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3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/>
  <mc:AlternateContent xmlns:mc="http://schemas.openxmlformats.org/markup-compatibility/2006">
    <mc:Choice Requires="x15">
      <x15ac:absPath xmlns:x15ac="http://schemas.microsoft.com/office/spreadsheetml/2010/11/ac" url="https://cmorept1.sharepoint.com/sites/C-MoreTech/Shared Documents/Algorithm &amp; Data/Database_ecossistema/GAR e BTAR - importaçao balanço/"/>
    </mc:Choice>
  </mc:AlternateContent>
  <xr:revisionPtr revIDLastSave="0" documentId="8_{B92DB894-78AA-4308-BF1C-59F302610227}" xr6:coauthVersionLast="47" xr6:coauthVersionMax="47" xr10:uidLastSave="{00000000-0000-0000-0000-000000000000}"/>
  <bookViews>
    <workbookView minimized="1" xWindow="1935" yWindow="1920" windowWidth="17250" windowHeight="8910" firstSheet="4" activeTab="4" xr2:uid="{00000000-000D-0000-FFFF-FFFF00000000}"/>
  </bookViews>
  <sheets>
    <sheet name="NACES CMORE" sheetId="11" r:id="rId1"/>
    <sheet name="Query Base" sheetId="6" r:id="rId2"/>
    <sheet name="Query Base (original)" sheetId="9" r:id="rId3"/>
    <sheet name="Query Base_R_Draft - N NFRD" sheetId="14" r:id="rId4"/>
    <sheet name="Query Base_R_Draft" sheetId="12" r:id="rId5"/>
    <sheet name="Ficheiro de Dados Bancários" sheetId="1" r:id="rId6"/>
    <sheet name="Dashboard Banco" sheetId="8" r:id="rId7"/>
    <sheet name="Folha1" sheetId="7" r:id="rId8"/>
    <sheet name="Ficheiro de Dados Ecossistema" sheetId="2" r:id="rId9"/>
    <sheet name="Ficheiro Imóveis" sheetId="3" r:id="rId10"/>
    <sheet name="Ficheiro Auto" sheetId="4" r:id="rId11"/>
    <sheet name="Ficheiro Autarquias" sheetId="5" r:id="rId12"/>
    <sheet name="Indicadores - Data" sheetId="13" r:id="rId13"/>
  </sheets>
  <definedNames>
    <definedName name="_xlnm._FilterDatabase" localSheetId="5" hidden="1">'Ficheiro de Dados Bancários'!$A$2:$S$2</definedName>
    <definedName name="_xlnm._FilterDatabase" localSheetId="1" hidden="1">'Query Base'!$B$4:$AA$84</definedName>
    <definedName name="_xlnm._FilterDatabase" localSheetId="2" hidden="1">'Query Base (original)'!$B$4:$S$65</definedName>
    <definedName name="_xlnm._FilterDatabase" localSheetId="3" hidden="1">'Query Base_R_Draft - N NFRD'!$B$4:$AA$85</definedName>
    <definedName name="_xlnm._FilterDatabase" localSheetId="4" hidden="1">'Query Base_R_Draft'!$B$4:$AA$85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0" i="14" l="1"/>
  <c r="AI71" i="14"/>
  <c r="AI72" i="14"/>
  <c r="AI69" i="14"/>
  <c r="AG70" i="14"/>
  <c r="AG71" i="14"/>
  <c r="AG72" i="14"/>
  <c r="AG69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7" i="14"/>
  <c r="AE70" i="14"/>
  <c r="AE71" i="14"/>
  <c r="AE72" i="14"/>
  <c r="AE69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7" i="14"/>
  <c r="AI7" i="14"/>
  <c r="S18" i="14"/>
  <c r="S19" i="14"/>
  <c r="AC70" i="14"/>
  <c r="AC71" i="14"/>
  <c r="AC72" i="14"/>
  <c r="AC69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7" i="14"/>
  <c r="S12" i="14"/>
  <c r="M9" i="14"/>
  <c r="M7" i="14"/>
  <c r="S70" i="14"/>
  <c r="Q70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15" i="14"/>
  <c r="S16" i="14"/>
  <c r="S17" i="14"/>
  <c r="S20" i="14"/>
  <c r="S21" i="14"/>
  <c r="S22" i="14"/>
  <c r="S23" i="14"/>
  <c r="S24" i="14"/>
  <c r="S25" i="14"/>
  <c r="S26" i="14"/>
  <c r="S8" i="14"/>
  <c r="S9" i="14"/>
  <c r="S10" i="14"/>
  <c r="S11" i="14"/>
  <c r="S13" i="14"/>
  <c r="S14" i="14"/>
  <c r="Q41" i="14"/>
  <c r="Q42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3" i="14"/>
  <c r="Q44" i="14"/>
  <c r="Q45" i="14"/>
  <c r="Q46" i="14"/>
  <c r="Q47" i="14"/>
  <c r="Q48" i="14"/>
  <c r="BA39" i="14"/>
  <c r="O85" i="14"/>
  <c r="O84" i="14"/>
  <c r="O83" i="14"/>
  <c r="O82" i="14"/>
  <c r="O81" i="14"/>
  <c r="O80" i="14"/>
  <c r="O79" i="14"/>
  <c r="O78" i="14"/>
  <c r="S77" i="14"/>
  <c r="O77" i="14"/>
  <c r="S76" i="14"/>
  <c r="O76" i="14"/>
  <c r="S75" i="14"/>
  <c r="O75" i="14"/>
  <c r="S74" i="14"/>
  <c r="O74" i="14"/>
  <c r="S73" i="14"/>
  <c r="O73" i="14"/>
  <c r="BA72" i="14"/>
  <c r="AS72" i="14"/>
  <c r="AK72" i="14"/>
  <c r="U72" i="14"/>
  <c r="M72" i="14"/>
  <c r="BA71" i="14"/>
  <c r="AS71" i="14"/>
  <c r="AK71" i="14"/>
  <c r="U71" i="14"/>
  <c r="M71" i="14"/>
  <c r="BA70" i="14"/>
  <c r="AS70" i="14"/>
  <c r="AK70" i="14"/>
  <c r="U70" i="14"/>
  <c r="M70" i="14"/>
  <c r="BA69" i="14"/>
  <c r="AS69" i="14"/>
  <c r="AK69" i="14"/>
  <c r="U69" i="14"/>
  <c r="M69" i="14"/>
  <c r="BA59" i="14"/>
  <c r="AS59" i="14"/>
  <c r="AK59" i="14"/>
  <c r="U59" i="14"/>
  <c r="M59" i="14"/>
  <c r="BA58" i="14"/>
  <c r="AS58" i="14"/>
  <c r="AK58" i="14"/>
  <c r="U58" i="14"/>
  <c r="M58" i="14"/>
  <c r="BA57" i="14"/>
  <c r="AS57" i="14"/>
  <c r="AK57" i="14"/>
  <c r="U57" i="14"/>
  <c r="M57" i="14"/>
  <c r="BA56" i="14"/>
  <c r="AS56" i="14"/>
  <c r="AK56" i="14"/>
  <c r="U56" i="14"/>
  <c r="M56" i="14"/>
  <c r="BA55" i="14"/>
  <c r="AS55" i="14"/>
  <c r="AK55" i="14"/>
  <c r="U55" i="14"/>
  <c r="M55" i="14"/>
  <c r="BA54" i="14"/>
  <c r="AS54" i="14"/>
  <c r="AK54" i="14"/>
  <c r="U54" i="14"/>
  <c r="M54" i="14"/>
  <c r="BA53" i="14"/>
  <c r="AS53" i="14"/>
  <c r="AK53" i="14"/>
  <c r="U53" i="14"/>
  <c r="M53" i="14"/>
  <c r="BA52" i="14"/>
  <c r="AS52" i="14"/>
  <c r="AK52" i="14"/>
  <c r="U52" i="14"/>
  <c r="M52" i="14"/>
  <c r="BA51" i="14"/>
  <c r="AS51" i="14"/>
  <c r="AK51" i="14"/>
  <c r="U51" i="14"/>
  <c r="M51" i="14"/>
  <c r="BA50" i="14"/>
  <c r="AS50" i="14"/>
  <c r="AK50" i="14"/>
  <c r="U50" i="14"/>
  <c r="M50" i="14"/>
  <c r="BA49" i="14"/>
  <c r="AS49" i="14"/>
  <c r="AK49" i="14"/>
  <c r="U49" i="14"/>
  <c r="M49" i="14"/>
  <c r="BA48" i="14"/>
  <c r="AS48" i="14"/>
  <c r="AK48" i="14"/>
  <c r="U48" i="14"/>
  <c r="M48" i="14"/>
  <c r="BA47" i="14"/>
  <c r="AS47" i="14"/>
  <c r="AK47" i="14"/>
  <c r="U47" i="14"/>
  <c r="M47" i="14"/>
  <c r="BA46" i="14"/>
  <c r="AS46" i="14"/>
  <c r="AK46" i="14"/>
  <c r="U46" i="14"/>
  <c r="M46" i="14"/>
  <c r="BA45" i="14"/>
  <c r="AS45" i="14"/>
  <c r="AK45" i="14"/>
  <c r="U45" i="14"/>
  <c r="M45" i="14"/>
  <c r="BA44" i="14"/>
  <c r="AS44" i="14"/>
  <c r="AK44" i="14"/>
  <c r="U44" i="14"/>
  <c r="M44" i="14"/>
  <c r="BA43" i="14"/>
  <c r="AS43" i="14"/>
  <c r="AK43" i="14"/>
  <c r="U43" i="14"/>
  <c r="M43" i="14"/>
  <c r="BA42" i="14"/>
  <c r="AS42" i="14"/>
  <c r="AK42" i="14"/>
  <c r="U42" i="14"/>
  <c r="M42" i="14"/>
  <c r="BA41" i="14"/>
  <c r="AS41" i="14"/>
  <c r="AK41" i="14"/>
  <c r="U41" i="14"/>
  <c r="M41" i="14"/>
  <c r="BA40" i="14"/>
  <c r="AS40" i="14"/>
  <c r="AK40" i="14"/>
  <c r="U40" i="14"/>
  <c r="M40" i="14"/>
  <c r="BG39" i="14"/>
  <c r="BE39" i="14"/>
  <c r="BC39" i="14"/>
  <c r="AS39" i="14"/>
  <c r="AK39" i="14"/>
  <c r="U39" i="14"/>
  <c r="M39" i="14"/>
  <c r="BA38" i="14"/>
  <c r="AS38" i="14"/>
  <c r="AK38" i="14"/>
  <c r="U38" i="14"/>
  <c r="M38" i="14"/>
  <c r="BA37" i="14"/>
  <c r="AS37" i="14"/>
  <c r="AK37" i="14"/>
  <c r="U37" i="14"/>
  <c r="M37" i="14"/>
  <c r="BA36" i="14"/>
  <c r="AS36" i="14"/>
  <c r="AK36" i="14"/>
  <c r="U36" i="14"/>
  <c r="M36" i="14"/>
  <c r="BA35" i="14"/>
  <c r="AS35" i="14"/>
  <c r="AK35" i="14"/>
  <c r="U35" i="14"/>
  <c r="M35" i="14"/>
  <c r="BA34" i="14"/>
  <c r="AS34" i="14"/>
  <c r="AK34" i="14"/>
  <c r="U34" i="14"/>
  <c r="M34" i="14"/>
  <c r="BA33" i="14"/>
  <c r="AS33" i="14"/>
  <c r="AK33" i="14"/>
  <c r="U33" i="14"/>
  <c r="M33" i="14"/>
  <c r="BA32" i="14"/>
  <c r="AS32" i="14"/>
  <c r="AK32" i="14"/>
  <c r="U32" i="14"/>
  <c r="M32" i="14"/>
  <c r="BA31" i="14"/>
  <c r="AS31" i="14"/>
  <c r="AK31" i="14"/>
  <c r="U31" i="14"/>
  <c r="M31" i="14"/>
  <c r="BA30" i="14"/>
  <c r="AS30" i="14"/>
  <c r="AK30" i="14"/>
  <c r="U30" i="14"/>
  <c r="M30" i="14"/>
  <c r="BA29" i="14"/>
  <c r="AS29" i="14"/>
  <c r="AK29" i="14"/>
  <c r="U29" i="14"/>
  <c r="M29" i="14"/>
  <c r="BA28" i="14"/>
  <c r="AS28" i="14"/>
  <c r="AK28" i="14"/>
  <c r="U28" i="14"/>
  <c r="M28" i="14"/>
  <c r="BA27" i="14"/>
  <c r="AS27" i="14"/>
  <c r="AK27" i="14"/>
  <c r="U27" i="14"/>
  <c r="M27" i="14"/>
  <c r="BA26" i="14"/>
  <c r="AS26" i="14"/>
  <c r="AK26" i="14"/>
  <c r="U26" i="14"/>
  <c r="M26" i="14"/>
  <c r="BA25" i="14"/>
  <c r="AS25" i="14"/>
  <c r="AK25" i="14"/>
  <c r="U25" i="14"/>
  <c r="M25" i="14"/>
  <c r="BA24" i="14"/>
  <c r="AS24" i="14"/>
  <c r="AK24" i="14"/>
  <c r="U24" i="14"/>
  <c r="M24" i="14"/>
  <c r="BA23" i="14"/>
  <c r="AS23" i="14"/>
  <c r="AK23" i="14"/>
  <c r="U23" i="14"/>
  <c r="M23" i="14"/>
  <c r="BA22" i="14"/>
  <c r="AS22" i="14"/>
  <c r="AK22" i="14"/>
  <c r="U22" i="14"/>
  <c r="M22" i="14"/>
  <c r="BA21" i="14"/>
  <c r="AS21" i="14"/>
  <c r="AK21" i="14"/>
  <c r="U21" i="14"/>
  <c r="M21" i="14"/>
  <c r="BA20" i="14"/>
  <c r="AS20" i="14"/>
  <c r="AK20" i="14"/>
  <c r="U20" i="14"/>
  <c r="M20" i="14"/>
  <c r="BA19" i="14"/>
  <c r="AS19" i="14"/>
  <c r="AK19" i="14"/>
  <c r="U19" i="14"/>
  <c r="M19" i="14"/>
  <c r="BA18" i="14"/>
  <c r="AS18" i="14"/>
  <c r="AK18" i="14"/>
  <c r="U18" i="14"/>
  <c r="M18" i="14"/>
  <c r="BA17" i="14"/>
  <c r="AS17" i="14"/>
  <c r="AK17" i="14"/>
  <c r="U17" i="14"/>
  <c r="M17" i="14"/>
  <c r="BA16" i="14"/>
  <c r="AS16" i="14"/>
  <c r="AK16" i="14"/>
  <c r="U16" i="14"/>
  <c r="M16" i="14"/>
  <c r="BA15" i="14"/>
  <c r="AS15" i="14"/>
  <c r="AK15" i="14"/>
  <c r="U15" i="14"/>
  <c r="M15" i="14"/>
  <c r="BA14" i="14"/>
  <c r="AS14" i="14"/>
  <c r="AK14" i="14"/>
  <c r="U14" i="14"/>
  <c r="M14" i="14"/>
  <c r="BA13" i="14"/>
  <c r="AS13" i="14"/>
  <c r="AK13" i="14"/>
  <c r="U13" i="14"/>
  <c r="M13" i="14"/>
  <c r="BA12" i="14"/>
  <c r="AS12" i="14"/>
  <c r="AK12" i="14"/>
  <c r="U12" i="14"/>
  <c r="M12" i="14"/>
  <c r="BA11" i="14"/>
  <c r="AS11" i="14"/>
  <c r="AK11" i="14"/>
  <c r="U11" i="14"/>
  <c r="M11" i="14"/>
  <c r="BA10" i="14"/>
  <c r="AS10" i="14"/>
  <c r="AK10" i="14"/>
  <c r="U10" i="14"/>
  <c r="M10" i="14"/>
  <c r="BA9" i="14"/>
  <c r="AS9" i="14"/>
  <c r="AK9" i="14"/>
  <c r="U9" i="14"/>
  <c r="BA8" i="14"/>
  <c r="AS8" i="14"/>
  <c r="AK8" i="14"/>
  <c r="U8" i="14"/>
  <c r="M8" i="14"/>
  <c r="BA7" i="14"/>
  <c r="AS7" i="14"/>
  <c r="AK7" i="14"/>
  <c r="U7" i="14"/>
  <c r="AH1" i="14"/>
  <c r="AF1" i="14"/>
  <c r="AD1" i="14"/>
  <c r="AC1" i="14"/>
  <c r="U1" i="14"/>
  <c r="M1" i="14"/>
  <c r="K1" i="14"/>
  <c r="J1" i="14"/>
  <c r="I1" i="14"/>
  <c r="H1" i="14"/>
  <c r="G1" i="14"/>
  <c r="F1" i="14"/>
  <c r="D1" i="14"/>
  <c r="C1" i="14"/>
  <c r="B1" i="14"/>
  <c r="Q70" i="12"/>
  <c r="Q72" i="12"/>
  <c r="M70" i="12"/>
  <c r="O70" i="12" s="1"/>
  <c r="U70" i="12"/>
  <c r="W70" i="12" s="1"/>
  <c r="AA70" i="12"/>
  <c r="AC70" i="12"/>
  <c r="AE70" i="12" s="1"/>
  <c r="AK70" i="12"/>
  <c r="AM70" i="12" s="1"/>
  <c r="AQ70" i="12"/>
  <c r="AS70" i="12"/>
  <c r="AU70" i="12" s="1"/>
  <c r="BA70" i="12"/>
  <c r="BC70" i="12" s="1"/>
  <c r="M71" i="12"/>
  <c r="O71" i="12" s="1"/>
  <c r="Q71" i="12" s="1"/>
  <c r="U71" i="12"/>
  <c r="W71" i="12" s="1"/>
  <c r="AC71" i="12"/>
  <c r="AE71" i="12" s="1"/>
  <c r="AK71" i="12"/>
  <c r="AM71" i="12" s="1"/>
  <c r="AS71" i="12"/>
  <c r="AU71" i="12" s="1"/>
  <c r="BA71" i="12"/>
  <c r="BC71" i="12" s="1"/>
  <c r="M72" i="12"/>
  <c r="O72" i="12" s="1"/>
  <c r="U72" i="12"/>
  <c r="W72" i="12" s="1"/>
  <c r="AA72" i="12"/>
  <c r="AC72" i="12"/>
  <c r="AE72" i="12" s="1"/>
  <c r="AK72" i="12"/>
  <c r="AM72" i="12" s="1"/>
  <c r="AO72" i="12"/>
  <c r="AQ72" i="12"/>
  <c r="AS72" i="12"/>
  <c r="AU72" i="12" s="1"/>
  <c r="BA72" i="12"/>
  <c r="BC72" i="12" s="1"/>
  <c r="BE72" i="12"/>
  <c r="BG72" i="12"/>
  <c r="BA69" i="12"/>
  <c r="BG69" i="12" s="1"/>
  <c r="AS69" i="12"/>
  <c r="AY69" i="12" s="1"/>
  <c r="AK69" i="12"/>
  <c r="AO69" i="12" s="1"/>
  <c r="AC69" i="12"/>
  <c r="AE69" i="12" s="1"/>
  <c r="U69" i="12"/>
  <c r="AA69" i="12" s="1"/>
  <c r="M69" i="12"/>
  <c r="BA38" i="12"/>
  <c r="BG38" i="12" s="1"/>
  <c r="BG39" i="12"/>
  <c r="BA40" i="12"/>
  <c r="BG40" i="12" s="1"/>
  <c r="AY38" i="12"/>
  <c r="AY39" i="12"/>
  <c r="AW38" i="12"/>
  <c r="AU38" i="12"/>
  <c r="AS38" i="12"/>
  <c r="AS39" i="12"/>
  <c r="AW39" i="12" s="1"/>
  <c r="AS40" i="12"/>
  <c r="AW40" i="12" s="1"/>
  <c r="AK38" i="12"/>
  <c r="AO38" i="12" s="1"/>
  <c r="AK39" i="12"/>
  <c r="AQ39" i="12" s="1"/>
  <c r="AK40" i="12"/>
  <c r="AQ40" i="12" s="1"/>
  <c r="AE39" i="12"/>
  <c r="AC38" i="12"/>
  <c r="AI38" i="12" s="1"/>
  <c r="AC39" i="12"/>
  <c r="AI39" i="12" s="1"/>
  <c r="AC40" i="12"/>
  <c r="AG40" i="12" s="1"/>
  <c r="W39" i="12"/>
  <c r="W40" i="12"/>
  <c r="AA38" i="12"/>
  <c r="AA39" i="12"/>
  <c r="AA40" i="12"/>
  <c r="Y38" i="12"/>
  <c r="Y39" i="12"/>
  <c r="Y40" i="12"/>
  <c r="U40" i="12"/>
  <c r="U39" i="12"/>
  <c r="U38" i="12"/>
  <c r="W38" i="12" s="1"/>
  <c r="O39" i="12"/>
  <c r="Q39" i="12" s="1"/>
  <c r="S39" i="12"/>
  <c r="M40" i="12"/>
  <c r="O40" i="12" s="1"/>
  <c r="M39" i="12"/>
  <c r="M38" i="12"/>
  <c r="O38" i="12" s="1"/>
  <c r="AK15" i="12"/>
  <c r="AQ11" i="6"/>
  <c r="AQ12" i="6"/>
  <c r="AQ13" i="6"/>
  <c r="AQ18" i="6"/>
  <c r="AQ21" i="6"/>
  <c r="AQ24" i="6"/>
  <c r="AQ29" i="6"/>
  <c r="AQ32" i="6"/>
  <c r="AQ35" i="6"/>
  <c r="AQ45" i="6"/>
  <c r="AQ48" i="6"/>
  <c r="AQ49" i="6"/>
  <c r="AO11" i="6"/>
  <c r="AO12" i="6"/>
  <c r="AO13" i="6"/>
  <c r="AO18" i="6"/>
  <c r="AO21" i="6"/>
  <c r="AO24" i="6"/>
  <c r="AO29" i="6"/>
  <c r="AO32" i="6"/>
  <c r="AO35" i="6"/>
  <c r="AO45" i="6"/>
  <c r="AO48" i="6"/>
  <c r="AO49" i="6"/>
  <c r="AM11" i="6"/>
  <c r="AM12" i="6"/>
  <c r="AM13" i="6"/>
  <c r="AM18" i="6"/>
  <c r="AM21" i="6"/>
  <c r="AM24" i="6"/>
  <c r="AM29" i="6"/>
  <c r="AM32" i="6"/>
  <c r="AM35" i="6"/>
  <c r="AM45" i="6"/>
  <c r="AM48" i="6"/>
  <c r="AM49" i="6"/>
  <c r="AK10" i="6"/>
  <c r="AK14" i="6"/>
  <c r="AK15" i="6"/>
  <c r="AK16" i="6"/>
  <c r="AK17" i="6"/>
  <c r="AK19" i="6"/>
  <c r="AK20" i="6"/>
  <c r="AK22" i="6"/>
  <c r="AK23" i="6"/>
  <c r="AK25" i="6"/>
  <c r="AK26" i="6"/>
  <c r="AK27" i="6"/>
  <c r="AK28" i="6"/>
  <c r="AK30" i="6"/>
  <c r="AK31" i="6"/>
  <c r="AK33" i="6"/>
  <c r="AK34" i="6"/>
  <c r="AK36" i="6"/>
  <c r="AK37" i="6"/>
  <c r="AK38" i="6"/>
  <c r="AK39" i="6"/>
  <c r="AK40" i="6"/>
  <c r="AK41" i="6"/>
  <c r="AK42" i="6"/>
  <c r="AK43" i="6"/>
  <c r="AK44" i="6"/>
  <c r="AK46" i="6"/>
  <c r="AK47" i="6"/>
  <c r="AK50" i="6"/>
  <c r="AK51" i="6"/>
  <c r="AK52" i="6"/>
  <c r="AK53" i="6"/>
  <c r="AK54" i="6"/>
  <c r="AK55" i="6"/>
  <c r="AK56" i="6"/>
  <c r="AK57" i="6"/>
  <c r="AK58" i="6"/>
  <c r="AK9" i="6"/>
  <c r="AC51" i="6"/>
  <c r="AC52" i="6"/>
  <c r="AC53" i="6"/>
  <c r="AC54" i="6"/>
  <c r="AC55" i="6"/>
  <c r="AC56" i="6"/>
  <c r="AC57" i="6"/>
  <c r="AC58" i="6"/>
  <c r="AC50" i="6"/>
  <c r="AC46" i="6"/>
  <c r="AC47" i="6"/>
  <c r="AC36" i="6"/>
  <c r="AC37" i="6"/>
  <c r="AC38" i="6"/>
  <c r="AC39" i="6"/>
  <c r="AC40" i="6"/>
  <c r="AC41" i="6"/>
  <c r="AC42" i="6"/>
  <c r="AC43" i="6"/>
  <c r="AC44" i="6"/>
  <c r="AC33" i="6"/>
  <c r="AC34" i="6"/>
  <c r="AC30" i="6"/>
  <c r="AC31" i="6"/>
  <c r="AC28" i="6"/>
  <c r="AC27" i="6"/>
  <c r="AC26" i="6"/>
  <c r="AC25" i="6"/>
  <c r="AC23" i="6"/>
  <c r="AC22" i="6"/>
  <c r="AC19" i="6"/>
  <c r="AC20" i="6"/>
  <c r="AC17" i="6"/>
  <c r="AC16" i="6"/>
  <c r="AC15" i="6"/>
  <c r="AC14" i="6"/>
  <c r="AC10" i="6"/>
  <c r="AC9" i="6"/>
  <c r="BE51" i="12"/>
  <c r="BE52" i="12"/>
  <c r="BC53" i="12"/>
  <c r="BC55" i="12"/>
  <c r="BC58" i="12"/>
  <c r="BA26" i="12"/>
  <c r="BG26" i="12" s="1"/>
  <c r="BA27" i="12"/>
  <c r="BG27" i="12" s="1"/>
  <c r="BA28" i="12"/>
  <c r="BG28" i="12" s="1"/>
  <c r="BA29" i="12"/>
  <c r="BG29" i="12" s="1"/>
  <c r="BA30" i="12"/>
  <c r="BG30" i="12" s="1"/>
  <c r="BA31" i="12"/>
  <c r="BG31" i="12" s="1"/>
  <c r="BA32" i="12"/>
  <c r="BG32" i="12" s="1"/>
  <c r="BA33" i="12"/>
  <c r="BG33" i="12" s="1"/>
  <c r="BA34" i="12"/>
  <c r="BC34" i="12" s="1"/>
  <c r="BA35" i="12"/>
  <c r="BA36" i="12"/>
  <c r="BG36" i="12" s="1"/>
  <c r="BA37" i="12"/>
  <c r="BC37" i="12" s="1"/>
  <c r="BA41" i="12"/>
  <c r="BA42" i="12"/>
  <c r="BG42" i="12" s="1"/>
  <c r="BA43" i="12"/>
  <c r="BG43" i="12" s="1"/>
  <c r="BA44" i="12"/>
  <c r="BG44" i="12" s="1"/>
  <c r="BA45" i="12"/>
  <c r="BG45" i="12" s="1"/>
  <c r="BA46" i="12"/>
  <c r="BE46" i="12" s="1"/>
  <c r="BA47" i="12"/>
  <c r="BE47" i="12" s="1"/>
  <c r="BA48" i="12"/>
  <c r="BC48" i="12" s="1"/>
  <c r="BA49" i="12"/>
  <c r="BE49" i="12" s="1"/>
  <c r="BA50" i="12"/>
  <c r="BE50" i="12" s="1"/>
  <c r="BA51" i="12"/>
  <c r="BC51" i="12" s="1"/>
  <c r="BA52" i="12"/>
  <c r="BG52" i="12" s="1"/>
  <c r="BA53" i="12"/>
  <c r="BA54" i="12"/>
  <c r="BC54" i="12" s="1"/>
  <c r="BA55" i="12"/>
  <c r="BG55" i="12" s="1"/>
  <c r="BA56" i="12"/>
  <c r="BC56" i="12" s="1"/>
  <c r="BA57" i="12"/>
  <c r="BA58" i="12"/>
  <c r="BE58" i="12" s="1"/>
  <c r="BA59" i="12"/>
  <c r="BG59" i="12" s="1"/>
  <c r="AW51" i="12"/>
  <c r="AW52" i="12"/>
  <c r="AU44" i="12"/>
  <c r="AU51" i="12"/>
  <c r="AU53" i="12"/>
  <c r="AS26" i="12"/>
  <c r="AS27" i="12"/>
  <c r="AY27" i="12" s="1"/>
  <c r="AS28" i="12"/>
  <c r="AW28" i="12" s="1"/>
  <c r="AS29" i="12"/>
  <c r="AW29" i="12" s="1"/>
  <c r="AS30" i="12"/>
  <c r="AU30" i="12" s="1"/>
  <c r="AS31" i="12"/>
  <c r="AY31" i="12" s="1"/>
  <c r="AS32" i="12"/>
  <c r="AY32" i="12" s="1"/>
  <c r="AS33" i="12"/>
  <c r="AY33" i="12" s="1"/>
  <c r="AS34" i="12"/>
  <c r="AW34" i="12" s="1"/>
  <c r="AS35" i="12"/>
  <c r="AY35" i="12" s="1"/>
  <c r="AS36" i="12"/>
  <c r="AY36" i="12" s="1"/>
  <c r="AS37" i="12"/>
  <c r="AY37" i="12" s="1"/>
  <c r="AS41" i="12"/>
  <c r="AW41" i="12" s="1"/>
  <c r="AS42" i="12"/>
  <c r="AU42" i="12" s="1"/>
  <c r="AS43" i="12"/>
  <c r="AY43" i="12" s="1"/>
  <c r="AS44" i="12"/>
  <c r="AS45" i="12"/>
  <c r="AS46" i="12"/>
  <c r="AU46" i="12" s="1"/>
  <c r="AS47" i="12"/>
  <c r="AY47" i="12" s="1"/>
  <c r="AS48" i="12"/>
  <c r="AY48" i="12" s="1"/>
  <c r="AS49" i="12"/>
  <c r="AU49" i="12" s="1"/>
  <c r="AS50" i="12"/>
  <c r="AY50" i="12" s="1"/>
  <c r="AS51" i="12"/>
  <c r="AY51" i="12" s="1"/>
  <c r="AS52" i="12"/>
  <c r="AY52" i="12" s="1"/>
  <c r="AS53" i="12"/>
  <c r="AY53" i="12" s="1"/>
  <c r="AS54" i="12"/>
  <c r="AY54" i="12" s="1"/>
  <c r="AS55" i="12"/>
  <c r="AY55" i="12" s="1"/>
  <c r="AS56" i="12"/>
  <c r="AY56" i="12" s="1"/>
  <c r="AS57" i="12"/>
  <c r="AW57" i="12" s="1"/>
  <c r="AS58" i="12"/>
  <c r="AU58" i="12" s="1"/>
  <c r="AS59" i="12"/>
  <c r="AY59" i="12" s="1"/>
  <c r="AM28" i="12"/>
  <c r="AM29" i="12"/>
  <c r="AM47" i="12"/>
  <c r="AK27" i="12"/>
  <c r="AM27" i="12" s="1"/>
  <c r="AK28" i="12"/>
  <c r="AQ28" i="12" s="1"/>
  <c r="AK29" i="12"/>
  <c r="AO29" i="12" s="1"/>
  <c r="AK30" i="12"/>
  <c r="AK31" i="12"/>
  <c r="AK32" i="12"/>
  <c r="AQ32" i="12" s="1"/>
  <c r="AK33" i="12"/>
  <c r="AO33" i="12" s="1"/>
  <c r="AK34" i="12"/>
  <c r="AM34" i="12" s="1"/>
  <c r="AK35" i="12"/>
  <c r="AQ35" i="12" s="1"/>
  <c r="AK36" i="12"/>
  <c r="AQ36" i="12" s="1"/>
  <c r="AK37" i="12"/>
  <c r="AQ37" i="12" s="1"/>
  <c r="AK41" i="12"/>
  <c r="AM41" i="12" s="1"/>
  <c r="AK42" i="12"/>
  <c r="AO42" i="12" s="1"/>
  <c r="AK43" i="12"/>
  <c r="AO43" i="12" s="1"/>
  <c r="AK44" i="12"/>
  <c r="AQ44" i="12" s="1"/>
  <c r="AK45" i="12"/>
  <c r="AO45" i="12" s="1"/>
  <c r="AK46" i="12"/>
  <c r="AM46" i="12" s="1"/>
  <c r="AK47" i="12"/>
  <c r="AQ47" i="12" s="1"/>
  <c r="AK48" i="12"/>
  <c r="AO48" i="12" s="1"/>
  <c r="AK49" i="12"/>
  <c r="AK50" i="12"/>
  <c r="AK51" i="12"/>
  <c r="AO51" i="12" s="1"/>
  <c r="AK52" i="12"/>
  <c r="AM52" i="12" s="1"/>
  <c r="AK53" i="12"/>
  <c r="AQ53" i="12" s="1"/>
  <c r="AK54" i="12"/>
  <c r="AM54" i="12" s="1"/>
  <c r="AK55" i="12"/>
  <c r="AO55" i="12" s="1"/>
  <c r="AK56" i="12"/>
  <c r="AM56" i="12" s="1"/>
  <c r="AK57" i="12"/>
  <c r="AO57" i="12" s="1"/>
  <c r="AK58" i="12"/>
  <c r="AQ58" i="12" s="1"/>
  <c r="AK59" i="12"/>
  <c r="AQ59" i="12" s="1"/>
  <c r="AG30" i="12"/>
  <c r="AE49" i="12"/>
  <c r="AE50" i="12"/>
  <c r="AC27" i="12"/>
  <c r="AI27" i="12" s="1"/>
  <c r="AC28" i="12"/>
  <c r="AI28" i="12" s="1"/>
  <c r="AC29" i="12"/>
  <c r="AI29" i="12" s="1"/>
  <c r="AC30" i="12"/>
  <c r="AI30" i="12" s="1"/>
  <c r="AC31" i="12"/>
  <c r="AI31" i="12" s="1"/>
  <c r="AC32" i="12"/>
  <c r="AI32" i="12" s="1"/>
  <c r="AC33" i="12"/>
  <c r="AG33" i="12" s="1"/>
  <c r="AC34" i="12"/>
  <c r="AI34" i="12" s="1"/>
  <c r="AC35" i="12"/>
  <c r="AG35" i="12" s="1"/>
  <c r="AC36" i="12"/>
  <c r="AC37" i="12"/>
  <c r="AG37" i="12" s="1"/>
  <c r="AC41" i="12"/>
  <c r="AC42" i="12"/>
  <c r="AC43" i="12"/>
  <c r="AI43" i="12" s="1"/>
  <c r="AC44" i="12"/>
  <c r="AI44" i="12" s="1"/>
  <c r="AC45" i="12"/>
  <c r="AI45" i="12" s="1"/>
  <c r="AC46" i="12"/>
  <c r="AI46" i="12" s="1"/>
  <c r="AC47" i="12"/>
  <c r="AG47" i="12" s="1"/>
  <c r="AC48" i="12"/>
  <c r="AG48" i="12" s="1"/>
  <c r="AC49" i="12"/>
  <c r="AG49" i="12" s="1"/>
  <c r="AC50" i="12"/>
  <c r="AI50" i="12" s="1"/>
  <c r="AC51" i="12"/>
  <c r="AG51" i="12" s="1"/>
  <c r="AC52" i="12"/>
  <c r="AG52" i="12" s="1"/>
  <c r="AC53" i="12"/>
  <c r="AI53" i="12" s="1"/>
  <c r="AC54" i="12"/>
  <c r="AG54" i="12" s="1"/>
  <c r="AC55" i="12"/>
  <c r="AE55" i="12" s="1"/>
  <c r="AC56" i="12"/>
  <c r="AG56" i="12" s="1"/>
  <c r="AC57" i="12"/>
  <c r="AC58" i="12"/>
  <c r="AC59" i="12"/>
  <c r="AE59" i="12" s="1"/>
  <c r="W45" i="12"/>
  <c r="W50" i="12"/>
  <c r="U26" i="12"/>
  <c r="W26" i="12" s="1"/>
  <c r="U27" i="12"/>
  <c r="U28" i="12"/>
  <c r="Y28" i="12" s="1"/>
  <c r="U29" i="12"/>
  <c r="AA29" i="12" s="1"/>
  <c r="U30" i="12"/>
  <c r="AA30" i="12" s="1"/>
  <c r="U31" i="12"/>
  <c r="AA31" i="12" s="1"/>
  <c r="U32" i="12"/>
  <c r="AA32" i="12" s="1"/>
  <c r="U33" i="12"/>
  <c r="AA33" i="12" s="1"/>
  <c r="U34" i="12"/>
  <c r="AA34" i="12" s="1"/>
  <c r="U35" i="12"/>
  <c r="Y35" i="12" s="1"/>
  <c r="U36" i="12"/>
  <c r="W36" i="12" s="1"/>
  <c r="U37" i="12"/>
  <c r="Y37" i="12" s="1"/>
  <c r="U41" i="12"/>
  <c r="AA41" i="12" s="1"/>
  <c r="U42" i="12"/>
  <c r="Y42" i="12" s="1"/>
  <c r="U43" i="12"/>
  <c r="W43" i="12" s="1"/>
  <c r="U44" i="12"/>
  <c r="AA44" i="12" s="1"/>
  <c r="U45" i="12"/>
  <c r="U46" i="12"/>
  <c r="U47" i="12"/>
  <c r="AA47" i="12" s="1"/>
  <c r="U48" i="12"/>
  <c r="AA48" i="12" s="1"/>
  <c r="U49" i="12"/>
  <c r="AA49" i="12" s="1"/>
  <c r="U50" i="12"/>
  <c r="AA50" i="12" s="1"/>
  <c r="U51" i="12"/>
  <c r="AA51" i="12" s="1"/>
  <c r="U52" i="12"/>
  <c r="Y52" i="12" s="1"/>
  <c r="U53" i="12"/>
  <c r="AA53" i="12" s="1"/>
  <c r="U54" i="12"/>
  <c r="AA54" i="12" s="1"/>
  <c r="U55" i="12"/>
  <c r="AA55" i="12" s="1"/>
  <c r="U56" i="12"/>
  <c r="AA56" i="12" s="1"/>
  <c r="U57" i="12"/>
  <c r="AA57" i="12" s="1"/>
  <c r="U58" i="12"/>
  <c r="Y58" i="12" s="1"/>
  <c r="U59" i="12"/>
  <c r="W59" i="12" s="1"/>
  <c r="O29" i="12"/>
  <c r="O49" i="12"/>
  <c r="S49" i="12" s="1"/>
  <c r="O52" i="12"/>
  <c r="O53" i="12"/>
  <c r="O54" i="12"/>
  <c r="M27" i="12"/>
  <c r="M28" i="12"/>
  <c r="O28" i="12" s="1"/>
  <c r="M29" i="12"/>
  <c r="M30" i="12"/>
  <c r="O30" i="12" s="1"/>
  <c r="S30" i="12" s="1"/>
  <c r="M31" i="12"/>
  <c r="M32" i="12"/>
  <c r="M33" i="12"/>
  <c r="M34" i="12"/>
  <c r="M35" i="12"/>
  <c r="M36" i="12"/>
  <c r="M37" i="12"/>
  <c r="O37" i="12" s="1"/>
  <c r="Q37" i="12" s="1"/>
  <c r="M41" i="12"/>
  <c r="M42" i="12"/>
  <c r="M43" i="12"/>
  <c r="O43" i="12" s="1"/>
  <c r="M44" i="12"/>
  <c r="O44" i="12" s="1"/>
  <c r="M45" i="12"/>
  <c r="M46" i="12"/>
  <c r="M47" i="12"/>
  <c r="O47" i="12" s="1"/>
  <c r="M48" i="12"/>
  <c r="O48" i="12" s="1"/>
  <c r="Q48" i="12" s="1"/>
  <c r="M49" i="12"/>
  <c r="M50" i="12"/>
  <c r="M51" i="12"/>
  <c r="M52" i="12"/>
  <c r="M53" i="12"/>
  <c r="M54" i="12"/>
  <c r="M55" i="12"/>
  <c r="O55" i="12" s="1"/>
  <c r="Q55" i="12" s="1"/>
  <c r="M56" i="12"/>
  <c r="O56" i="12" s="1"/>
  <c r="Q56" i="12" s="1"/>
  <c r="M57" i="12"/>
  <c r="O57" i="12" s="1"/>
  <c r="S57" i="12" s="1"/>
  <c r="M58" i="12"/>
  <c r="O58" i="12" s="1"/>
  <c r="S58" i="12" s="1"/>
  <c r="M59" i="12"/>
  <c r="O59" i="12" s="1"/>
  <c r="S59" i="12" s="1"/>
  <c r="S7" i="14" l="1"/>
  <c r="Q7" i="14"/>
  <c r="O7" i="14"/>
  <c r="AA7" i="14"/>
  <c r="Y7" i="14"/>
  <c r="W7" i="14"/>
  <c r="AQ7" i="14"/>
  <c r="AO7" i="14"/>
  <c r="AM7" i="14"/>
  <c r="AY7" i="14"/>
  <c r="AW7" i="14"/>
  <c r="AU7" i="14"/>
  <c r="BG7" i="14"/>
  <c r="BE7" i="14"/>
  <c r="BC7" i="14"/>
  <c r="O8" i="14"/>
  <c r="AA8" i="14"/>
  <c r="Y8" i="14"/>
  <c r="W8" i="14"/>
  <c r="AQ8" i="14"/>
  <c r="AO8" i="14"/>
  <c r="AM8" i="14"/>
  <c r="AY8" i="14"/>
  <c r="AW8" i="14"/>
  <c r="AU8" i="14"/>
  <c r="BG8" i="14"/>
  <c r="BE8" i="14"/>
  <c r="BC8" i="14"/>
  <c r="O9" i="14"/>
  <c r="AA9" i="14"/>
  <c r="Y9" i="14"/>
  <c r="W9" i="14"/>
  <c r="AQ9" i="14"/>
  <c r="AO9" i="14"/>
  <c r="AM9" i="14"/>
  <c r="AY9" i="14"/>
  <c r="AW9" i="14"/>
  <c r="AU9" i="14"/>
  <c r="BG9" i="14"/>
  <c r="BE9" i="14"/>
  <c r="BC9" i="14"/>
  <c r="O10" i="14"/>
  <c r="AA10" i="14"/>
  <c r="Y10" i="14"/>
  <c r="W10" i="14"/>
  <c r="AQ10" i="14"/>
  <c r="AO10" i="14"/>
  <c r="AM10" i="14"/>
  <c r="AY10" i="14"/>
  <c r="AW10" i="14"/>
  <c r="AU10" i="14"/>
  <c r="BG10" i="14"/>
  <c r="BE10" i="14"/>
  <c r="BC10" i="14"/>
  <c r="O11" i="14"/>
  <c r="AA11" i="14"/>
  <c r="Y11" i="14"/>
  <c r="W11" i="14"/>
  <c r="AQ11" i="14"/>
  <c r="AO11" i="14"/>
  <c r="AM11" i="14"/>
  <c r="AY11" i="14"/>
  <c r="AW11" i="14"/>
  <c r="AU11" i="14"/>
  <c r="BG11" i="14"/>
  <c r="BE11" i="14"/>
  <c r="BC11" i="14"/>
  <c r="O12" i="14"/>
  <c r="AA12" i="14"/>
  <c r="Y12" i="14"/>
  <c r="W12" i="14"/>
  <c r="AQ12" i="14"/>
  <c r="AO12" i="14"/>
  <c r="AM12" i="14"/>
  <c r="AY12" i="14"/>
  <c r="AW12" i="14"/>
  <c r="AU12" i="14"/>
  <c r="BG12" i="14"/>
  <c r="BE12" i="14"/>
  <c r="BC12" i="14"/>
  <c r="O13" i="14"/>
  <c r="AA13" i="14"/>
  <c r="Y13" i="14"/>
  <c r="W13" i="14"/>
  <c r="AQ13" i="14"/>
  <c r="AO13" i="14"/>
  <c r="AM13" i="14"/>
  <c r="AY13" i="14"/>
  <c r="AW13" i="14"/>
  <c r="AU13" i="14"/>
  <c r="BG13" i="14"/>
  <c r="BE13" i="14"/>
  <c r="BC13" i="14"/>
  <c r="O14" i="14"/>
  <c r="AA14" i="14"/>
  <c r="Y14" i="14"/>
  <c r="W14" i="14"/>
  <c r="AQ14" i="14"/>
  <c r="AO14" i="14"/>
  <c r="AM14" i="14"/>
  <c r="AY14" i="14"/>
  <c r="AW14" i="14"/>
  <c r="AU14" i="14"/>
  <c r="BG14" i="14"/>
  <c r="BE14" i="14"/>
  <c r="BC14" i="14"/>
  <c r="O15" i="14"/>
  <c r="AA15" i="14"/>
  <c r="Y15" i="14"/>
  <c r="W15" i="14"/>
  <c r="AQ15" i="14"/>
  <c r="AO15" i="14"/>
  <c r="AM15" i="14"/>
  <c r="AY15" i="14"/>
  <c r="AW15" i="14"/>
  <c r="AU15" i="14"/>
  <c r="BG15" i="14"/>
  <c r="BE15" i="14"/>
  <c r="BC15" i="14"/>
  <c r="O16" i="14"/>
  <c r="AA16" i="14"/>
  <c r="Y16" i="14"/>
  <c r="W16" i="14"/>
  <c r="AQ16" i="14"/>
  <c r="AO16" i="14"/>
  <c r="AM16" i="14"/>
  <c r="AY16" i="14"/>
  <c r="AW16" i="14"/>
  <c r="AU16" i="14"/>
  <c r="BG16" i="14"/>
  <c r="BE16" i="14"/>
  <c r="BC16" i="14"/>
  <c r="O17" i="14"/>
  <c r="AA17" i="14"/>
  <c r="Y17" i="14"/>
  <c r="W17" i="14"/>
  <c r="AQ17" i="14"/>
  <c r="AO17" i="14"/>
  <c r="AM17" i="14"/>
  <c r="AY17" i="14"/>
  <c r="AW17" i="14"/>
  <c r="AU17" i="14"/>
  <c r="BG17" i="14"/>
  <c r="BE17" i="14"/>
  <c r="BC17" i="14"/>
  <c r="O18" i="14"/>
  <c r="AA18" i="14"/>
  <c r="Y18" i="14"/>
  <c r="W18" i="14"/>
  <c r="AQ18" i="14"/>
  <c r="AO18" i="14"/>
  <c r="AM18" i="14"/>
  <c r="AY18" i="14"/>
  <c r="AW18" i="14"/>
  <c r="AU18" i="14"/>
  <c r="BG18" i="14"/>
  <c r="BE18" i="14"/>
  <c r="BC18" i="14"/>
  <c r="O19" i="14"/>
  <c r="AA19" i="14"/>
  <c r="Y19" i="14"/>
  <c r="W19" i="14"/>
  <c r="AQ19" i="14"/>
  <c r="AO19" i="14"/>
  <c r="AM19" i="14"/>
  <c r="AY19" i="14"/>
  <c r="AW19" i="14"/>
  <c r="AU19" i="14"/>
  <c r="BG19" i="14"/>
  <c r="BE19" i="14"/>
  <c r="BC19" i="14"/>
  <c r="O20" i="14"/>
  <c r="AA20" i="14"/>
  <c r="Y20" i="14"/>
  <c r="W20" i="14"/>
  <c r="AQ20" i="14"/>
  <c r="AO20" i="14"/>
  <c r="AM20" i="14"/>
  <c r="AY20" i="14"/>
  <c r="AW20" i="14"/>
  <c r="AU20" i="14"/>
  <c r="BG20" i="14"/>
  <c r="BE20" i="14"/>
  <c r="BC20" i="14"/>
  <c r="O21" i="14"/>
  <c r="AA21" i="14"/>
  <c r="Y21" i="14"/>
  <c r="W21" i="14"/>
  <c r="AQ21" i="14"/>
  <c r="AO21" i="14"/>
  <c r="AM21" i="14"/>
  <c r="AY21" i="14"/>
  <c r="AW21" i="14"/>
  <c r="AU21" i="14"/>
  <c r="BG21" i="14"/>
  <c r="BE21" i="14"/>
  <c r="BC21" i="14"/>
  <c r="O22" i="14"/>
  <c r="AA22" i="14"/>
  <c r="Y22" i="14"/>
  <c r="W22" i="14"/>
  <c r="AQ22" i="14"/>
  <c r="AO22" i="14"/>
  <c r="AM22" i="14"/>
  <c r="AY22" i="14"/>
  <c r="AW22" i="14"/>
  <c r="AU22" i="14"/>
  <c r="BG22" i="14"/>
  <c r="BE22" i="14"/>
  <c r="BC22" i="14"/>
  <c r="O23" i="14"/>
  <c r="AA23" i="14"/>
  <c r="Y23" i="14"/>
  <c r="W23" i="14"/>
  <c r="AQ23" i="14"/>
  <c r="AO23" i="14"/>
  <c r="AM23" i="14"/>
  <c r="AY23" i="14"/>
  <c r="AW23" i="14"/>
  <c r="AU23" i="14"/>
  <c r="BG23" i="14"/>
  <c r="BE23" i="14"/>
  <c r="BC23" i="14"/>
  <c r="O24" i="14"/>
  <c r="AA24" i="14"/>
  <c r="Y24" i="14"/>
  <c r="W24" i="14"/>
  <c r="AQ24" i="14"/>
  <c r="AO24" i="14"/>
  <c r="AM24" i="14"/>
  <c r="AY24" i="14"/>
  <c r="AW24" i="14"/>
  <c r="AU24" i="14"/>
  <c r="BG24" i="14"/>
  <c r="BE24" i="14"/>
  <c r="BC24" i="14"/>
  <c r="O25" i="14"/>
  <c r="AA25" i="14"/>
  <c r="Y25" i="14"/>
  <c r="W25" i="14"/>
  <c r="AQ25" i="14"/>
  <c r="AO25" i="14"/>
  <c r="AM25" i="14"/>
  <c r="AY25" i="14"/>
  <c r="AW25" i="14"/>
  <c r="AU25" i="14"/>
  <c r="BG25" i="14"/>
  <c r="BE25" i="14"/>
  <c r="BC25" i="14"/>
  <c r="O26" i="14"/>
  <c r="AA26" i="14"/>
  <c r="Y26" i="14"/>
  <c r="W26" i="14"/>
  <c r="AQ26" i="14"/>
  <c r="AO26" i="14"/>
  <c r="AM26" i="14"/>
  <c r="AY26" i="14"/>
  <c r="AW26" i="14"/>
  <c r="AU26" i="14"/>
  <c r="BG26" i="14"/>
  <c r="BE26" i="14"/>
  <c r="BC26" i="14"/>
  <c r="O27" i="14"/>
  <c r="AA27" i="14"/>
  <c r="Y27" i="14"/>
  <c r="W27" i="14"/>
  <c r="AQ27" i="14"/>
  <c r="AO27" i="14"/>
  <c r="AM27" i="14"/>
  <c r="AY27" i="14"/>
  <c r="AW27" i="14"/>
  <c r="AU27" i="14"/>
  <c r="BG27" i="14"/>
  <c r="BE27" i="14"/>
  <c r="BC27" i="14"/>
  <c r="O28" i="14"/>
  <c r="AA28" i="14"/>
  <c r="Y28" i="14"/>
  <c r="W28" i="14"/>
  <c r="AQ28" i="14"/>
  <c r="AO28" i="14"/>
  <c r="AM28" i="14"/>
  <c r="AY28" i="14"/>
  <c r="AW28" i="14"/>
  <c r="AU28" i="14"/>
  <c r="BG28" i="14"/>
  <c r="BE28" i="14"/>
  <c r="BC28" i="14"/>
  <c r="O29" i="14"/>
  <c r="AA29" i="14"/>
  <c r="Y29" i="14"/>
  <c r="W29" i="14"/>
  <c r="AQ29" i="14"/>
  <c r="AO29" i="14"/>
  <c r="AM29" i="14"/>
  <c r="AY29" i="14"/>
  <c r="AW29" i="14"/>
  <c r="AU29" i="14"/>
  <c r="BG29" i="14"/>
  <c r="BE29" i="14"/>
  <c r="BC29" i="14"/>
  <c r="O30" i="14"/>
  <c r="AA30" i="14"/>
  <c r="Y30" i="14"/>
  <c r="W30" i="14"/>
  <c r="AQ30" i="14"/>
  <c r="AO30" i="14"/>
  <c r="AM30" i="14"/>
  <c r="AY30" i="14"/>
  <c r="AW30" i="14"/>
  <c r="AU30" i="14"/>
  <c r="BG30" i="14"/>
  <c r="BE30" i="14"/>
  <c r="BC30" i="14"/>
  <c r="O31" i="14"/>
  <c r="AA31" i="14"/>
  <c r="Y31" i="14"/>
  <c r="W31" i="14"/>
  <c r="AQ31" i="14"/>
  <c r="AO31" i="14"/>
  <c r="AM31" i="14"/>
  <c r="AY31" i="14"/>
  <c r="AW31" i="14"/>
  <c r="AU31" i="14"/>
  <c r="BG31" i="14"/>
  <c r="BE31" i="14"/>
  <c r="BC31" i="14"/>
  <c r="O32" i="14"/>
  <c r="AA32" i="14"/>
  <c r="Y32" i="14"/>
  <c r="W32" i="14"/>
  <c r="AQ32" i="14"/>
  <c r="AO32" i="14"/>
  <c r="AM32" i="14"/>
  <c r="AY32" i="14"/>
  <c r="AW32" i="14"/>
  <c r="AU32" i="14"/>
  <c r="BG32" i="14"/>
  <c r="BE32" i="14"/>
  <c r="BC32" i="14"/>
  <c r="O33" i="14"/>
  <c r="AA33" i="14"/>
  <c r="Y33" i="14"/>
  <c r="W33" i="14"/>
  <c r="AQ33" i="14"/>
  <c r="AO33" i="14"/>
  <c r="AM33" i="14"/>
  <c r="AY33" i="14"/>
  <c r="AW33" i="14"/>
  <c r="AU33" i="14"/>
  <c r="BG33" i="14"/>
  <c r="BE33" i="14"/>
  <c r="BC33" i="14"/>
  <c r="O34" i="14"/>
  <c r="AA34" i="14"/>
  <c r="Y34" i="14"/>
  <c r="W34" i="14"/>
  <c r="AQ34" i="14"/>
  <c r="AO34" i="14"/>
  <c r="AM34" i="14"/>
  <c r="AY34" i="14"/>
  <c r="AW34" i="14"/>
  <c r="AU34" i="14"/>
  <c r="BG34" i="14"/>
  <c r="BE34" i="14"/>
  <c r="BC34" i="14"/>
  <c r="O35" i="14"/>
  <c r="AA35" i="14"/>
  <c r="Y35" i="14"/>
  <c r="W35" i="14"/>
  <c r="AQ35" i="14"/>
  <c r="AO35" i="14"/>
  <c r="AM35" i="14"/>
  <c r="AY35" i="14"/>
  <c r="AW35" i="14"/>
  <c r="AU35" i="14"/>
  <c r="BG35" i="14"/>
  <c r="BE35" i="14"/>
  <c r="BC35" i="14"/>
  <c r="O36" i="14"/>
  <c r="AA36" i="14"/>
  <c r="Y36" i="14"/>
  <c r="W36" i="14"/>
  <c r="AQ36" i="14"/>
  <c r="AO36" i="14"/>
  <c r="AM36" i="14"/>
  <c r="AY36" i="14"/>
  <c r="AW36" i="14"/>
  <c r="AU36" i="14"/>
  <c r="BG36" i="14"/>
  <c r="BE36" i="14"/>
  <c r="BC36" i="14"/>
  <c r="O37" i="14"/>
  <c r="AA37" i="14"/>
  <c r="Y37" i="14"/>
  <c r="W37" i="14"/>
  <c r="AQ37" i="14"/>
  <c r="AO37" i="14"/>
  <c r="AM37" i="14"/>
  <c r="AY37" i="14"/>
  <c r="AW37" i="14"/>
  <c r="AU37" i="14"/>
  <c r="BG37" i="14"/>
  <c r="BE37" i="14"/>
  <c r="BC37" i="14"/>
  <c r="O38" i="14"/>
  <c r="AA38" i="14"/>
  <c r="Y38" i="14"/>
  <c r="W38" i="14"/>
  <c r="AQ38" i="14"/>
  <c r="AO38" i="14"/>
  <c r="AM38" i="14"/>
  <c r="AY38" i="14"/>
  <c r="AW38" i="14"/>
  <c r="AU38" i="14"/>
  <c r="BG38" i="14"/>
  <c r="BE38" i="14"/>
  <c r="BC38" i="14"/>
  <c r="O39" i="14"/>
  <c r="AA39" i="14"/>
  <c r="Y39" i="14"/>
  <c r="W39" i="14"/>
  <c r="AQ39" i="14"/>
  <c r="AO39" i="14"/>
  <c r="AM39" i="14"/>
  <c r="AY39" i="14"/>
  <c r="AW39" i="14"/>
  <c r="AU39" i="14"/>
  <c r="O40" i="14"/>
  <c r="AA40" i="14"/>
  <c r="Y40" i="14"/>
  <c r="W40" i="14"/>
  <c r="AQ40" i="14"/>
  <c r="AO40" i="14"/>
  <c r="AM40" i="14"/>
  <c r="AY40" i="14"/>
  <c r="AW40" i="14"/>
  <c r="AU40" i="14"/>
  <c r="BG40" i="14"/>
  <c r="BE40" i="14"/>
  <c r="BC40" i="14"/>
  <c r="O41" i="14"/>
  <c r="AA41" i="14"/>
  <c r="Y41" i="14"/>
  <c r="W41" i="14"/>
  <c r="AQ41" i="14"/>
  <c r="AO41" i="14"/>
  <c r="AM41" i="14"/>
  <c r="AY41" i="14"/>
  <c r="AW41" i="14"/>
  <c r="AU41" i="14"/>
  <c r="BG41" i="14"/>
  <c r="BE41" i="14"/>
  <c r="BC41" i="14"/>
  <c r="O42" i="14"/>
  <c r="AA42" i="14"/>
  <c r="Y42" i="14"/>
  <c r="W42" i="14"/>
  <c r="AQ42" i="14"/>
  <c r="AO42" i="14"/>
  <c r="AM42" i="14"/>
  <c r="AY42" i="14"/>
  <c r="AW42" i="14"/>
  <c r="AU42" i="14"/>
  <c r="BG42" i="14"/>
  <c r="BE42" i="14"/>
  <c r="BC42" i="14"/>
  <c r="O43" i="14"/>
  <c r="AA43" i="14"/>
  <c r="Y43" i="14"/>
  <c r="W43" i="14"/>
  <c r="AQ43" i="14"/>
  <c r="AO43" i="14"/>
  <c r="AM43" i="14"/>
  <c r="AY43" i="14"/>
  <c r="AW43" i="14"/>
  <c r="AU43" i="14"/>
  <c r="BG43" i="14"/>
  <c r="BE43" i="14"/>
  <c r="BC43" i="14"/>
  <c r="O44" i="14"/>
  <c r="AA44" i="14"/>
  <c r="Y44" i="14"/>
  <c r="W44" i="14"/>
  <c r="AQ44" i="14"/>
  <c r="AO44" i="14"/>
  <c r="AM44" i="14"/>
  <c r="AY44" i="14"/>
  <c r="AW44" i="14"/>
  <c r="AU44" i="14"/>
  <c r="BG44" i="14"/>
  <c r="BE44" i="14"/>
  <c r="BC44" i="14"/>
  <c r="O45" i="14"/>
  <c r="AA45" i="14"/>
  <c r="Y45" i="14"/>
  <c r="W45" i="14"/>
  <c r="AQ45" i="14"/>
  <c r="AO45" i="14"/>
  <c r="AM45" i="14"/>
  <c r="AY45" i="14"/>
  <c r="AW45" i="14"/>
  <c r="AU45" i="14"/>
  <c r="BG45" i="14"/>
  <c r="BE45" i="14"/>
  <c r="BC45" i="14"/>
  <c r="O46" i="14"/>
  <c r="AA46" i="14"/>
  <c r="Y46" i="14"/>
  <c r="W46" i="14"/>
  <c r="AQ46" i="14"/>
  <c r="AO46" i="14"/>
  <c r="AM46" i="14"/>
  <c r="AY46" i="14"/>
  <c r="AW46" i="14"/>
  <c r="AU46" i="14"/>
  <c r="BG46" i="14"/>
  <c r="BE46" i="14"/>
  <c r="BC46" i="14"/>
  <c r="O47" i="14"/>
  <c r="AA47" i="14"/>
  <c r="Y47" i="14"/>
  <c r="W47" i="14"/>
  <c r="AQ47" i="14"/>
  <c r="AO47" i="14"/>
  <c r="AM47" i="14"/>
  <c r="AY47" i="14"/>
  <c r="AW47" i="14"/>
  <c r="AU47" i="14"/>
  <c r="BG47" i="14"/>
  <c r="BE47" i="14"/>
  <c r="BC47" i="14"/>
  <c r="O48" i="14"/>
  <c r="AA48" i="14"/>
  <c r="Y48" i="14"/>
  <c r="W48" i="14"/>
  <c r="AQ48" i="14"/>
  <c r="AO48" i="14"/>
  <c r="AM48" i="14"/>
  <c r="AY48" i="14"/>
  <c r="AW48" i="14"/>
  <c r="AU48" i="14"/>
  <c r="BG48" i="14"/>
  <c r="BE48" i="14"/>
  <c r="BC48" i="14"/>
  <c r="O49" i="14"/>
  <c r="AA49" i="14"/>
  <c r="Y49" i="14"/>
  <c r="W49" i="14"/>
  <c r="AQ49" i="14"/>
  <c r="AO49" i="14"/>
  <c r="AM49" i="14"/>
  <c r="AY49" i="14"/>
  <c r="AW49" i="14"/>
  <c r="AU49" i="14"/>
  <c r="BG49" i="14"/>
  <c r="BE49" i="14"/>
  <c r="BC49" i="14"/>
  <c r="O50" i="14"/>
  <c r="AA50" i="14"/>
  <c r="Y50" i="14"/>
  <c r="W50" i="14"/>
  <c r="AQ50" i="14"/>
  <c r="AO50" i="14"/>
  <c r="AM50" i="14"/>
  <c r="AY50" i="14"/>
  <c r="AW50" i="14"/>
  <c r="AU50" i="14"/>
  <c r="BG50" i="14"/>
  <c r="BE50" i="14"/>
  <c r="BC50" i="14"/>
  <c r="O51" i="14"/>
  <c r="AA51" i="14"/>
  <c r="Y51" i="14"/>
  <c r="W51" i="14"/>
  <c r="AQ51" i="14"/>
  <c r="AO51" i="14"/>
  <c r="AM51" i="14"/>
  <c r="AY51" i="14"/>
  <c r="AW51" i="14"/>
  <c r="AU51" i="14"/>
  <c r="BG51" i="14"/>
  <c r="BE51" i="14"/>
  <c r="BC51" i="14"/>
  <c r="O52" i="14"/>
  <c r="AA52" i="14"/>
  <c r="Y52" i="14"/>
  <c r="W52" i="14"/>
  <c r="AQ52" i="14"/>
  <c r="AO52" i="14"/>
  <c r="AM52" i="14"/>
  <c r="AY52" i="14"/>
  <c r="AW52" i="14"/>
  <c r="AU52" i="14"/>
  <c r="BG52" i="14"/>
  <c r="BE52" i="14"/>
  <c r="BC52" i="14"/>
  <c r="O53" i="14"/>
  <c r="AA53" i="14"/>
  <c r="Y53" i="14"/>
  <c r="W53" i="14"/>
  <c r="AQ53" i="14"/>
  <c r="AO53" i="14"/>
  <c r="AM53" i="14"/>
  <c r="AY53" i="14"/>
  <c r="AW53" i="14"/>
  <c r="AU53" i="14"/>
  <c r="BG53" i="14"/>
  <c r="BE53" i="14"/>
  <c r="BC53" i="14"/>
  <c r="O54" i="14"/>
  <c r="AA54" i="14"/>
  <c r="Y54" i="14"/>
  <c r="W54" i="14"/>
  <c r="AQ54" i="14"/>
  <c r="AO54" i="14"/>
  <c r="AM54" i="14"/>
  <c r="AY54" i="14"/>
  <c r="AW54" i="14"/>
  <c r="AU54" i="14"/>
  <c r="BG54" i="14"/>
  <c r="BE54" i="14"/>
  <c r="BC54" i="14"/>
  <c r="O55" i="14"/>
  <c r="AA55" i="14"/>
  <c r="Y55" i="14"/>
  <c r="W55" i="14"/>
  <c r="AQ55" i="14"/>
  <c r="AO55" i="14"/>
  <c r="AM55" i="14"/>
  <c r="AY55" i="14"/>
  <c r="AW55" i="14"/>
  <c r="AU55" i="14"/>
  <c r="BG55" i="14"/>
  <c r="BE55" i="14"/>
  <c r="BC55" i="14"/>
  <c r="O56" i="14"/>
  <c r="AA56" i="14"/>
  <c r="Y56" i="14"/>
  <c r="W56" i="14"/>
  <c r="AQ56" i="14"/>
  <c r="AO56" i="14"/>
  <c r="AM56" i="14"/>
  <c r="AY56" i="14"/>
  <c r="AW56" i="14"/>
  <c r="AU56" i="14"/>
  <c r="BG56" i="14"/>
  <c r="BE56" i="14"/>
  <c r="BC56" i="14"/>
  <c r="O57" i="14"/>
  <c r="AA57" i="14"/>
  <c r="Y57" i="14"/>
  <c r="W57" i="14"/>
  <c r="AQ57" i="14"/>
  <c r="AO57" i="14"/>
  <c r="AM57" i="14"/>
  <c r="AY57" i="14"/>
  <c r="AW57" i="14"/>
  <c r="AU57" i="14"/>
  <c r="BG57" i="14"/>
  <c r="BE57" i="14"/>
  <c r="BC57" i="14"/>
  <c r="O58" i="14"/>
  <c r="AA58" i="14"/>
  <c r="Y58" i="14"/>
  <c r="W58" i="14"/>
  <c r="AQ58" i="14"/>
  <c r="AO58" i="14"/>
  <c r="AM58" i="14"/>
  <c r="AY58" i="14"/>
  <c r="AW58" i="14"/>
  <c r="AU58" i="14"/>
  <c r="BG58" i="14"/>
  <c r="BE58" i="14"/>
  <c r="BC58" i="14"/>
  <c r="O59" i="14"/>
  <c r="AA59" i="14"/>
  <c r="Y59" i="14"/>
  <c r="W59" i="14"/>
  <c r="AQ59" i="14"/>
  <c r="AO59" i="14"/>
  <c r="AM59" i="14"/>
  <c r="AY59" i="14"/>
  <c r="AW59" i="14"/>
  <c r="AU59" i="14"/>
  <c r="BG59" i="14"/>
  <c r="BE59" i="14"/>
  <c r="BC59" i="14"/>
  <c r="O69" i="14"/>
  <c r="AA69" i="14"/>
  <c r="Y69" i="14"/>
  <c r="W69" i="14"/>
  <c r="AQ69" i="14"/>
  <c r="AO69" i="14"/>
  <c r="AM69" i="14"/>
  <c r="AY69" i="14"/>
  <c r="AW69" i="14"/>
  <c r="AU69" i="14"/>
  <c r="BG69" i="14"/>
  <c r="BE69" i="14"/>
  <c r="BC69" i="14"/>
  <c r="O70" i="14"/>
  <c r="AA70" i="14"/>
  <c r="Y70" i="14"/>
  <c r="W70" i="14"/>
  <c r="AQ70" i="14"/>
  <c r="AO70" i="14"/>
  <c r="AM70" i="14"/>
  <c r="AY70" i="14"/>
  <c r="AW70" i="14"/>
  <c r="AU70" i="14"/>
  <c r="BG70" i="14"/>
  <c r="BE70" i="14"/>
  <c r="BC70" i="14"/>
  <c r="O71" i="14"/>
  <c r="AA71" i="14"/>
  <c r="Y71" i="14"/>
  <c r="W71" i="14"/>
  <c r="AQ71" i="14"/>
  <c r="AO71" i="14"/>
  <c r="AM71" i="14"/>
  <c r="AY71" i="14"/>
  <c r="AW71" i="14"/>
  <c r="AU71" i="14"/>
  <c r="BG71" i="14"/>
  <c r="BE71" i="14"/>
  <c r="BC71" i="14"/>
  <c r="O72" i="14"/>
  <c r="AA72" i="14"/>
  <c r="Y72" i="14"/>
  <c r="W72" i="14"/>
  <c r="AQ72" i="14"/>
  <c r="AO72" i="14"/>
  <c r="AM72" i="14"/>
  <c r="AY72" i="14"/>
  <c r="AW72" i="14"/>
  <c r="AU72" i="14"/>
  <c r="BG72" i="14"/>
  <c r="BE72" i="14"/>
  <c r="BC72" i="14"/>
  <c r="Y72" i="12"/>
  <c r="BG71" i="12"/>
  <c r="BE71" i="12"/>
  <c r="AQ71" i="12"/>
  <c r="AO71" i="12"/>
  <c r="AA71" i="12"/>
  <c r="Y71" i="12"/>
  <c r="BG70" i="12"/>
  <c r="BE70" i="12"/>
  <c r="AO70" i="12"/>
  <c r="Y70" i="12"/>
  <c r="AI72" i="12"/>
  <c r="AY71" i="12"/>
  <c r="S71" i="12"/>
  <c r="AI70" i="12"/>
  <c r="AG72" i="12"/>
  <c r="AW71" i="12"/>
  <c r="AG70" i="12"/>
  <c r="AY72" i="12"/>
  <c r="S72" i="12"/>
  <c r="AI71" i="12"/>
  <c r="AY70" i="12"/>
  <c r="S70" i="12"/>
  <c r="AW72" i="12"/>
  <c r="AG71" i="12"/>
  <c r="AW70" i="12"/>
  <c r="AG69" i="12"/>
  <c r="AI69" i="12"/>
  <c r="AM69" i="12"/>
  <c r="AQ69" i="12"/>
  <c r="O69" i="12"/>
  <c r="Q69" i="12" s="1"/>
  <c r="BC69" i="12"/>
  <c r="AU69" i="12"/>
  <c r="AW69" i="12"/>
  <c r="S69" i="12"/>
  <c r="W69" i="12"/>
  <c r="Y69" i="12"/>
  <c r="BE69" i="12"/>
  <c r="Q38" i="12"/>
  <c r="S38" i="12"/>
  <c r="AW50" i="12"/>
  <c r="Y44" i="12"/>
  <c r="AO56" i="12"/>
  <c r="AW49" i="12"/>
  <c r="BE28" i="12"/>
  <c r="AM39" i="12"/>
  <c r="Q54" i="12"/>
  <c r="AE48" i="12"/>
  <c r="AO32" i="12"/>
  <c r="AY30" i="12"/>
  <c r="BC59" i="12"/>
  <c r="AO39" i="12"/>
  <c r="Y49" i="12"/>
  <c r="Y47" i="12"/>
  <c r="BE29" i="12"/>
  <c r="Q53" i="12"/>
  <c r="W57" i="12"/>
  <c r="AE47" i="12"/>
  <c r="AQ57" i="12"/>
  <c r="W51" i="12"/>
  <c r="AE46" i="12"/>
  <c r="AQ56" i="12"/>
  <c r="AU54" i="12"/>
  <c r="W48" i="12"/>
  <c r="AG31" i="12"/>
  <c r="AU50" i="12"/>
  <c r="BC52" i="12"/>
  <c r="Y48" i="12"/>
  <c r="BC47" i="12"/>
  <c r="AE40" i="12"/>
  <c r="W44" i="12"/>
  <c r="AG27" i="12"/>
  <c r="AU41" i="12"/>
  <c r="BC45" i="12"/>
  <c r="BC46" i="12"/>
  <c r="AI49" i="12"/>
  <c r="AW55" i="12"/>
  <c r="BC32" i="12"/>
  <c r="AG39" i="12"/>
  <c r="AE45" i="12"/>
  <c r="AE27" i="12"/>
  <c r="W47" i="12"/>
  <c r="AG28" i="12"/>
  <c r="AU43" i="12"/>
  <c r="Y51" i="12"/>
  <c r="AI48" i="12"/>
  <c r="AM51" i="12"/>
  <c r="AW54" i="12"/>
  <c r="BC26" i="12"/>
  <c r="AI40" i="12"/>
  <c r="W49" i="12"/>
  <c r="Y50" i="12"/>
  <c r="AI47" i="12"/>
  <c r="AM48" i="12"/>
  <c r="AW53" i="12"/>
  <c r="BE55" i="12"/>
  <c r="S40" i="12"/>
  <c r="Q40" i="12"/>
  <c r="BC40" i="12"/>
  <c r="BE40" i="12"/>
  <c r="AY40" i="12"/>
  <c r="AU40" i="12"/>
  <c r="BC38" i="12"/>
  <c r="BE38" i="12"/>
  <c r="AM38" i="12"/>
  <c r="AQ38" i="12"/>
  <c r="AO40" i="12"/>
  <c r="AM40" i="12"/>
  <c r="BC39" i="12"/>
  <c r="BE39" i="12"/>
  <c r="AU39" i="12"/>
  <c r="AG38" i="12"/>
  <c r="AE38" i="12"/>
  <c r="BE59" i="12"/>
  <c r="AM33" i="12"/>
  <c r="AA52" i="12"/>
  <c r="AW31" i="12"/>
  <c r="W33" i="12"/>
  <c r="AE29" i="12"/>
  <c r="AI37" i="12"/>
  <c r="AO54" i="12"/>
  <c r="AQ34" i="12"/>
  <c r="AU35" i="12"/>
  <c r="AW30" i="12"/>
  <c r="BC44" i="12"/>
  <c r="BE27" i="12"/>
  <c r="AQ55" i="12"/>
  <c r="AI52" i="12"/>
  <c r="AQ54" i="12"/>
  <c r="AI51" i="12"/>
  <c r="AW32" i="12"/>
  <c r="W32" i="12"/>
  <c r="AE28" i="12"/>
  <c r="AM57" i="12"/>
  <c r="AO53" i="12"/>
  <c r="AQ33" i="12"/>
  <c r="AU34" i="12"/>
  <c r="BC43" i="12"/>
  <c r="BE26" i="12"/>
  <c r="AM32" i="12"/>
  <c r="AE32" i="12"/>
  <c r="AQ52" i="12"/>
  <c r="AE31" i="12"/>
  <c r="AQ51" i="12"/>
  <c r="AE30" i="12"/>
  <c r="AU36" i="12"/>
  <c r="W31" i="12"/>
  <c r="AE56" i="12"/>
  <c r="AO52" i="12"/>
  <c r="AU33" i="12"/>
  <c r="BC42" i="12"/>
  <c r="AU37" i="12"/>
  <c r="W56" i="12"/>
  <c r="W30" i="12"/>
  <c r="AA28" i="12"/>
  <c r="AM55" i="12"/>
  <c r="AQ29" i="12"/>
  <c r="AU59" i="12"/>
  <c r="AU32" i="12"/>
  <c r="AY49" i="12"/>
  <c r="BG58" i="12"/>
  <c r="S54" i="12"/>
  <c r="S53" i="12"/>
  <c r="S52" i="12"/>
  <c r="AQ48" i="12"/>
  <c r="W55" i="12"/>
  <c r="W29" i="12"/>
  <c r="AE53" i="12"/>
  <c r="AG46" i="12"/>
  <c r="AO47" i="12"/>
  <c r="AU57" i="12"/>
  <c r="AU31" i="12"/>
  <c r="AY34" i="12"/>
  <c r="BC36" i="12"/>
  <c r="BG54" i="12"/>
  <c r="W35" i="12"/>
  <c r="Q52" i="12"/>
  <c r="W54" i="12"/>
  <c r="W28" i="12"/>
  <c r="AE52" i="12"/>
  <c r="AG45" i="12"/>
  <c r="AM53" i="12"/>
  <c r="AO34" i="12"/>
  <c r="AU56" i="12"/>
  <c r="BG51" i="12"/>
  <c r="W34" i="12"/>
  <c r="W52" i="12"/>
  <c r="AE51" i="12"/>
  <c r="AG32" i="12"/>
  <c r="AU55" i="12"/>
  <c r="AW56" i="12"/>
  <c r="BC33" i="12"/>
  <c r="S41" i="12"/>
  <c r="AW46" i="12"/>
  <c r="AO46" i="12"/>
  <c r="AQ46" i="12"/>
  <c r="AU29" i="12"/>
  <c r="AW43" i="12"/>
  <c r="AY46" i="12"/>
  <c r="BC31" i="12"/>
  <c r="BE45" i="12"/>
  <c r="BG47" i="12"/>
  <c r="Q57" i="12"/>
  <c r="AW27" i="12"/>
  <c r="AA43" i="12"/>
  <c r="AG59" i="12"/>
  <c r="AA42" i="12"/>
  <c r="AW48" i="12"/>
  <c r="Y59" i="12"/>
  <c r="BG49" i="12"/>
  <c r="Y33" i="12"/>
  <c r="BG48" i="12"/>
  <c r="S37" i="12"/>
  <c r="Y32" i="12"/>
  <c r="AE44" i="12"/>
  <c r="AM44" i="12"/>
  <c r="O36" i="12"/>
  <c r="Q36" i="12" s="1"/>
  <c r="W42" i="12"/>
  <c r="Y55" i="12"/>
  <c r="Y31" i="12"/>
  <c r="AE43" i="12"/>
  <c r="AG43" i="12"/>
  <c r="AM37" i="12"/>
  <c r="AO44" i="12"/>
  <c r="AQ45" i="12"/>
  <c r="AU28" i="12"/>
  <c r="AW36" i="12"/>
  <c r="AY42" i="12"/>
  <c r="BC30" i="12"/>
  <c r="BE44" i="12"/>
  <c r="BG46" i="12"/>
  <c r="AY29" i="12"/>
  <c r="AI59" i="12"/>
  <c r="AY28" i="12"/>
  <c r="Y36" i="12"/>
  <c r="Y34" i="12"/>
  <c r="O41" i="12"/>
  <c r="Y57" i="12"/>
  <c r="AM45" i="12"/>
  <c r="O35" i="12"/>
  <c r="Q35" i="12" s="1"/>
  <c r="W41" i="12"/>
  <c r="Y54" i="12"/>
  <c r="Y30" i="12"/>
  <c r="AE37" i="12"/>
  <c r="AM36" i="12"/>
  <c r="AO37" i="12"/>
  <c r="AU48" i="12"/>
  <c r="AU27" i="12"/>
  <c r="AW35" i="12"/>
  <c r="AY41" i="12"/>
  <c r="BC50" i="12"/>
  <c r="BC29" i="12"/>
  <c r="BE43" i="12"/>
  <c r="Q59" i="12"/>
  <c r="AA37" i="12"/>
  <c r="BG50" i="12"/>
  <c r="O42" i="12"/>
  <c r="Q42" i="12" s="1"/>
  <c r="AW47" i="12"/>
  <c r="AA35" i="12"/>
  <c r="Y56" i="12"/>
  <c r="AG44" i="12"/>
  <c r="O34" i="12"/>
  <c r="Q34" i="12" s="1"/>
  <c r="W37" i="12"/>
  <c r="Y53" i="12"/>
  <c r="Y29" i="12"/>
  <c r="AE34" i="12"/>
  <c r="AM35" i="12"/>
  <c r="AO36" i="12"/>
  <c r="AU47" i="12"/>
  <c r="AW59" i="12"/>
  <c r="BC49" i="12"/>
  <c r="BC28" i="12"/>
  <c r="BE42" i="12"/>
  <c r="Q58" i="12"/>
  <c r="AQ27" i="12"/>
  <c r="AI56" i="12"/>
  <c r="BE48" i="12"/>
  <c r="AA36" i="12"/>
  <c r="O33" i="12"/>
  <c r="Q33" i="12" s="1"/>
  <c r="W58" i="12"/>
  <c r="AE33" i="12"/>
  <c r="AG34" i="12"/>
  <c r="AO35" i="12"/>
  <c r="AW58" i="12"/>
  <c r="AW33" i="12"/>
  <c r="BC27" i="12"/>
  <c r="BE36" i="12"/>
  <c r="AE58" i="12"/>
  <c r="AG58" i="12"/>
  <c r="AI58" i="12"/>
  <c r="BC57" i="12"/>
  <c r="BE57" i="12"/>
  <c r="BG57" i="12"/>
  <c r="Y26" i="12"/>
  <c r="AA26" i="12"/>
  <c r="AO41" i="12"/>
  <c r="BE37" i="12"/>
  <c r="BG37" i="12"/>
  <c r="AO59" i="12"/>
  <c r="BE53" i="12"/>
  <c r="BG53" i="12"/>
  <c r="Q41" i="12"/>
  <c r="AM31" i="12"/>
  <c r="AO31" i="12"/>
  <c r="AQ31" i="12"/>
  <c r="AQ43" i="12"/>
  <c r="AY58" i="12"/>
  <c r="W53" i="12"/>
  <c r="AA58" i="12"/>
  <c r="AG53" i="12"/>
  <c r="AG29" i="12"/>
  <c r="AM43" i="12"/>
  <c r="AQ42" i="12"/>
  <c r="AU52" i="12"/>
  <c r="AY57" i="12"/>
  <c r="W46" i="12"/>
  <c r="Y46" i="12"/>
  <c r="AA46" i="12"/>
  <c r="Q44" i="12"/>
  <c r="S47" i="12"/>
  <c r="AI33" i="12"/>
  <c r="O32" i="12"/>
  <c r="Q32" i="12" s="1"/>
  <c r="S44" i="12"/>
  <c r="AM42" i="12"/>
  <c r="AO28" i="12"/>
  <c r="AQ41" i="12"/>
  <c r="BE33" i="12"/>
  <c r="Q47" i="12"/>
  <c r="AU45" i="12"/>
  <c r="AW45" i="12"/>
  <c r="AY45" i="12"/>
  <c r="S56" i="12"/>
  <c r="BE56" i="12"/>
  <c r="BG56" i="12"/>
  <c r="AG55" i="12"/>
  <c r="AI55" i="12"/>
  <c r="O45" i="12"/>
  <c r="Q45" i="12" s="1"/>
  <c r="S43" i="12"/>
  <c r="AG50" i="12"/>
  <c r="AO27" i="12"/>
  <c r="BE32" i="12"/>
  <c r="Q28" i="12"/>
  <c r="W27" i="12"/>
  <c r="Y27" i="12"/>
  <c r="AA27" i="12"/>
  <c r="AE41" i="12"/>
  <c r="AG41" i="12"/>
  <c r="AI41" i="12"/>
  <c r="AU26" i="12"/>
  <c r="AW26" i="12"/>
  <c r="AY26" i="12"/>
  <c r="BC41" i="12"/>
  <c r="BE41" i="12"/>
  <c r="BG41" i="12"/>
  <c r="S28" i="12"/>
  <c r="S27" i="12"/>
  <c r="Q43" i="12"/>
  <c r="AE54" i="12"/>
  <c r="AI54" i="12"/>
  <c r="AO58" i="12"/>
  <c r="AM50" i="12"/>
  <c r="AO50" i="12"/>
  <c r="AQ50" i="12"/>
  <c r="AA59" i="12"/>
  <c r="AM30" i="12"/>
  <c r="AO30" i="12"/>
  <c r="AQ30" i="12"/>
  <c r="O50" i="12"/>
  <c r="Q50" i="12" s="1"/>
  <c r="S50" i="12"/>
  <c r="O31" i="12"/>
  <c r="Q31" i="12"/>
  <c r="S31" i="12"/>
  <c r="Q49" i="12"/>
  <c r="Q30" i="12"/>
  <c r="Y43" i="12"/>
  <c r="AM59" i="12"/>
  <c r="AW42" i="12"/>
  <c r="BE31" i="12"/>
  <c r="AE42" i="12"/>
  <c r="AG42" i="12"/>
  <c r="AI42" i="12"/>
  <c r="AE57" i="12"/>
  <c r="AG57" i="12"/>
  <c r="AI57" i="12"/>
  <c r="Y45" i="12"/>
  <c r="AA45" i="12"/>
  <c r="AW44" i="12"/>
  <c r="AY44" i="12"/>
  <c r="S55" i="12"/>
  <c r="AG36" i="12"/>
  <c r="AI36" i="12"/>
  <c r="AE35" i="12"/>
  <c r="AI35" i="12"/>
  <c r="BC35" i="12"/>
  <c r="BE35" i="12"/>
  <c r="BG35" i="12"/>
  <c r="BE34" i="12"/>
  <c r="BG34" i="12"/>
  <c r="O27" i="12"/>
  <c r="Q27" i="12" s="1"/>
  <c r="AM49" i="12"/>
  <c r="AO49" i="12"/>
  <c r="AQ49" i="12"/>
  <c r="O51" i="12"/>
  <c r="Q51" i="12"/>
  <c r="S51" i="12"/>
  <c r="O46" i="12"/>
  <c r="S46" i="12" s="1"/>
  <c r="S48" i="12"/>
  <c r="S29" i="12"/>
  <c r="Q29" i="12"/>
  <c r="Y41" i="12"/>
  <c r="AE36" i="12"/>
  <c r="AM58" i="12"/>
  <c r="AW37" i="12"/>
  <c r="BE54" i="12"/>
  <c r="BE30" i="12"/>
  <c r="AG10" i="6"/>
  <c r="AE14" i="6"/>
  <c r="AG15" i="6"/>
  <c r="AE15" i="6"/>
  <c r="AE16" i="6"/>
  <c r="AE17" i="6"/>
  <c r="AE20" i="6"/>
  <c r="AG23" i="6"/>
  <c r="AG27" i="6"/>
  <c r="AG28" i="6"/>
  <c r="AE30" i="6"/>
  <c r="AE33" i="6"/>
  <c r="AE44" i="6"/>
  <c r="AG41" i="6"/>
  <c r="AE38" i="6"/>
  <c r="AE47" i="6"/>
  <c r="AI46" i="6"/>
  <c r="AI50" i="6"/>
  <c r="AE57" i="6"/>
  <c r="AI55" i="6"/>
  <c r="AG55" i="6"/>
  <c r="AI52" i="6"/>
  <c r="AO58" i="6"/>
  <c r="AO57" i="6"/>
  <c r="AO54" i="6"/>
  <c r="AO50" i="6"/>
  <c r="AO42" i="6"/>
  <c r="AO41" i="6"/>
  <c r="AO38" i="6"/>
  <c r="AO28" i="6"/>
  <c r="AO27" i="6"/>
  <c r="AO20" i="6"/>
  <c r="AO16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9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2" i="11"/>
  <c r="M9" i="6"/>
  <c r="BA9" i="12"/>
  <c r="BC9" i="12" s="1"/>
  <c r="BA10" i="12"/>
  <c r="BE10" i="12" s="1"/>
  <c r="BA11" i="12"/>
  <c r="BE11" i="12" s="1"/>
  <c r="BA12" i="12"/>
  <c r="BC12" i="12" s="1"/>
  <c r="BA13" i="12"/>
  <c r="BG13" i="12" s="1"/>
  <c r="BA14" i="12"/>
  <c r="BG14" i="12" s="1"/>
  <c r="BA15" i="12"/>
  <c r="BG15" i="12" s="1"/>
  <c r="BA16" i="12"/>
  <c r="BG16" i="12" s="1"/>
  <c r="BA17" i="12"/>
  <c r="BG17" i="12" s="1"/>
  <c r="BA18" i="12"/>
  <c r="BG18" i="12" s="1"/>
  <c r="BA19" i="12"/>
  <c r="BG19" i="12" s="1"/>
  <c r="BA20" i="12"/>
  <c r="BG20" i="12" s="1"/>
  <c r="BA21" i="12"/>
  <c r="BE21" i="12" s="1"/>
  <c r="BA22" i="12"/>
  <c r="BC22" i="12" s="1"/>
  <c r="BA23" i="12"/>
  <c r="BG23" i="12" s="1"/>
  <c r="BA24" i="12"/>
  <c r="BE24" i="12" s="1"/>
  <c r="BA25" i="12"/>
  <c r="BC25" i="12" s="1"/>
  <c r="AS9" i="12"/>
  <c r="AU9" i="12" s="1"/>
  <c r="AS10" i="12"/>
  <c r="AY10" i="12" s="1"/>
  <c r="AS11" i="12"/>
  <c r="AY11" i="12" s="1"/>
  <c r="AS12" i="12"/>
  <c r="AY12" i="12" s="1"/>
  <c r="AS13" i="12"/>
  <c r="AY13" i="12" s="1"/>
  <c r="AS14" i="12"/>
  <c r="AU14" i="12" s="1"/>
  <c r="AS15" i="12"/>
  <c r="AW15" i="12" s="1"/>
  <c r="AS16" i="12"/>
  <c r="AY16" i="12" s="1"/>
  <c r="AS17" i="12"/>
  <c r="AW17" i="12" s="1"/>
  <c r="AS18" i="12"/>
  <c r="AW18" i="12" s="1"/>
  <c r="AS19" i="12"/>
  <c r="AY19" i="12" s="1"/>
  <c r="AS20" i="12"/>
  <c r="AU20" i="12" s="1"/>
  <c r="AS21" i="12"/>
  <c r="AW21" i="12" s="1"/>
  <c r="AS22" i="12"/>
  <c r="AY22" i="12" s="1"/>
  <c r="AS23" i="12"/>
  <c r="AU23" i="12" s="1"/>
  <c r="AS24" i="12"/>
  <c r="AY24" i="12" s="1"/>
  <c r="AS25" i="12"/>
  <c r="AY25" i="12" s="1"/>
  <c r="AK10" i="12"/>
  <c r="AM10" i="12" s="1"/>
  <c r="AK11" i="12"/>
  <c r="AM11" i="12" s="1"/>
  <c r="AK12" i="12"/>
  <c r="AM12" i="12" s="1"/>
  <c r="AK13" i="12"/>
  <c r="AM13" i="12" s="1"/>
  <c r="AK14" i="12"/>
  <c r="AQ14" i="12" s="1"/>
  <c r="AM15" i="12"/>
  <c r="AK16" i="12"/>
  <c r="AO16" i="12" s="1"/>
  <c r="AK17" i="12"/>
  <c r="AQ17" i="12" s="1"/>
  <c r="AK18" i="12"/>
  <c r="AM18" i="12" s="1"/>
  <c r="AK19" i="12"/>
  <c r="AK20" i="12"/>
  <c r="AQ20" i="12" s="1"/>
  <c r="AK21" i="12"/>
  <c r="AQ21" i="12" s="1"/>
  <c r="AK22" i="12"/>
  <c r="AQ22" i="12" s="1"/>
  <c r="AK23" i="12"/>
  <c r="AQ23" i="12" s="1"/>
  <c r="AK24" i="12"/>
  <c r="AQ24" i="12" s="1"/>
  <c r="AK25" i="12"/>
  <c r="AQ25" i="12" s="1"/>
  <c r="AK26" i="12"/>
  <c r="AC10" i="12"/>
  <c r="AI10" i="12" s="1"/>
  <c r="AC11" i="12"/>
  <c r="AI11" i="12" s="1"/>
  <c r="AC12" i="12"/>
  <c r="AI12" i="12" s="1"/>
  <c r="AC13" i="12"/>
  <c r="AG13" i="12" s="1"/>
  <c r="AC14" i="12"/>
  <c r="AI14" i="12" s="1"/>
  <c r="AC15" i="12"/>
  <c r="AG15" i="12" s="1"/>
  <c r="AC16" i="12"/>
  <c r="AG16" i="12" s="1"/>
  <c r="AC17" i="12"/>
  <c r="AI17" i="12" s="1"/>
  <c r="AC18" i="12"/>
  <c r="AI18" i="12" s="1"/>
  <c r="AC19" i="12"/>
  <c r="AI19" i="12" s="1"/>
  <c r="AC20" i="12"/>
  <c r="AI20" i="12" s="1"/>
  <c r="AC21" i="12"/>
  <c r="AI21" i="12" s="1"/>
  <c r="AC22" i="12"/>
  <c r="AI22" i="12" s="1"/>
  <c r="AC23" i="12"/>
  <c r="AI23" i="12" s="1"/>
  <c r="AC24" i="12"/>
  <c r="AI24" i="12" s="1"/>
  <c r="AC25" i="12"/>
  <c r="AI25" i="12" s="1"/>
  <c r="AC26" i="12"/>
  <c r="AI26" i="12" s="1"/>
  <c r="U10" i="12"/>
  <c r="AA10" i="12" s="1"/>
  <c r="U11" i="12"/>
  <c r="Y11" i="12" s="1"/>
  <c r="U12" i="12"/>
  <c r="Y12" i="12" s="1"/>
  <c r="U13" i="12"/>
  <c r="AA13" i="12" s="1"/>
  <c r="U14" i="12"/>
  <c r="AA14" i="12" s="1"/>
  <c r="U15" i="12"/>
  <c r="AA15" i="12" s="1"/>
  <c r="U16" i="12"/>
  <c r="AA16" i="12" s="1"/>
  <c r="U17" i="12"/>
  <c r="AA17" i="12" s="1"/>
  <c r="U18" i="12"/>
  <c r="AA18" i="12" s="1"/>
  <c r="U19" i="12"/>
  <c r="Y19" i="12" s="1"/>
  <c r="U20" i="12"/>
  <c r="AA20" i="12" s="1"/>
  <c r="U21" i="12"/>
  <c r="Y21" i="12" s="1"/>
  <c r="U22" i="12"/>
  <c r="AA22" i="12" s="1"/>
  <c r="U23" i="12"/>
  <c r="Y23" i="12" s="1"/>
  <c r="U24" i="12"/>
  <c r="AA24" i="12" s="1"/>
  <c r="U25" i="12"/>
  <c r="Y25" i="12" s="1"/>
  <c r="M10" i="12"/>
  <c r="O10" i="12" s="1"/>
  <c r="M11" i="12"/>
  <c r="O11" i="12" s="1"/>
  <c r="M12" i="12"/>
  <c r="O12" i="12" s="1"/>
  <c r="M13" i="12"/>
  <c r="O13" i="12" s="1"/>
  <c r="S13" i="12" s="1"/>
  <c r="M14" i="12"/>
  <c r="M15" i="12"/>
  <c r="O15" i="12" s="1"/>
  <c r="M16" i="12"/>
  <c r="O16" i="12" s="1"/>
  <c r="Q16" i="12" s="1"/>
  <c r="M17" i="12"/>
  <c r="O17" i="12" s="1"/>
  <c r="M18" i="12"/>
  <c r="O18" i="12" s="1"/>
  <c r="M19" i="12"/>
  <c r="M20" i="12"/>
  <c r="M21" i="12"/>
  <c r="M22" i="12"/>
  <c r="O22" i="12" s="1"/>
  <c r="M23" i="12"/>
  <c r="O23" i="12" s="1"/>
  <c r="S23" i="12" s="1"/>
  <c r="M24" i="12"/>
  <c r="O24" i="12" s="1"/>
  <c r="M25" i="12"/>
  <c r="O25" i="12" s="1"/>
  <c r="M26" i="12"/>
  <c r="U9" i="12"/>
  <c r="AA9" i="12" s="1"/>
  <c r="M9" i="12"/>
  <c r="O9" i="12" s="1"/>
  <c r="M7" i="12"/>
  <c r="O7" i="12" s="1"/>
  <c r="U7" i="12"/>
  <c r="W7" i="12" s="1"/>
  <c r="AC7" i="12"/>
  <c r="AI7" i="12" s="1"/>
  <c r="AK7" i="12"/>
  <c r="AM7" i="12" s="1"/>
  <c r="AS7" i="12"/>
  <c r="BA7" i="12"/>
  <c r="M8" i="12"/>
  <c r="O8" i="12" s="1"/>
  <c r="U8" i="12"/>
  <c r="AC8" i="12"/>
  <c r="AG8" i="12" s="1"/>
  <c r="AK8" i="12"/>
  <c r="AQ8" i="12" s="1"/>
  <c r="AS8" i="12"/>
  <c r="AW8" i="12" s="1"/>
  <c r="BA8" i="12"/>
  <c r="BC8" i="12" s="1"/>
  <c r="AC9" i="12"/>
  <c r="AE9" i="12" s="1"/>
  <c r="AK9" i="12"/>
  <c r="AM9" i="12" s="1"/>
  <c r="BG9" i="12"/>
  <c r="O85" i="12"/>
  <c r="O84" i="12"/>
  <c r="O83" i="12"/>
  <c r="O82" i="12"/>
  <c r="O81" i="12"/>
  <c r="O80" i="12"/>
  <c r="O79" i="12"/>
  <c r="O78" i="12"/>
  <c r="S77" i="12"/>
  <c r="O77" i="12"/>
  <c r="S76" i="12"/>
  <c r="O76" i="12"/>
  <c r="S75" i="12"/>
  <c r="O75" i="12"/>
  <c r="S74" i="12"/>
  <c r="O74" i="12"/>
  <c r="S73" i="12"/>
  <c r="O73" i="12"/>
  <c r="K1" i="12"/>
  <c r="J1" i="12"/>
  <c r="I1" i="12"/>
  <c r="H1" i="12"/>
  <c r="G1" i="12"/>
  <c r="F1" i="12"/>
  <c r="D1" i="12"/>
  <c r="C1" i="12"/>
  <c r="B1" i="12"/>
  <c r="AI11" i="6"/>
  <c r="AI12" i="6"/>
  <c r="AI13" i="6"/>
  <c r="AI18" i="6"/>
  <c r="AI21" i="6"/>
  <c r="AI24" i="6"/>
  <c r="AI29" i="6"/>
  <c r="AI32" i="6"/>
  <c r="AI35" i="6"/>
  <c r="AI45" i="6"/>
  <c r="AI48" i="6"/>
  <c r="AI49" i="6"/>
  <c r="AG11" i="6"/>
  <c r="AG12" i="6"/>
  <c r="AG13" i="6"/>
  <c r="AG18" i="6"/>
  <c r="AG21" i="6"/>
  <c r="AG24" i="6"/>
  <c r="AG29" i="6"/>
  <c r="AG32" i="6"/>
  <c r="AG35" i="6"/>
  <c r="AG45" i="6"/>
  <c r="AG48" i="6"/>
  <c r="AG49" i="6"/>
  <c r="AE11" i="6"/>
  <c r="AE12" i="6"/>
  <c r="AE13" i="6"/>
  <c r="AE18" i="6"/>
  <c r="AE21" i="6"/>
  <c r="AE24" i="6"/>
  <c r="AE29" i="6"/>
  <c r="AE32" i="6"/>
  <c r="AE35" i="6"/>
  <c r="AE45" i="6"/>
  <c r="AE48" i="6"/>
  <c r="AE49" i="6"/>
  <c r="BG45" i="6"/>
  <c r="BG48" i="6"/>
  <c r="BG49" i="6"/>
  <c r="BG11" i="6"/>
  <c r="BG12" i="6"/>
  <c r="BG13" i="6"/>
  <c r="BG18" i="6"/>
  <c r="BG21" i="6"/>
  <c r="BG24" i="6"/>
  <c r="BG29" i="6"/>
  <c r="BG32" i="6"/>
  <c r="BG35" i="6"/>
  <c r="BB20" i="6"/>
  <c r="BD20" i="6"/>
  <c r="BF20" i="6"/>
  <c r="BB34" i="6"/>
  <c r="BD34" i="6"/>
  <c r="BF34" i="6"/>
  <c r="BB10" i="6"/>
  <c r="BB14" i="6"/>
  <c r="BB15" i="6"/>
  <c r="BB16" i="6"/>
  <c r="BB17" i="6"/>
  <c r="BB19" i="6"/>
  <c r="BB22" i="6"/>
  <c r="BB23" i="6"/>
  <c r="BB25" i="6"/>
  <c r="BB26" i="6"/>
  <c r="BB27" i="6"/>
  <c r="BB28" i="6"/>
  <c r="BB30" i="6"/>
  <c r="BB31" i="6"/>
  <c r="BB33" i="6"/>
  <c r="BB36" i="6"/>
  <c r="BB37" i="6"/>
  <c r="BB38" i="6"/>
  <c r="BB39" i="6"/>
  <c r="BB40" i="6"/>
  <c r="BB41" i="6"/>
  <c r="BB42" i="6"/>
  <c r="BB43" i="6"/>
  <c r="BB44" i="6"/>
  <c r="BB46" i="6"/>
  <c r="BB47" i="6"/>
  <c r="BB50" i="6"/>
  <c r="BB51" i="6"/>
  <c r="BB52" i="6"/>
  <c r="BB53" i="6"/>
  <c r="BB54" i="6"/>
  <c r="BB55" i="6"/>
  <c r="BB56" i="6"/>
  <c r="BB57" i="6"/>
  <c r="BB58" i="6"/>
  <c r="BB9" i="6"/>
  <c r="BD9" i="6"/>
  <c r="BA10" i="6"/>
  <c r="BA14" i="6"/>
  <c r="BA15" i="6"/>
  <c r="BA16" i="6"/>
  <c r="BA17" i="6"/>
  <c r="BA9" i="6"/>
  <c r="AW21" i="6"/>
  <c r="AW24" i="6"/>
  <c r="AW29" i="6"/>
  <c r="AW32" i="6"/>
  <c r="AW35" i="6"/>
  <c r="AW45" i="6"/>
  <c r="AW48" i="6"/>
  <c r="AW49" i="6"/>
  <c r="AT10" i="6"/>
  <c r="AT14" i="6"/>
  <c r="AT15" i="6"/>
  <c r="AT16" i="6"/>
  <c r="AT17" i="6"/>
  <c r="AT19" i="6"/>
  <c r="AT20" i="6"/>
  <c r="AT22" i="6"/>
  <c r="AT23" i="6"/>
  <c r="AT25" i="6"/>
  <c r="AT26" i="6"/>
  <c r="AT27" i="6"/>
  <c r="AT28" i="6"/>
  <c r="AT30" i="6"/>
  <c r="AT31" i="6"/>
  <c r="AT33" i="6"/>
  <c r="AT34" i="6"/>
  <c r="AT36" i="6"/>
  <c r="AT37" i="6"/>
  <c r="AT38" i="6"/>
  <c r="AT39" i="6"/>
  <c r="AT40" i="6"/>
  <c r="AT41" i="6"/>
  <c r="AT42" i="6"/>
  <c r="AT43" i="6"/>
  <c r="AT44" i="6"/>
  <c r="AT46" i="6"/>
  <c r="AT47" i="6"/>
  <c r="AT50" i="6"/>
  <c r="AT51" i="6"/>
  <c r="AT52" i="6"/>
  <c r="AT53" i="6"/>
  <c r="AT54" i="6"/>
  <c r="AT55" i="6"/>
  <c r="AT56" i="6"/>
  <c r="AT57" i="6"/>
  <c r="AT58" i="6"/>
  <c r="BC10" i="6"/>
  <c r="BC14" i="6"/>
  <c r="BC15" i="6"/>
  <c r="BC16" i="6"/>
  <c r="BA23" i="6"/>
  <c r="BA19" i="6"/>
  <c r="BA20" i="6"/>
  <c r="BA22" i="6"/>
  <c r="BA25" i="6"/>
  <c r="BA26" i="6"/>
  <c r="BA27" i="6"/>
  <c r="BA28" i="6"/>
  <c r="BA30" i="6"/>
  <c r="BA31" i="6"/>
  <c r="BA33" i="6"/>
  <c r="BA34" i="6"/>
  <c r="BA36" i="6"/>
  <c r="BA37" i="6"/>
  <c r="BA38" i="6"/>
  <c r="BA39" i="6"/>
  <c r="BA40" i="6"/>
  <c r="BA41" i="6"/>
  <c r="BA42" i="6"/>
  <c r="BA43" i="6"/>
  <c r="BA44" i="6"/>
  <c r="BA46" i="6"/>
  <c r="BA47" i="6"/>
  <c r="BA50" i="6"/>
  <c r="BA51" i="6"/>
  <c r="BA52" i="6"/>
  <c r="BA53" i="6"/>
  <c r="BA54" i="6"/>
  <c r="BA55" i="6"/>
  <c r="BA56" i="6"/>
  <c r="BA57" i="6"/>
  <c r="BA58" i="6"/>
  <c r="AY11" i="6"/>
  <c r="AY12" i="6"/>
  <c r="AY13" i="6"/>
  <c r="AY18" i="6"/>
  <c r="AY21" i="6"/>
  <c r="AY24" i="6"/>
  <c r="AY29" i="6"/>
  <c r="AY32" i="6"/>
  <c r="AY35" i="6"/>
  <c r="AY45" i="6"/>
  <c r="AY48" i="6"/>
  <c r="AY49" i="6"/>
  <c r="AW11" i="6"/>
  <c r="AW12" i="6"/>
  <c r="AW13" i="6"/>
  <c r="AW18" i="6"/>
  <c r="AU11" i="6"/>
  <c r="AU12" i="6"/>
  <c r="AU13" i="6"/>
  <c r="AU18" i="6"/>
  <c r="AU21" i="6"/>
  <c r="AU24" i="6"/>
  <c r="AU29" i="6"/>
  <c r="AU32" i="6"/>
  <c r="AU35" i="6"/>
  <c r="AU45" i="6"/>
  <c r="AU48" i="6"/>
  <c r="AU49" i="6"/>
  <c r="AS10" i="6"/>
  <c r="AS14" i="6"/>
  <c r="AS15" i="6"/>
  <c r="AS16" i="6"/>
  <c r="AU16" i="6"/>
  <c r="AS17" i="6"/>
  <c r="AU17" i="6"/>
  <c r="AS19" i="6"/>
  <c r="AU19" i="6"/>
  <c r="AS20" i="6"/>
  <c r="AS22" i="6"/>
  <c r="AS23" i="6"/>
  <c r="AS25" i="6"/>
  <c r="AS26" i="6"/>
  <c r="AS27" i="6"/>
  <c r="AS28" i="6"/>
  <c r="AS30" i="6"/>
  <c r="AS31" i="6"/>
  <c r="AS33" i="6"/>
  <c r="AS34" i="6"/>
  <c r="AS36" i="6"/>
  <c r="AS37" i="6"/>
  <c r="AS38" i="6"/>
  <c r="AS39" i="6"/>
  <c r="AS40" i="6"/>
  <c r="AS41" i="6"/>
  <c r="AS42" i="6"/>
  <c r="AS43" i="6"/>
  <c r="AS44" i="6"/>
  <c r="AS46" i="6"/>
  <c r="AS47" i="6"/>
  <c r="AS50" i="6"/>
  <c r="AS51" i="6"/>
  <c r="AS52" i="6"/>
  <c r="AS53" i="6"/>
  <c r="AS54" i="6"/>
  <c r="AS55" i="6"/>
  <c r="AS56" i="6"/>
  <c r="AS57" i="6"/>
  <c r="AS58" i="6"/>
  <c r="AS9" i="6"/>
  <c r="AT9" i="6"/>
  <c r="AX9" i="6"/>
  <c r="AL9" i="6"/>
  <c r="AM9" i="6" s="1"/>
  <c r="AL10" i="6"/>
  <c r="AM10" i="6" s="1"/>
  <c r="AL19" i="6"/>
  <c r="AM19" i="6" s="1"/>
  <c r="AL14" i="6"/>
  <c r="AM14" i="6" s="1"/>
  <c r="AL15" i="6"/>
  <c r="AM15" i="6" s="1"/>
  <c r="AL16" i="6"/>
  <c r="AM16" i="6" s="1"/>
  <c r="AP16" i="6"/>
  <c r="AQ16" i="6" s="1"/>
  <c r="AL17" i="6"/>
  <c r="AM17" i="6" s="1"/>
  <c r="AL20" i="6"/>
  <c r="AM20" i="6" s="1"/>
  <c r="AP20" i="6"/>
  <c r="AQ20" i="6" s="1"/>
  <c r="AL22" i="6"/>
  <c r="AM22" i="6" s="1"/>
  <c r="AL23" i="6"/>
  <c r="AM23" i="6" s="1"/>
  <c r="AL25" i="6"/>
  <c r="AM25" i="6" s="1"/>
  <c r="AL26" i="6"/>
  <c r="AM26" i="6" s="1"/>
  <c r="AL27" i="6"/>
  <c r="AM27" i="6" s="1"/>
  <c r="AP27" i="6"/>
  <c r="AQ27" i="6" s="1"/>
  <c r="AL28" i="6"/>
  <c r="AM28" i="6" s="1"/>
  <c r="AP28" i="6"/>
  <c r="AQ28" i="6" s="1"/>
  <c r="AL30" i="6"/>
  <c r="AM30" i="6" s="1"/>
  <c r="AL31" i="6"/>
  <c r="AM31" i="6" s="1"/>
  <c r="AL33" i="6"/>
  <c r="AM33" i="6" s="1"/>
  <c r="AL34" i="6"/>
  <c r="AM34" i="6" s="1"/>
  <c r="AL36" i="6"/>
  <c r="AM36" i="6" s="1"/>
  <c r="AL37" i="6"/>
  <c r="AM37" i="6" s="1"/>
  <c r="AL38" i="6"/>
  <c r="AM38" i="6" s="1"/>
  <c r="AP38" i="6"/>
  <c r="AQ38" i="6" s="1"/>
  <c r="AL39" i="6"/>
  <c r="AM39" i="6" s="1"/>
  <c r="AL40" i="6"/>
  <c r="AM40" i="6" s="1"/>
  <c r="AL41" i="6"/>
  <c r="AM41" i="6" s="1"/>
  <c r="AP41" i="6"/>
  <c r="AQ41" i="6" s="1"/>
  <c r="AL42" i="6"/>
  <c r="AM42" i="6" s="1"/>
  <c r="AP42" i="6"/>
  <c r="AQ42" i="6" s="1"/>
  <c r="AL43" i="6"/>
  <c r="AM43" i="6" s="1"/>
  <c r="AL44" i="6"/>
  <c r="AM44" i="6" s="1"/>
  <c r="AL46" i="6"/>
  <c r="AM46" i="6" s="1"/>
  <c r="AL47" i="6"/>
  <c r="AM47" i="6" s="1"/>
  <c r="AL50" i="6"/>
  <c r="AM50" i="6" s="1"/>
  <c r="AP50" i="6"/>
  <c r="AQ50" i="6" s="1"/>
  <c r="AL51" i="6"/>
  <c r="AM51" i="6" s="1"/>
  <c r="AL52" i="6"/>
  <c r="AM52" i="6" s="1"/>
  <c r="AL53" i="6"/>
  <c r="AM53" i="6" s="1"/>
  <c r="AL54" i="6"/>
  <c r="AM54" i="6" s="1"/>
  <c r="AP54" i="6"/>
  <c r="AQ54" i="6" s="1"/>
  <c r="AL55" i="6"/>
  <c r="AM55" i="6" s="1"/>
  <c r="AL56" i="6"/>
  <c r="AM56" i="6" s="1"/>
  <c r="AL57" i="6"/>
  <c r="AM57" i="6" s="1"/>
  <c r="AP57" i="6"/>
  <c r="AQ57" i="6" s="1"/>
  <c r="AL58" i="6"/>
  <c r="AM58" i="6" s="1"/>
  <c r="AP58" i="6"/>
  <c r="AQ58" i="6" s="1"/>
  <c r="AH14" i="6"/>
  <c r="AI14" i="6" s="1"/>
  <c r="AH15" i="6"/>
  <c r="AI15" i="6" s="1"/>
  <c r="AH16" i="6"/>
  <c r="AI16" i="6" s="1"/>
  <c r="AH17" i="6"/>
  <c r="AI17" i="6" s="1"/>
  <c r="AH20" i="6"/>
  <c r="AI20" i="6" s="1"/>
  <c r="AH30" i="6"/>
  <c r="AI30" i="6" s="1"/>
  <c r="AH33" i="6"/>
  <c r="AI33" i="6" s="1"/>
  <c r="AH38" i="6"/>
  <c r="AI38" i="6" s="1"/>
  <c r="AH44" i="6"/>
  <c r="AI44" i="6" s="1"/>
  <c r="AH47" i="6"/>
  <c r="AI47" i="6" s="1"/>
  <c r="AH57" i="6"/>
  <c r="AI57" i="6" s="1"/>
  <c r="AF14" i="6"/>
  <c r="AG14" i="6" s="1"/>
  <c r="AF16" i="6"/>
  <c r="AG16" i="6" s="1"/>
  <c r="AF17" i="6"/>
  <c r="AG17" i="6" s="1"/>
  <c r="AF20" i="6"/>
  <c r="AG20" i="6" s="1"/>
  <c r="AF30" i="6"/>
  <c r="AG30" i="6" s="1"/>
  <c r="AF33" i="6"/>
  <c r="AG33" i="6" s="1"/>
  <c r="AF38" i="6"/>
  <c r="AG38" i="6" s="1"/>
  <c r="AF44" i="6"/>
  <c r="AG44" i="6" s="1"/>
  <c r="AF47" i="6"/>
  <c r="AG47" i="6" s="1"/>
  <c r="AF57" i="6"/>
  <c r="AG57" i="6" s="1"/>
  <c r="AD10" i="6"/>
  <c r="AE10" i="6" s="1"/>
  <c r="AH10" i="6"/>
  <c r="AI10" i="6" s="1"/>
  <c r="AD19" i="6"/>
  <c r="AE19" i="6" s="1"/>
  <c r="AD22" i="6"/>
  <c r="AE22" i="6" s="1"/>
  <c r="AD23" i="6"/>
  <c r="AE23" i="6" s="1"/>
  <c r="AH23" i="6"/>
  <c r="AI23" i="6" s="1"/>
  <c r="AD25" i="6"/>
  <c r="AE25" i="6" s="1"/>
  <c r="AD26" i="6"/>
  <c r="AE26" i="6" s="1"/>
  <c r="AD27" i="6"/>
  <c r="AE27" i="6" s="1"/>
  <c r="AH27" i="6"/>
  <c r="AI27" i="6" s="1"/>
  <c r="AD28" i="6"/>
  <c r="AE28" i="6" s="1"/>
  <c r="AH28" i="6"/>
  <c r="AI28" i="6" s="1"/>
  <c r="AD31" i="6"/>
  <c r="AE31" i="6" s="1"/>
  <c r="AD34" i="6"/>
  <c r="AE34" i="6" s="1"/>
  <c r="AD36" i="6"/>
  <c r="AE36" i="6" s="1"/>
  <c r="AD37" i="6"/>
  <c r="AE37" i="6" s="1"/>
  <c r="AD39" i="6"/>
  <c r="AE39" i="6" s="1"/>
  <c r="AD40" i="6"/>
  <c r="AE40" i="6" s="1"/>
  <c r="AD41" i="6"/>
  <c r="AE41" i="6" s="1"/>
  <c r="AH41" i="6"/>
  <c r="AI41" i="6" s="1"/>
  <c r="AD42" i="6"/>
  <c r="AE42" i="6" s="1"/>
  <c r="AD43" i="6"/>
  <c r="AE43" i="6" s="1"/>
  <c r="AD46" i="6"/>
  <c r="AE46" i="6" s="1"/>
  <c r="AF46" i="6"/>
  <c r="AG46" i="6" s="1"/>
  <c r="AD50" i="6"/>
  <c r="AE50" i="6" s="1"/>
  <c r="AF50" i="6"/>
  <c r="AG50" i="6" s="1"/>
  <c r="AD51" i="6"/>
  <c r="AE51" i="6" s="1"/>
  <c r="AD52" i="6"/>
  <c r="AE52" i="6" s="1"/>
  <c r="AF52" i="6"/>
  <c r="AG52" i="6" s="1"/>
  <c r="AD53" i="6"/>
  <c r="AE53" i="6" s="1"/>
  <c r="AD54" i="6"/>
  <c r="AE54" i="6" s="1"/>
  <c r="AD55" i="6"/>
  <c r="AE55" i="6" s="1"/>
  <c r="AD56" i="6"/>
  <c r="AE56" i="6" s="1"/>
  <c r="AD58" i="6"/>
  <c r="AE58" i="6" s="1"/>
  <c r="AD9" i="6"/>
  <c r="AE9" i="6" s="1"/>
  <c r="Z27" i="6"/>
  <c r="Z31" i="6"/>
  <c r="Z38" i="6"/>
  <c r="Z51" i="6"/>
  <c r="Z54" i="6"/>
  <c r="V9" i="6"/>
  <c r="X27" i="6"/>
  <c r="X31" i="6"/>
  <c r="X38" i="6"/>
  <c r="X43" i="6"/>
  <c r="X51" i="6"/>
  <c r="X54" i="6"/>
  <c r="V23" i="6"/>
  <c r="X23" i="6"/>
  <c r="V10" i="6"/>
  <c r="X10" i="6"/>
  <c r="V14" i="6"/>
  <c r="V15" i="6"/>
  <c r="X15" i="6"/>
  <c r="V16" i="6"/>
  <c r="X16" i="6"/>
  <c r="V17" i="6"/>
  <c r="V19" i="6"/>
  <c r="X19" i="6"/>
  <c r="V20" i="6"/>
  <c r="V22" i="6"/>
  <c r="V25" i="6"/>
  <c r="V26" i="6"/>
  <c r="V28" i="6"/>
  <c r="V30" i="6"/>
  <c r="Z30" i="6"/>
  <c r="V33" i="6"/>
  <c r="V34" i="6"/>
  <c r="Z34" i="6"/>
  <c r="V36" i="6"/>
  <c r="V37" i="6"/>
  <c r="X37" i="6"/>
  <c r="V39" i="6"/>
  <c r="Z39" i="6"/>
  <c r="V41" i="6"/>
  <c r="Z41" i="6"/>
  <c r="V42" i="6"/>
  <c r="V44" i="6"/>
  <c r="V46" i="6"/>
  <c r="V47" i="6"/>
  <c r="Z47" i="6"/>
  <c r="V50" i="6"/>
  <c r="V52" i="6"/>
  <c r="V53" i="6"/>
  <c r="V55" i="6"/>
  <c r="V56" i="6"/>
  <c r="V57" i="6"/>
  <c r="V58" i="6"/>
  <c r="AA11" i="6"/>
  <c r="AA12" i="6"/>
  <c r="AA13" i="6"/>
  <c r="AA18" i="6"/>
  <c r="AA21" i="6"/>
  <c r="AA24" i="6"/>
  <c r="AA29" i="6"/>
  <c r="AA32" i="6"/>
  <c r="AA35" i="6"/>
  <c r="AA45" i="6"/>
  <c r="AA48" i="6"/>
  <c r="AA49" i="6"/>
  <c r="Y18" i="6"/>
  <c r="Y21" i="6"/>
  <c r="Y24" i="6"/>
  <c r="Y29" i="6"/>
  <c r="Y32" i="6"/>
  <c r="Y35" i="6"/>
  <c r="Y45" i="6"/>
  <c r="Y48" i="6"/>
  <c r="Y49" i="6"/>
  <c r="U10" i="6"/>
  <c r="U14" i="6"/>
  <c r="U15" i="6"/>
  <c r="U16" i="6"/>
  <c r="U17" i="6"/>
  <c r="U19" i="6"/>
  <c r="U20" i="6"/>
  <c r="U22" i="6"/>
  <c r="U23" i="6"/>
  <c r="U25" i="6"/>
  <c r="U26" i="6"/>
  <c r="U27" i="6"/>
  <c r="U28" i="6"/>
  <c r="U30" i="6"/>
  <c r="U31" i="6"/>
  <c r="U33" i="6"/>
  <c r="U34" i="6"/>
  <c r="U36" i="6"/>
  <c r="U37" i="6"/>
  <c r="U38" i="6"/>
  <c r="U39" i="6"/>
  <c r="U40" i="6"/>
  <c r="U41" i="6"/>
  <c r="U42" i="6"/>
  <c r="U43" i="6"/>
  <c r="U44" i="6"/>
  <c r="U46" i="6"/>
  <c r="U47" i="6"/>
  <c r="U50" i="6"/>
  <c r="U51" i="6"/>
  <c r="U52" i="6"/>
  <c r="U53" i="6"/>
  <c r="U54" i="6"/>
  <c r="U55" i="6"/>
  <c r="U56" i="6"/>
  <c r="U57" i="6"/>
  <c r="U58" i="6"/>
  <c r="U9" i="6"/>
  <c r="S49" i="6"/>
  <c r="S48" i="6"/>
  <c r="S45" i="6"/>
  <c r="S35" i="6"/>
  <c r="S32" i="6"/>
  <c r="S29" i="6"/>
  <c r="S24" i="6"/>
  <c r="S21" i="6"/>
  <c r="S18" i="6"/>
  <c r="R41" i="6"/>
  <c r="R16" i="6"/>
  <c r="R20" i="6"/>
  <c r="R27" i="6"/>
  <c r="R28" i="6"/>
  <c r="R30" i="6"/>
  <c r="R31" i="6"/>
  <c r="R42" i="6"/>
  <c r="R43" i="6"/>
  <c r="R51" i="6"/>
  <c r="R52" i="6"/>
  <c r="R54" i="6"/>
  <c r="R56" i="6"/>
  <c r="R58" i="6"/>
  <c r="Q18" i="6"/>
  <c r="Q21" i="6"/>
  <c r="Q24" i="6"/>
  <c r="Q29" i="6"/>
  <c r="Q32" i="6"/>
  <c r="Q35" i="6"/>
  <c r="Q45" i="6"/>
  <c r="Q48" i="6"/>
  <c r="Q49" i="6"/>
  <c r="P41" i="6"/>
  <c r="P42" i="6"/>
  <c r="P51" i="6"/>
  <c r="P54" i="6"/>
  <c r="P58" i="6"/>
  <c r="P31" i="6"/>
  <c r="P30" i="6"/>
  <c r="P28" i="6"/>
  <c r="P27" i="6"/>
  <c r="P20" i="6"/>
  <c r="Q9" i="6"/>
  <c r="O29" i="6"/>
  <c r="O32" i="6"/>
  <c r="O35" i="6"/>
  <c r="O45" i="6"/>
  <c r="O48" i="6"/>
  <c r="O49" i="6"/>
  <c r="N57" i="6"/>
  <c r="N55" i="6"/>
  <c r="N53" i="6"/>
  <c r="N50" i="6"/>
  <c r="N47" i="6"/>
  <c r="N46" i="6"/>
  <c r="R46" i="6"/>
  <c r="N40" i="6"/>
  <c r="R40" i="6"/>
  <c r="N39" i="6"/>
  <c r="N38" i="6"/>
  <c r="P38" i="6"/>
  <c r="N37" i="6"/>
  <c r="P37" i="6"/>
  <c r="N36" i="6"/>
  <c r="N34" i="6"/>
  <c r="R34" i="6"/>
  <c r="N33" i="6"/>
  <c r="N26" i="6"/>
  <c r="R26" i="6"/>
  <c r="N22" i="6"/>
  <c r="R22" i="6"/>
  <c r="N23" i="6"/>
  <c r="R23" i="6"/>
  <c r="N25" i="6"/>
  <c r="R25" i="6"/>
  <c r="O11" i="6"/>
  <c r="O12" i="6"/>
  <c r="O13" i="6"/>
  <c r="O18" i="6"/>
  <c r="O21" i="6"/>
  <c r="O24" i="6"/>
  <c r="N14" i="6"/>
  <c r="N19" i="6"/>
  <c r="N17" i="6"/>
  <c r="P17" i="6"/>
  <c r="N15" i="6"/>
  <c r="P15" i="6"/>
  <c r="N10" i="6"/>
  <c r="N9" i="6"/>
  <c r="M44" i="6"/>
  <c r="M46" i="6"/>
  <c r="M47" i="6"/>
  <c r="M50" i="6"/>
  <c r="M51" i="6"/>
  <c r="M52" i="6"/>
  <c r="M53" i="6"/>
  <c r="M54" i="6"/>
  <c r="M55" i="6"/>
  <c r="M56" i="6"/>
  <c r="M57" i="6"/>
  <c r="M58" i="6"/>
  <c r="M43" i="6"/>
  <c r="M42" i="6"/>
  <c r="M41" i="6"/>
  <c r="M40" i="6"/>
  <c r="M39" i="6"/>
  <c r="M38" i="6"/>
  <c r="M37" i="6"/>
  <c r="M36" i="6"/>
  <c r="M34" i="6"/>
  <c r="M33" i="6"/>
  <c r="M31" i="6"/>
  <c r="M30" i="6"/>
  <c r="M28" i="6"/>
  <c r="M27" i="6"/>
  <c r="M26" i="6"/>
  <c r="M25" i="6"/>
  <c r="M23" i="6"/>
  <c r="M22" i="6"/>
  <c r="M20" i="6"/>
  <c r="M19" i="6"/>
  <c r="M17" i="6"/>
  <c r="M15" i="6"/>
  <c r="M14" i="6"/>
  <c r="M10" i="6"/>
  <c r="L16" i="6"/>
  <c r="M16" i="6" s="1"/>
  <c r="AD1" i="6"/>
  <c r="M83" i="9"/>
  <c r="M82" i="9"/>
  <c r="M81" i="9"/>
  <c r="M80" i="9"/>
  <c r="M79" i="9"/>
  <c r="M78" i="9"/>
  <c r="M77" i="9"/>
  <c r="M76" i="9"/>
  <c r="O75" i="9"/>
  <c r="M75" i="9"/>
  <c r="O74" i="9"/>
  <c r="M74" i="9"/>
  <c r="O73" i="9"/>
  <c r="M73" i="9"/>
  <c r="O72" i="9"/>
  <c r="M72" i="9"/>
  <c r="O71" i="9"/>
  <c r="M71" i="9"/>
  <c r="O70" i="9"/>
  <c r="M70" i="9"/>
  <c r="O69" i="9"/>
  <c r="N69" i="9"/>
  <c r="M69" i="9"/>
  <c r="O68" i="9"/>
  <c r="N68" i="9"/>
  <c r="M68" i="9"/>
  <c r="O67" i="9"/>
  <c r="N67" i="9"/>
  <c r="M67" i="9"/>
  <c r="O66" i="9"/>
  <c r="N66" i="9"/>
  <c r="M66" i="9"/>
  <c r="O65" i="9"/>
  <c r="N65" i="9"/>
  <c r="M65" i="9"/>
  <c r="O64" i="9"/>
  <c r="N64" i="9"/>
  <c r="M64" i="9"/>
  <c r="O63" i="9"/>
  <c r="N63" i="9"/>
  <c r="M63" i="9"/>
  <c r="O62" i="9"/>
  <c r="N62" i="9"/>
  <c r="M62" i="9"/>
  <c r="O61" i="9"/>
  <c r="N61" i="9"/>
  <c r="M61" i="9"/>
  <c r="O60" i="9"/>
  <c r="N60" i="9"/>
  <c r="M60" i="9"/>
  <c r="O59" i="9"/>
  <c r="N59" i="9"/>
  <c r="M59" i="9"/>
  <c r="O58" i="9"/>
  <c r="N58" i="9"/>
  <c r="M58" i="9"/>
  <c r="O57" i="9"/>
  <c r="N57" i="9"/>
  <c r="M57" i="9"/>
  <c r="L56" i="9"/>
  <c r="L55" i="9"/>
  <c r="L54" i="9"/>
  <c r="L53" i="9"/>
  <c r="L52" i="9"/>
  <c r="L51" i="9"/>
  <c r="P50" i="9"/>
  <c r="L50" i="9"/>
  <c r="P49" i="9"/>
  <c r="L49" i="9"/>
  <c r="P48" i="9"/>
  <c r="L48" i="9"/>
  <c r="O47" i="9"/>
  <c r="N47" i="9"/>
  <c r="M47" i="9"/>
  <c r="O46" i="9"/>
  <c r="N46" i="9"/>
  <c r="M46" i="9"/>
  <c r="L45" i="9"/>
  <c r="L44" i="9"/>
  <c r="O43" i="9"/>
  <c r="N43" i="9"/>
  <c r="M43" i="9"/>
  <c r="L42" i="9"/>
  <c r="L41" i="9"/>
  <c r="L40" i="9"/>
  <c r="L39" i="9"/>
  <c r="M39" i="9"/>
  <c r="L38" i="9"/>
  <c r="L37" i="9"/>
  <c r="M37" i="9"/>
  <c r="L36" i="9"/>
  <c r="L35" i="9"/>
  <c r="M35" i="9"/>
  <c r="L34" i="9"/>
  <c r="M34" i="9"/>
  <c r="P33" i="9"/>
  <c r="N33" i="9"/>
  <c r="M33" i="9"/>
  <c r="L32" i="9"/>
  <c r="L31" i="9"/>
  <c r="O30" i="9"/>
  <c r="N30" i="9"/>
  <c r="M30" i="9"/>
  <c r="L29" i="9"/>
  <c r="L28" i="9"/>
  <c r="O27" i="9"/>
  <c r="N27" i="9"/>
  <c r="M27" i="9"/>
  <c r="L26" i="9"/>
  <c r="L25" i="9"/>
  <c r="L24" i="9"/>
  <c r="L23" i="9"/>
  <c r="M23" i="9"/>
  <c r="O23" i="9"/>
  <c r="O22" i="9"/>
  <c r="N22" i="9"/>
  <c r="M22" i="9"/>
  <c r="L21" i="9"/>
  <c r="L20" i="9"/>
  <c r="O19" i="9"/>
  <c r="N19" i="9"/>
  <c r="M19" i="9"/>
  <c r="L18" i="9"/>
  <c r="L17" i="9"/>
  <c r="P16" i="9"/>
  <c r="O16" i="9"/>
  <c r="N16" i="9"/>
  <c r="M16" i="9"/>
  <c r="L15" i="9"/>
  <c r="L14" i="9"/>
  <c r="L13" i="9"/>
  <c r="L12" i="9"/>
  <c r="P11" i="9"/>
  <c r="O11" i="9"/>
  <c r="N11" i="9"/>
  <c r="M11" i="9"/>
  <c r="P10" i="9"/>
  <c r="O10" i="9"/>
  <c r="N10" i="9"/>
  <c r="M10" i="9"/>
  <c r="P9" i="9"/>
  <c r="O9" i="9"/>
  <c r="N9" i="9"/>
  <c r="M9" i="9"/>
  <c r="L8" i="9"/>
  <c r="L7" i="9"/>
  <c r="L6" i="9"/>
  <c r="Y1" i="9"/>
  <c r="X1" i="9"/>
  <c r="W1" i="9"/>
  <c r="V1" i="9"/>
  <c r="U1" i="9"/>
  <c r="T1" i="9"/>
  <c r="S1" i="9"/>
  <c r="R1" i="9"/>
  <c r="Q1" i="9"/>
  <c r="P1" i="9"/>
  <c r="L1" i="9"/>
  <c r="K1" i="9"/>
  <c r="J1" i="9"/>
  <c r="I1" i="9"/>
  <c r="H1" i="9"/>
  <c r="G1" i="9"/>
  <c r="F1" i="9"/>
  <c r="D1" i="9"/>
  <c r="C1" i="9"/>
  <c r="B1" i="9"/>
  <c r="C164" i="8"/>
  <c r="C163" i="8"/>
  <c r="C162" i="8"/>
  <c r="C161" i="8"/>
  <c r="C108" i="8"/>
  <c r="C107" i="8"/>
  <c r="C106" i="8"/>
  <c r="C105" i="8"/>
  <c r="C138" i="8"/>
  <c r="C137" i="8"/>
  <c r="C136" i="8"/>
  <c r="C135" i="8"/>
  <c r="C134" i="8"/>
  <c r="C133" i="8"/>
  <c r="C132" i="8"/>
  <c r="C131" i="8"/>
  <c r="C130" i="8"/>
  <c r="D138" i="8"/>
  <c r="C129" i="8"/>
  <c r="D137" i="8"/>
  <c r="C128" i="8"/>
  <c r="D136" i="8"/>
  <c r="C127" i="8"/>
  <c r="D135" i="8"/>
  <c r="C81" i="8"/>
  <c r="C80" i="8"/>
  <c r="C79" i="8"/>
  <c r="C78" i="8"/>
  <c r="C77" i="8"/>
  <c r="C76" i="8"/>
  <c r="C75" i="8"/>
  <c r="C74" i="8"/>
  <c r="C73" i="8"/>
  <c r="C72" i="8"/>
  <c r="C71" i="8"/>
  <c r="C70" i="8"/>
  <c r="C47" i="8"/>
  <c r="C69" i="8"/>
  <c r="C68" i="8"/>
  <c r="C67" i="8"/>
  <c r="D83" i="8"/>
  <c r="C66" i="8"/>
  <c r="D82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D67" i="8"/>
  <c r="C50" i="8"/>
  <c r="C46" i="8"/>
  <c r="C48" i="8"/>
  <c r="D110" i="8"/>
  <c r="C49" i="8"/>
  <c r="D111" i="8"/>
  <c r="AC1" i="6"/>
  <c r="K1" i="6"/>
  <c r="J1" i="6"/>
  <c r="I1" i="6"/>
  <c r="H1" i="6"/>
  <c r="G1" i="6"/>
  <c r="F1" i="6"/>
  <c r="D1" i="6"/>
  <c r="C1" i="6"/>
  <c r="B1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13" i="6"/>
  <c r="S12" i="6"/>
  <c r="S11" i="6"/>
  <c r="Q70" i="6"/>
  <c r="Q69" i="6"/>
  <c r="Q68" i="6"/>
  <c r="Q67" i="6"/>
  <c r="Q66" i="6"/>
  <c r="Q65" i="6"/>
  <c r="Q64" i="6"/>
  <c r="Q63" i="6"/>
  <c r="Q62" i="6"/>
  <c r="Q61" i="6"/>
  <c r="Q60" i="6"/>
  <c r="Q59" i="6"/>
  <c r="Q13" i="6"/>
  <c r="Q12" i="6"/>
  <c r="Q11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10" i="6"/>
  <c r="O14" i="6"/>
  <c r="S15" i="6"/>
  <c r="Q15" i="6"/>
  <c r="O15" i="6"/>
  <c r="S16" i="6"/>
  <c r="Q16" i="6"/>
  <c r="O16" i="6"/>
  <c r="S17" i="6"/>
  <c r="Q17" i="6"/>
  <c r="O17" i="6"/>
  <c r="O19" i="6"/>
  <c r="S20" i="6"/>
  <c r="Q20" i="6"/>
  <c r="O20" i="6"/>
  <c r="S22" i="6"/>
  <c r="Q22" i="6"/>
  <c r="O22" i="6"/>
  <c r="S23" i="6"/>
  <c r="Q23" i="6"/>
  <c r="O23" i="6"/>
  <c r="S25" i="6"/>
  <c r="Q25" i="6"/>
  <c r="O25" i="6"/>
  <c r="S26" i="6"/>
  <c r="Q26" i="6"/>
  <c r="O26" i="6"/>
  <c r="S27" i="6"/>
  <c r="Q27" i="6"/>
  <c r="O27" i="6"/>
  <c r="S28" i="6"/>
  <c r="Q28" i="6"/>
  <c r="O28" i="6"/>
  <c r="S30" i="6"/>
  <c r="Q30" i="6"/>
  <c r="O30" i="6"/>
  <c r="S31" i="6"/>
  <c r="Q31" i="6"/>
  <c r="O31" i="6"/>
  <c r="O33" i="6"/>
  <c r="S34" i="6"/>
  <c r="Q34" i="6"/>
  <c r="O34" i="6"/>
  <c r="O36" i="6"/>
  <c r="S37" i="6"/>
  <c r="Q37" i="6"/>
  <c r="O37" i="6"/>
  <c r="S38" i="6"/>
  <c r="Q38" i="6"/>
  <c r="O38" i="6"/>
  <c r="O39" i="6"/>
  <c r="S40" i="6"/>
  <c r="Q40" i="6"/>
  <c r="O40" i="6"/>
  <c r="S41" i="6"/>
  <c r="Q41" i="6"/>
  <c r="O41" i="6"/>
  <c r="S42" i="6"/>
  <c r="Q42" i="6"/>
  <c r="O42" i="6"/>
  <c r="S43" i="6"/>
  <c r="Q43" i="6"/>
  <c r="O43" i="6"/>
  <c r="S58" i="6"/>
  <c r="Q58" i="6"/>
  <c r="O58" i="6"/>
  <c r="O57" i="6"/>
  <c r="S56" i="6"/>
  <c r="Q56" i="6"/>
  <c r="O56" i="6"/>
  <c r="O55" i="6"/>
  <c r="S54" i="6"/>
  <c r="Q54" i="6"/>
  <c r="O54" i="6"/>
  <c r="O53" i="6"/>
  <c r="S52" i="6"/>
  <c r="Q52" i="6"/>
  <c r="O52" i="6"/>
  <c r="S51" i="6"/>
  <c r="Q51" i="6"/>
  <c r="O51" i="6"/>
  <c r="O50" i="6"/>
  <c r="O47" i="6"/>
  <c r="S46" i="6"/>
  <c r="Q46" i="6"/>
  <c r="O46" i="6"/>
  <c r="S44" i="6"/>
  <c r="Q44" i="6"/>
  <c r="O44" i="6"/>
  <c r="R9" i="6"/>
  <c r="O9" i="6"/>
  <c r="R10" i="6"/>
  <c r="S10" i="6"/>
  <c r="P10" i="6"/>
  <c r="Q10" i="6"/>
  <c r="R19" i="6"/>
  <c r="S19" i="6"/>
  <c r="P19" i="6"/>
  <c r="Q19" i="6"/>
  <c r="R14" i="6"/>
  <c r="S14" i="6"/>
  <c r="P14" i="6"/>
  <c r="Q14" i="6"/>
  <c r="R33" i="6"/>
  <c r="S33" i="6"/>
  <c r="P33" i="6"/>
  <c r="Q33" i="6"/>
  <c r="R36" i="6"/>
  <c r="S36" i="6"/>
  <c r="P36" i="6"/>
  <c r="Q36" i="6"/>
  <c r="R39" i="6"/>
  <c r="S39" i="6"/>
  <c r="P39" i="6"/>
  <c r="Q39" i="6"/>
  <c r="R47" i="6"/>
  <c r="S47" i="6"/>
  <c r="P47" i="6"/>
  <c r="Q47" i="6"/>
  <c r="R50" i="6"/>
  <c r="S50" i="6"/>
  <c r="P50" i="6"/>
  <c r="Q50" i="6"/>
  <c r="P53" i="6"/>
  <c r="Q53" i="6"/>
  <c r="R53" i="6"/>
  <c r="S53" i="6"/>
  <c r="R55" i="6"/>
  <c r="S55" i="6"/>
  <c r="P55" i="6"/>
  <c r="Q55" i="6"/>
  <c r="R57" i="6"/>
  <c r="S57" i="6"/>
  <c r="P57" i="6"/>
  <c r="Q57" i="6"/>
  <c r="S9" i="6"/>
  <c r="Z58" i="6"/>
  <c r="X58" i="6"/>
  <c r="Z57" i="6"/>
  <c r="X57" i="6"/>
  <c r="Z56" i="6"/>
  <c r="X56" i="6"/>
  <c r="Z55" i="6"/>
  <c r="X55" i="6"/>
  <c r="Z53" i="6"/>
  <c r="X53" i="6"/>
  <c r="Z52" i="6"/>
  <c r="X52" i="6"/>
  <c r="Z50" i="6"/>
  <c r="X50" i="6"/>
  <c r="Z46" i="6"/>
  <c r="X46" i="6"/>
  <c r="Z42" i="6"/>
  <c r="X42" i="6"/>
  <c r="Z36" i="6"/>
  <c r="X36" i="6"/>
  <c r="Z33" i="6"/>
  <c r="X33" i="6"/>
  <c r="Z28" i="6"/>
  <c r="X28" i="6"/>
  <c r="Z26" i="6"/>
  <c r="X26" i="6"/>
  <c r="Z25" i="6"/>
  <c r="X25" i="6"/>
  <c r="Z22" i="6"/>
  <c r="X22" i="6"/>
  <c r="Z20" i="6"/>
  <c r="X20" i="6"/>
  <c r="Z14" i="6"/>
  <c r="X14" i="6"/>
  <c r="Z9" i="6"/>
  <c r="X9" i="6"/>
  <c r="AH9" i="6"/>
  <c r="AI9" i="6" s="1"/>
  <c r="AF9" i="6"/>
  <c r="AG9" i="6" s="1"/>
  <c r="AH58" i="6"/>
  <c r="AI58" i="6" s="1"/>
  <c r="AF58" i="6"/>
  <c r="AG58" i="6" s="1"/>
  <c r="AH56" i="6"/>
  <c r="AI56" i="6" s="1"/>
  <c r="AF56" i="6"/>
  <c r="AG56" i="6" s="1"/>
  <c r="AH54" i="6"/>
  <c r="AI54" i="6" s="1"/>
  <c r="AF54" i="6"/>
  <c r="AG54" i="6" s="1"/>
  <c r="AH53" i="6"/>
  <c r="AI53" i="6" s="1"/>
  <c r="AF53" i="6"/>
  <c r="AG53" i="6" s="1"/>
  <c r="AH51" i="6"/>
  <c r="AI51" i="6" s="1"/>
  <c r="AF51" i="6"/>
  <c r="AG51" i="6" s="1"/>
  <c r="AH43" i="6"/>
  <c r="AI43" i="6" s="1"/>
  <c r="AF43" i="6"/>
  <c r="AG43" i="6" s="1"/>
  <c r="AH42" i="6"/>
  <c r="AI42" i="6" s="1"/>
  <c r="AF42" i="6"/>
  <c r="AG42" i="6" s="1"/>
  <c r="AH40" i="6"/>
  <c r="AI40" i="6" s="1"/>
  <c r="AF40" i="6"/>
  <c r="AG40" i="6" s="1"/>
  <c r="AH39" i="6"/>
  <c r="AI39" i="6" s="1"/>
  <c r="AF39" i="6"/>
  <c r="AG39" i="6" s="1"/>
  <c r="AH37" i="6"/>
  <c r="AI37" i="6" s="1"/>
  <c r="AF37" i="6"/>
  <c r="AG37" i="6" s="1"/>
  <c r="AH36" i="6"/>
  <c r="AI36" i="6" s="1"/>
  <c r="AF36" i="6"/>
  <c r="AG36" i="6" s="1"/>
  <c r="AH34" i="6"/>
  <c r="AI34" i="6" s="1"/>
  <c r="AF34" i="6"/>
  <c r="AG34" i="6" s="1"/>
  <c r="AH31" i="6"/>
  <c r="AI31" i="6" s="1"/>
  <c r="AF31" i="6"/>
  <c r="AG31" i="6" s="1"/>
  <c r="AH26" i="6"/>
  <c r="AI26" i="6" s="1"/>
  <c r="AF26" i="6"/>
  <c r="AG26" i="6" s="1"/>
  <c r="AH25" i="6"/>
  <c r="AI25" i="6" s="1"/>
  <c r="AF25" i="6"/>
  <c r="AG25" i="6" s="1"/>
  <c r="AH22" i="6"/>
  <c r="AI22" i="6" s="1"/>
  <c r="AF22" i="6"/>
  <c r="AG22" i="6" s="1"/>
  <c r="AH19" i="6"/>
  <c r="AI19" i="6" s="1"/>
  <c r="AF19" i="6"/>
  <c r="AG19" i="6" s="1"/>
  <c r="AP56" i="6"/>
  <c r="AQ56" i="6" s="1"/>
  <c r="AN56" i="6"/>
  <c r="AO56" i="6" s="1"/>
  <c r="AP55" i="6"/>
  <c r="AQ55" i="6" s="1"/>
  <c r="AN55" i="6"/>
  <c r="AO55" i="6" s="1"/>
  <c r="AP53" i="6"/>
  <c r="AQ53" i="6" s="1"/>
  <c r="AN53" i="6"/>
  <c r="AO53" i="6" s="1"/>
  <c r="AP52" i="6"/>
  <c r="AQ52" i="6" s="1"/>
  <c r="AN52" i="6"/>
  <c r="AO52" i="6" s="1"/>
  <c r="AP51" i="6"/>
  <c r="AQ51" i="6" s="1"/>
  <c r="AN51" i="6"/>
  <c r="AO51" i="6" s="1"/>
  <c r="AP47" i="6"/>
  <c r="AQ47" i="6" s="1"/>
  <c r="AN47" i="6"/>
  <c r="AO47" i="6" s="1"/>
  <c r="AP46" i="6"/>
  <c r="AQ46" i="6" s="1"/>
  <c r="AN46" i="6"/>
  <c r="AO46" i="6" s="1"/>
  <c r="AP44" i="6"/>
  <c r="AQ44" i="6" s="1"/>
  <c r="AN44" i="6"/>
  <c r="AO44" i="6" s="1"/>
  <c r="AP43" i="6"/>
  <c r="AQ43" i="6" s="1"/>
  <c r="AN43" i="6"/>
  <c r="AO43" i="6" s="1"/>
  <c r="AP40" i="6"/>
  <c r="AQ40" i="6" s="1"/>
  <c r="AN40" i="6"/>
  <c r="AO40" i="6" s="1"/>
  <c r="AP39" i="6"/>
  <c r="AQ39" i="6" s="1"/>
  <c r="AN39" i="6"/>
  <c r="AO39" i="6" s="1"/>
  <c r="AP37" i="6"/>
  <c r="AQ37" i="6" s="1"/>
  <c r="AN37" i="6"/>
  <c r="AO37" i="6" s="1"/>
  <c r="AP36" i="6"/>
  <c r="AQ36" i="6" s="1"/>
  <c r="AN36" i="6"/>
  <c r="AO36" i="6" s="1"/>
  <c r="AP34" i="6"/>
  <c r="AQ34" i="6" s="1"/>
  <c r="AN34" i="6"/>
  <c r="AO34" i="6" s="1"/>
  <c r="AP33" i="6"/>
  <c r="AQ33" i="6" s="1"/>
  <c r="AN33" i="6"/>
  <c r="AO33" i="6" s="1"/>
  <c r="AP31" i="6"/>
  <c r="AQ31" i="6" s="1"/>
  <c r="AN31" i="6"/>
  <c r="AO31" i="6" s="1"/>
  <c r="AP30" i="6"/>
  <c r="AQ30" i="6" s="1"/>
  <c r="AN30" i="6"/>
  <c r="AO30" i="6" s="1"/>
  <c r="AP26" i="6"/>
  <c r="AQ26" i="6" s="1"/>
  <c r="AN26" i="6"/>
  <c r="AO26" i="6" s="1"/>
  <c r="AP25" i="6"/>
  <c r="AQ25" i="6" s="1"/>
  <c r="AN25" i="6"/>
  <c r="AO25" i="6" s="1"/>
  <c r="AP23" i="6"/>
  <c r="AQ23" i="6" s="1"/>
  <c r="AN23" i="6"/>
  <c r="AO23" i="6" s="1"/>
  <c r="AP22" i="6"/>
  <c r="AQ22" i="6" s="1"/>
  <c r="AN22" i="6"/>
  <c r="AO22" i="6" s="1"/>
  <c r="AP17" i="6"/>
  <c r="AQ17" i="6" s="1"/>
  <c r="AN17" i="6"/>
  <c r="AO17" i="6" s="1"/>
  <c r="AP15" i="6"/>
  <c r="AQ15" i="6" s="1"/>
  <c r="AN15" i="6"/>
  <c r="AO15" i="6" s="1"/>
  <c r="AP14" i="6"/>
  <c r="AQ14" i="6" s="1"/>
  <c r="AN14" i="6"/>
  <c r="AO14" i="6" s="1"/>
  <c r="AP19" i="6"/>
  <c r="AQ19" i="6" s="1"/>
  <c r="AN19" i="6"/>
  <c r="AO19" i="6" s="1"/>
  <c r="AP10" i="6"/>
  <c r="AQ10" i="6" s="1"/>
  <c r="AN10" i="6"/>
  <c r="AO10" i="6" s="1"/>
  <c r="AY9" i="6"/>
  <c r="AU9" i="6"/>
  <c r="BC56" i="6"/>
  <c r="BC55" i="6"/>
  <c r="BC53" i="6"/>
  <c r="BC52" i="6"/>
  <c r="BC51" i="6"/>
  <c r="BC47" i="6"/>
  <c r="BC46" i="6"/>
  <c r="BC58" i="6"/>
  <c r="BF58" i="6"/>
  <c r="BG58" i="6"/>
  <c r="BD58" i="6"/>
  <c r="BE58" i="6"/>
  <c r="BC57" i="6"/>
  <c r="BF57" i="6"/>
  <c r="BG57" i="6"/>
  <c r="BD57" i="6"/>
  <c r="BE57" i="6"/>
  <c r="BF56" i="6"/>
  <c r="BG56" i="6"/>
  <c r="BD56" i="6"/>
  <c r="BF55" i="6"/>
  <c r="BG55" i="6"/>
  <c r="BD55" i="6"/>
  <c r="BC54" i="6"/>
  <c r="BF54" i="6"/>
  <c r="BG54" i="6"/>
  <c r="BD54" i="6"/>
  <c r="BE54" i="6"/>
  <c r="BF53" i="6"/>
  <c r="BG53" i="6"/>
  <c r="BD53" i="6"/>
  <c r="BF52" i="6"/>
  <c r="BG52" i="6"/>
  <c r="BD52" i="6"/>
  <c r="BF51" i="6"/>
  <c r="BG51" i="6"/>
  <c r="BD51" i="6"/>
  <c r="BC50" i="6"/>
  <c r="BF50" i="6"/>
  <c r="BG50" i="6"/>
  <c r="BD50" i="6"/>
  <c r="BE50" i="6"/>
  <c r="BC44" i="6"/>
  <c r="BF44" i="6"/>
  <c r="BG44" i="6"/>
  <c r="BD44" i="6"/>
  <c r="BC43" i="6"/>
  <c r="BF43" i="6"/>
  <c r="BG43" i="6"/>
  <c r="BD43" i="6"/>
  <c r="BC42" i="6"/>
  <c r="BF42" i="6"/>
  <c r="BG42" i="6"/>
  <c r="BD42" i="6"/>
  <c r="BE42" i="6"/>
  <c r="BC41" i="6"/>
  <c r="BF41" i="6"/>
  <c r="BG41" i="6"/>
  <c r="BD41" i="6"/>
  <c r="BE41" i="6"/>
  <c r="BC40" i="6"/>
  <c r="BF40" i="6"/>
  <c r="BG40" i="6"/>
  <c r="BD40" i="6"/>
  <c r="BC39" i="6"/>
  <c r="BF39" i="6"/>
  <c r="BG39" i="6"/>
  <c r="BD39" i="6"/>
  <c r="BC38" i="6"/>
  <c r="BF38" i="6"/>
  <c r="BG38" i="6"/>
  <c r="BD38" i="6"/>
  <c r="BE38" i="6"/>
  <c r="BC37" i="6"/>
  <c r="BF37" i="6"/>
  <c r="BG37" i="6"/>
  <c r="BD37" i="6"/>
  <c r="BC36" i="6"/>
  <c r="BF36" i="6"/>
  <c r="BG36" i="6"/>
  <c r="BD36" i="6"/>
  <c r="BF47" i="6"/>
  <c r="BG47" i="6"/>
  <c r="BD47" i="6"/>
  <c r="BF46" i="6"/>
  <c r="BG46" i="6"/>
  <c r="BD46" i="6"/>
  <c r="BG34" i="6"/>
  <c r="BC34" i="6"/>
  <c r="BE34" i="6"/>
  <c r="BC33" i="6"/>
  <c r="BF33" i="6"/>
  <c r="BG33" i="6"/>
  <c r="BD33" i="6"/>
  <c r="BC31" i="6"/>
  <c r="BF31" i="6"/>
  <c r="BG31" i="6"/>
  <c r="BD31" i="6"/>
  <c r="BC30" i="6"/>
  <c r="BF30" i="6"/>
  <c r="BG30" i="6"/>
  <c r="BD30" i="6"/>
  <c r="BC28" i="6"/>
  <c r="BF28" i="6"/>
  <c r="BG28" i="6"/>
  <c r="BD28" i="6"/>
  <c r="BE28" i="6"/>
  <c r="BC27" i="6"/>
  <c r="BF27" i="6"/>
  <c r="BG27" i="6"/>
  <c r="BD27" i="6"/>
  <c r="BE27" i="6"/>
  <c r="BC26" i="6"/>
  <c r="BF26" i="6"/>
  <c r="BG26" i="6"/>
  <c r="BD26" i="6"/>
  <c r="BC25" i="6"/>
  <c r="BF25" i="6"/>
  <c r="BG25" i="6"/>
  <c r="BD25" i="6"/>
  <c r="BC23" i="6"/>
  <c r="BF23" i="6"/>
  <c r="BG23" i="6"/>
  <c r="BD23" i="6"/>
  <c r="BC22" i="6"/>
  <c r="BF22" i="6"/>
  <c r="BG22" i="6"/>
  <c r="BD22" i="6"/>
  <c r="BG20" i="6"/>
  <c r="BC20" i="6"/>
  <c r="BE20" i="6"/>
  <c r="BC19" i="6"/>
  <c r="BF19" i="6"/>
  <c r="BG19" i="6"/>
  <c r="BD19" i="6"/>
  <c r="BC17" i="6"/>
  <c r="BF17" i="6"/>
  <c r="BG17" i="6"/>
  <c r="BD17" i="6"/>
  <c r="BF16" i="6"/>
  <c r="BG16" i="6"/>
  <c r="BD16" i="6"/>
  <c r="BE16" i="6"/>
  <c r="BF15" i="6"/>
  <c r="BG15" i="6"/>
  <c r="BD15" i="6"/>
  <c r="BF14" i="6"/>
  <c r="BG14" i="6"/>
  <c r="BD14" i="6"/>
  <c r="BF10" i="6"/>
  <c r="BG10" i="6"/>
  <c r="BD10" i="6"/>
  <c r="BE9" i="6"/>
  <c r="BC9" i="6"/>
  <c r="AU58" i="6"/>
  <c r="AX58" i="6"/>
  <c r="AY58" i="6"/>
  <c r="AV58" i="6"/>
  <c r="AW58" i="6"/>
  <c r="AU57" i="6"/>
  <c r="AX57" i="6"/>
  <c r="AY57" i="6"/>
  <c r="AV57" i="6"/>
  <c r="AW57" i="6"/>
  <c r="AU56" i="6"/>
  <c r="AX56" i="6"/>
  <c r="AV56" i="6"/>
  <c r="AW56" i="6"/>
  <c r="AU55" i="6"/>
  <c r="AX55" i="6"/>
  <c r="AY55" i="6"/>
  <c r="AV55" i="6"/>
  <c r="AW55" i="6"/>
  <c r="AU54" i="6"/>
  <c r="AX54" i="6"/>
  <c r="AV54" i="6"/>
  <c r="AW54" i="6"/>
  <c r="AU53" i="6"/>
  <c r="AX53" i="6"/>
  <c r="AV53" i="6"/>
  <c r="AW53" i="6"/>
  <c r="AU52" i="6"/>
  <c r="AX52" i="6"/>
  <c r="AY52" i="6"/>
  <c r="AV52" i="6"/>
  <c r="AW52" i="6"/>
  <c r="AU51" i="6"/>
  <c r="AX51" i="6"/>
  <c r="AV51" i="6"/>
  <c r="AW51" i="6"/>
  <c r="AU50" i="6"/>
  <c r="AX50" i="6"/>
  <c r="AY50" i="6"/>
  <c r="AV50" i="6"/>
  <c r="AW50" i="6"/>
  <c r="AU47" i="6"/>
  <c r="AX47" i="6"/>
  <c r="AY47" i="6"/>
  <c r="AV47" i="6"/>
  <c r="AW47" i="6"/>
  <c r="AU46" i="6"/>
  <c r="AX46" i="6"/>
  <c r="AY46" i="6"/>
  <c r="AV46" i="6"/>
  <c r="AW46" i="6"/>
  <c r="AU44" i="6"/>
  <c r="AX44" i="6"/>
  <c r="AY44" i="6"/>
  <c r="AV44" i="6"/>
  <c r="AW44" i="6"/>
  <c r="AU43" i="6"/>
  <c r="AX43" i="6"/>
  <c r="AY43" i="6"/>
  <c r="AV43" i="6"/>
  <c r="AW43" i="6"/>
  <c r="AU42" i="6"/>
  <c r="AX42" i="6"/>
  <c r="AV42" i="6"/>
  <c r="AW42" i="6"/>
  <c r="AU41" i="6"/>
  <c r="AX41" i="6"/>
  <c r="AY41" i="6"/>
  <c r="AV41" i="6"/>
  <c r="AW41" i="6"/>
  <c r="AU40" i="6"/>
  <c r="AX40" i="6"/>
  <c r="AV40" i="6"/>
  <c r="AW40" i="6"/>
  <c r="AU39" i="6"/>
  <c r="AX39" i="6"/>
  <c r="AV39" i="6"/>
  <c r="AW39" i="6"/>
  <c r="AU38" i="6"/>
  <c r="AX38" i="6"/>
  <c r="AY38" i="6"/>
  <c r="AV38" i="6"/>
  <c r="AW38" i="6"/>
  <c r="AU37" i="6"/>
  <c r="AX37" i="6"/>
  <c r="AV37" i="6"/>
  <c r="AW37" i="6"/>
  <c r="AU36" i="6"/>
  <c r="AX36" i="6"/>
  <c r="AV36" i="6"/>
  <c r="AW36" i="6"/>
  <c r="AU34" i="6"/>
  <c r="AX34" i="6"/>
  <c r="AY34" i="6"/>
  <c r="AV34" i="6"/>
  <c r="AW34" i="6"/>
  <c r="AU33" i="6"/>
  <c r="AX33" i="6"/>
  <c r="AY33" i="6"/>
  <c r="AV33" i="6"/>
  <c r="AW33" i="6"/>
  <c r="AU31" i="6"/>
  <c r="AX31" i="6"/>
  <c r="AV31" i="6"/>
  <c r="AW31" i="6"/>
  <c r="AU30" i="6"/>
  <c r="AX30" i="6"/>
  <c r="AY30" i="6"/>
  <c r="AV30" i="6"/>
  <c r="AW30" i="6"/>
  <c r="AU28" i="6"/>
  <c r="AX28" i="6"/>
  <c r="AY28" i="6"/>
  <c r="AV28" i="6"/>
  <c r="AW28" i="6"/>
  <c r="AU27" i="6"/>
  <c r="AX27" i="6"/>
  <c r="AY27" i="6"/>
  <c r="AV27" i="6"/>
  <c r="AW27" i="6"/>
  <c r="AU26" i="6"/>
  <c r="AX26" i="6"/>
  <c r="AV26" i="6"/>
  <c r="AW26" i="6"/>
  <c r="AU25" i="6"/>
  <c r="AX25" i="6"/>
  <c r="AV25" i="6"/>
  <c r="AW25" i="6"/>
  <c r="AU23" i="6"/>
  <c r="AX23" i="6"/>
  <c r="AY23" i="6"/>
  <c r="AV23" i="6"/>
  <c r="AW23" i="6"/>
  <c r="AU22" i="6"/>
  <c r="AX22" i="6"/>
  <c r="AY22" i="6"/>
  <c r="AV22" i="6"/>
  <c r="AW22" i="6"/>
  <c r="AU20" i="6"/>
  <c r="AX20" i="6"/>
  <c r="AY20" i="6"/>
  <c r="AV20" i="6"/>
  <c r="AW20" i="6"/>
  <c r="AX19" i="6"/>
  <c r="AV19" i="6"/>
  <c r="AX17" i="6"/>
  <c r="AY17" i="6"/>
  <c r="AV17" i="6"/>
  <c r="AW17" i="6"/>
  <c r="AX16" i="6"/>
  <c r="AY16" i="6"/>
  <c r="AV16" i="6"/>
  <c r="AW16" i="6"/>
  <c r="AU15" i="6"/>
  <c r="AX15" i="6"/>
  <c r="AY15" i="6"/>
  <c r="AV15" i="6"/>
  <c r="AW15" i="6"/>
  <c r="AU14" i="6"/>
  <c r="AX14" i="6"/>
  <c r="AY14" i="6"/>
  <c r="AV14" i="6"/>
  <c r="AW14" i="6"/>
  <c r="AU10" i="6"/>
  <c r="AX10" i="6"/>
  <c r="AY10" i="6"/>
  <c r="AV10" i="6"/>
  <c r="AW10" i="6"/>
  <c r="AV9" i="6"/>
  <c r="AW9" i="6"/>
  <c r="BF9" i="6"/>
  <c r="BG9" i="6"/>
  <c r="BE10" i="6"/>
  <c r="BE14" i="6"/>
  <c r="BE15" i="6"/>
  <c r="BE17" i="6"/>
  <c r="AY19" i="6"/>
  <c r="AW19" i="6"/>
  <c r="BE19" i="6"/>
  <c r="BE22" i="6"/>
  <c r="BE23" i="6"/>
  <c r="AY25" i="6"/>
  <c r="BE25" i="6"/>
  <c r="AY26" i="6"/>
  <c r="BE26" i="6"/>
  <c r="BE30" i="6"/>
  <c r="AY31" i="6"/>
  <c r="BE31" i="6"/>
  <c r="BE33" i="6"/>
  <c r="AY36" i="6"/>
  <c r="BE36" i="6"/>
  <c r="AY37" i="6"/>
  <c r="BE37" i="6"/>
  <c r="AY39" i="6"/>
  <c r="BE39" i="6"/>
  <c r="AY40" i="6"/>
  <c r="BE40" i="6"/>
  <c r="AY42" i="6"/>
  <c r="BE43" i="6"/>
  <c r="BE44" i="6"/>
  <c r="BE46" i="6"/>
  <c r="BE47" i="6"/>
  <c r="AY51" i="6"/>
  <c r="BE51" i="6"/>
  <c r="BE52" i="6"/>
  <c r="AY53" i="6"/>
  <c r="BE53" i="6"/>
  <c r="AY54" i="6"/>
  <c r="BE55" i="6"/>
  <c r="AY56" i="6"/>
  <c r="BE56" i="6"/>
  <c r="AP9" i="6"/>
  <c r="AQ9" i="6" s="1"/>
  <c r="AN9" i="6"/>
  <c r="AO9" i="6" s="1"/>
  <c r="AA58" i="6"/>
  <c r="Y58" i="6"/>
  <c r="W58" i="6"/>
  <c r="W57" i="6"/>
  <c r="AA56" i="6"/>
  <c r="Y56" i="6"/>
  <c r="W56" i="6"/>
  <c r="W55" i="6"/>
  <c r="AA54" i="6"/>
  <c r="Y54" i="6"/>
  <c r="W54" i="6"/>
  <c r="W53" i="6"/>
  <c r="AA52" i="6"/>
  <c r="Y52" i="6"/>
  <c r="W52" i="6"/>
  <c r="AA51" i="6"/>
  <c r="Y51" i="6"/>
  <c r="W51" i="6"/>
  <c r="W50" i="6"/>
  <c r="W47" i="6"/>
  <c r="AA46" i="6"/>
  <c r="Y46" i="6"/>
  <c r="W46" i="6"/>
  <c r="AA44" i="6"/>
  <c r="Y44" i="6"/>
  <c r="W44" i="6"/>
  <c r="AA43" i="6"/>
  <c r="Y43" i="6"/>
  <c r="W43" i="6"/>
  <c r="AA42" i="6"/>
  <c r="Y42" i="6"/>
  <c r="W42" i="6"/>
  <c r="AA41" i="6"/>
  <c r="Y41" i="6"/>
  <c r="W41" i="6"/>
  <c r="AA40" i="6"/>
  <c r="Y40" i="6"/>
  <c r="W40" i="6"/>
  <c r="W39" i="6"/>
  <c r="AA38" i="6"/>
  <c r="Y38" i="6"/>
  <c r="W38" i="6"/>
  <c r="AA37" i="6"/>
  <c r="Y37" i="6"/>
  <c r="W37" i="6"/>
  <c r="W36" i="6"/>
  <c r="AA34" i="6"/>
  <c r="Y34" i="6"/>
  <c r="W34" i="6"/>
  <c r="W33" i="6"/>
  <c r="AA31" i="6"/>
  <c r="Y31" i="6"/>
  <c r="W31" i="6"/>
  <c r="AA30" i="6"/>
  <c r="Y30" i="6"/>
  <c r="W30" i="6"/>
  <c r="AA28" i="6"/>
  <c r="Y28" i="6"/>
  <c r="W28" i="6"/>
  <c r="AA27" i="6"/>
  <c r="Y27" i="6"/>
  <c r="W27" i="6"/>
  <c r="AA26" i="6"/>
  <c r="Y26" i="6"/>
  <c r="W26" i="6"/>
  <c r="AA25" i="6"/>
  <c r="Y25" i="6"/>
  <c r="W25" i="6"/>
  <c r="AA23" i="6"/>
  <c r="Y23" i="6"/>
  <c r="W23" i="6"/>
  <c r="AA22" i="6"/>
  <c r="Y22" i="6"/>
  <c r="W22" i="6"/>
  <c r="AA20" i="6"/>
  <c r="Y20" i="6"/>
  <c r="W20" i="6"/>
  <c r="W19" i="6"/>
  <c r="AA17" i="6"/>
  <c r="Y17" i="6"/>
  <c r="W17" i="6"/>
  <c r="AA16" i="6"/>
  <c r="Y16" i="6"/>
  <c r="W16" i="6"/>
  <c r="AA15" i="6"/>
  <c r="Y15" i="6"/>
  <c r="W15" i="6"/>
  <c r="W14" i="6"/>
  <c r="W10" i="6"/>
  <c r="AA9" i="6"/>
  <c r="Y9" i="6"/>
  <c r="W9" i="6"/>
  <c r="W1" i="6"/>
  <c r="AA10" i="6"/>
  <c r="Y10" i="6"/>
  <c r="AA14" i="6"/>
  <c r="Y14" i="6"/>
  <c r="AA19" i="6"/>
  <c r="Y19" i="6"/>
  <c r="AA33" i="6"/>
  <c r="Y33" i="6"/>
  <c r="AA36" i="6"/>
  <c r="Y36" i="6"/>
  <c r="AA39" i="6"/>
  <c r="Y39" i="6"/>
  <c r="AA47" i="6"/>
  <c r="Y47" i="6"/>
  <c r="AA50" i="6"/>
  <c r="Y50" i="6"/>
  <c r="AA53" i="6"/>
  <c r="Y53" i="6"/>
  <c r="AA55" i="6"/>
  <c r="Y55" i="6"/>
  <c r="AA57" i="6"/>
  <c r="Y57" i="6"/>
  <c r="U1" i="6"/>
  <c r="M1" i="6"/>
  <c r="M6" i="9"/>
  <c r="M7" i="9"/>
  <c r="O7" i="9"/>
  <c r="M8" i="9"/>
  <c r="N8" i="9"/>
  <c r="M12" i="9"/>
  <c r="N12" i="9"/>
  <c r="M13" i="9"/>
  <c r="N13" i="9"/>
  <c r="M14" i="9"/>
  <c r="O14" i="9"/>
  <c r="M15" i="9"/>
  <c r="O15" i="9"/>
  <c r="M17" i="9"/>
  <c r="N17" i="9"/>
  <c r="M18" i="9"/>
  <c r="N18" i="9"/>
  <c r="M20" i="9"/>
  <c r="O20" i="9"/>
  <c r="M21" i="9"/>
  <c r="N21" i="9"/>
  <c r="M24" i="9"/>
  <c r="N24" i="9"/>
  <c r="M25" i="9"/>
  <c r="O25" i="9"/>
  <c r="M26" i="9"/>
  <c r="O26" i="9"/>
  <c r="M28" i="9"/>
  <c r="O28" i="9"/>
  <c r="M29" i="9"/>
  <c r="O29" i="9"/>
  <c r="M31" i="9"/>
  <c r="N31" i="9"/>
  <c r="M32" i="9"/>
  <c r="N32" i="9"/>
  <c r="M41" i="9"/>
  <c r="N41" i="9"/>
  <c r="M42" i="9"/>
  <c r="O42" i="9"/>
  <c r="M44" i="9"/>
  <c r="M45" i="9"/>
  <c r="M48" i="9"/>
  <c r="O48" i="9"/>
  <c r="M49" i="9"/>
  <c r="N49" i="9"/>
  <c r="M50" i="9"/>
  <c r="N50" i="9"/>
  <c r="M51" i="9"/>
  <c r="N51" i="9"/>
  <c r="M52" i="9"/>
  <c r="N52" i="9"/>
  <c r="M53" i="9"/>
  <c r="M54" i="9"/>
  <c r="O54" i="9"/>
  <c r="M55" i="9"/>
  <c r="N55" i="9"/>
  <c r="M56" i="9"/>
  <c r="N56" i="9"/>
  <c r="D66" i="8"/>
  <c r="D68" i="8"/>
  <c r="D69" i="8"/>
  <c r="AF1" i="6"/>
  <c r="AH1" i="6"/>
  <c r="AE1" i="6"/>
  <c r="AG1" i="6"/>
  <c r="Y1" i="6"/>
  <c r="AA1" i="6"/>
  <c r="O53" i="9"/>
  <c r="N53" i="9"/>
  <c r="O45" i="9"/>
  <c r="N45" i="9"/>
  <c r="O44" i="9"/>
  <c r="N44" i="9"/>
  <c r="O1" i="9"/>
  <c r="M1" i="9"/>
  <c r="N6" i="9"/>
  <c r="N1" i="9"/>
  <c r="S1" i="6"/>
  <c r="O1" i="6"/>
  <c r="Q1" i="6"/>
  <c r="S72" i="14" l="1"/>
  <c r="Q72" i="14"/>
  <c r="S71" i="14"/>
  <c r="Q71" i="14"/>
  <c r="S69" i="14"/>
  <c r="Q69" i="14"/>
  <c r="S59" i="14"/>
  <c r="Q59" i="14"/>
  <c r="S58" i="14"/>
  <c r="Q58" i="14"/>
  <c r="S57" i="14"/>
  <c r="Q57" i="14"/>
  <c r="S56" i="14"/>
  <c r="Q56" i="14"/>
  <c r="S55" i="14"/>
  <c r="Q55" i="14"/>
  <c r="S54" i="14"/>
  <c r="Q54" i="14"/>
  <c r="S53" i="14"/>
  <c r="Q53" i="14"/>
  <c r="S52" i="14"/>
  <c r="Q52" i="14"/>
  <c r="S51" i="14"/>
  <c r="Q51" i="14"/>
  <c r="S50" i="14"/>
  <c r="Q50" i="14"/>
  <c r="S49" i="14"/>
  <c r="Q49" i="14"/>
  <c r="S48" i="14"/>
  <c r="S47" i="14"/>
  <c r="S46" i="14"/>
  <c r="S45" i="14"/>
  <c r="S44" i="14"/>
  <c r="S43" i="14"/>
  <c r="AE1" i="14"/>
  <c r="AG1" i="14"/>
  <c r="W1" i="14"/>
  <c r="Y1" i="14"/>
  <c r="AA1" i="14"/>
  <c r="O1" i="14"/>
  <c r="Q1" i="14"/>
  <c r="S1" i="14"/>
  <c r="Y20" i="12"/>
  <c r="S45" i="12"/>
  <c r="S32" i="12"/>
  <c r="AQ16" i="12"/>
  <c r="S33" i="12"/>
  <c r="S42" i="12"/>
  <c r="S34" i="12"/>
  <c r="S35" i="12"/>
  <c r="BE19" i="12"/>
  <c r="S36" i="12"/>
  <c r="O26" i="12"/>
  <c r="S26" i="12" s="1"/>
  <c r="Q26" i="12"/>
  <c r="AA25" i="12"/>
  <c r="AU16" i="12"/>
  <c r="AU15" i="12"/>
  <c r="AY9" i="12"/>
  <c r="Q46" i="12"/>
  <c r="AQ19" i="12"/>
  <c r="AM19" i="12"/>
  <c r="AY15" i="12"/>
  <c r="AW9" i="12"/>
  <c r="BC23" i="12"/>
  <c r="Y10" i="12"/>
  <c r="AO26" i="12"/>
  <c r="AQ26" i="12"/>
  <c r="AM26" i="12"/>
  <c r="AQ10" i="12"/>
  <c r="BE23" i="12"/>
  <c r="AQ18" i="12"/>
  <c r="AQ11" i="12"/>
  <c r="AW23" i="12"/>
  <c r="W20" i="12"/>
  <c r="AO20" i="12"/>
  <c r="AW16" i="12"/>
  <c r="BG10" i="12"/>
  <c r="AE11" i="12"/>
  <c r="AG24" i="12"/>
  <c r="AU13" i="12"/>
  <c r="W19" i="12"/>
  <c r="AO18" i="12"/>
  <c r="W12" i="12"/>
  <c r="AO11" i="12"/>
  <c r="AW14" i="12"/>
  <c r="Y18" i="12"/>
  <c r="AY14" i="12"/>
  <c r="AG12" i="12"/>
  <c r="BG25" i="12"/>
  <c r="AO10" i="12"/>
  <c r="AW13" i="12"/>
  <c r="AE13" i="12"/>
  <c r="BG24" i="12"/>
  <c r="Y24" i="12"/>
  <c r="AY17" i="12"/>
  <c r="S17" i="12"/>
  <c r="Q17" i="12"/>
  <c r="W23" i="12"/>
  <c r="W21" i="12"/>
  <c r="AA23" i="12"/>
  <c r="AG25" i="12"/>
  <c r="AO25" i="12"/>
  <c r="BC21" i="12"/>
  <c r="AA21" i="12"/>
  <c r="BC20" i="12"/>
  <c r="Q11" i="12"/>
  <c r="AG23" i="12"/>
  <c r="BC19" i="12"/>
  <c r="W18" i="12"/>
  <c r="AA19" i="12"/>
  <c r="AG22" i="12"/>
  <c r="AO17" i="12"/>
  <c r="AU22" i="12"/>
  <c r="AY23" i="12"/>
  <c r="BC18" i="12"/>
  <c r="BG22" i="12"/>
  <c r="W17" i="12"/>
  <c r="AA12" i="12"/>
  <c r="AG14" i="12"/>
  <c r="AO15" i="12"/>
  <c r="AU21" i="12"/>
  <c r="AY21" i="12"/>
  <c r="BC10" i="12"/>
  <c r="BG21" i="12"/>
  <c r="AA11" i="12"/>
  <c r="AO13" i="12"/>
  <c r="AU19" i="12"/>
  <c r="AY20" i="12"/>
  <c r="BG12" i="12"/>
  <c r="O14" i="12"/>
  <c r="S14" i="12" s="1"/>
  <c r="W10" i="12"/>
  <c r="AG11" i="12"/>
  <c r="AO12" i="12"/>
  <c r="AU18" i="12"/>
  <c r="AY18" i="12"/>
  <c r="BE25" i="12"/>
  <c r="BG11" i="12"/>
  <c r="AE25" i="12"/>
  <c r="AE24" i="12"/>
  <c r="BE22" i="12"/>
  <c r="AE23" i="12"/>
  <c r="AE22" i="12"/>
  <c r="AI16" i="12"/>
  <c r="BE20" i="12"/>
  <c r="AE21" i="12"/>
  <c r="AI15" i="12"/>
  <c r="AE16" i="12"/>
  <c r="AI13" i="12"/>
  <c r="AQ15" i="12"/>
  <c r="AW22" i="12"/>
  <c r="BE12" i="12"/>
  <c r="AE14" i="12"/>
  <c r="AQ13" i="12"/>
  <c r="AW20" i="12"/>
  <c r="W25" i="12"/>
  <c r="AQ12" i="12"/>
  <c r="BC24" i="12"/>
  <c r="BE9" i="12"/>
  <c r="Q25" i="12"/>
  <c r="S25" i="12"/>
  <c r="Q15" i="12"/>
  <c r="S15" i="12"/>
  <c r="O21" i="12"/>
  <c r="Q21" i="12" s="1"/>
  <c r="AM25" i="12"/>
  <c r="O20" i="12"/>
  <c r="S20" i="12" s="1"/>
  <c r="AM24" i="12"/>
  <c r="O19" i="12"/>
  <c r="Q19" i="12" s="1"/>
  <c r="W16" i="12"/>
  <c r="Y17" i="12"/>
  <c r="AE20" i="12"/>
  <c r="AG21" i="12"/>
  <c r="AM23" i="12"/>
  <c r="AO24" i="12"/>
  <c r="AU12" i="12"/>
  <c r="BC17" i="12"/>
  <c r="W15" i="12"/>
  <c r="Y16" i="12"/>
  <c r="AE19" i="12"/>
  <c r="AG20" i="12"/>
  <c r="AM22" i="12"/>
  <c r="AO23" i="12"/>
  <c r="AU11" i="12"/>
  <c r="AW12" i="12"/>
  <c r="BC16" i="12"/>
  <c r="BE18" i="12"/>
  <c r="S12" i="12"/>
  <c r="W14" i="12"/>
  <c r="Y15" i="12"/>
  <c r="AE18" i="12"/>
  <c r="AG19" i="12"/>
  <c r="AM21" i="12"/>
  <c r="AO22" i="12"/>
  <c r="AU10" i="12"/>
  <c r="AW11" i="12"/>
  <c r="BC15" i="12"/>
  <c r="BE17" i="12"/>
  <c r="Q13" i="12"/>
  <c r="S11" i="12"/>
  <c r="W13" i="12"/>
  <c r="Y14" i="12"/>
  <c r="AE17" i="12"/>
  <c r="AG18" i="12"/>
  <c r="AM20" i="12"/>
  <c r="AO21" i="12"/>
  <c r="AU25" i="12"/>
  <c r="AW10" i="12"/>
  <c r="BC14" i="12"/>
  <c r="BE16" i="12"/>
  <c r="Q12" i="12"/>
  <c r="S10" i="12"/>
  <c r="Y13" i="12"/>
  <c r="AG17" i="12"/>
  <c r="AU24" i="12"/>
  <c r="AW25" i="12"/>
  <c r="BC13" i="12"/>
  <c r="BE15" i="12"/>
  <c r="W11" i="12"/>
  <c r="AE15" i="12"/>
  <c r="AO19" i="12"/>
  <c r="AW24" i="12"/>
  <c r="BE14" i="12"/>
  <c r="Q10" i="12"/>
  <c r="AM17" i="12"/>
  <c r="BC11" i="12"/>
  <c r="BE13" i="12"/>
  <c r="AM16" i="12"/>
  <c r="S24" i="12"/>
  <c r="W24" i="12"/>
  <c r="AE12" i="12"/>
  <c r="AM14" i="12"/>
  <c r="Q24" i="12"/>
  <c r="S22" i="12"/>
  <c r="W22" i="12"/>
  <c r="AE26" i="12"/>
  <c r="AE10" i="12"/>
  <c r="AO14" i="12"/>
  <c r="AW19" i="12"/>
  <c r="Q23" i="12"/>
  <c r="Y22" i="12"/>
  <c r="AG26" i="12"/>
  <c r="AG10" i="12"/>
  <c r="AU17" i="12"/>
  <c r="Q22" i="12"/>
  <c r="Q18" i="12"/>
  <c r="S18" i="12"/>
  <c r="S16" i="12"/>
  <c r="AE8" i="12"/>
  <c r="W9" i="12"/>
  <c r="Y9" i="12"/>
  <c r="AO9" i="12"/>
  <c r="AI9" i="12"/>
  <c r="AG9" i="12"/>
  <c r="AY8" i="12"/>
  <c r="BC7" i="12"/>
  <c r="AY7" i="12"/>
  <c r="Q9" i="12"/>
  <c r="S9" i="12"/>
  <c r="AO8" i="12"/>
  <c r="AM8" i="12"/>
  <c r="W8" i="12"/>
  <c r="AI8" i="12"/>
  <c r="Q8" i="12"/>
  <c r="BE8" i="12"/>
  <c r="AA8" i="12"/>
  <c r="Y8" i="12"/>
  <c r="AU8" i="12"/>
  <c r="AO7" i="12"/>
  <c r="BG7" i="12"/>
  <c r="AD1" i="12"/>
  <c r="AG7" i="12"/>
  <c r="BG8" i="12"/>
  <c r="AW7" i="12"/>
  <c r="AE7" i="12"/>
  <c r="S8" i="12"/>
  <c r="AU7" i="12"/>
  <c r="AQ9" i="12"/>
  <c r="AA7" i="12"/>
  <c r="Y7" i="12"/>
  <c r="AQ7" i="12"/>
  <c r="U1" i="12"/>
  <c r="AC1" i="12"/>
  <c r="BE7" i="12"/>
  <c r="S7" i="12"/>
  <c r="Q7" i="12"/>
  <c r="M1" i="12"/>
  <c r="S21" i="12" l="1"/>
  <c r="Q14" i="12"/>
  <c r="Q20" i="12"/>
  <c r="S19" i="12"/>
  <c r="O1" i="12"/>
  <c r="Q1" i="12"/>
  <c r="Y1" i="12"/>
  <c r="S1" i="12"/>
  <c r="AG1" i="12"/>
  <c r="AA1" i="12"/>
  <c r="AH1" i="12"/>
  <c r="AF1" i="12"/>
  <c r="AE1" i="12"/>
  <c r="W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tc={FEDDFEB7-BF6D-427E-9A37-7F539135AB3A}</author>
    <author>tc={69F0D004-4E03-4FDC-9411-960C566554CB}</author>
    <author>tc={3CEB961A-38FF-48E7-B2A7-54B54B9559B6}</author>
    <author>tc={3F7FB071-BB6F-4A98-8F7B-C43D4D299B4F}</author>
    <author>tc={6DCD3C1A-8F15-45B0-8458-ADFC17A0C733}</author>
  </authors>
  <commentList>
    <comment ref="AB2" authorId="0" shapeId="0" xr:uid="{FEDDFEB7-BF6D-427E-9A37-7F539135AB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@Shedman Chavez . 
nesse caso , todo lugar no codigo que esta para usar a coluna L , voce usuara a colna AB para o capex. 
A regra se mantem para as demais colunas </t>
      </text>
    </comment>
    <comment ref="E4" authorId="1" shapeId="0" xr:uid="{69F0D004-4E03-4FDC-9411-960C566554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 Can you update witht the companies name and NIF </t>
      </text>
    </comment>
    <comment ref="H4" authorId="2" shapeId="0" xr:uid="{3CEB961A-38FF-48E7-B2A7-54B54B9559B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
Can you update the NACES with the ID ? 
I create a new sheet with our NACE and IDS from cmore
Reply:
    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Reply:
    @Rita Amaral , @Henrique Felix , C-MORE's IDs for NACE Codes have been added in column BH of the "Query base" sheet.</t>
      </text>
    </comment>
    <comment ref="K8" authorId="3" shapeId="0" xr:uid="{3F7FB071-BB6F-4A98-8F7B-C43D4D299B4F}">
      <text>
        <t>[Threaded comment]
Your version of Excel allows you to read this threaded comment; however, any edits to it will get removed if the file is opened in a newer version of Excel. Learn more: https://go.microsoft.com/fwlink/?linkid=870924
Comment:
    Fim especifico e linha selecionada</t>
      </text>
    </comment>
    <comment ref="P8" authorId="4" shapeId="0" xr:uid="{6DCD3C1A-8F15-45B0-8458-ADFC17A0C733}">
      <text>
        <t>[Threaded comment]
Your version of Excel allows you to read this threaded comment; however, any edits to it will get removed if the file is opened in a newer version of Excel. Learn more: https://go.microsoft.com/fwlink/?linkid=870924
Comment:
    O que deu origem ao 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tc={6C75A1E5-A0DC-4D56-932E-FEBE998972AB}</author>
    <author>tc={BF360DE5-7FEE-4DEF-8601-9FA27B351BEB}</author>
    <author>tc={3F0528E4-B9CE-4B5D-A8FE-6F6777324F5B}</author>
  </authors>
  <commentList>
    <comment ref="AB2" authorId="0" shapeId="0" xr:uid="{6C75A1E5-A0DC-4D56-932E-FEBE998972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@Shedman Chavez . 
nesse caso , todo lugar no codigo que esta para usar a coluna L , voce usuara a colna AB para o capex. 
A regra se mantem para as demais colunas </t>
      </text>
    </comment>
    <comment ref="E4" authorId="1" shapeId="0" xr:uid="{BF360DE5-7FEE-4DEF-8601-9FA27B351B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 Can you update witht the companies name and NIF </t>
      </text>
    </comment>
    <comment ref="H4" authorId="2" shapeId="0" xr:uid="{3F0528E4-B9CE-4B5D-A8FE-6F6777324F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
Can you update the NACES with the ID ? 
I create a new sheet with our NACE and IDS from cmore
Reply:
    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tc={B5B0986F-5C2C-479A-8478-5FB2E1729C6D}</author>
    <author>tc={36F244FD-4DAF-4AFB-AD0D-A3AAF3340238}</author>
    <author>tc={CE43D621-92F7-4D63-B4AA-4A05EF657E97}</author>
  </authors>
  <commentList>
    <comment ref="AB2" authorId="0" shapeId="0" xr:uid="{B5B0986F-5C2C-479A-8478-5FB2E1729C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@Shedman Chavez . 
nesse caso , todo lugar no codigo que esta para usar a coluna L , voce usuara a colna AB para o capex. 
A regra se mantem para as demais colunas </t>
      </text>
    </comment>
    <comment ref="E4" authorId="1" shapeId="0" xr:uid="{36F244FD-4DAF-4AFB-AD0D-A3AAF33402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 Can you update witht the companies name and NIF </t>
      </text>
    </comment>
    <comment ref="H4" authorId="2" shapeId="0" xr:uid="{CE43D621-92F7-4D63-B4AA-4A05EF657E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@João Sàágua 
Can you update the NACES with the ID ? 
I create a new sheet with our NACE and IDS from cmore
Reply:
    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</t>
      </text>
    </comment>
  </commentList>
</comments>
</file>

<file path=xl/sharedStrings.xml><?xml version="1.0" encoding="utf-8"?>
<sst xmlns="http://schemas.openxmlformats.org/spreadsheetml/2006/main" count="2569" uniqueCount="1228">
  <si>
    <t>ID DATABASE</t>
  </si>
  <si>
    <t>NACE NAME</t>
  </si>
  <si>
    <t>{"en": "A01 - Crop and animal production, hunting and related service activities", "es": "A01 - Agricultura, produÃ§Ã£o animal, caÃ§a e actividades dos serviÃ§os relacionados", "fr": "A01 - Agricultura, produÃ§Ã£o animal, caÃ§a e actividades dos serviÃ§os relacionados", "pt-BR": "A01 - Agricultura, produÃ§Ã£o animal, caÃ§a e actividades dos serviÃ§os relacionados", "pt-PT": "A01 - Agricultura, produÃ§Ã£o animal, caÃ§a e actividades dos serviÃ§os relacionados"}</t>
  </si>
  <si>
    <t>{"en": "A01.11 - Growing of cereals (except rice), leguminous crops and oil seeds (CAE 0111)", "es": "A01.11 - Cerealicultura(excepto arroz), leguminosas secas e sementes oleaginosas (CAE 0111)", "fr": "A01.11 - Cerealicultura(excepto arroz), leguminosas secas e sementes oleaginosas (CAE 0111)", "pt-BR": "A01.11 - Cerealicultura(excepto arroz), leguminosas secas e sementes oleaginosas (CAE 0111)", "pt-PT": "A01.11 - Cerealicultura(excepto arroz), leguminosas secas e sementes oleaginosas (CAE 0111)"}</t>
  </si>
  <si>
    <t>{"en": "A01.12 - Growing of rice (CAE 0112)", "es": "A01.12 - Cultura de arroz (CAE 0112)", "fr": "A01.12 - Cultura de arroz (CAE 0112)", "pt-BR": "A01.12 - Cultura de arroz (CAE 0112)", "pt-PT": "A01.12 - Cultura de arroz (CAE 0112)"}</t>
  </si>
  <si>
    <t>{"en": "A01.13 - Growing of vegetables and melons, roots and tubers (CAE 0113)", "es": "A01.13 - Cultura de produtos hortÃ­colas, raÃ­zes e tubÃ©rculos (CAE 0113)", "fr": "A01.13 - Cultura de produtos hortÃ­colas, raÃ­zes e tubÃ©rculos (CAE 0113)", "pt-BR": "A01.13 - Cultura de produtos hortÃ­colas, raÃ­zes e tubÃ©rculos (CAE 0113)", "pt-PT": "A01.13 - Cultura de produtos hortÃ­colas, raÃ­zes e tubÃ©rculos (CAE 0113)"}</t>
  </si>
  <si>
    <t>{"en": "A01.14 - Growing of sugar cane (CAE 0114)", "es": "A01.14 - Cultura de cana - de - aÃ§Ãºcar (CAE 0114)", "fr": "A01.14 - Cultura de cana - de - aÃ§Ãºcar (CAE 0114)", "pt-BR": "A01.14 - Cultura de cana - de - aÃ§Ãºcar (CAE 0114)", "pt-PT": "A01.14 - Cultura de cana - de - aÃ§Ãºcar (CAE 0114)"}</t>
  </si>
  <si>
    <t>{"en": "A01.15 - Growing of tobacco (CAE 0115)", "es": "A01.15 - Cultura de tabaco (CAE 0115)", "fr": "A01.15 - Cultura de tabaco (CAE 0115)", "pt-BR": "A01.15 - Cultura de tabaco (CAE 0115)", "pt-PT": "A01.15 - Cultura de tabaco (CAE 0115)"}</t>
  </si>
  <si>
    <t>{"en": "A01.16 - Growing of fibre crops (CAE 0116)", "es": "A01.16 - Cultura de plantas tÃªxteis (CAE 0116)", "fr": "A01.16 - Cultura de plantas tÃªxteis (CAE 0116)", "pt-BR": "A01.16 - Cultura de plantas tÃªxteis (CAE 0116)", "pt-PT": "A01.16 - Cultura de plantas tÃªxteis (CAE 0116)"}</t>
  </si>
  <si>
    <t>{"en": "A01.19 - Growing of other non-perennial crops (CAE 0119)", "es": "A01.19 - Outras culturas temporÃ¡rias (CAE 0119)", "fr": "A01.19 - Outras culturas temporÃ¡rias (CAE 0119)", "pt-BR": "A01.19 - Outras culturas temporÃ¡rias (CAE 0119)", "pt-PT": "A01.19 - Outras culturas temporÃ¡rias (CAE 0119)"}</t>
  </si>
  <si>
    <t>{"en": "A01.21 - Growing of grapes (CAE 0121)", "es": "A01.21 - Viticultura (CAE 0121)", "fr": "A01.21 - Viticultura (CAE 0121)", "pt-BR": "A01.21 - Viticultura (CAE 0121)", "pt-PT": "A01.21 - Viticultura (CAE 0121)"}</t>
  </si>
  <si>
    <t>{"en": "A01.22 - Growing of tropical and subtropical fruits (CAE 0122)", "es": "A01.22 - Cultura de frutos tropicais e subtropicais (CAE 0122)", "fr": "A01.22 - Cultura de frutos tropicais e subtropicais (CAE 0122)", "pt-BR": "A01.22 - Cultura de frutos tropicais e subtropicais (CAE 0122)", "pt-PT": "A01.22 - Cultura de frutos tropicais e subtropicais (CAE 0122)"}</t>
  </si>
  <si>
    <t>{"en": "A01.23 - Growing of citrus fruits (CAE 0123)", "es": "A01.23 - Cultura de citrinos (CAE 0123)", "fr": "A01.23 - Cultura de citrinos (CAE 0123)", "pt-BR": "A01.23 - Cultura de citrinos (CAE 0123)", "pt-PT": "A01.23 - Cultura de citrinos (CAE 0123)"}</t>
  </si>
  <si>
    <t>{"en": "A01.24 - Growing of pome fruits and stone fruits (CAE 0124)", "es": "A01.24 - Cultura de pomÃ³ideas e prunÃ³ideas (CAE 0124)", "fr": "A01.24 - Cultura de pomÃ³ideas e prunÃ³ideas (CAE 0124)", "pt-BR": "A01.24 - Cultura de pomÃ³ideas e prunÃ³ideas (CAE 0124)", "pt-PT": "A01.24 - Cultura de pomÃ³ideas e prunÃ³ideas (CAE 0124)"}</t>
  </si>
  <si>
    <t>{"en": "A01.25 - Growing of other tree and bush fruits and nuts (CAE 0125)", "es": "A01.25 - Cultura de outros frutos(inclui casca rija), em Ã¡rvores e arbustos (CAE 0125)", "fr": "A01.25 - Cultura de outros frutos(inclui casca rija), em Ã¡rvores e arbustos (CAE 0125)", "pt-BR": "A01.25 - Cultura de outros frutos(inclui casca rija), em Ã¡rvores e arbustos (CAE 0125)", "pt-PT": "A01.25 - Cultura de outros frutos(inclui casca rija), em Ã¡rvores e arbustos (CAE 0125)"}</t>
  </si>
  <si>
    <t>{"en": "A01.26 - Growing of oleaginous fruits (CAE 0126)", "es": "A01.26 - Cultura de frutos oleaginosos (CAE 0126)", "fr": "A01.26 - Cultura de frutos oleaginosos (CAE 0126)", "pt-BR": "A01.26 - Cultura de frutos oleaginosos (CAE 0126)", "pt-PT": "A01.26 - Cultura de frutos oleaginosos (CAE 0126)"}</t>
  </si>
  <si>
    <t>{"en": "A01.27 - Growing of beverage crops (CAE 0127)", "es": "A01.27 - Cultura de plantas destinadas Ã  preparaÃ§Ã£o de bebidas (CAE 0127)", "fr": "A01.27 - Cultura de plantas destinadas Ã  preparaÃ§Ã£o de bebidas (CAE 0127)", "pt-BR": "A01.27 - Cultura de plantas destinadas Ã  preparaÃ§Ã£o de bebidas (CAE 0127)", "pt-PT": "A01.27 - Cultura de plantas destinadas Ã  preparaÃ§Ã£o de bebidas (CAE 0127)"}</t>
  </si>
  <si>
    <t>{"en": "A01.28 - Growing of spices, aromatic, drug and pharmaceutical crops (CAE 0128)", "es": "A01.28 - Cultura de especiarias, plantas aromÃ¡ticas, medicinais e farmacÃªuticas (CAE 0128)", "fr": "A01.28 - Cultura de especiarias, plantas aromÃ¡ticas, medicinais e farmacÃªuticas (CAE 0128)", "pt-BR": "A01.28 - Cultura de especiarias, plantas aromÃ¡ticas, medicinais e farmacÃªuticas (CAE 0128)", "pt-PT": "A01.28 - Cultura de especiarias, plantas aromÃ¡ticas, medicinais e farmacÃªuticas (CAE 0128)"}</t>
  </si>
  <si>
    <t>{"en": "A01.29 - Growing of other perennial crops (CAE 0129)", "es": "A01.29 - Outras culturas permanentes (CAE 0129)", "fr": "A01.29 - Outras culturas permanentes (CAE 0129)", "pt-BR": "A01.29 - Outras culturas permanentes (CAE 0129)", "pt-PT": "A01.29 - Outras culturas permanentes (CAE 0129)"}</t>
  </si>
  <si>
    <t>{"en": "A01.30 - Plant propagation (CAE 0130)", "es": "A01.30 - Cultura de materiais de propagaÃ§Ã£o vegetativa (CAE 0130)", "fr": "A01.30 - Cultura de materiais de propagaÃ§Ã£o vegetativa (CAE 0130)", "pt-BR": "A01.30 - Cultura de materiais de propagaÃ§Ã£o vegetativa (CAE 0130)", "pt-PT": "A01.30 - Cultura de materiais de propagaÃ§Ã£o vegetativa (CAE 0130)"}</t>
  </si>
  <si>
    <t>{"en": "A01.41 - Raising of dairycattle (CAE 0141)", "es": "A01.41 - CriaÃ§Ã£o de bovinos para produÃ§Ã£o de leite (CAE 0141)", "fr": "A01.41 - CriaÃ§Ã£o de bovinos para produÃ§Ã£o de leite (CAE 0141)", "pt-BR": "A01.41 - CriaÃ§Ã£o de bovinos para produÃ§Ã£o de leite (CAE 0141)", "pt-PT": "A01.41 - CriaÃ§Ã£o de bovinos para produÃ§Ã£o de leite (CAE 0141)"}</t>
  </si>
  <si>
    <t>{"en": "A01.42 - Raising of other cattle and buffaloes (CAE 0142)", "es": "A01.42 - CriaÃ§Ã£o de outros bovinos(exceto para produÃ§Ã£o de leite) e bÃºfalos (CAE 0142)", "fr": "A01.42 - CriaÃ§Ã£o de outros bovinos(exceto para produÃ§Ã£o de leite) e bÃºfalos (CAE 0142)", "pt-BR": "A01.42 - CriaÃ§Ã£o de outros bovinos(exceto para produÃ§Ã£o de leite) e bÃºfalos (CAE 0142)", "pt-PT": "A01.42 - CriaÃ§Ã£o de outros bovinos(exceto para produÃ§Ã£o de leite) e bÃºfalos (CAE 0142)"}</t>
  </si>
  <si>
    <t>{"en": "A01.43 - Raising of horses and other equines (CAE 0143)", "es": "A01.43 - CriaÃ§Ã£o de equinos, asininos e muares (CAE 0143)", "fr": "A01.43 - CriaÃ§Ã£o de equinos, asininos e muares (CAE 0143)", "pt-BR": "A01.43 - CriaÃ§Ã£o de equinos, asininos e muares (CAE 0143)", "pt-PT": "A01.43 - CriaÃ§Ã£o de equinos, asininos e muares (CAE 0143)"}</t>
  </si>
  <si>
    <t>{"en": "A01.44 - Raising of camels and camelids (CAE 0144)", "es": "A01.44 - CriaÃ§Ã£o de camelos e camelÃ­deos (CAE 0144)", "fr": "A01.44 - CriaÃ§Ã£o de camelos e camelÃ­deos (CAE 0144)", "pt-BR": "A01.44 - CriaÃ§Ã£o de camelos e camelÃ­deos (CAE 0144)", "pt-PT": "A01.44 - CriaÃ§Ã£o de camelos e camelÃ­deos (CAE 0144)"}</t>
  </si>
  <si>
    <t>{"en": "A01.45 - Raising of sheep and goats (CAE 0145)", "es": "A01.45 - CriaÃ§Ã£o de ovinos e caprinos (CAE 0145)", "fr": "A01.45 - CriaÃ§Ã£o de ovinos e caprinos (CAE 0145)", "pt-BR": "A01.45 - CriaÃ§Ã£o de ovinos e caprinos (CAE 0145)", "pt-PT": "A01.45 - CriaÃ§Ã£o de ovinos e caprinos (CAE 0145)"}</t>
  </si>
  <si>
    <t>{"en": "A01.46 - Raising of swine/pigs (CAE 0146)", "es": "A01.46 - Suinicultura (CAE 0146)", "fr": "A01.46 - Suinicultura (CAE 0146)", "pt-BR": "A01.46 - Suinicultura (CAE 0146)", "pt-PT": "A01.46 - Suinicultura (CAE 0146)"}</t>
  </si>
  <si>
    <t>{"en": "A01.47 - Raising of poultry (CAE 0147)", "es": "A01.47 - Avicultura (CAE 0147)", "fr": "A01.47 - Avicultura (CAE 0147)", "pt-BR": "A01.47 - Avicultura (CAE 0147)", "pt-PT": "A01.47 - Avicultura (CAE 0147)"}</t>
  </si>
  <si>
    <t>{"en": "A01.49 - Raising of other animals (CAE 0149)", "es": "A01.49 - Outra produÃ§Ã£o animal (CAE 0149)", "fr": "A01.49 - Outra produÃ§Ã£o animal (CAE 0149)", "pt-BR": "A01.49 - Outra produÃ§Ã£o animal (CAE 0149)", "pt-PT": "A01.49 - Outra produÃ§Ã£o animal (CAE 0149)"}</t>
  </si>
  <si>
    <t>{"en": "A01.50 - Mixed farming (CAE 0150)", "es": "A01.50 - Agricultura e produÃ§Ã£o animal combinadas (CAE 0150)", "fr": "A01.50 - Agricultura e produÃ§Ã£o animal combinadas (CAE 0150)", "pt-BR": "A01.50 - Agricultura e produÃ§Ã£o animal combinadas (CAE 0150)", "pt-PT": "A01.50 - Agricultura e produÃ§Ã£o animal combinadas (CAE 0150)"}</t>
  </si>
  <si>
    <t>{"en": "A01.61 - Support activities for crop production (CAE 0161)", "es": "A01.61 - Atividades dos serviÃ§os relacionados com a agricultura (CAE 0161)", "fr": "A01.61 - Atividades dos serviÃ§os relacionados com a agricultura (CAE 0161)", "pt-BR": "A01.61 - Atividades dos serviÃ§os relacionados com a agricultura (CAE 0161)", "pt-PT": "A01.61 - Atividades dos serviÃ§os relacionados com a agricultura (CAE 0161)"}</t>
  </si>
  <si>
    <t>{"en": "A01.62 - Support activities for animal production (CAE 0162)", "es": "A01.62 - Actividades dos serviÃ§os relacionados com a produÃ§Ã£o animal, exceto serviÃ§os de veterinÃ¡ria (CAE 0162)", "fr": "A01.62 - Actividades dos serviÃ§os relacionados com a produÃ§Ã£o animal, exceto serviÃ§os de veterinÃ¡ria (CAE 0162)", "pt-BR": "A01.62 - Actividades dos serviÃ§os relacionados com a produÃ§Ã£o animal, exceto serviÃ§os de veterinÃ¡ria (CAE 0162)", "pt-PT": "A01.62 - Actividades dos serviÃ§os relacionados com a produÃ§Ã£o animal, exceto serviÃ§os de veterinÃ¡ria (CAE 0162)"}</t>
  </si>
  <si>
    <t>{"en": "A01.63 - Post-harvest crop activities (CAE 0163)", "es": "A01.63 - PreparaÃ§Ã£o de produtos agrÃ­colas para venda (CAE 0163)", "fr": "A01.63 - PreparaÃ§Ã£o de produtos agrÃ­colas para venda (CAE 0163)", "pt-BR": "A01.63 - PreparaÃ§Ã£o de produtos agrÃ­colas para venda (CAE 0163)", "pt-PT": "A01.63 - PreparaÃ§Ã£o de produtos agrÃ­colas para venda (CAE 0163)"}</t>
  </si>
  <si>
    <t>{"en": "A01.64 - Seed processing for propagation (CAE 0164)", "es": "A01.64 - PreparaÃ§Ã£o e tratamento de sementes para propagaÃ§Ã£o (CAE 0164)", "fr": "A01.64 - PreparaÃ§Ã£o e tratamento de sementes para propagaÃ§Ã£o (CAE 0164)", "pt-BR": "A01.64 - PreparaÃ§Ã£o e tratamento de sementes para propagaÃ§Ã£o (CAE 0164)", "pt-PT": "A01.64 - PreparaÃ§Ã£o e tratamento de sementes para propagaÃ§Ã£o (CAE 0164)"}</t>
  </si>
  <si>
    <t>{"en": "A01.70 - Hunting, trapping and related service activities (CAE 0170)", "es": "A01.70 - CaÃ§a, repovoamento cinegÃ©tico e atividades dos serviÃ§os relacionados (CAE 0170)", "fr": "A01.70 - CaÃ§a, repovoamento cinegÃ©tico e atividades dos serviÃ§os relacionados (CAE 0170)", "pt-BR": "A01.70 - CaÃ§a, repovoamento cinegÃ©tico e atividades dos serviÃ§os relacionados (CAE 0170)", "pt-PT": "A01.70 - CaÃ§a, repovoamento cinegÃ©tico e atividades dos serviÃ§os relacionados (CAE 0170)"}</t>
  </si>
  <si>
    <t>{"en": "A02 - Forestry and logging", "es": "A02 - Silvicultura e exploraÃ§Ã£o florestal", "fr": "A02 - Silvicultura e exploraÃ§Ã£o florestal", "pt-BR": "A02 - Silvicultura e exploraÃ§Ã£o florestal", "pt-PT": "A02 - Silvicultura e exploraÃ§Ã£o florestal"}</t>
  </si>
  <si>
    <t>{"en": "A02.10 - Silviculture and other forestry activities (CAE 0210)", "es": "A02.10 - Silvicultura e outras atividades florestais (CAE 0210)", "fr": "A02.10 - Silvicultura e outras atividades florestais (CAE 0210)", "pt-BR": "A02.10 - Silvicultura e outras atividades florestais (CAE 0210)", "pt-PT": "A02.10 - Silvicultura e outras atividades florestais (CAE 0210)"}</t>
  </si>
  <si>
    <t>{"en": "A02.20 - Logging (CAE 0220)", "es": "A02.20 - ExploraÃ§Ã£o florestal (CAE 0220)", "fr": "A02.20 - ExploraÃ§Ã£o florestal (CAE 0220)", "pt-BR": "A02.20 - ExploraÃ§Ã£o florestal (CAE 0220)", "pt-PT": "A02.20 - ExploraÃ§Ã£o florestal (CAE 0220)"}</t>
  </si>
  <si>
    <t>{"en": "A02.30 - Gathering of wild growing non-wood products (CAE 0230)", "es": "A02.30 - ExtraÃ§Ã£o de cortiÃ§a, resina e apanha de outros produtos florestais, exceto madeira (CAE 0230)", "fr": "A02.30 - ExtraÃ§Ã£o de cortiÃ§a, resina e apanha de outros produtos florestais, exceto madeira (CAE 0230)", "pt-BR": "A02.30 - ExtraÃ§Ã£o de cortiÃ§a, resina e apanha de outros produtos florestais, exceto madeira (CAE 0230)", "pt-PT": "A02.30 - ExtraÃ§Ã£o de cortiÃ§a, resina e apanha de outros produtos florestais, exceto madeira (CAE 0230)"}</t>
  </si>
  <si>
    <t>{"en": "A02.40 - Support services to forestry (CAE 0240)", "es": "A02.40 - Atividades dos serviÃ§os relacionados com a silvicultura e exploraÃ§Ã£o florestal (CAE 0240)", "fr": "A02.40 - Atividades dos serviÃ§os relacionados com a silvicultura e exploraÃ§Ã£o florestal (CAE 0240)", "pt-BR": "A02.40 - Atividades dos serviÃ§os relacionados com a silvicultura e exploraÃ§Ã£o florestal (CAE 0240)", "pt-PT": "A02.40 - Atividades dos serviÃ§os relacionados com a silvicultura e exploraÃ§Ã£o florestal (CAE 0240)"}</t>
  </si>
  <si>
    <t>{"en": "A03 - Fishing and aquaculture", "es": "A03 - Pesca e aquicultura", "fr": "A03 - Pesca e aquicultura", "pt-BR": "A03 - Pesca e aquicultura", "pt-PT": "A03 - Pesca e aquicultura"}</t>
  </si>
  <si>
    <t>{"en": "A03.11 - Marine fishing (CAE 0311)", "es": "A03.11 - Pesca marÃ­tima, apanha de algas e de outros produtos do mar (CAE 0311)", "fr": "A03.11 - Pesca marÃ­tima, apanha de algas e de outros produtos do mar (CAE 0311)", "pt-BR": "A03.11 - Pesca marÃ­tima, apanha de algas e de outros produtos do mar (CAE 0311)", "pt-PT": "A03.11 - Pesca marÃ­tima, apanha de algas e de outros produtos do mar (CAE 0311)"}</t>
  </si>
  <si>
    <t>{"en": "A03.12 - Freshwater fishing (CAE 0312)", "es": "A03.12 - Pesca em Ã¡guas interiores e apanha de produtos em Ã¡guas interiores (CAE 0312)", "fr": "A03.12 - Pesca em Ã¡guas interiores e apanha de produtos em Ã¡guas interiores (CAE 0312)", "pt-BR": "A03.12 - Pesca em Ã¡guas interiores e apanha de produtos em Ã¡guas interiores (CAE 0312)", "pt-PT": "A03.12 - Pesca em Ã¡guas interiores e apanha de produtos em Ã¡guas interiores (CAE 0312)"}</t>
  </si>
  <si>
    <t>{"en": "A03.21 - Marine aquaculture (CAE 0321)", "es": "A03.21 - Aquicultura em Ã¡guas salgadas e salobras (CAE 0321)", "fr": "A03.21 - Aquicultura em Ã¡guas salgadas e salobras (CAE 0321)", "pt-BR": "A03.21 - Aquicultura em Ã¡guas salgadas e salobras (CAE 0321)", "pt-PT": "A03.21 - Aquicultura em Ã¡guas salgadas e salobras (CAE 0321)"}</t>
  </si>
  <si>
    <t>{"en": "A03.22 - Freshwater aquaculture (CAE 0322)", "es": "A03.22 - Aquicultura em Ã¡guas doces (CAE 0322)", "fr": "A03.22 - Aquicultura em Ã¡guas doces (CAE 0322)", "pt-BR": "A03.22 - Aquicultura em Ã¡guas doces (CAE 0322)", "pt-PT": "A03.22 - Aquicultura em Ã¡guas doces (CAE 0322)"}</t>
  </si>
  <si>
    <t>{"en": "B05 - Mining of coal and lignite", "es": "B05 - ExtraÃ§Ã£o de hulha e lenhite", "fr": "B05 - ExtraÃ§Ã£o de hulha e lenhite", "pt-BR": "B05 - ExtraÃ§Ã£o de hulha e lenhite", "pt-PT": "B05 - ExtraÃ§Ã£o de hulha e lenhite"}</t>
  </si>
  <si>
    <t>{"en": "B05.10 - Mining of hard coal (CAE 0510)", "es": "B05.10 - ExtraÃ§Ã£o de hulha(inclui antracite) (CAE 0510)", "fr": "B05.10 - ExtraÃ§Ã£o de hulha(inclui antracite) (CAE 0510)", "pt-BR": "B05.10 - ExtraÃ§Ã£o de hulha(inclui antracite) (CAE 0510)", "pt-PT": "B05.10 - ExtraÃ§Ã£o de hulha(inclui antracite) (CAE 0510)"}</t>
  </si>
  <si>
    <t>{"en": "B05.20 - Mining of lignite (CAE 0520)", "es": "B05.20 - ExtraÃ§Ã£o de lenhite (CAE 0520)", "fr": "B05.20 - ExtraÃ§Ã£o de lenhite (CAE 0520)", "pt-BR": "B05.20 - ExtraÃ§Ã£o de lenhite (CAE 0520)", "pt-PT": "B05.20 - ExtraÃ§Ã£o de lenhite (CAE 0520)"}</t>
  </si>
  <si>
    <t>{"en": "B06 - Extraction of crude petroleum and natural gas", "es": "B06 - ExtraÃ§Ã£o de petrÃ³leo bruto e gÃ¡s natural", "fr": "B06 - ExtraÃ§Ã£o de petrÃ³leo bruto e gÃ¡s natural", "pt-BR": "B06 - ExtraÃ§Ã£o de petrÃ³leo bruto e gÃ¡s natural", "pt-PT": "B06 - ExtraÃ§Ã£o de petrÃ³leo bruto e gÃ¡s natural"}</t>
  </si>
  <si>
    <t>{"en": "B06.10 - Extraction of crude petroleum (CAE 0610)", "es": "B06.10 - ExtraÃ§Ã£o de petrÃ³leo bruto (CAE 0610)", "fr": "B06.10 - ExtraÃ§Ã£o de petrÃ³leo bruto (CAE 0610)", "pt-BR": "B06.10 - ExtraÃ§Ã£o de petrÃ³leo bruto (CAE 0610)", "pt-PT": "B06.10 - ExtraÃ§Ã£o de petrÃ³leo bruto (CAE 0610)"}</t>
  </si>
  <si>
    <t>{"en": "B06.20 - Extraction of natural gas (CAE 0620)", "es": "B06.20 - ExtraÃ§Ã£o de gÃ¡s natural (CAE 0620)", "fr": "B06.20 - ExtraÃ§Ã£o de gÃ¡s natural (CAE 0620)", "pt-BR": "B06.20 - ExtraÃ§Ã£o de gÃ¡s natural (CAE 0620)", "pt-PT": "B06.20 - ExtraÃ§Ã£o de gÃ¡s natural (CAE 0620)"}</t>
  </si>
  <si>
    <t>{"en": "B07 - Mining of metal ores", "es": "B07 - ExtraÃ§Ã£o e preparaÃ§Ã£o de minÃ©rios metÃ¡licos", "fr": "B07 - ExtraÃ§Ã£o e preparaÃ§Ã£o de minÃ©rios metÃ¡licos", "pt-BR": "B07 - ExtraÃ§Ã£o e preparaÃ§Ã£o de minÃ©rios metÃ¡licos", "pt-PT": "B07 - ExtraÃ§Ã£o e preparaÃ§Ã£o de minÃ©rios metÃ¡licos"}</t>
  </si>
  <si>
    <t>{"en": "B07.10 - Mining of iron ores (CAE 0710)", "es": "B07.10 - ExtraÃ§Ã£o e preparaÃ§Ã£o de minÃ©rios de ferro (CAE 0710)", "fr": "B07.10 - ExtraÃ§Ã£o e preparaÃ§Ã£o de minÃ©rios de ferro (CAE 0710)", "pt-BR": "B07.10 - ExtraÃ§Ã£o e preparaÃ§Ã£o de minÃ©rios de ferro (CAE 0710)", "pt-PT": "B07.10 - ExtraÃ§Ã£o e preparaÃ§Ã£o de minÃ©rios de ferro (CAE 0710)"}</t>
  </si>
  <si>
    <t>{"en": "B07.21 - Mining of uranium and thorium ores (CAE 0721)", "es": "B07.21 - ExtraÃ§Ã£o e preparaÃ§Ã£o de minÃ©rios de urÃ¢nio e de tÃ³rio (CAE 0721)", "fr": "B07.21 - ExtraÃ§Ã£o e preparaÃ§Ã£o de minÃ©rios de urÃ¢nio e de tÃ³rio (CAE 0721)", "pt-BR": "B07.21 - ExtraÃ§Ã£o e preparaÃ§Ã£o de minÃ©rios de urÃ¢nio e de tÃ³rio (CAE 0721)", "pt-PT": "B07.21 - ExtraÃ§Ã£o e preparaÃ§Ã£o de minÃ©rios de urÃ¢nio e de tÃ³rio (CAE 0721)"}</t>
  </si>
  <si>
    <t>{"en": "B07.29 - Mining of other non-ferrous metal ores (CAE 0729)", "es": "B07.29 - ExtraÃ§Ã£o e preparaÃ§Ã£o de outros minÃ©rios metÃ¡licos nÃ£o ferrosos (CAE 0729)", "fr": "B07.29 - ExtraÃ§Ã£o e preparaÃ§Ã£o de outros minÃ©rios metÃ¡licos nÃ£o ferrosos (CAE 0729)", "pt-BR": "B07.29 - ExtraÃ§Ã£o e preparaÃ§Ã£o de outros minÃ©rios metÃ¡licos nÃ£o ferrosos (CAE 0729)", "pt-PT": "B07.29 - ExtraÃ§Ã£o e preparaÃ§Ã£o de outros minÃ©rios metÃ¡licos nÃ£o ferrosos (CAE 0729)"}</t>
  </si>
  <si>
    <t>{"en": "B08 - Other mining and quarrying", "es": "B08 - Outras indÃºstrias extrativas", "fr": "B08 - Outras indÃºstrias extrativas", "pt-BR": "B08 - Outras indÃºstrias extrativas", "pt-PT": "B08 - Outras indÃºstrias extrativas"}</t>
  </si>
  <si>
    <t>{"en": "B08.11 - Quarrying of ornamental and building stone, limestone, gypsum, chalk and slate (CAE 0811)", "es": "B08.11 - ExtraÃ§Ã£o de rochas ornamentais e de outras pedras para construÃ§Ã£o, de calcÃ¡rio, de gesso, de crÃ© e de ardÃ³sia (CAE 0811)", "fr": "B08.11 - ExtraÃ§Ã£o de rochas ornamentais e de outras pedras para construÃ§Ã£o, de calcÃ¡rio, de gesso, de crÃ© e de ardÃ³sia (CAE 0811)", "pt-BR": "B08.11 - ExtraÃ§Ã£o de rochas ornamentais e de outras pedras para construÃ§Ã£o, de calcÃ¡rio, de gesso, de crÃ© e de ardÃ³sia (CAE 0811)", "pt-PT": "B08.11 - ExtraÃ§Ã£o de rochas ornamentais e de outras pedras para construÃ§Ã£o, de calcÃ¡rio, de gesso, de crÃ© e de ardÃ³sia (CAE 0811)"}</t>
  </si>
  <si>
    <t>{"en": "B08.12 - Operation of gravel and sand pits; mining of clays and kaolin (CAE 0812)", "es": "B08.12 - ExtraÃ§Ã£o de saibro, areia e pedra britada", "fr": "B08.12 - ExtraÃ§Ã£o de saibro, areia e pedra britada", "pt-BR": "B08.12 - ExtraÃ§Ã£o de saibro, areia e pedra britada", "pt-PT": "B08.12 - ExtraÃ§Ã£o de saibro, areia e pedra britada"}</t>
  </si>
  <si>
    <t>{"en": "B08.91 - Mining of chemical and fertiliser minerals (CAE 0891)", "es": "B08.91 - ExtraÃ§Ã£o de minerais para a indÃºstria quÃ­mica e para a fabricaÃ§Ã£o de adubos (CAE 0891)", "fr": "B08.91 - ExtraÃ§Ã£o de minerais para a indÃºstria quÃ­mica e para a fabricaÃ§Ã£o de adubos (CAE 0891)", "pt-BR": "B08.91 - ExtraÃ§Ã£o de minerais para a indÃºstria quÃ­mica e para a fabricaÃ§Ã£o de adubos (CAE 0891)", "pt-PT": "B08.91 - ExtraÃ§Ã£o de minerais para a indÃºstria quÃ­mica e para a fabricaÃ§Ã£o de adubos (CAE 0891)"}</t>
  </si>
  <si>
    <t>{"en": "B08.92 - Extraction of peat (CAE 0892)", "es": "B08.92 - ExtraÃ§Ã£o da turfa (CAE 0892)", "fr": "B08.92 - ExtraÃ§Ã£o da turfa (CAE 0892)", "pt-BR": "B08.92 - ExtraÃ§Ã£o da turfa (CAE 0892)", "pt-PT": "B08.92 - ExtraÃ§Ã£o da turfa (CAE 0892)"}</t>
  </si>
  <si>
    <t>{"en": "B08.93 - Extraction of salt (CAE 0893)", "es": "B08.93 - ExtraÃ§Ã£o de sal (CAE 0893)", "fr": "B08.93 - ExtraÃ§Ã£o de sal (CAE 0893)", "pt-BR": "B08.93 - ExtraÃ§Ã£o de sal (CAE 0893)", "pt-PT": "B08.93 - ExtraÃ§Ã£o de sal (CAE 0893)"}</t>
  </si>
  <si>
    <t>{"en": "B08.99 - Other mining and quarrying n.e.c. (CAE 0899)", "es": "B08.99 - Outras indÃºstrias extrativas, n.e. (CAE 0899)", "fr": "B08.99 - Outras indÃºstrias extrativas, n.e. (CAE 0899)", "pt-BR": "B08.99 - Outras indÃºstrias extrativas, n.e. (CAE 0899)", "pt-PT": "B08.99 - Outras indÃºstrias extrativas, n.e. (CAE 0899)"}</t>
  </si>
  <si>
    <t>{"en": "B09 - Mining support service activities", "es": "B09 - Atividades dos serviÃ§os relacionados com as indÃºstrias extrativas", "fr": "B09 - Atividades dos serviÃ§os relacionados com as indÃºstrias extrativas", "pt-BR": "B09 - Atividades dos serviÃ§os relacionados com as indÃºstrias extrativas", "pt-PT": "B09 - Atividades dos serviÃ§os relacionados com as indÃºstrias extrativas"}</t>
  </si>
  <si>
    <t>{"en": "B09.10 - Support activities for petroleum and natural gas extraction (CAE 0910)", "es": "B09.10 - Atividades dos serviÃ§os relacionados com a extraÃ§Ã£o de petrÃ³leo e gÃ¡s, exceto a prospeÃ§Ã£o (CAE 0910)", "fr": "B09.10 - Atividades dos serviÃ§os relacionados com a extraÃ§Ã£o de petrÃ³leo e gÃ¡s, exceto a prospeÃ§Ã£o (CAE 0910)", "pt-BR": "B09.10 - Atividades dos serviÃ§os relacionados com a extraÃ§Ã£o de petrÃ³leo e gÃ¡s, exceto a prospeÃ§Ã£o (CAE 0910)", "pt-PT": "B09.10 - Atividades dos serviÃ§os relacionados com a extraÃ§Ã£o de petrÃ³leo e gÃ¡s, exceto a prospeÃ§Ã£o (CAE 0910)"}</t>
  </si>
  <si>
    <t>{"en": "B09.90 - Support activities for other mining and quarrying (CAE 0990)", "es": "B09.90 - Outras atividades dos serviÃ§os relacionados com as indÃºstrias extrativas (CAE 0990)", "fr": "B09.90 - Outras atividades dos serviÃ§os relacionados com as indÃºstrias extrativas (CAE 0990)", "pt-BR": "B09.90 - Outras atividades dos serviÃ§os relacionados com as indÃºstrias extrativas (CAE 0990)", "pt-PT": "B09.90 - Outras atividades dos serviÃ§os relacionados com as indÃºstrias extrativas (CAE 0990)"}</t>
  </si>
  <si>
    <t>{"en": "C10 - Manufacture of food products", "es": "C10 - IndÃºstrias alimentares", "fr": "C10 - IndÃºstrias alimentares", "pt-BR": "C10 - IndÃºstrias alimentares", "pt-PT": "C10 - IndÃºstrias alimentares"}</t>
  </si>
  <si>
    <t>{"en": "C10.11 - Processing and preserving of meat (CAE 1011)", "es": "C10.11 - Abate de gado(produÃ§Ã£o de carne) (CAE 1011)", "fr": "C10.11 - Abate de gado(produÃ§Ã£o de carne) (CAE 1011)", "pt-BR": "C10.11 - Abate de gado(produÃ§Ã£o de carne) (CAE 1011)", "pt-PT": "C10.11 - Abate de gado(produÃ§Ã£o de carne) (CAE 1011)"}</t>
  </si>
  <si>
    <t>{"en": "C10.12 - Processing and preserving of poultry meat (CAE 1012)", "es": "C10.12 - Abate de aves(produÃ§Ã£o de carne) (CAE 1012)", "fr": "C10.12 - Abate de aves(produÃ§Ã£o de carne) (CAE 1012)", "pt-BR": "C10.12 - Abate de aves(produÃ§Ã£o de carne) (CAE 1012)", "pt-PT": "C10.12 - Abate de aves(produÃ§Ã£o de carne) (CAE 1012)"}</t>
  </si>
  <si>
    <t>{"en": "C10.13 - Production of meat and poultry meat products (CAE 1013)", "es": "C10.13 - FabricaÃ§Ã£o de produtos Ã  base de carne (CAE 1013)", "fr": "C10.13 - FabricaÃ§Ã£o de produtos Ã  base de carne (CAE 1013)", "pt-BR": "C10.13 - FabricaÃ§Ã£o de produtos Ã  base de carne (CAE 1013)", "pt-PT": "C10.13 - FabricaÃ§Ã£o de produtos Ã  base de carne (CAE 1013)"}</t>
  </si>
  <si>
    <t>{"en": "C10.20 - Processing and preserving of fish, crustaceans and molluscs (CAE 1020)", "es": "C10.20 - PreparaÃ§Ã£o e conservaÃ§Ã£o de peixes, crustÃ¡ceos e moluscos (CAE 1020)", "fr": "C10.20 - PreparaÃ§Ã£o e conservaÃ§Ã£o de peixes, crustÃ¡ceos e moluscos (CAE 1020)", "pt-BR": "C10.20 - PreparaÃ§Ã£o e conservaÃ§Ã£o de peixes, crustÃ¡ceos e moluscos (CAE 1020)", "pt-PT": "C10.20 - PreparaÃ§Ã£o e conservaÃ§Ã£o de peixes, crustÃ¡ceos e moluscos (CAE 1020)"}</t>
  </si>
  <si>
    <t>{"en": "C10.31 - Processing and preserving of potatoes (CAE 1031)", "es": "C10.31 - PreparaÃ§Ã£o e conservaÃ§Ã£o de batatas (CAE 1031)", "fr": "C10.31 - PreparaÃ§Ã£o e conservaÃ§Ã£o de batatas (CAE 1031)", "pt-BR": "C10.31 - PreparaÃ§Ã£o e conservaÃ§Ã£o de batatas (CAE 1031)", "pt-PT": "C10.31 - PreparaÃ§Ã£o e conservaÃ§Ã£o de batatas (CAE 1031)"}</t>
  </si>
  <si>
    <t>{"en": "C10.32 - Manufacture of fruit and vegetable juice (CAE 1032)", "es": "C10.32 - FabricaÃ§Ã£o de sumos de frutos e de produtos hortÃ­colas (CAE 1032)", "fr": "C10.32 - FabricaÃ§Ã£o de sumos de frutos e de produtos hortÃ­colas (CAE 1032)", "pt-BR": "C10.32 - FabricaÃ§Ã£o de sumos de frutos e de produtos hortÃ­colas (CAE 1032)", "pt-PT": "C10.32 - FabricaÃ§Ã£o de sumos de frutos e de produtos hortÃ­colas (CAE 1032)"}</t>
  </si>
  <si>
    <t>{"en": "C10.39 - Other processing and preserving of fruit and vegetables (CAE 1039)", "es": "C10.39 - Outra preparaÃ§Ã£o e conservaÃ§Ã£o de frutos e de produtos hortÃ­colas (CAE 1039)", "fr": "C10.39 - Outra preparaÃ§Ã£o e conservaÃ§Ã£o de frutos e de produtos hortÃ­colas (CAE 1039)", "pt-BR": "C10.39 - Outra preparaÃ§Ã£o e conservaÃ§Ã£o de frutos e de produtos hortÃ­colas (CAE 1039)", "pt-PT": "C10.39 - Outra preparaÃ§Ã£o e conservaÃ§Ã£o de frutos e de produtos hortÃ­colas (CAE 1039)"}</t>
  </si>
  <si>
    <t>{"en": "C10.41 - Manufacture of oils and fats (CAE 1041)", "es": "C10.41 - ProduÃ§Ã£o de Ã³leos e gorduras (CAE 1041)", "fr": "C10.41 - ProduÃ§Ã£o de Ã³leos e gorduras (CAE 1041)", "pt-BR": "C10.41 - ProduÃ§Ã£o de Ã³leos e gorduras (CAE 1041)", "pt-PT": "C10.41 - ProduÃ§Ã£o de Ã³leos e gorduras (CAE 1041)"}</t>
  </si>
  <si>
    <t>{"en": "C10.42 - Manufacture of margarine and similar edible fats (CAE 1042)", "es": "C10.42 - FabricaÃ§Ã£o de margarinas e de gorduras alimentares similares (CAE 1042)", "fr": "C10.42 - FabricaÃ§Ã£o de margarinas e de gorduras alimentares similares (CAE 1042)", "pt-BR": "C10.42 - FabricaÃ§Ã£o de margarinas e de gorduras alimentares similares (CAE 1042)", "pt-PT": "C10.42 - FabricaÃ§Ã£o de margarinas e de gorduras alimentares similares (CAE 1042)"}</t>
  </si>
  <si>
    <t>{"en": "C10.51 - Operation of dairies and cheese making (CAE 1051)", "es": "C10.51 - IndÃºstrias do leite e derivados (CAE 1051)", "fr": "C10.51 - IndÃºstrias do leite e derivados (CAE 1051)", "pt-BR": "C10.51 - IndÃºstrias do leite e derivados (CAE 1051)", "pt-PT": "C10.51 - IndÃºstrias do leite e derivados (CAE 1051)"}</t>
  </si>
  <si>
    <t>{"en": "C10.52 - Manufacture of ice cream (CAE 1052)", "es": "C10.52 - FabricaÃ§Ã£o de gelados e sorvetes (CAE 1052)", "fr": "C10.52 - FabricaÃ§Ã£o de gelados e sorvetes (CAE 1052)", "pt-BR": "C10.52 - FabricaÃ§Ã£o de gelados e sorvetes (CAE 1052)", "pt-PT": "C10.52 - FabricaÃ§Ã£o de gelados e sorvetes (CAE 1052)"}</t>
  </si>
  <si>
    <t>{"en": "C10.61 - Manufacture of grain mill products (CAE 1061)", "es": "C10.61 - TransformaÃ§Ã£o de cereais e leguminosas (CAE 1061)", "fr": "C10.61 - TransformaÃ§Ã£o de cereais e leguminosas (CAE 1061)", "pt-BR": "C10.61 - TransformaÃ§Ã£o de cereais e leguminosas (CAE 1061)", "pt-PT": "C10.61 - TransformaÃ§Ã£o de cereais e leguminosas (CAE 1061)"}</t>
  </si>
  <si>
    <t>{"en": "C10.62 - Manufacture of starches and starch products (CAE 1062)", "es": "C10.62 - FabricaÃ§Ã£o de amidos, fÃ©culas e produtos afins (CAE 1062)", "fr": "C10.62 - FabricaÃ§Ã£o de amidos, fÃ©culas e produtos afins (CAE 1062)", "pt-BR": "C10.62 - FabricaÃ§Ã£o de amidos, fÃ©culas e produtos afins (CAE 1062)", "pt-PT": "C10.62 - FabricaÃ§Ã£o de amidos, fÃ©culas e produtos afins (CAE 1062)"}</t>
  </si>
  <si>
    <t>{"en": "C10.71 - Manufacture of bread; manufacture of fresh pastrygoods and cakes (CAE 1071)", "es": "C10.71 - PanificaÃ§Ã£o e pastelaria (CAE 1071)", "fr": "C10.71 - PanificaÃ§Ã£o e pastelaria (CAE 1071)", "pt-BR": "C10.71 - PanificaÃ§Ã£o e pastelaria (CAE 1071)", "pt-PT": "C10.71 - PanificaÃ§Ã£o e pastelaria (CAE 1071)"}</t>
  </si>
  <si>
    <t>{"en": "C10.72 - Manufacture of rusks and biscuits; manufacture of preserved pastry goods and cakes (CAE 1072)", "es": "C10.72 - FabricaÃ§Ã£o de bolachas, biscoitos, tostas e pastelaria de conservaÃ§Ã£o (CAE 1072)", "fr": "C10.72 - FabricaÃ§Ã£o de bolachas, biscoitos, tostas e pastelaria de conservaÃ§Ã£o (CAE 1072)", "pt-BR": "C10.72 - FabricaÃ§Ã£o de bolachas, biscoitos, tostas e pastelaria de conservaÃ§Ã£o (CAE 1072)", "pt-PT": "C10.72 - FabricaÃ§Ã£o de bolachas, biscoitos, tostas e pastelaria de conservaÃ§Ã£o (CAE 1072)"}</t>
  </si>
  <si>
    <t>{"en": "C10.73 - Manufacture of macaroni, noodles, couscous and similar farinaceous products (CAE 1073)", "es": "C10.73 - FabricaÃ§Ã£o de massas alimentÃ­cias, cuscuz e similares (CAE 1073)", "fr": "C10.73 - FabricaÃ§Ã£o de massas alimentÃ­cias, cuscuz e similares (CAE 1073)", "pt-BR": "C10.73 - FabricaÃ§Ã£o de massas alimentÃ­cias, cuscuz e similares (CAE 1073)", "pt-PT": "C10.73 - FabricaÃ§Ã£o de massas alimentÃ­cias, cuscuz e similares (CAE 1073)"}</t>
  </si>
  <si>
    <t>{"en": "C10.81 - Manufacture of sugar (CAE 1081)", "es": "C10.81 - IndÃºstria do aÃ§Ãºcar (CAE 1081)", "fr": "C10.81 - IndÃºstria do aÃ§Ãºcar (CAE 1081)", "pt-BR": "C10.81 - IndÃºstria do aÃ§Ãºcar (CAE 1081)", "pt-PT": "C10.81 - IndÃºstria do aÃ§Ãºcar (CAE 1081)"}</t>
  </si>
  <si>
    <t>{"en": "C10.82 - Manufacture of cocoa, chocolate and sugar confectionery (CAE 1082)", "es": "C10.82 - IndÃºstria do cacau, do chocolate e dos produtos de confeitaria (CAE 1082)", "fr": "C10.82 - IndÃºstria do cacau, do chocolate e dos produtos de confeitaria (CAE 1082)", "pt-BR": "C10.82 - IndÃºstria do cacau, do chocolate e dos produtos de confeitaria (CAE 1082)", "pt-PT": "C10.82 - IndÃºstria do cacau, do chocolate e dos produtos de confeitaria (CAE 1082)"}</t>
  </si>
  <si>
    <t>{"en": "C10.83 - Processing of tea and coffee (CAE 1083)", "es": "C10.83 - IndÃºstria do cafÃ© e do chÃ¡ (CAE 1083)", "fr": "C10.83 - IndÃºstria do cafÃ© e do chÃ¡ (CAE 1083)", "pt-BR": "C10.83 - IndÃºstria do cafÃ© e do chÃ¡ (CAE 1083)", "pt-PT": "C10.83 - IndÃºstria do cafÃ© e do chÃ¡ (CAE 1083)"}</t>
  </si>
  <si>
    <t>{"en": "C10.84 - Manufacture of condiments and seasonings (CAE 1084)", "es": "C10.84 - FabricaÃ§Ã£o de condimentos e temperos (CAE 1084)", "fr": "C10.84 - FabricaÃ§Ã£o de condimentos e temperos (CAE 1084)", "pt-BR": "C10.84 - FabricaÃ§Ã£o de condimentos e temperos (CAE 1084)", "pt-PT": "C10.84 - FabricaÃ§Ã£o de condimentos e temperos (CAE 1084)"}</t>
  </si>
  <si>
    <t>{"en": "C10.85 - Manufacture of prepared meals and dishes (CAE 1085)", "es": "C10.85 - FabricaÃ§Ã£o de refeiÃ§Ãµes e pratos prÃ© - cozinhados (CAE 1085)", "fr": "C10.85 - FabricaÃ§Ã£o de refeiÃ§Ãµes e pratos prÃ© - cozinhados (CAE 1085)", "pt-BR": "C10.85 - FabricaÃ§Ã£o de refeiÃ§Ãµes e pratos prÃ© - cozinhados (CAE 1085)", "pt-PT": "C10.85 - FabricaÃ§Ã£o de refeiÃ§Ãµes e pratos prÃ© - cozinhados (CAE 1085)"}</t>
  </si>
  <si>
    <t>{"en": "C10.86 - Manufacture of homogenised food preparations and dietetic food (CAE 1086)", "es": "C10.86 - FabricaÃ§Ã£o de alimentos homogeneizados e dietÃ©ticos (CAE 1086)", "fr": "C10.86 - FabricaÃ§Ã£o de alimentos homogeneizados e dietÃ©ticos (CAE 1086)", "pt-BR": "C10.86 - FabricaÃ§Ã£o de alimentos homogeneizados e dietÃ©ticos (CAE 1086)", "pt-PT": "C10.86 - FabricaÃ§Ã£o de alimentos homogeneizados e dietÃ©ticos (CAE 1086)"}</t>
  </si>
  <si>
    <t>{"en": "C10.89 - Manufacture of other food products n.e.c. (CAE 1089)", "es": "C10.89 - FabricaÃ§Ã£o de outros produtos alimentares, n.e. (CAE 1089)", "fr": "C10.89 - FabricaÃ§Ã£o de outros produtos alimentares, n.e. (CAE 1089)", "pt-BR": "C10.89 - FabricaÃ§Ã£o de outros produtos alimentares, n.e. (CAE 1089)", "pt-PT": "C10.89 - FabricaÃ§Ã£o de outros produtos alimentares, n.e. (CAE 1089)"}</t>
  </si>
  <si>
    <t>{"en": "C10.91 - Manufacture of prepared feeds for farm animals (CAE 1091)", "es": "C10.91 - FabricaÃ§Ã£o de alimentos para animais de criaÃ§Ã£o (CAE 1091)", "fr": "C10.91 - FabricaÃ§Ã£o de alimentos para animais de criaÃ§Ã£o (CAE 1091)", "pt-BR": "C10.91 - FabricaÃ§Ã£o de alimentos para animais de criaÃ§Ã£o (CAE 1091)", "pt-PT": "C10.91 - FabricaÃ§Ã£o de alimentos para animais de criaÃ§Ã£o (CAE 1091)"}</t>
  </si>
  <si>
    <t>{"en": "C10.92 - Manufacture of prepared pet foods (CAE 1092)", "es": "C10.92 - FabricaÃ§Ã£o de alimentos para animais de companhia (CAE 1092)", "fr": "C10.92 - FabricaÃ§Ã£o de alimentos para animais de companhia (CAE 1092)", "pt-BR": "C10.92 - FabricaÃ§Ã£o de alimentos para animais de companhia (CAE 1092)", "pt-PT": "C10.92 - FabricaÃ§Ã£o de alimentos para animais de companhia (CAE 1092)"}</t>
  </si>
  <si>
    <t>{"en": "C11 - Manufacture of beverages", "es": "C11 - IndÃºstria das bebidas", "fr": "C11 - IndÃºstria das bebidas", "pt-BR": "C11 - IndÃºstria das bebidas", "pt-PT": "C11 - IndÃºstria das bebidas"}</t>
  </si>
  <si>
    <t>{"en": "C11.01 - Distilling, rectifying and blending of spirits (CAE 1101)", "es": "C11.01 - FabricaÃ§Ã£o de bebidas alcoÃ³licas destiladas (CAE 1101)", "fr": "C11.01 - FabricaÃ§Ã£o de bebidas alcoÃ³licas destiladas (CAE 1101)", "pt-BR": "C11.01 - FabricaÃ§Ã£o de bebidas alcoÃ³licas destiladas (CAE 1101)", "pt-PT": "C11.01 - FabricaÃ§Ã£o de bebidas alcoÃ³licas destiladas (CAE 1101)"}</t>
  </si>
  <si>
    <t>{"en": "C11.02 - Manufacture of wine from grape (CAE 1102)", "es": "C11.02 - IndÃºstria do vinho (CAE 1102)", "fr": "C11.02 - IndÃºstria do vinho (CAE 1102)", "pt-BR": "C11.02 - IndÃºstria do vinho (CAE 1102)", "pt-PT": "C11.02 - IndÃºstria do vinho (CAE 1102)"}</t>
  </si>
  <si>
    <t>{"en": "C11.03 - Manufacture of cider and other fruit wines (CAE 1103)", "es": "C11.03 - FabricaÃ§Ã£o de cidra e outras bebidas fermentadas de frutos (CAE 1103)", "fr": "C11.03 - FabricaÃ§Ã£o de cidra e outras bebidas fermentadas de frutos (CAE 1103)", "pt-BR": "C11.03 - FabricaÃ§Ã£o de cidra e outras bebidas fermentadas de frutos (CAE 1103)", "pt-PT": "C11.03 - FabricaÃ§Ã£o de cidra e outras bebidas fermentadas de frutos (CAE 1103)"}</t>
  </si>
  <si>
    <t>{"en": "C11.04 - Manufacture of other non-distilled fermented beverages (CAE 1104)", "es": "C11.04 - FabricaÃ§Ã£o de vermutes e de outras bebidas fermentadas nÃ£o destiladas (CAE 1104)", "fr": "C11.04 - FabricaÃ§Ã£o de vermutes e de outras bebidas fermentadas nÃ£o destiladas (CAE 1104)", "pt-BR": "C11.04 - FabricaÃ§Ã£o de vermutes e de outras bebidas fermentadas nÃ£o destiladas (CAE 1104)", "pt-PT": "C11.04 - FabricaÃ§Ã£o de vermutes e de outras bebidas fermentadas nÃ£o destiladas (CAE 1104)"}</t>
  </si>
  <si>
    <t>{"en": "C11.05 - Manufacture of beer (CAE 1105)", "es": "C11.05 - FabricaÃ§Ã£o de cerveja (CAE 1105)", "fr": "C11.05 - FabricaÃ§Ã£o de cerveja (CAE 1105)", "pt-BR": "C11.05 - FabricaÃ§Ã£o de cerveja (CAE 1105)", "pt-PT": "C11.05 - FabricaÃ§Ã£o de cerveja (CAE 1105)"}</t>
  </si>
  <si>
    <t>{"en": "C11.06 - Manufacture of malt (CAE 1106)", "es": "C11.06 - FabricaÃ§Ã£o de malte (CAE 1106)", "fr": "C11.06 - FabricaÃ§Ã£o de malte (CAE 1106)", "pt-BR": "C11.06 - FabricaÃ§Ã£o de malte (CAE 1106)", "pt-PT": "C11.06 - FabricaÃ§Ã£o de malte (CAE 1106)"}</t>
  </si>
  <si>
    <t>{"en": "C11.07 - Manufacture of soft drinks;production of mineral waters and other bottled waters (CAE 1107)", "es": " C11.07 - FabricaÃ§Ã£o de refrigerantes", "fr": " C11.07 - FabricaÃ§Ã£o de refrigerantes", "pt-BR": " C11.07 - FabricaÃ§Ã£o de refrigerantes", "pt-PT": " C11.07 - FabricaÃ§Ã£o de refrigerantes"}</t>
  </si>
  <si>
    <t>{"en": "C12 - Manufacture of tobacco products", "es": "C12 - IndÃºstria do tabaco", "fr": "C12 - IndÃºstria do tabaco", "pt-BR": "C12 - IndÃºstria do tabaco", "pt-PT": "C12 - IndÃºstria do tabaco"}</t>
  </si>
  <si>
    <t>{"en": "C12.00 - Manufacture of tobacco products (CAE 1200)", "es": "C12.00 - IndÃºstria do tabaco (CAE 1200)", "fr": "C12.00 - IndÃºstria do tabaco (CAE 1200)", "pt-BR": "C12.00 - IndÃºstria do tabaco (CAE 1200)", "pt-PT": "C12.00 - IndÃºstria do tabaco (CAE 1200)"}</t>
  </si>
  <si>
    <t>{"en": "C13 - Manufacture of textiles", "es": "C13 - FabricaÃ§Ã£o de tÃªxteis", "fr": "C13 - FabricaÃ§Ã£o de tÃªxteis", "pt-BR": "C13 - FabricaÃ§Ã£o de tÃªxteis", "pt-PT": "C13 - FabricaÃ§Ã£o de tÃªxteis"}</t>
  </si>
  <si>
    <t>{"en": "C13.10 - Preparation and spinning of textile fibres (CAE 1310)", "es": "C13.10 - PreparaÃ§Ã£o e fiaÃ§Ã£o de fibras tÃªxteis (CAE 1310)", "fr": "C13.10 - PreparaÃ§Ã£o e fiaÃ§Ã£o de fibras tÃªxteis (CAE 1310)", "pt-BR": "C13.10 - PreparaÃ§Ã£o e fiaÃ§Ã£o de fibras tÃªxteis (CAE 1310)", "pt-PT": "C13.10 - PreparaÃ§Ã£o e fiaÃ§Ã£o de fibras tÃªxteis (CAE 1310)"}</t>
  </si>
  <si>
    <t>{"en": "C13.20 - Weaving of textiles (CAE 1320)", "es": "C13.20 - Tecelagem de tÃªxteis (CAE 1320)", "fr": "C13.20 - Tecelagem de tÃªxteis (CAE 1320)", "pt-BR": "C13.20 - Tecelagem de tÃªxteis (CAE 1320)", "pt-PT": "C13.20 - Tecelagem de tÃªxteis (CAE 1320)"}</t>
  </si>
  <si>
    <t>{"en": "C13.30 - Finishing of textiles (CAE 1330)", "es": "C13.30 - Acabamento de tÃªxteis (CAE 1330)", "fr": "C13.30 - Acabamento de tÃªxteis (CAE 1330)", "pt-BR": "C13.30 - Acabamento de tÃªxteis (CAE 1330)", "pt-PT": "C13.30 - Acabamento de tÃªxteis (CAE 1330)"}</t>
  </si>
  <si>
    <t>{"en": "C13.91 - Manufacture of knitted and crocheted fabrics (CAE 1391)", "es": "C13.91 - FabricaÃ§Ã£o de tecidos de malha (CAE 1391)", "fr": "C13.91 - FabricaÃ§Ã£o de tecidos de malha (CAE 1391)", "pt-BR": "C13.91 - FabricaÃ§Ã£o de tecidos de malha (CAE 1391)", "pt-PT": "C13.91 - FabricaÃ§Ã£o de tecidos de malha (CAE 1391)"}</t>
  </si>
  <si>
    <t>{"en": "C13.92 - Manufacture of made-up textile articles, except apparel (CAE 1392)", "es": "C13.92 - FabricaÃ§Ã£o de artigos tÃªxteis confecionados, exceto vestuÃ¡rio (CAE 1392)", "fr": "C13.92 - FabricaÃ§Ã£o de artigos tÃªxteis confecionados, exceto vestuÃ¡rio (CAE 1392)", "pt-BR": "C13.92 - FabricaÃ§Ã£o de artigos tÃªxteis confecionados, exceto vestuÃ¡rio (CAE 1392)", "pt-PT": "C13.92 - FabricaÃ§Ã£o de artigos tÃªxteis confecionados, exceto vestuÃ¡rio (CAE 1392)"}</t>
  </si>
  <si>
    <t>{"en": "C13.93 - Manufacture of carpets and rugs (CAE 1393)", "es": "C13.93 - FabricaÃ§Ã£o de tapetes e carpetes (CAE 1393)", "fr": "C13.93 - FabricaÃ§Ã£o de tapetes e carpetes (CAE 1393)", "pt-BR": "C13.93 - FabricaÃ§Ã£o de tapetes e carpetes (CAE 1393)", "pt-PT": "C13.93 - FabricaÃ§Ã£o de tapetes e carpetes (CAE 1393)"}</t>
  </si>
  <si>
    <t>{"en": "C13.94 - Manufacture of cordage, rope, twine and netting (CAE 1394)", "es": "C13.94 - FabricaÃ§Ã£o de cordoaria e redes (CAE 1394)", "fr": "C13.94 - FabricaÃ§Ã£o de cordoaria e redes (CAE 1394)", "pt-BR": "C13.94 - FabricaÃ§Ã£o de cordoaria e redes (CAE 1394)", "pt-PT": "C13.94 - FabricaÃ§Ã£o de cordoaria e redes (CAE 1394)"}</t>
  </si>
  <si>
    <t>{"en": "C13.95 - Manufacture of non-wovens and articles made from non-wovens, except apparel (CAE 1395)", "es": "C13.95 - FabricaÃ§Ã£o de nÃ£o tecidos e respetivos artigos, exceto vestuÃ¡rio (CAE 1395)", "fr": "C13.95 - FabricaÃ§Ã£o de nÃ£o tecidos e respetivos artigos, exceto vestuÃ¡rio (CAE 1395)", "pt-BR": "C13.95 - FabricaÃ§Ã£o de nÃ£o tecidos e respetivos artigos, exceto vestuÃ¡rio (CAE 1395)", "pt-PT": "C13.95 - FabricaÃ§Ã£o de nÃ£o tecidos e respetivos artigos, exceto vestuÃ¡rio (CAE 1395)"}</t>
  </si>
  <si>
    <t>{"en": "C13.96 - Manufacture of other technical and industrial textiles (CAE 1396)", "es": "C13.96 - FabricaÃ§Ã£o de tÃªxteis para uso tÃ©cnico e industrial (CAE 1396)", "fr": "C13.96 - FabricaÃ§Ã£o de tÃªxteis para uso tÃ©cnico e industrial (CAE 1396)", "pt-BR": "C13.96 - FabricaÃ§Ã£o de tÃªxteis para uso tÃ©cnico e industrial (CAE 1396)", "pt-PT": "C13.96 - FabricaÃ§Ã£o de tÃªxteis para uso tÃ©cnico e industrial (CAE 1396)"}</t>
  </si>
  <si>
    <t>{"en": "C13.99 - Manufacture of other textiles n.e.c. (CAE 1399)", "es": "C13.99 - FabricaÃ§Ã£o de outros tÃªxteis, n.e. (CAE 1399)", "fr": "C13.99 - FabricaÃ§Ã£o de outros tÃªxteis, n.e. (CAE 1399)", "pt-BR": "C13.99 - FabricaÃ§Ã£o de outros tÃªxteis, n.e. (CAE 1399)", "pt-PT": "C13.99 - FabricaÃ§Ã£o de outros tÃªxteis, n.e. (CAE 1399)"}</t>
  </si>
  <si>
    <t>{"en": "C14 - Manufacture of wearing apparel", "es": "C14 - IndÃºstria do vestuÃ¡rio", "fr": "C14 - IndÃºstria do vestuÃ¡rio", "pt-BR": "C14 - IndÃºstria do vestuÃ¡rio", "pt-PT": "C14 - IndÃºstria do vestuÃ¡rio"}</t>
  </si>
  <si>
    <t>{"en": "C14.11 - Manufacture of leather clothes (CAE 1411)", "es": "C14.11 - ConfeÃ§Ã£o de vestuÃ¡rio em couro (CAE 1411)", "fr": "C14.11 - ConfeÃ§Ã£o de vestuÃ¡rio em couro (CAE 1411)", "pt-BR": "C14.11 - ConfeÃ§Ã£o de vestuÃ¡rio em couro (CAE 1411)", "pt-PT": "C14.11 - ConfeÃ§Ã£o de vestuÃ¡rio em couro (CAE 1411)"}</t>
  </si>
  <si>
    <t>{"en": "C14.12 - Manufacture of workwear (CAE 1412)", "es": "C14.12 - ConfeÃ§Ã£o de vestuÃ¡rio de trabalho (CAE 1412)", "fr": "C14.12 - ConfeÃ§Ã£o de vestuÃ¡rio de trabalho (CAE 1412)", "pt-BR": "C14.12 - ConfeÃ§Ã£o de vestuÃ¡rio de trabalho (CAE 1412)", "pt-PT": "C14.12 - ConfeÃ§Ã£o de vestuÃ¡rio de trabalho (CAE 1412)"}</t>
  </si>
  <si>
    <t>{"en": "C14.13 - Manufacture of other outerwear (CAE 1413)", "es": "C14.13 - ConfeÃ§Ã£o de outro vestuÃ¡rio exterior (CAE 1413)", "fr": "C14.13 - ConfeÃ§Ã£o de outro vestuÃ¡rio exterior (CAE 1413)", "pt-BR": "C14.13 - ConfeÃ§Ã£o de outro vestuÃ¡rio exterior (CAE 1413)", "pt-PT": "C14.13 - ConfeÃ§Ã£o de outro vestuÃ¡rio exterior (CAE 1413)"}</t>
  </si>
  <si>
    <t>{"en": "C14.14 - Manufacture of underwear (CAE 1414)", "es": "C14.14. - ConfeÃ§Ã£o de vestuÃ¡rio interior (CAE 1414)", "fr": "C14.14. - ConfeÃ§Ã£o de vestuÃ¡rio interior (CAE 1414)", "pt-BR": "C14.14. - ConfeÃ§Ã£o de vestuÃ¡rio interior (CAE 1414)", "pt-PT": "C14.14. - ConfeÃ§Ã£o de vestuÃ¡rio interior (CAE 1414)"}</t>
  </si>
  <si>
    <t>{"en": "C14.19 - Manufacture of other wearing apparel and accessories (CAE 1419)", "es": "C14.19 - ConfeÃ§Ã£o de outros artigos e acessÃ³rios de vestuÃ¡rio (CAE 1419)", "fr": "C14.19 - ConfeÃ§Ã£o de outros artigos e acessÃ³rios de vestuÃ¡rio (CAE 1419)", "pt-BR": "C14.19 - ConfeÃ§Ã£o de outros artigos e acessÃ³rios de vestuÃ¡rio (CAE 1419)", "pt-PT": "C14.19 - ConfeÃ§Ã£o de outros artigos e acessÃ³rios de vestuÃ¡rio (CAE 1419)"}</t>
  </si>
  <si>
    <t>{"en": "C14.20 - Manufacture of articles of fur (CAE 1420)", "es": "C14.20 - FabricaÃ§Ã£o de artigos de peles com pÃªlo (CAE 1420)", "fr": "C14.20 - FabricaÃ§Ã£o de artigos de peles com pÃªlo (CAE 1420)", "pt-BR": "C14.20 - FabricaÃ§Ã£o de artigos de peles com pÃªlo (CAE 1420)", "pt-PT": "C14.20 - FabricaÃ§Ã£o de artigos de peles com pÃªlo (CAE 1420)"}</t>
  </si>
  <si>
    <t>{"en": "C14.31 - Manufacture of knitted and crocheted hosiery (CAE 1431)", "es": "C14.31 - FabricaÃ§Ã£o de meias e similares de malha (CAE 1431)", "fr": "C14.31 - FabricaÃ§Ã£o de meias e similares de malha (CAE 1431)", "pt-BR": "C14.31 - FabricaÃ§Ã£o de meias e similares de malha (CAE 1431)", "pt-PT": "C14.31 - FabricaÃ§Ã£o de meias e similares de malha (CAE 1431)"}</t>
  </si>
  <si>
    <t>{"en": "C14.39 - Manufacture of other knitted and crocheted apparel (CAE 1439)", "es": "C14.39 - FabricaÃ§Ã£o de outro vestuÃ¡rio de malha (CAE 1439)", "fr": "C14.39 - FabricaÃ§Ã£o de outro vestuÃ¡rio de malha (CAE 1439)", "pt-BR": "C14.39 - FabricaÃ§Ã£o de outro vestuÃ¡rio de malha (CAE 1439)", "pt-PT": "C14.39 - FabricaÃ§Ã£o de outro vestuÃ¡rio de malha (CAE 1439)"}</t>
  </si>
  <si>
    <t>{"en": "C15 - Manufacture of leather and related products", "es": "C15 - IndÃºstria do couro e dos produtos do couro", "fr": "C15 - IndÃºstria do couro e dos produtos do couro", "pt-BR": "C15 - IndÃºstria do couro e dos produtos do couro", "pt-PT": "C15 - IndÃºstria do couro e dos produtos do couro"}</t>
  </si>
  <si>
    <t>{"en": "C15.11 - Tanning and dressing of leather;dressing and dyeing of fur (CAE 1511)", "es": "C15.11 - Curtimenta e acabamento de peles sem pÃªlo e com pÃªlo (CAE 1511)", "fr": "C15.11 - Curtimenta e acabamento de peles sem pÃªlo e com pÃªlo (CAE 1511)", "pt-BR": "C15.11 - Curtimenta e acabamento de peles sem pÃªlo e com pÃªlo (CAE 1511)", "pt-PT": "C15.11 - Curtimenta e acabamento de peles sem pÃªlo e com pÃªlo (CAE 1511)"}</t>
  </si>
  <si>
    <t>{"en": "C15.12 - Manufacture of luggage, handbags and the like, saddlery and harness (CAE 1512)", "es": "C15.12 - FabricaÃ§Ã£o de artigos de viagem e de uso pessoal, de marroquinaria, de correeiro e de seleiro (CAE 1512)", "fr": "C15.12 - FabricaÃ§Ã£o de artigos de viagem e de uso pessoal, de marroquinaria, de correeiro e de seleiro (CAE 1512)", "pt-BR": "C15.12 - FabricaÃ§Ã£o de artigos de viagem e de uso pessoal, de marroquinaria, de correeiro e de seleiro (CAE 1512)", "pt-PT": "C15.12 - FabricaÃ§Ã£o de artigos de viagem e de uso pessoal, de marroquinaria, de correeiro e de seleiro (CAE 1512)"}</t>
  </si>
  <si>
    <t>{"en": "C15.20 - Manufacture of footwear (CAE 1520)", "es": "C15.20 - IndÃºstria do calÃ§ado (CAE 1520)", "fr": "C15.20 - IndÃºstria do calÃ§ado (CAE 1520)", "pt-BR": "C15.20 - IndÃºstria do calÃ§ado (CAE 1520)", "pt-PT": "C15.20 - IndÃºstria do calÃ§ado (CAE 1520)"}</t>
  </si>
  <si>
    <t>{"en": "C16 - Manufacture of wood and of products of wood and cork, except furniture; manufacture of articles of straw and plaiting materials", "es": "C16 - IndÃºstrias da madeira e da cortiÃ§a e suas obras, exceto mobiliÃ¡rio fabricaÃ§Ã£o de obras de cestaria e de espartaria", "fr": "C16 - IndÃºstrias da madeira e da cortiÃ§a e suas obras, exceto mobiliÃ¡rio fabricaÃ§Ã£o de obras de cestaria e de espartaria", "pt-BR": "C16 - IndÃºstrias da madeira e da cortiÃ§a e suas obras, exceto mobiliÃ¡rio fabricaÃ§Ã£o de obras de cestaria e de espartaria", "pt-PT": "C16 - IndÃºstrias da madeira e da cortiÃ§a e suas obras, exceto mobiliÃ¡rio fabricaÃ§Ã£o de obras de cestaria e de espartaria"}</t>
  </si>
  <si>
    <t>{"en": "C16.10 - Sawmilling and planing of wood (CAE 1610)", "es": "C16.10 - SerraÃ§Ã£o, aplainamento e impregnaÃ§Ã£o da madeira (CAE 1610)", "fr": "C16.10 - SerraÃ§Ã£o, aplainamento e impregnaÃ§Ã£o da madeira (CAE 1610)", "pt-BR": "C16.10 - SerraÃ§Ã£o, aplainamento e impregnaÃ§Ã£o da madeira (CAE 1610)", "pt-PT": "C16.10 - SerraÃ§Ã£o, aplainamento e impregnaÃ§Ã£o da madeira (CAE 1610)"}</t>
  </si>
  <si>
    <t>{"en": "C16.21 - Manufacture of veneer sheets and wood-based panels (CAE 1621)", "es": "C16.21 - FabricaÃ§Ã£o de folheados e painÃ©is Ã  base de madeira (CAE 1621)", "fr": "C16.21 - FabricaÃ§Ã£o de folheados e painÃ©is Ã  base de madeira (CAE 1621)", "pt-BR": "C16.21 - FabricaÃ§Ã£o de folheados e painÃ©is Ã  base de madeira (CAE 1621)", "pt-PT": "C16.21 - FabricaÃ§Ã£o de folheados e painÃ©is Ã  base de madeira (CAE 1621)"}</t>
  </si>
  <si>
    <t>{"en": "C16.22 - Manufacture of assembled parquet floors (CAE 1622)", "es": "C16.22 - Parqueteria (CAE 1622)", "fr": "C16.22 - Parqueteria (CAE 1622)", "pt-BR": "C16.22 - Parqueteria (CAE 1622)", "pt-PT": "C16.22 - Parqueteria (CAE 1622)"}</t>
  </si>
  <si>
    <t>{"en": "C16.23 - Manufacture of other buildersâ€™ carpentry and joinery (CAE 1623)", "es": "C16.23 - FabricaÃ§Ã£o de outras obras de carpintaria para a construÃ§Ã£o (CAE 1623)", "fr": "C16.23 - FabricaÃ§Ã£o de outras obras de carpintaria para a construÃ§Ã£o (CAE 1623)", "pt-BR": "C16.23 - FabricaÃ§Ã£o de outras obras de carpintaria para a construÃ§Ã£o (CAE 1623)", "pt-PT": "C16.23 - FabricaÃ§Ã£o de outras obras de carpintaria para a construÃ§Ã£o (CAE 1623)"}</t>
  </si>
  <si>
    <t>{"en": "C16.24 - Manufacture of wooden containers (CAE 1624)", "es": "C16.24 - FabricaÃ§Ã£o de embalagens de madeira (CAE 1624)", "fr": "C16.24 - FabricaÃ§Ã£o de embalagens de madeira (CAE 1624)", "pt-BR": "C16.24 - FabricaÃ§Ã£o de embalagens de madeira (CAE 1624)", "pt-PT": "C16.24 - FabricaÃ§Ã£o de embalagens de madeira (CAE 1624)"}</t>
  </si>
  <si>
    <t>{"en": "C16.29 - Manufacture of other products of wood; manufacture of articles of cork, straw and plaiting materials (CAE 1629)", "es": "C16.29 - FabricaÃ§Ã£o de outras obras de madeira, de cestaria e espartaria", "fr": "C16.29 - FabricaÃ§Ã£o de outras obras de madeira, de cestaria e espartaria", "pt-BR": "C16.29 - FabricaÃ§Ã£o de outras obras de madeira, de cestaria e espartaria", "pt-PT": "C16.29 - FabricaÃ§Ã£o de outras obras de madeira, de cestaria e espartaria"}</t>
  </si>
  <si>
    <t>{"en": "C17 - Manufacture of paper and paper products", "es": "C17 - FabricaÃ§Ã£o de pasta, de papel, cartÃ£o e seus artigos", "fr": "C17 - FabricaÃ§Ã£o de pasta, de papel, cartÃ£o e seus artigos", "pt-BR": "C17 - FabricaÃ§Ã£o de pasta, de papel, cartÃ£o e seus artigos", "pt-PT": "C17 - FabricaÃ§Ã£o de pasta, de papel, cartÃ£o e seus artigos"}</t>
  </si>
  <si>
    <t>{"en": "C17.11 - Manufacture of pulp (CAE 1711)", "es": "C17.11 - FabricaÃ§Ã£o de pasta (CAE 1711)", "fr": "C17.11 - FabricaÃ§Ã£o de pasta (CAE 1711)", "pt-BR": "C17.11 - FabricaÃ§Ã£o de pasta (CAE 1711)", "pt-PT": "C17.11 - FabricaÃ§Ã£o de pasta (CAE 1711)"}</t>
  </si>
  <si>
    <t>{"en": "C17.12 - Manufacture of paper and paperboard (CAE 1712)", "es": "C17.12 - FabricaÃ§Ã£o de papel e de cartÃ£o(exceto canelado) (CAE 1712)", "fr": "C17.12 - FabricaÃ§Ã£o de papel e de cartÃ£o(exceto canelado) (CAE 1712)", "pt-BR": "C17.12 - FabricaÃ§Ã£o de papel e de cartÃ£o(exceto canelado) (CAE 1712)", "pt-PT": "C17.12 - FabricaÃ§Ã£o de papel e de cartÃ£o(exceto canelado) (CAE 1712)"}</t>
  </si>
  <si>
    <t>{"en": "C17.21 - Manufacture of corrugated paper and paperboard and of containers of paper and paperboard (CAE 1721)", "es": "C17.21 - FabricaÃ§Ã£o de papel e de cartÃ£o canelados e de embalagens de papel e cartÃ£o (CAE 1721)", "fr": "C17.21 - FabricaÃ§Ã£o de papel e de cartÃ£o canelados e de embalagens de papel e cartÃ£o (CAE 1721)", "pt-BR": "C17.21 - FabricaÃ§Ã£o de papel e de cartÃ£o canelados e de embalagens de papel e cartÃ£o (CAE 1721)", "pt-PT": "C17.21 - FabricaÃ§Ã£o de papel e de cartÃ£o canelados e de embalagens de papel e cartÃ£o (CAE 1721)"}</t>
  </si>
  <si>
    <t>{"en": "C17.22 - Manufacture of household and sanitary goods and of toilet requisites (CAE 1722)", "es": "C17.22 - FabricaÃ§Ã£o de artigos de papel para uso domÃ©stico e sanitÃ¡rio (CAE 1722)", "fr": "C17.22 - FabricaÃ§Ã£o de artigos de papel para uso domÃ©stico e sanitÃ¡rio (CAE 1722)", "pt-BR": "C17.22 - FabricaÃ§Ã£o de artigos de papel para uso domÃ©stico e sanitÃ¡rio (CAE 1722)", "pt-PT": "C17.22 - FabricaÃ§Ã£o de artigos de papel para uso domÃ©stico e sanitÃ¡rio (CAE 1722)"}</t>
  </si>
  <si>
    <t>{"en": "C17.23 - Manufacture of paper stationery (CAE 1723)", "es": "C17.23 - FabricaÃ§Ã£o de artigos de papel para papelaria (CAE 1723)", "fr": "C17.23 - FabricaÃ§Ã£o de artigos de papel para papelaria (CAE 1723)", "pt-BR": "C17.23 - FabricaÃ§Ã£o de artigos de papel para papelaria (CAE 1723)", "pt-PT": "C17.23 - FabricaÃ§Ã£o de artigos de papel para papelaria (CAE 1723)"}</t>
  </si>
  <si>
    <t>{"en": "C17.24 - Manufacture of wallpaper (CAE 1724)", "es": "C17.24 - FabricaÃ§Ã£o de papel de parede (CAE 1724)", "fr": "C17.24 - FabricaÃ§Ã£o de papel de parede (CAE 1724)", "pt-BR": "C17.24 - FabricaÃ§Ã£o de papel de parede (CAE 1724)", "pt-PT": "C17.24 - FabricaÃ§Ã£o de papel de parede (CAE 1724)"}</t>
  </si>
  <si>
    <t>{"en": "C17.29 - Manufacture of other articles of paper and paperboard (CAE 1729)", "es": "C17.29 - FabricaÃ§Ã£o de outros artigos de pasta de papel, de papel e de cartÃ£o (CAE 1729)", "fr": "C17.29 - FabricaÃ§Ã£o de outros artigos de pasta de papel, de papel e de cartÃ£o (CAE 1729)", "pt-BR": "C17.29 - FabricaÃ§Ã£o de outros artigos de pasta de papel, de papel e de cartÃ£o (CAE 1729)", "pt-PT": "C17.29 - FabricaÃ§Ã£o de outros artigos de pasta de papel, de papel e de cartÃ£o (CAE 1729)"}</t>
  </si>
  <si>
    <t>{"en": "C18 - Printing and reproduction of recorded media", "es": "C18 - ImpressÃ£o e reproduÃ§Ã£o de suportes gravados", "fr": "C18 - ImpressÃ£o e reproduÃ§Ã£o de suportes gravados", "pt-BR": "C18 - ImpressÃ£o e reproduÃ§Ã£o de suportes gravados", "pt-PT": "C18 - ImpressÃ£o e reproduÃ§Ã£o de suportes gravados"}</t>
  </si>
  <si>
    <t>{"en": "C18.11 - Printing of newspapers (CAE 1811)", "es": "C18.11 - ImpressÃ£o de jornais (CAE 1811)", "fr": "C18.11 - ImpressÃ£o de jornais (CAE 1811)", "pt-BR": "C18.11 - ImpressÃ£o de jornais (CAE 1811)", "pt-PT": "C18.11 - ImpressÃ£o de jornais (CAE 1811)"}</t>
  </si>
  <si>
    <t>{"en": "C18.12 - Other printing (CAE 1812)", "es": "C18.12 - Outra impressÃ£o (CAE 1812)", "fr": "C18.12 - Outra impressÃ£o (CAE 1812)", "pt-BR": "C18.12 - Outra impressÃ£o (CAE 1812)", "pt-PT": "C18.12 - Outra impressÃ£o (CAE 1812)"}</t>
  </si>
  <si>
    <t>{"en": "C18.13 - Pre-press and pre-media services (CAE 1813)", "es": "C18.13 - Atividades de preparaÃ§Ã£o da impressÃ£o e de produtos media (CAE 1813)", "fr": "C18.13 - Atividades de preparaÃ§Ã£o da impressÃ£o e de produtos media (CAE 1813)", "pt-BR": "C18.13 - Atividades de preparaÃ§Ã£o da impressÃ£o e de produtos media (CAE 1813)", "pt-PT": "C18.13 - Atividades de preparaÃ§Ã£o da impressÃ£o e de produtos media (CAE 1813)"}</t>
  </si>
  <si>
    <t>{"en": "C18.14 - Binding and related services (CAE 1814)", "es": "C18.14 - EncadernaÃ§Ã£o e atividades relacionadas (CAE 1814)", "fr": "C18.14 - EncadernaÃ§Ã£o e atividades relacionadas (CAE 1814)", "pt-BR": "C18.14 - EncadernaÃ§Ã£o e atividades relacionadas (CAE 1814)", "pt-PT": "C18.14 - EncadernaÃ§Ã£o e atividades relacionadas (CAE 1814)"}</t>
  </si>
  <si>
    <t>{"en": "C18.20 - Reproduction of recorded media (CAE 1820)", "es": "C18.20 - ReproduÃ§Ã£o de suportes gravados (CAE 1820)", "fr": "C18.20 - ReproduÃ§Ã£o de suportes gravados (CAE 1820)", "pt-BR": "C18.20 - ReproduÃ§Ã£o de suportes gravados (CAE 1820)", "pt-PT": "C18.20 - ReproduÃ§Ã£o de suportes gravados (CAE 1820)"}</t>
  </si>
  <si>
    <t>{"en": "C19 - Manufacture of coke and refined petroleum products", "es": "C19 - FabricaÃ§Ã£o de coque, de produtos petrolÃ­feros refinados e de aglomerados de combustÃ­veis", "fr": "C19 - FabricaÃ§Ã£o de coque, de produtos petrolÃ­feros refinados e de aglomerados de combustÃ­veis", "pt-BR": "C19 - FabricaÃ§Ã£o de coque, de produtos petrolÃ­feros refinados e de aglomerados de combustÃ­veis", "pt-PT": "C19 - FabricaÃ§Ã£o de coque, de produtos petrolÃ­feros refinados e de aglomerados de combustÃ­veis"}</t>
  </si>
  <si>
    <t>{"en": "C19.10 - Manufacture of coke oven products (CAE 1910)", "es": "C19.10 - FabricaÃ§Ã£o de produtos de coqueria (CAE 1910)", "fr": "C19.10 - FabricaÃ§Ã£o de produtos de coqueria (CAE 1910)", "pt-BR": "C19.10 - FabricaÃ§Ã£o de produtos de coqueria (CAE 1910)", "pt-PT": "C19.10 - FabricaÃ§Ã£o de produtos de coqueria (CAE 1910)"}</t>
  </si>
  <si>
    <t>{"en": "C19.20 - Manufacture of refined petroleum products (CAE 1920)", "es": "C19.20 - FabricaÃ§Ã£o de produtos petrolÃ­feros refinados e de aglomerados de combustÃ­veis (CAE 1920)", "fr": "C19.20 - FabricaÃ§Ã£o de produtos petrolÃ­feros refinados e de aglomerados de combustÃ­veis (CAE 1920)", "pt-BR": "C19.20 - FabricaÃ§Ã£o de produtos petrolÃ­feros refinados e de aglomerados de combustÃ­veis (CAE 1920)", "pt-PT": "C19.20 - FabricaÃ§Ã£o de produtos petrolÃ­feros refinados e de aglomerados de combustÃ­veis (CAE 1920)"}</t>
  </si>
  <si>
    <t>{"en": "C20 - Manufacture of chemicals and chemical products", "es": "C20 - FabricaÃ§Ã£o de produtos quÃ­micos e de fibras sintÃ©ticas ou artificiais, exceto produtos farmacÃªuticos", "fr": "C20 - FabricaÃ§Ã£o de produtos quÃ­micos e de fibras sintÃ©ticas ou artificiais, exceto produtos farmacÃªuticos", "pt-BR": "C20 - FabricaÃ§Ã£o de produtos quÃ­micos e de fibras sintÃ©ticas ou artificiais, exceto produtos farmacÃªuticos", "pt-PT": "C20 - FabricaÃ§Ã£o de produtos quÃ­micos e de fibras sintÃ©ticas ou artificiais, exceto produtos farmacÃªuticos"}</t>
  </si>
  <si>
    <t>{"en": "C20.11 - Manufacture of industrial gases (CAE 2011)", "es": "C20.11 - FabricaÃ§Ã£o de gases industriais (CAE 2011)", "fr": "C20.11 - FabricaÃ§Ã£o de gases industriais (CAE 2011)", "pt-BR": "C20.11 - FabricaÃ§Ã£o de gases industriais (CAE 2011)", "pt-PT": "C20.11 - FabricaÃ§Ã£o de gases industriais (CAE 2011)"}</t>
  </si>
  <si>
    <t>{"en": "C20.12 - Manufacture of dyes and pigments (CAE 2012)", "es": "C20.12 - FabricaÃ§Ã£o de corantes e pigmentos (CAE 2012)", "fr": "C20.12 - FabricaÃ§Ã£o de corantes e pigmentos (CAE 2012)", "pt-BR": "C20.12 - FabricaÃ§Ã£o de corantes e pigmentos (CAE 2012)", "pt-PT": "C20.12 - FabricaÃ§Ã£o de corantes e pigmentos (CAE 2012)"}</t>
  </si>
  <si>
    <t>{"en": "C20.13 - Manufacture of other inorganic basic chemicals (CAE 2013)", "es": "C20.13 - FabricaÃ§Ã£o de outros produtos quÃ­micos inorgÃ¢nicos de base (CAE 2013)", "fr": "C20.13 - FabricaÃ§Ã£o de outros produtos quÃ­micos inorgÃ¢nicos de base (CAE 2013)", "pt-BR": "C20.13 - FabricaÃ§Ã£o de outros produtos quÃ­micos inorgÃ¢nicos de base (CAE 2013)", "pt-PT": "C20.13 - FabricaÃ§Ã£o de outros produtos quÃ­micos inorgÃ¢nicos de base (CAE 2013)"}</t>
  </si>
  <si>
    <t>{"en": "C20.14 - Manufacture of other organic basic chemicals (CAE 2014)", "es": "C20.14 - FabricaÃ§Ã£o de outros produtos quÃ­micos orgÃ¢nicos de base (CAE 2014)", "fr": "C20.14 - FabricaÃ§Ã£o de outros produtos quÃ­micos orgÃ¢nicos de base (CAE 2014)", "pt-BR": "C20.14 - FabricaÃ§Ã£o de outros produtos quÃ­micos orgÃ¢nicos de base (CAE 2014)", "pt-PT": "C20.14 - FabricaÃ§Ã£o de outros produtos quÃ­micos orgÃ¢nicos de base (CAE 2014)"}</t>
  </si>
  <si>
    <t>{"en": "C20.15 - Manufacture of fertilisers and nitrogen compounds (CAE 2015)", "es": "C20.15 - FabricaÃ§Ã£o de adubos e de compostos azotados (CAE 2015)", "fr": "C20.15 - FabricaÃ§Ã£o de adubos e de compostos azotados (CAE 2015)", "pt-BR": "C20.15 - FabricaÃ§Ã£o de adubos e de compostos azotados (CAE 2015)", "pt-PT": "C20.15 - FabricaÃ§Ã£o de adubos e de compostos azotados (CAE 2015)"}</t>
  </si>
  <si>
    <t>{"en": "C20.16 - Manufacture of plastics in primary forms (CAE 2016)", "es": "C20.16 - FabricaÃ§Ã£o de matÃ©rias plÃ¡sticas sob formas primÃ¡rias (CAE 2016)", "fr": "C20.16 - FabricaÃ§Ã£o de matÃ©rias plÃ¡sticas sob formas primÃ¡rias (CAE 2016)", "pt-BR": "C20.16 - FabricaÃ§Ã£o de matÃ©rias plÃ¡sticas sob formas primÃ¡rias (CAE 2016)", "pt-PT": "C20.16 - FabricaÃ§Ã£o de matÃ©rias plÃ¡sticas sob formas primÃ¡rias (CAE 2016)"}</t>
  </si>
  <si>
    <t>{"en": "C20.17 - Manufacture of synthetic rubber in primary forms (CAE 2017)", "es": "C20.17 - FabricaÃ§Ã£o de borracha sintÃ©tica sob formas primÃ¡rias (CAE 2017)", "fr": "C20.17 - FabricaÃ§Ã£o de borracha sintÃ©tica sob formas primÃ¡rias (CAE 2017)", "pt-BR": "C20.17 - FabricaÃ§Ã£o de borracha sintÃ©tica sob formas primÃ¡rias (CAE 2017)", "pt-PT": "C20.17 - FabricaÃ§Ã£o de borracha sintÃ©tica sob formas primÃ¡rias (CAE 2017)"}</t>
  </si>
  <si>
    <t>{"en": "C20.20 - Manufacture of pesticides and other agrochemical products (CAE 2020)", "es": "C20.20. - FabricaÃ§Ã£o de pesticidas e de outros produtos agroquÃ­micos (CAE 2020)", "fr": "C20.20. - FabricaÃ§Ã£o de pesticidas e de outros produtos agroquÃ­micos (CAE 2020)", "pt-BR": "C20.20. - FabricaÃ§Ã£o de pesticidas e de outros produtos agroquÃ­micos (CAE 2020)", "pt-PT": "C20.20. - FabricaÃ§Ã£o de pesticidas e de outros produtos agroquÃ­micos (CAE 2020)"}</t>
  </si>
  <si>
    <t>{"en": "C20.30 - Manufacture of paints, varnishes and similar coatings, printing ink and mastics (CAE 2030)", "es": "C20.30 - FabricaÃ§Ã£o de tintas, vernizes e produtos similares", "fr": "C20.30 - FabricaÃ§Ã£o de tintas, vernizes e produtos similares", "pt-BR": "C20.30 - FabricaÃ§Ã£o de tintas, vernizes e produtos similares", "pt-PT": "C20.30 - FabricaÃ§Ã£o de tintas, vernizes e produtos similares"}</t>
  </si>
  <si>
    <t>{"en": "C20.41 - Manufacture of soap and detergents, cleaning and polishing preparations (CAE 2041)", "es": "C20.41 - FabricaÃ§Ã£o de sabÃµes e detergentes, produtos de limpeza e de polimento (CAE 2041)", "fr": "C20.41 - FabricaÃ§Ã£o de sabÃµes e detergentes, produtos de limpeza e de polimento (CAE 2041)", "pt-BR": "C20.41 - FabricaÃ§Ã£o de sabÃµes e detergentes, produtos de limpeza e de polimento (CAE 2041)", "pt-PT": "C20.41 - FabricaÃ§Ã£o de sabÃµes e detergentes, produtos de limpeza e de polimento (CAE 2041)"}</t>
  </si>
  <si>
    <t>{"en": "C20.42 - Manufacture of perfumes and toilet preparations (CAE 2042)", "es": "C20.42 - FabricaÃ§Ã£o de perfumes, de cosmÃ©ticos e de produtos de higiene (CAE 2042)", "fr": "C20.42 - FabricaÃ§Ã£o de perfumes, de cosmÃ©ticos e de produtos de higiene (CAE 2042)", "pt-BR": "C20.42 - FabricaÃ§Ã£o de perfumes, de cosmÃ©ticos e de produtos de higiene (CAE 2042)", "pt-PT": "C20.42 - FabricaÃ§Ã£o de perfumes, de cosmÃ©ticos e de produtos de higiene (CAE 2042)"}</t>
  </si>
  <si>
    <t>{"en": "C20.51 - Manufacture of explosives (CAE 2051)", "es": "C20.51 - FabricaÃ§Ã£o de explosivos e artigos de pirotecnia (CAE 2051)", "fr": "C20.51 - FabricaÃ§Ã£o de explosivos e artigos de pirotecnia (CAE 2051)", "pt-BR": "C20.51 - FabricaÃ§Ã£o de explosivos e artigos de pirotecnia (CAE 2051)", "pt-PT": "C20.51 - FabricaÃ§Ã£o de explosivos e artigos de pirotecnia (CAE 2051)"}</t>
  </si>
  <si>
    <t>{"en": "C20.52 - Manufacture of glues (CAE 2052)", "es": "C20.52 - FabricaÃ§Ã£o de colas (CAE 2052)", "fr": "C20.52 - FabricaÃ§Ã£o de colas (CAE 2052)", "pt-BR": "C20.52 - FabricaÃ§Ã£o de colas (CAE 2052)", "pt-PT": "C20.52 - FabricaÃ§Ã£o de colas (CAE 2052)"}</t>
  </si>
  <si>
    <t>{"en": "C20.53 - Manufacture of essential oils (CAE 2053)", "es": "C20.53 - FabricaÃ§Ã£o de Ã³leos essenciais (CAE 2053)", "fr": "C20.53 - FabricaÃ§Ã£o de Ã³leos essenciais (CAE 2053)", "pt-BR": "C20.53 - FabricaÃ§Ã£o de Ã³leos essenciais (CAE 2053)", "pt-PT": "C20.53 - FabricaÃ§Ã£o de Ã³leos essenciais (CAE 2053)"}</t>
  </si>
  <si>
    <t>{"en": "C20.59 - Manufacture of other chemical products n.e.c. (CAE 2059)", "es": "C20.59 - FabricaÃ§Ã£o de outros produtos quÃ­micos, n.e. (CAE 2059)", "fr": "C20.59 - FabricaÃ§Ã£o de outros produtos quÃ­micos, n.e. (CAE 2059)", "pt-BR": "C20.59 - FabricaÃ§Ã£o de outros produtos quÃ­micos, n.e. (CAE 2059)", "pt-PT": "C20.59 - FabricaÃ§Ã£o de outros produtos quÃ­micos, n.e. (CAE 2059)"}</t>
  </si>
  <si>
    <t>{"en": "C20.60 - Manufacture of man-made fibres (CAE 2060)", "es": "C20.60 - FabricaÃ§Ã£o de fibras sintÃ©ticas ou artificiais (CAE 2060)", "fr": "C20.60 - FabricaÃ§Ã£o de fibras sintÃ©ticas ou artificiais (CAE 2060)", "pt-BR": "C20.60 - FabricaÃ§Ã£o de fibras sintÃ©ticas ou artificiais (CAE 2060)", "pt-PT": "C20.60 - FabricaÃ§Ã£o de fibras sintÃ©ticas ou artificiais (CAE 2060)"}</t>
  </si>
  <si>
    <t>{"en": "C21 - Manufacture of basic pharmaceutical products and pharmaceutical preparations", "es": "C21 - FabricaÃ§Ã£o de produtos farmacÃªuticos de base e de preparaÃ§Ãµes farmacÃªuticas", "fr": "C21 - FabricaÃ§Ã£o de produtos farmacÃªuticos de base e de preparaÃ§Ãµes farmacÃªuticas", "pt-BR": "C21 - FabricaÃ§Ã£o de produtos farmacÃªuticos de base e de preparaÃ§Ãµes farmacÃªuticas", "pt-PT": "C21 - FabricaÃ§Ã£o de produtos farmacÃªuticos de base e de preparaÃ§Ãµes farmacÃªuticas"}</t>
  </si>
  <si>
    <t>{"en": "C21.10 - Manufacture of basic pharmaceutical products (CAE 2110)", "es": "C21.10 - FabricaÃ§Ã£o de produtos farmacÃªuticos de base (CAE 2110)", "fr": "C21.10 - FabricaÃ§Ã£o de produtos farmacÃªuticos de base (CAE 2110)", "pt-BR": "C21.10 - FabricaÃ§Ã£o de produtos farmacÃªuticos de base (CAE 2110)", "pt-PT": "C21.10 - FabricaÃ§Ã£o de produtos farmacÃªuticos de base (CAE 2110)"}</t>
  </si>
  <si>
    <t>{"en": "C21.20 - Manufacture of pharmaceutical preparations (CAE 2120)", "es": "C21.20 - FabricaÃ§Ã£o de preparaÃ§Ãµes farmacÃªuticas (CAE 2120)", "fr": "C21.20 - FabricaÃ§Ã£o de preparaÃ§Ãµes farmacÃªuticas (CAE 2120)", "pt-BR": "C21.20 - FabricaÃ§Ã£o de preparaÃ§Ãµes farmacÃªuticas (CAE 2120)", "pt-PT": "C21.20 - FabricaÃ§Ã£o de preparaÃ§Ãµes farmacÃªuticas (CAE 2120)"}</t>
  </si>
  <si>
    <t>{"en": "C22 - Manufacture of rubber and plastic products", "es": "C22 - FabricaÃ§Ã£o de artigos de borracha e de matÃ©rias plÃ¡sticas", "fr": "C22 - FabricaÃ§Ã£o de artigos de borracha e de matÃ©rias plÃ¡sticas", "pt-BR": "C22 - FabricaÃ§Ã£o de artigos de borracha e de matÃ©rias plÃ¡sticas", "pt-PT": "C22 - FabricaÃ§Ã£o de artigos de borracha e de matÃ©rias plÃ¡sticas"}</t>
  </si>
  <si>
    <t>{"en": "C22.11 - Manufacture of rubber tyres and tubes; retreading and rebuilding of rubber tyres (CAE 2211)", "es": "C22.11 - FabricaÃ§Ã£o de pneus e cÃ¢maras - de - ar", "fr": "C22.11 - FabricaÃ§Ã£o de pneus e cÃ¢maras - de - ar", "pt-BR": "C22.11 - FabricaÃ§Ã£o de pneus e cÃ¢maras - de - ar", "pt-PT": "C22.11 - FabricaÃ§Ã£o de pneus e cÃ¢maras - de - ar"}</t>
  </si>
  <si>
    <t>{"en": "C22.19 - Manufacture of other rubber products (CAE 2219)", "es": "C22.19 - FabricaÃ§Ã£o de outros produtos de borracha (CAE 2219)", "fr": "C22.19 - FabricaÃ§Ã£o de outros produtos de borracha (CAE 2219)", "pt-BR": "C22.19 - FabricaÃ§Ã£o de outros produtos de borracha (CAE 2219)", "pt-PT": "C22.19 - FabricaÃ§Ã£o de outros produtos de borracha (CAE 2219)"}</t>
  </si>
  <si>
    <t>{"en": "C22.21 - Manufacture of plastic plates, sheets, tubes and profiles (CAE 2221)", "es": "C22.21 - FabricaÃ§Ã£o de chapas, folhas, tubos e perfis de plÃ¡stico (CAE 2221)", "fr": "C22.21 - FabricaÃ§Ã£o de chapas, folhas, tubos e perfis de plÃ¡stico (CAE 2221)", "pt-BR": "C22.21 - FabricaÃ§Ã£o de chapas, folhas, tubos e perfis de plÃ¡stico (CAE 2221)", "pt-PT": "C22.21 - FabricaÃ§Ã£o de chapas, folhas, tubos e perfis de plÃ¡stico (CAE 2221)"}</t>
  </si>
  <si>
    <t>{"en": "C22.22 - Manufacture of plastic packinggoods (CAE 2222)", "es": "C22.22. - FabricaÃ§Ã£o de embalagens de plÃ¡stico (CAE 2222)", "fr": "C22.22. - FabricaÃ§Ã£o de embalagens de plÃ¡stico (CAE 2222)", "pt-BR": "C22.22. - FabricaÃ§Ã£o de embalagens de plÃ¡stico (CAE 2222)", "pt-PT": "C22.22. - FabricaÃ§Ã£o de embalagens de plÃ¡stico (CAE 2222)"}</t>
  </si>
  <si>
    <t>{"en": "C22.23 - Manufacture of buildersâ€™ ware of plastic (CAE 2223)", "es": "C22.23 - FabricaÃ§Ã£o de artigos de plÃ¡stico para a construÃ§Ã£o (CAE 2223)", "fr": "C22.23 - FabricaÃ§Ã£o de artigos de plÃ¡stico para a construÃ§Ã£o (CAE 2223)", "pt-BR": "C22.23 - FabricaÃ§Ã£o de artigos de plÃ¡stico para a construÃ§Ã£o (CAE 2223)", "pt-PT": "C22.23 - FabricaÃ§Ã£o de artigos de plÃ¡stico para a construÃ§Ã£o (CAE 2223)"}</t>
  </si>
  <si>
    <t>{"en": "C22.29 - Manufacture of other plastic products (CAE 2229)", "es": "C22.29 - FabricaÃ§Ã£o de outros artigos de plÃ¡stico (CAE 2229)", "fr": "C22.29 - FabricaÃ§Ã£o de outros artigos de plÃ¡stico (CAE 2229)", "pt-BR": "C22.29 - FabricaÃ§Ã£o de outros artigos de plÃ¡stico (CAE 2229)", "pt-PT": "C22.29 - FabricaÃ§Ã£o de outros artigos de plÃ¡stico (CAE 2229)"}</t>
  </si>
  <si>
    <t>{"en": "C23 - Manufacture of other non-metallic mineral products", "es": "C23 - FabricaÃ§Ã£o de outros produtos minerais nÃ£o metÃ¡licos", "fr": "C23 - FabricaÃ§Ã£o de outros produtos minerais nÃ£o metÃ¡licos", "pt-BR": "C23 - FabricaÃ§Ã£o de outros produtos minerais nÃ£o metÃ¡licos", "pt-PT": "C23 - FabricaÃ§Ã£o de outros produtos minerais nÃ£o metÃ¡licos"}</t>
  </si>
  <si>
    <t>{"en": "C23.11 - Manufacture of flat glass (CAE 2311)", "es": "C23.11 - FabricaÃ§Ã£o de vidro plano (CAE 2311)", "fr": "C23.11 - FabricaÃ§Ã£o de vidro plano (CAE 2311)", "pt-BR": "C23.11 - FabricaÃ§Ã£o de vidro plano (CAE 2311)", "pt-PT": "C23.11 - FabricaÃ§Ã£o de vidro plano (CAE 2311)"}</t>
  </si>
  <si>
    <t>{"en": "C23.12 - Shaping and processing of flat glass (CAE 2312)", "es": "C23.12 - Moldagem e transformaÃ§Ã£o de vidro plano (CAE 2312)", "fr": "C23.12 - Moldagem e transformaÃ§Ã£o de vidro plano (CAE 2312)", "pt-BR": "C23.12 - Moldagem e transformaÃ§Ã£o de vidro plano (CAE 2312)", "pt-PT": "C23.12 - Moldagem e transformaÃ§Ã£o de vidro plano (CAE 2312)"}</t>
  </si>
  <si>
    <t>{"en": "C23.13 - Manufacture of hollow glass (CAE 2313)", "es": "C23.13 - FabricaÃ§Ã£o de vidro de embalagem e cristalaria(vidro oco) (CAE 2313)", "fr": "C23.13 - FabricaÃ§Ã£o de vidro de embalagem e cristalaria(vidro oco) (CAE 2313)", "pt-BR": "C23.13 - FabricaÃ§Ã£o de vidro de embalagem e cristalaria(vidro oco) (CAE 2313)", "pt-PT": "C23.13 - FabricaÃ§Ã£o de vidro de embalagem e cristalaria(vidro oco) (CAE 2313)"}</t>
  </si>
  <si>
    <t>{"en": "C23.14 - Manufacture of glass fibres (CAE 2314)", "es": "C23.14 - FabricaÃ§Ã£o de fibras de vidro (CAE 2314)", "fr": "C23.14 - FabricaÃ§Ã£o de fibras de vidro (CAE 2314)", "pt-BR": "C23.14 - FabricaÃ§Ã£o de fibras de vidro (CAE 2314)", "pt-PT": "C23.14 - FabricaÃ§Ã£o de fibras de vidro (CAE 2314)"}</t>
  </si>
  <si>
    <t>{"en": "C23.19 - Manufacture and processing of other glass, including technical glassware (CAE 2319)", "es": "C23.19 - FabricaÃ§Ã£o e transformaÃ§Ã£o de outro vidro(inclui vidro tÃ©cnico) (CAE 2319)", "fr": "C23.19 - FabricaÃ§Ã£o e transformaÃ§Ã£o de outro vidro(inclui vidro tÃ©cnico) (CAE 2319)", "pt-BR": "C23.19 - FabricaÃ§Ã£o e transformaÃ§Ã£o de outro vidro(inclui vidro tÃ©cnico) (CAE 2319)", "pt-PT": "C23.19 - FabricaÃ§Ã£o e transformaÃ§Ã£o de outro vidro(inclui vidro tÃ©cnico) (CAE 2319)"}</t>
  </si>
  <si>
    <t>{"en": "C23.20 - Manufacture of refractoryproducts (CAE 2320)", "es": "C23.20 - FabricaÃ§Ã£o de produtos cerÃ¢micos refractÃ¡rios (CAE 2320)", "fr": "C23.20 - FabricaÃ§Ã£o de produtos cerÃ¢micos refractÃ¡rios (CAE 2320)", "pt-BR": "C23.20 - FabricaÃ§Ã£o de produtos cerÃ¢micos refractÃ¡rios (CAE 2320)", "pt-PT": "C23.20 - FabricaÃ§Ã£o de produtos cerÃ¢micos refractÃ¡rios (CAE 2320)"}</t>
  </si>
  <si>
    <t>{"en": "C23.31 - Manufacture of ceramic tiles and flags (CAE 2331)", "es": "C23.31 - FabricaÃ§Ã£o de azulejos, ladrilhos, mosaicos e placas de cerÃ¢mica (CAE 2331)", "fr": "C23.31 - FabricaÃ§Ã£o de azulejos, ladrilhos, mosaicos e placas de cerÃ¢mica (CAE 2331)", "pt-BR": "C23.31 - FabricaÃ§Ã£o de azulejos, ladrilhos, mosaicos e placas de cerÃ¢mica (CAE 2331)", "pt-PT": "C23.31 - FabricaÃ§Ã£o de azulejos, ladrilhos, mosaicos e placas de cerÃ¢mica (CAE 2331)"}</t>
  </si>
  <si>
    <t>{"en": "C23.32 - Manufacture of bricks, tiles and construction products, in baked clay (CAE 2332)", "es": "C23.32 - FabricaÃ§Ã£o de tijolos, telhas e de outros produtos cerÃ¢micos para a construÃ§Ã£o (CAE 2332)", "fr": "C23.32 - FabricaÃ§Ã£o de tijolos, telhas e de outros produtos cerÃ¢micos para a construÃ§Ã£o (CAE 2332)", "pt-BR": "C23.32 - FabricaÃ§Ã£o de tijolos, telhas e de outros produtos cerÃ¢micos para a construÃ§Ã£o (CAE 2332)", "pt-PT": "C23.32 - FabricaÃ§Ã£o de tijolos, telhas e de outros produtos cerÃ¢micos para a construÃ§Ã£o (CAE 2332)"}</t>
  </si>
  <si>
    <t>{"en": "C23.41 - Manufacture of ceramic household and ornamental articles (CAE 2341)", "es": "C23.41 - FabricaÃ§Ã£o de artigos cerÃ¢micos de uso domÃ©stico e ornamental (CAE 2341)", "fr": "C23.41 - FabricaÃ§Ã£o de artigos cerÃ¢micos de uso domÃ©stico e ornamental (CAE 2341)", "pt-BR": "C23.41 - FabricaÃ§Ã£o de artigos cerÃ¢micos de uso domÃ©stico e ornamental (CAE 2341)", "pt-PT": "C23.41 - FabricaÃ§Ã£o de artigos cerÃ¢micos de uso domÃ©stico e ornamental (CAE 2341)"}</t>
  </si>
  <si>
    <t>{"en": "C23.42 - Manufacture of ceramic sanitary fixtures (CAE 2342)", "es": "C23.42 - FabricaÃ§Ã£o de artigos cerÃ¢micos para usos sanitÃ¡rios (CAE 2342)", "fr": "C23.42 - FabricaÃ§Ã£o de artigos cerÃ¢micos para usos sanitÃ¡rios (CAE 2342)", "pt-BR": "C23.42 - FabricaÃ§Ã£o de artigos cerÃ¢micos para usos sanitÃ¡rios (CAE 2342)", "pt-PT": "C23.42 - FabricaÃ§Ã£o de artigos cerÃ¢micos para usos sanitÃ¡rios (CAE 2342)"}</t>
  </si>
  <si>
    <t>{"en": "C23.43 - Manufacture of ceramic insulators and insulating fittings (CAE 2343)", "es": "C23.43 - FabricaÃ§Ã£o de isoladores e peÃ§as isolantes em cerÃ¢mica (CAE 2343)", "fr": "C23.43 - FabricaÃ§Ã£o de isoladores e peÃ§as isolantes em cerÃ¢mica (CAE 2343)", "pt-BR": "C23.43 - FabricaÃ§Ã£o de isoladores e peÃ§as isolantes em cerÃ¢mica (CAE 2343)", "pt-PT": "C23.43 - FabricaÃ§Ã£o de isoladores e peÃ§as isolantes em cerÃ¢mica (CAE 2343)"}</t>
  </si>
  <si>
    <t>{"en": "C23.44 - Manufacture of other technical ceramic products (CAE 2344)", "es": "C23.44 - FabricaÃ§Ã£o de outros produtos em cerÃ¢mica para usos tÃ©cnicos (CAE 2344)", "fr": "C23.44 - FabricaÃ§Ã£o de outros produtos em cerÃ¢mica para usos tÃ©cnicos (CAE 2344)", "pt-BR": "C23.44 - FabricaÃ§Ã£o de outros produtos em cerÃ¢mica para usos tÃ©cnicos (CAE 2344)", "pt-PT": "C23.44 - FabricaÃ§Ã£o de outros produtos em cerÃ¢mica para usos tÃ©cnicos (CAE 2344)"}</t>
  </si>
  <si>
    <t>{"en": "C23.49 - Manufacture of other ceramic products (CAE 2349)", "es": "C23.49 - FabricaÃ§Ã£o de outros produtos cerÃ¢micos nÃ£o refractÃ¡rios (CAE 2349)", "fr": "C23.49 - FabricaÃ§Ã£o de outros produtos cerÃ¢micos nÃ£o refractÃ¡rios (CAE 2349)", "pt-BR": "C23.49 - FabricaÃ§Ã£o de outros produtos cerÃ¢micos nÃ£o refractÃ¡rios (CAE 2349)", "pt-PT": "C23.49 - FabricaÃ§Ã£o de outros produtos cerÃ¢micos nÃ£o refractÃ¡rios (CAE 2349)"}</t>
  </si>
  <si>
    <t>{"en": "C23.51 - Manufacture of cement (CAE 2351)", "es": "C23.51 - FabricaÃ§Ã£o de cimento (CAE 2351)", "fr": "C23.51 - FabricaÃ§Ã£o de cimento (CAE 2351)", "pt-BR": "C23.51 - FabricaÃ§Ã£o de cimento (CAE 2351)", "pt-PT": "C23.51 - FabricaÃ§Ã£o de cimento (CAE 2351)"}</t>
  </si>
  <si>
    <t>{"en": "C23.52 - Manufacture of lime and plaster (CAE 2352)", "es": "C23.52 - FabricaÃ§Ã£o de cal e gesso (CAE 2352)", "fr": "C23.52 - FabricaÃ§Ã£o de cal e gesso (CAE 2352)", "pt-BR": "C23.52 - FabricaÃ§Ã£o de cal e gesso (CAE 2352)", "pt-PT": "C23.52 - FabricaÃ§Ã£o de cal e gesso (CAE 2352)"}</t>
  </si>
  <si>
    <t>{"en": "C23.61 - Manufacture of concrete products for construction purposes (CAE 2361)", "es": "C23.61 - FabricaÃ§Ã£o de produtos de betÃ£o para a construÃ§Ã£o (CAE 2361)", "fr": "C23.61 - FabricaÃ§Ã£o de produtos de betÃ£o para a construÃ§Ã£o (CAE 2361)", "pt-BR": "C23.61 - FabricaÃ§Ã£o de produtos de betÃ£o para a construÃ§Ã£o (CAE 2361)", "pt-PT": "C23.61 - FabricaÃ§Ã£o de produtos de betÃ£o para a construÃ§Ã£o (CAE 2361)"}</t>
  </si>
  <si>
    <t>{"en": "C23.62 - Manufacture of plaster products for construction purposes (CAE 2362)", "es": "C23.62 - FabricaÃ§Ã£o de produtos de gesso para a construÃ§Ã£o (CAE 2362)", "fr": "C23.62 - FabricaÃ§Ã£o de produtos de gesso para a construÃ§Ã£o (CAE 2362)", "pt-BR": "C23.62 - FabricaÃ§Ã£o de produtos de gesso para a construÃ§Ã£o (CAE 2362)", "pt-PT": "C23.62 - FabricaÃ§Ã£o de produtos de gesso para a construÃ§Ã£o (CAE 2362)"}</t>
  </si>
  <si>
    <t>{"en": "C23.63 - Manufacture of ready-mixed concrete (CAE 2363)", "es": "C23.63 - FabricaÃ§Ã£o de betÃ£o pronto (CAE 2363)", "fr": "C23.63 - FabricaÃ§Ã£o de betÃ£o pronto (CAE 2363)", "pt-BR": "C23.63 - FabricaÃ§Ã£o de betÃ£o pronto (CAE 2363)", "pt-PT": "C23.63 - FabricaÃ§Ã£o de betÃ£o pronto (CAE 2363)"}</t>
  </si>
  <si>
    <t>{"en": "C23.64 - Manufacture of mortars (CAE 2364)", "es": "C23.64 - FabricaÃ§Ã£o de argamassas (CAE 2364)", "fr": "C23.64 - FabricaÃ§Ã£o de argamassas (CAE 2364)", "pt-BR": "C23.64 - FabricaÃ§Ã£o de argamassas (CAE 2364)", "pt-PT": "C23.64 - FabricaÃ§Ã£o de argamassas (CAE 2364)"}</t>
  </si>
  <si>
    <t>{"en": "C23.65 - Manufacture of fibre cement (CAE 2365)", "es": "C23.65 - FabricaÃ§Ã£o de produtos de fibrocimento (CAE 2365)", "fr": "C23.65 - FabricaÃ§Ã£o de produtos de fibrocimento (CAE 2365)", "pt-BR": "C23.65 - FabricaÃ§Ã£o de produtos de fibrocimento (CAE 2365)", "pt-PT": "C23.65 - FabricaÃ§Ã£o de produtos de fibrocimento (CAE 2365)"}</t>
  </si>
  <si>
    <t>{"en": "C23.69 - Manufacture of other articles of concrete, plaster and cement (CAE 2369)", "es": "C23.69 - FabricaÃ§Ã£o de outros produtos de betÃ£o, gesso e cimento (CAE 2369)", "fr": "C23.69 - FabricaÃ§Ã£o de outros produtos de betÃ£o, gesso e cimento (CAE 2369)", "pt-BR": "C23.69 - FabricaÃ§Ã£o de outros produtos de betÃ£o, gesso e cimento (CAE 2369)", "pt-PT": "C23.69 - FabricaÃ§Ã£o de outros produtos de betÃ£o, gesso e cimento (CAE 2369)"}</t>
  </si>
  <si>
    <t>{"en": "C23.70 - Cutting, shaping and finishing of stone (CAE 2370)", "es": "C23.70 - Serragem, corte e acabamento de rochas ornamentais e de outras pedras de construÃ§Ã£o (CAE 2370)", "fr": "C23.70 - Serragem, corte e acabamento de rochas ornamentais e de outras pedras de construÃ§Ã£o (CAE 2370)", "pt-BR": "C23.70 - Serragem, corte e acabamento de rochas ornamentais e de outras pedras de construÃ§Ã£o (CAE 2370)", "pt-PT": "C23.70 - Serragem, corte e acabamento de rochas ornamentais e de outras pedras de construÃ§Ã£o (CAE 2370)"}</t>
  </si>
  <si>
    <t>{"en": "C23.91 - Production of abrasive products (CAE 2391)", "es": "C23.91 - FabricaÃ§Ã£o de produtos abrasivos (CAE 2391)", "fr": "C23.91 - FabricaÃ§Ã£o de produtos abrasivos (CAE 2391)", "pt-BR": "C23.91 - FabricaÃ§Ã£o de produtos abrasivos (CAE 2391)", "pt-PT": "C23.91 - FabricaÃ§Ã£o de produtos abrasivos (CAE 2391)"}</t>
  </si>
  <si>
    <t>{"en": "C23.99 - Manufacture of other non-metallic mineral products n.e.c. (CAE 2399)", "es": "C23.99 - FabricaÃ§Ã£o de outros produtos minerais nÃ£o metÃ¡licos, n.e. (CAE 2399)", "fr": "C23.99 - FabricaÃ§Ã£o de outros produtos minerais nÃ£o metÃ¡licos, n.e. (CAE 2399)", "pt-BR": "C23.99 - FabricaÃ§Ã£o de outros produtos minerais nÃ£o metÃ¡licos, n.e. (CAE 2399)", "pt-PT": "C23.99 - FabricaÃ§Ã£o de outros produtos minerais nÃ£o metÃ¡licos, n.e. (CAE 2399)"}</t>
  </si>
  <si>
    <t>{"en": "C24 - Manufacture of basic metals", "es": "C24 - IndÃºstrias metalÃºrgicas de base", "fr": "C24 - IndÃºstrias metalÃºrgicas de base", "pt-BR": "C24 - IndÃºstrias metalÃºrgicas de base", "pt-PT": "C24 - IndÃºstrias metalÃºrgicas de base"}</t>
  </si>
  <si>
    <t>{"en": "C24.10 - Manufacture of basic iron and steel and of ferro-alloys (CAE 2410)", "es": "C24.10 - Siderurgia e fabricaÃ§Ã£o de ferro - ligas (CAE 2410)", "fr": "C24.10 - Siderurgia e fabricaÃ§Ã£o de ferro - ligas (CAE 2410)", "pt-BR": "C24.10 - Siderurgia e fabricaÃ§Ã£o de ferro - ligas (CAE 2410)", "pt-PT": "C24.10 - Siderurgia e fabricaÃ§Ã£o de ferro - ligas (CAE 2410)"}</t>
  </si>
  <si>
    <t>{"en": "C24.20 - Manufacture of tubes, pipes, hollow profiles and related fittings, of steel (CAE 2420)", "es": "C24.20 - FabricaÃ§Ã£o de tubos, condutas, perfis ocos e respetivos acessÃ³rios, de aÃ§o (CAE 2420)", "fr": "C24.20 - FabricaÃ§Ã£o de tubos, condutas, perfis ocos e respetivos acessÃ³rios, de aÃ§o (CAE 2420)", "pt-BR": "C24.20 - FabricaÃ§Ã£o de tubos, condutas, perfis ocos e respetivos acessÃ³rios, de aÃ§o (CAE 2420)", "pt-PT": "C24.20 - FabricaÃ§Ã£o de tubos, condutas, perfis ocos e respetivos acessÃ³rios, de aÃ§o (CAE 2420)"}</t>
  </si>
  <si>
    <t>{"en": "C24.31 - Cold drawing of bars (CAE 2431)", "es": "C24.31 - Estiragem a frio (CAE 2431)", "fr": "C24.31 - Estiragem a frio (CAE 2431)", "pt-BR": "C24.31 - Estiragem a frio (CAE 2431)", "pt-PT": "C24.31 - Estiragem a frio (CAE 2431)"}</t>
  </si>
  <si>
    <t>{"en": "C24.32 - Cold rolling of narrow strip (CAE 2432)", "es": "C24.32 - Laminagem a frio de arco ou banda (CAE 2432)", "fr": "C24.32 - Laminagem a frio de arco ou banda (CAE 2432)", "pt-BR": "C24.32 - Laminagem a frio de arco ou banda (CAE 2432)", "pt-PT": "C24.32 - Laminagem a frio de arco ou banda (CAE 2432)"}</t>
  </si>
  <si>
    <t>{"en": "C24.33 - Cold forming or folding (CAE 2433)", "es": "C24.33 - Perfilagem a frio (CAE 2433)", "fr": "C24.33 - Perfilagem a frio (CAE 2433)", "pt-BR": "C24.33 - Perfilagem a frio (CAE 2433)", "pt-PT": "C24.33 - Perfilagem a frio (CAE 2433)"}</t>
  </si>
  <si>
    <t>{"en": "C24.34 - Cold drawing of wire (CAE 2434)", "es": "C24.34 - Trefilagem a frio (CAE 2434)", "fr": "C24.34 - Trefilagem a frio (CAE 2434)", "pt-BR": "C24.34 - Trefilagem a frio (CAE 2434)", "pt-PT": "C24.34 - Trefilagem a frio (CAE 2434)"}</t>
  </si>
  <si>
    <t>{"en": "C24.41 - Precious metals production (CAE 2441)", "es": "C24.41 - ObtenÃ§Ã£o e primeira transformaÃ§Ã£o de metais preciosos (CAE 2441)", "fr": "C24.41 - ObtenÃ§Ã£o e primeira transformaÃ§Ã£o de metais preciosos (CAE 2441)", "pt-BR": "C24.41 - ObtenÃ§Ã£o e primeira transformaÃ§Ã£o de metais preciosos (CAE 2441)", "pt-PT": "C24.41 - ObtenÃ§Ã£o e primeira transformaÃ§Ã£o de metais preciosos (CAE 2441)"}</t>
  </si>
  <si>
    <t>{"en": "C24.42 - Aluminium production (CAE 2442)", "es": "C24.42 - ObtenÃ§Ã£o e primeira transformaÃ§Ã£o de alumÃ­nio (CAE 2442)", "fr": "C24.42 - ObtenÃ§Ã£o e primeira transformaÃ§Ã£o de alumÃ­nio (CAE 2442)", "pt-BR": "C24.42 - ObtenÃ§Ã£o e primeira transformaÃ§Ã£o de alumÃ­nio (CAE 2442)", "pt-PT": "C24.42 - ObtenÃ§Ã£o e primeira transformaÃ§Ã£o de alumÃ­nio (CAE 2442)"}</t>
  </si>
  <si>
    <t>{"en": "C24.43 - Lead, zinc and tin production (CAE 2443)", "es": "C24.43 - ObtenÃ§Ã£o e primeira transformaÃ§Ã£o de chumbo, zinco e estanho (CAE 2443)", "fr": "C24.43 - ObtenÃ§Ã£o e primeira transformaÃ§Ã£o de chumbo, zinco e estanho (CAE 2443)", "pt-BR": "C24.43 - ObtenÃ§Ã£o e primeira transformaÃ§Ã£o de chumbo, zinco e estanho (CAE 2443)", "pt-PT": "C24.43 - ObtenÃ§Ã£o e primeira transformaÃ§Ã£o de chumbo, zinco e estanho (CAE 2443)"}</t>
  </si>
  <si>
    <t>{"en": "C24.44 - Copper production (CAE 2444)", "es": "C24.44 - ObtenÃ§Ã£o e primeira transformaÃ§Ã£o de cobre (CAE 2444)", "fr": "C24.44 - ObtenÃ§Ã£o e primeira transformaÃ§Ã£o de cobre (CAE 2444)", "pt-BR": "C24.44 - ObtenÃ§Ã£o e primeira transformaÃ§Ã£o de cobre (CAE 2444)", "pt-PT": "C24.44 - ObtenÃ§Ã£o e primeira transformaÃ§Ã£o de cobre (CAE 2444)"}</t>
  </si>
  <si>
    <t>{"en": "C24.45 - Other non-ferrous metal production (CAE 2445)", "es": "C24.45 - ObtenÃ§Ã£o e primeira transformaÃ§Ã£o de outros metais nÃ£o ferrosos (CAE 2445)", "fr": "C24.45 - ObtenÃ§Ã£o e primeira transformaÃ§Ã£o de outros metais nÃ£o ferrosos (CAE 2445)", "pt-BR": "C24.45 - ObtenÃ§Ã£o e primeira transformaÃ§Ã£o de outros metais nÃ£o ferrosos (CAE 2445)", "pt-PT": "C24.45 - ObtenÃ§Ã£o e primeira transformaÃ§Ã£o de outros metais nÃ£o ferrosos (CAE 2445)"}</t>
  </si>
  <si>
    <t>{"en": "C24.46 - Processing of nuclear fuel (CAE 2446)", "es": "C24.46 - Tratamento de combustÃ­vel nuclear (CAE 2446)", "fr": "C24.46 - Tratamento de combustÃ­vel nuclear (CAE 2446)", "pt-BR": "C24.46 - Tratamento de combustÃ­vel nuclear (CAE 2446)", "pt-PT": "C24.46 - Tratamento de combustÃ­vel nuclear (CAE 2446)"}</t>
  </si>
  <si>
    <t>{"en": "C24.51 - Casting of iron (CAE 2451)", "es": "C24.51 - FundiÃ§Ã£o de ferro fundido (CAE 2451)", "fr": "C24.51 - FundiÃ§Ã£o de ferro fundido (CAE 2451)", "pt-BR": "C24.51 - FundiÃ§Ã£o de ferro fundido (CAE 2451)", "pt-PT": "C24.51 - FundiÃ§Ã£o de ferro fundido (CAE 2451)"}</t>
  </si>
  <si>
    <t>{"en": "C24.52 - Casting of steel (CAE 2452)", "es": "C24.52 - FundiÃ§Ã£o de aÃ§o (CAE 2452)", "fr": "C24.52 - FundiÃ§Ã£o de aÃ§o (CAE 2452)", "pt-BR": "C24.52 - FundiÃ§Ã£o de aÃ§o (CAE 2452)", "pt-PT": "C24.52 - FundiÃ§Ã£o de aÃ§o (CAE 2452)"}</t>
  </si>
  <si>
    <t>{"en": "C24.53 - Casting of light metals (CAE 2453)", "es": "C24.53 - FundiÃ§Ã£o de metais leves (CAE 2453)", "fr": "C24.53 - FundiÃ§Ã£o de metais leves (CAE 2453)", "pt-BR": "C24.53 - FundiÃ§Ã£o de metais leves (CAE 2453)", "pt-PT": "C24.53 - FundiÃ§Ã£o de metais leves (CAE 2453)"}</t>
  </si>
  <si>
    <t>{"en": "C24.54 - Casting of other non-ferrous metals (CAE 2454)", "es": "C24.54 - FundiÃ§Ã£o de outros metais nÃ£o ferrosos (CAE 2454)", "fr": "C24.54 - FundiÃ§Ã£o de outros metais nÃ£o ferrosos (CAE 2454)", "pt-BR": "C24.54 - FundiÃ§Ã£o de outros metais nÃ£o ferrosos (CAE 2454)", "pt-PT": "C24.54 - FundiÃ§Ã£o de outros metais nÃ£o ferrosos (CAE 2454)"}</t>
  </si>
  <si>
    <t>{"en": "C25 - Manufacture of fabricated metal products, except machinery and equipment", "es": "C25 - FabricaÃ§Ã£o de produtos metÃ¡licos, exceto mÃ¡quinas e equipamentos", "fr": "C25 - FabricaÃ§Ã£o de produtos metÃ¡licos, exceto mÃ¡quinas e equipamentos", "pt-BR": "C25 - FabricaÃ§Ã£o de produtos metÃ¡licos, exceto mÃ¡quinas e equipamentos", "pt-PT": "C25 - FabricaÃ§Ã£o de produtos metÃ¡licos, exceto mÃ¡quinas e equipamentos"}</t>
  </si>
  <si>
    <t>{"en": "C25.11 - Manufacture of metal structures and parts of structures (CAE 2511)", "es": "C25.11 - FabricaÃ§Ã£o de estruturas de construÃ§Ãµes metÃ¡licas (CAE 2511)", "fr": "C25.11 - FabricaÃ§Ã£o de estruturas de construÃ§Ãµes metÃ¡licas (CAE 2511)", "pt-BR": "C25.11 - FabricaÃ§Ã£o de estruturas de construÃ§Ãµes metÃ¡licas (CAE 2511)", "pt-PT": "C25.11 - FabricaÃ§Ã£o de estruturas de construÃ§Ãµes metÃ¡licas (CAE 2511)"}</t>
  </si>
  <si>
    <t>{"en": "C25.12 - Manufacture of doors and windows of metal (CAE 2512)", "es": "C25.12 - FabricaÃ§Ã£o de portas, janelas e elementos similares em metal (CAE 2512)", "fr": "C25.12 - FabricaÃ§Ã£o de portas, janelas e elementos similares em metal (CAE 2512)", "pt-BR": "C25.12 - FabricaÃ§Ã£o de portas, janelas e elementos similares em metal (CAE 2512)", "pt-PT": "C25.12 - FabricaÃ§Ã£o de portas, janelas e elementos similares em metal (CAE 2512)"}</t>
  </si>
  <si>
    <t>{"en": "C25.21 - Manufacture of central heating radiators and boilers (CAE 2521)", "es": "C25.21 - FabricaÃ§Ã£o de caldeiras e radiadores para aquecimento central (CAE 2521)", "fr": "C25.21 - FabricaÃ§Ã£o de caldeiras e radiadores para aquecimento central (CAE 2521)", "pt-BR": "C25.21 - FabricaÃ§Ã£o de caldeiras e radiadores para aquecimento central (CAE 2521)", "pt-PT": "C25.21 - FabricaÃ§Ã£o de caldeiras e radiadores para aquecimento central (CAE 2521)"}</t>
  </si>
  <si>
    <t>{"en": "C25.29 - Manufacture of other tanks, reservoirs and containers of metal (CAE 2529)", "es": "C25.29 - FabricaÃ§Ã£o de outros reservatÃ³rios e recipientes metÃ¡licos (CAE 2529)", "fr": "C25.29 - FabricaÃ§Ã£o de outros reservatÃ³rios e recipientes metÃ¡licos (CAE 2529)", "pt-BR": "C25.29 - FabricaÃ§Ã£o de outros reservatÃ³rios e recipientes metÃ¡licos (CAE 2529)", "pt-PT": "C25.29 - FabricaÃ§Ã£o de outros reservatÃ³rios e recipientes metÃ¡licos (CAE 2529)"}</t>
  </si>
  <si>
    <t>{"en": "C25.30 - Manufacture of steam generators, except central heating hot water boilers (CAE 2530)", "es": "C25.30 - FabricaÃ§Ã£o de geradores de vapor(exceto caldeiras para aquecimento central) (CAE 2530)", "fr": "C25.30 - FabricaÃ§Ã£o de geradores de vapor(exceto caldeiras para aquecimento central) (CAE 2530)", "pt-BR": "C25.30 - FabricaÃ§Ã£o de geradores de vapor(exceto caldeiras para aquecimento central) (CAE 2530)", "pt-PT": "C25.30 - FabricaÃ§Ã£o de geradores de vapor(exceto caldeiras para aquecimento central) (CAE 2530)"}</t>
  </si>
  <si>
    <t>{"en": "C25.40 - Manufacture of weapons and ammunition (CAE 2540)", "es": "C25.40 - FabricaÃ§Ã£o de armas e muniÃ§Ãµes (CAE 2540)", "fr": "C25.40 - FabricaÃ§Ã£o de armas e muniÃ§Ãµes (CAE 2540)", "pt-BR": "C25.40 - FabricaÃ§Ã£o de armas e muniÃ§Ãµes (CAE 2540)", "pt-PT": "C25.40 - FabricaÃ§Ã£o de armas e muniÃ§Ãµes (CAE 2540)"}</t>
  </si>
  <si>
    <t>{"en": "C25.50 - Forging, pressing, stampingand roll-forming of metal; powder metallurgy (CAE 2550)", "es": "C25.50 - FabricaÃ§Ã£o de produtos forjados, estampados e laminados", "fr": "C25.50 - FabricaÃ§Ã£o de produtos forjados, estampados e laminados", "pt-BR": "C25.50 - FabricaÃ§Ã£o de produtos forjados, estampados e laminados", "pt-PT": "C25.50 - FabricaÃ§Ã£o de produtos forjados, estampados e laminados"}</t>
  </si>
  <si>
    <t>{"en": "C25.61 - Treatment and coating of metals (CAE 2561)", "es": "C25.61 - Tratamento e revestimento de metais (CAE 2561)", "fr": "C25.61 - Tratamento e revestimento de metais (CAE 2561)", "pt-BR": "C25.61 - Tratamento e revestimento de metais (CAE 2561)", "pt-PT": "C25.61 - Tratamento e revestimento de metais (CAE 2561)"}</t>
  </si>
  <si>
    <t>{"en": "C25.62 - Machining (CAE 2562)", "es": "C25.62 - Atividades de mecÃ¢nica geral (CAE 2562)", "fr": "C25.62 - Atividades de mecÃ¢nica geral (CAE 2562)", "pt-BR": "C25.62 - Atividades de mecÃ¢nica geral (CAE 2562)", "pt-PT": "C25.62 - Atividades de mecÃ¢nica geral (CAE 2562)"}</t>
  </si>
  <si>
    <t>{"en": "C25.71 - Manufacture of cutlery (CAE 2571)", "es": "C25.71 - FabricaÃ§Ã£o de cutelaria (CAE 2571)", "fr": "C25.71 - FabricaÃ§Ã£o de cutelaria (CAE 2571)", "pt-BR": "C25.71 - FabricaÃ§Ã£o de cutelaria (CAE 2571)", "pt-PT": "C25.71 - FabricaÃ§Ã£o de cutelaria (CAE 2571)"}</t>
  </si>
  <si>
    <t>{"en": "C25.72 - Manufacture of locks and hinges (CAE 2572)", "es": "C25.72 - FabricaÃ§Ã£o de fechaduras, dobradiÃ§as e de outras ferragens (CAE 2572)", "fr": "C25.72 - FabricaÃ§Ã£o de fechaduras, dobradiÃ§as e de outras ferragens (CAE 2572)", "pt-BR": "C25.72 - FabricaÃ§Ã£o de fechaduras, dobradiÃ§as e de outras ferragens (CAE 2572)", "pt-PT": "C25.72 - FabricaÃ§Ã£o de fechaduras, dobradiÃ§as e de outras ferragens (CAE 2572)"}</t>
  </si>
  <si>
    <t>{"en": "C25.73 - Manufacture of tools (CAE 2573)", "es": "C25.73 - FabricaÃ§Ã£o de ferramentas (CAE 2573)", "fr": "C25.73 - FabricaÃ§Ã£o de ferramentas (CAE 2573)", "pt-BR": "C25.73 - FabricaÃ§Ã£o de ferramentas (CAE 2573)", "pt-PT": "C25.73 - FabricaÃ§Ã£o de ferramentas (CAE 2573)"}</t>
  </si>
  <si>
    <t>{"en": "C25.91 - Manufacture of steel drums and similar containers (CAE 2591)", "es": "C25.91 - FabricaÃ§Ã£o de embalagens metÃ¡licas pesadas (CAE 2591)", "fr": "C25.91 - FabricaÃ§Ã£o de embalagens metÃ¡licas pesadas (CAE 2591)", "pt-BR": "C25.91 - FabricaÃ§Ã£o de embalagens metÃ¡licas pesadas (CAE 2591)", "pt-PT": "C25.91 - FabricaÃ§Ã£o de embalagens metÃ¡licas pesadas (CAE 2591)"}</t>
  </si>
  <si>
    <t>{"en": "C25.92 - Manufacture of light metal packaging (CAE 2592)", "es": "C25.92 - FabricaÃ§Ã£o de embalagens metÃ¡licas ligeiras (CAE 2592)", "fr": "C25.92 - FabricaÃ§Ã£o de embalagens metÃ¡licas ligeiras (CAE 2592)", "pt-BR": "C25.92 - FabricaÃ§Ã£o de embalagens metÃ¡licas ligeiras (CAE 2592)", "pt-PT": "C25.92 - FabricaÃ§Ã£o de embalagens metÃ¡licas ligeiras (CAE 2592)"}</t>
  </si>
  <si>
    <t>{"en": "C25.93 - Manufacture of wire products, chain and springs (CAE 2593)", "es": "C25.93 - FabricaÃ§Ã£o de produtos de arame, correntes e molas metÃ¡licas (CAE 2593)", "fr": "C25.93 - FabricaÃ§Ã£o de produtos de arame, correntes e molas metÃ¡licas (CAE 2593)", "pt-BR": "C25.93 - FabricaÃ§Ã£o de produtos de arame, correntes e molas metÃ¡licas (CAE 2593)", "pt-PT": "C25.93 - FabricaÃ§Ã£o de produtos de arame, correntes e molas metÃ¡licas (CAE 2593)"}</t>
  </si>
  <si>
    <t>{"en": "C25.94 - Manufacture of fasteners and screw machine products (CAE 2594)", "es": "C25.94 - FabricaÃ§Ã£o de rebites, parafusos e porcas (CAE 2594)", "fr": "C25.94 - FabricaÃ§Ã£o de rebites, parafusos e porcas (CAE 2594)", "pt-BR": "C25.94 - FabricaÃ§Ã£o de rebites, parafusos e porcas (CAE 2594)", "pt-PT": "C25.94 - FabricaÃ§Ã£o de rebites, parafusos e porcas (CAE 2594)"}</t>
  </si>
  <si>
    <t>{"en": "C25.99 - Manufacture of other fabricated metal products n.e.c. (CAE 2599)", "es": "C25.99 - FabricaÃ§Ã£o de outros produtos metÃ¡licos, n.e. (CAE 2599)", "fr": "C25.99 - FabricaÃ§Ã£o de outros produtos metÃ¡licos, n.e. (CAE 2599)", "pt-BR": "C25.99 - FabricaÃ§Ã£o de outros produtos metÃ¡licos, n.e. (CAE 2599)", "pt-PT": "C25.99 - FabricaÃ§Ã£o de outros produtos metÃ¡licos, n.e. (CAE 2599)"}</t>
  </si>
  <si>
    <t>{"en": "C26 - Manufacture of computer, electronic and optical products", "es": "C26 - FabricaÃ§Ã£o de equipamentos informÃ¡ticos, equipamento para comunicaÃ§Ãµes e produtos electrÃ³nicos e Ã³pticos", "fr": "C26 - FabricaÃ§Ã£o de equipamentos informÃ¡ticos, equipamento para comunicaÃ§Ãµes e produtos electrÃ³nicos e Ã³pticos", "pt-BR": "C26 - FabricaÃ§Ã£o de equipamentos informÃ¡ticos, equipamento para comunicaÃ§Ãµes e produtos electrÃ³nicos e Ã³pticos", "pt-PT": "C26 - FabricaÃ§Ã£o de equipamentos informÃ¡ticos, equipamento para comunicaÃ§Ãµes e produtos electrÃ³nicos e Ã³pticos"}</t>
  </si>
  <si>
    <t>{"en": "C26.11 - Manufacture of electronic components (CAE 2611)", "es": "C26.11 - FabricaÃ§Ã£o de componentes eletrÃ³nicos (CAE 2611)", "fr": "C26.11 - FabricaÃ§Ã£o de componentes eletrÃ³nicos (CAE 2611)", "pt-BR": "C26.11 - FabricaÃ§Ã£o de componentes eletrÃ³nicos (CAE 2611)", "pt-PT": "C26.11 - FabricaÃ§Ã£o de componentes eletrÃ³nicos (CAE 2611)"}</t>
  </si>
  <si>
    <t>{"en": "C26.12 - Manufacture of loaded electronic boards (CAE 2612)", "es": "C26.12 - FabricaÃ§Ã£o de placas de circuitos eletrÃ³nicos (CAE 2612)", "fr": "C26.12 - FabricaÃ§Ã£o de placas de circuitos eletrÃ³nicos (CAE 2612)", "pt-BR": "C26.12 - FabricaÃ§Ã£o de placas de circuitos eletrÃ³nicos (CAE 2612)", "pt-PT": "C26.12 - FabricaÃ§Ã£o de placas de circuitos eletrÃ³nicos (CAE 2612)"}</t>
  </si>
  <si>
    <t>{"en": "C26.20 - Manufacture of computers and peripheral equipment (CAE 2620)", "es": "C26.20 - FabricaÃ§Ã£o de computadores e de equipamento perifÃ©rico (CAE 2620)", "fr": "C26.20 - FabricaÃ§Ã£o de computadores e de equipamento perifÃ©rico (CAE 2620)", "pt-BR": "C26.20 - FabricaÃ§Ã£o de computadores e de equipamento perifÃ©rico (CAE 2620)", "pt-PT": "C26.20 - FabricaÃ§Ã£o de computadores e de equipamento perifÃ©rico (CAE 2620)"}</t>
  </si>
  <si>
    <t>{"en": "C26.30 - Manufacture of communication equipment (CAE 2630)", "es": "C26.30 - FabricaÃ§Ã£o de aparelhos e de equipamentos para comunicaÃ§Ãµes (CAE 2630)", "fr": "C26.30 - FabricaÃ§Ã£o de aparelhos e de equipamentos para comunicaÃ§Ãµes (CAE 2630)", "pt-BR": "C26.30 - FabricaÃ§Ã£o de aparelhos e de equipamentos para comunicaÃ§Ãµes (CAE 2630)", "pt-PT": "C26.30 - FabricaÃ§Ã£o de aparelhos e de equipamentos para comunicaÃ§Ãµes (CAE 2630)"}</t>
  </si>
  <si>
    <t>{"en": "C26.40 - Manufacture of consumer electronics (CAE 2640)", "es": "C26.40 - FabricaÃ§Ã£o de recetores de rÃ¡dio e de televisÃ£o e bens de consumo similares (CAE 2640)", "fr": "C26.40 - FabricaÃ§Ã£o de recetores de rÃ¡dio e de televisÃ£o e bens de consumo similares (CAE 2640)", "pt-BR": "C26.40 - FabricaÃ§Ã£o de recetores de rÃ¡dio e de televisÃ£o e bens de consumo similares (CAE 2640)", "pt-PT": "C26.40 - FabricaÃ§Ã£o de recetores de rÃ¡dio e de televisÃ£o e bens de consumo similares (CAE 2640)"}</t>
  </si>
  <si>
    <t>{"en": "C26.51 - Manufacture of instruments and appliances for measuring, testing and navigation (CAE 2651)", "es": "C26.51 - FabricaÃ§Ã£o de instrumentos e aparelhos de medida, verificaÃ§Ã£o e navegaÃ§Ã£o (CAE 2651)", "fr": "C26.51 - FabricaÃ§Ã£o de instrumentos e aparelhos de medida, verificaÃ§Ã£o e navegaÃ§Ã£o (CAE 2651)", "pt-BR": "C26.51 - FabricaÃ§Ã£o de instrumentos e aparelhos de medida, verificaÃ§Ã£o e navegaÃ§Ã£o (CAE 2651)", "pt-PT": "C26.51 - FabricaÃ§Ã£o de instrumentos e aparelhos de medida, verificaÃ§Ã£o e navegaÃ§Ã£o (CAE 2651)"}</t>
  </si>
  <si>
    <t>{"en": "C26.52 - Manufacture of watches and clocks (CAE 2652)", "es": "C26.52 - FabricaÃ§Ã£o de relÃ³gios e material de relojoaria (CAE 2652)", "fr": "C26.52 - FabricaÃ§Ã£o de relÃ³gios e material de relojoaria (CAE 2652)", "pt-BR": "C26.52 - FabricaÃ§Ã£o de relÃ³gios e material de relojoaria (CAE 2652)", "pt-PT": "C26.52 - FabricaÃ§Ã£o de relÃ³gios e material de relojoaria (CAE 2652)"}</t>
  </si>
  <si>
    <t>{"en": "C26.60 - Manufacture of irradiation, electromedical and electrotherapeutic equipment (CAE 2660)", "es": "C26.60 - FabricaÃ§Ã£o de equipamentos de radiaÃ§Ã£o, eletromedicina e eletroterapÃªutico (CAE 2660)", "fr": "C26.60 - FabricaÃ§Ã£o de equipamentos de radiaÃ§Ã£o, eletromedicina e eletroterapÃªutico (CAE 2660)", "pt-BR": "C26.60 - FabricaÃ§Ã£o de equipamentos de radiaÃ§Ã£o, eletromedicina e eletroterapÃªutico (CAE 2660)", "pt-PT": "C26.60 - FabricaÃ§Ã£o de equipamentos de radiaÃ§Ã£o, eletromedicina e eletroterapÃªutico (CAE 2660)"}</t>
  </si>
  <si>
    <t>{"en": "C26.70 - Manufacture of optical instruments and photographic equipment (CAE 2670)", "es": "C26.70 - FabricaÃ§Ã£o de instrumentos e de equipamentos Ã³ticos e fotogrÃ¡ficos (CAE 2670)", "fr": "C26.70 - FabricaÃ§Ã£o de instrumentos e de equipamentos Ã³ticos e fotogrÃ¡ficos (CAE 2670)", "pt-BR": "C26.70 - FabricaÃ§Ã£o de instrumentos e de equipamentos Ã³ticos e fotogrÃ¡ficos (CAE 2670)", "pt-PT": "C26.70 - FabricaÃ§Ã£o de instrumentos e de equipamentos Ã³ticos e fotogrÃ¡ficos (CAE 2670)"}</t>
  </si>
  <si>
    <t>{"en": "C26.80 - Manufacture of magnetic and optical media (CAE 2680)", "es": "C26.80 - FabricaÃ§Ã£o de suportes de informaÃ§Ã£o magnÃ©ticos e Ã³ticos (CAE 2680)", "fr": "C26.80 - FabricaÃ§Ã£o de suportes de informaÃ§Ã£o magnÃ©ticos e Ã³ticos (CAE 2680)", "pt-BR": "C26.80 - FabricaÃ§Ã£o de suportes de informaÃ§Ã£o magnÃ©ticos e Ã³ticos (CAE 2680)", "pt-PT": "C26.80 - FabricaÃ§Ã£o de suportes de informaÃ§Ã£o magnÃ©ticos e Ã³ticos (CAE 2680)"}</t>
  </si>
  <si>
    <t>{"en": "C27 - Manufacture of electrical equipment", "es": "C27 - FabricaÃ§Ã£o de equipamento elÃ©trico", "fr": "C27 - FabricaÃ§Ã£o de equipamento elÃ©trico", "pt-BR": "C27 - FabricaÃ§Ã£o de equipamento elÃ©trico", "pt-PT": "C27 - FabricaÃ§Ã£o de equipamento elÃ©trico"}</t>
  </si>
  <si>
    <t>{"en": "C27.11 - Manufacture of electric motors, generators and transformers (CAE 2711)", "es": "C27.11 - FabricaÃ§Ã£o de motores, geradores e transformadores elÃ©tricos (CAE 2711)", "fr": "C27.11 - FabricaÃ§Ã£o de motores, geradores e transformadores elÃ©tricos (CAE 2711)", "pt-BR": "C27.11 - FabricaÃ§Ã£o de motores, geradores e transformadores elÃ©tricos (CAE 2711)", "pt-PT": "C27.11 - FabricaÃ§Ã£o de motores, geradores e transformadores elÃ©tricos (CAE 2711)"}</t>
  </si>
  <si>
    <t>{"en": "C27.12 - Manufacture of electricity distribution and control apparatus (CAE 2712)", "es": "C27.12 - FabricaÃ§Ã£o de material de distribuiÃ§Ã£o e de controlo para instalaÃ§Ãµes elÃ©tricas (CAE 2712)", "fr": "C27.12 - FabricaÃ§Ã£o de material de distribuiÃ§Ã£o e de controlo para instalaÃ§Ãµes elÃ©tricas (CAE 2712)", "pt-BR": "C27.12 - FabricaÃ§Ã£o de material de distribuiÃ§Ã£o e de controlo para instalaÃ§Ãµes elÃ©tricas (CAE 2712)", "pt-PT": "C27.12 - FabricaÃ§Ã£o de material de distribuiÃ§Ã£o e de controlo para instalaÃ§Ãµes elÃ©tricas (CAE 2712)"}</t>
  </si>
  <si>
    <t>{"en": "C27.20 - Manufacture of batteries and accumulators (CAE 2720)", "es": "C27.20 - FabricaÃ§Ã£o de acumuladores e pilhas (CAE 2720)", "fr": "C27.20 - FabricaÃ§Ã£o de acumuladores e pilhas (CAE 2720)", "pt-BR": "C27.20 - FabricaÃ§Ã£o de acumuladores e pilhas (CAE 2720)", "pt-PT": "C27.20 - FabricaÃ§Ã£o de acumuladores e pilhas (CAE 2720)"}</t>
  </si>
  <si>
    <t>{"en": "C27.31 - Manufacture of fibre optic cables (CAE 2731)", "es": "C27.31 - FabricaÃ§Ã£o de cabos de fibra Ã³tica (CAE 2731)", "fr": "C27.31 - FabricaÃ§Ã£o de cabos de fibra Ã³tica (CAE 2731)", "pt-BR": "C27.31 - FabricaÃ§Ã£o de cabos de fibra Ã³tica (CAE 2731)", "pt-PT": "C27.31 - FabricaÃ§Ã£o de cabos de fibra Ã³tica (CAE 2731)"}</t>
  </si>
  <si>
    <t>{"en": "C27.32 - Manufacture of other electronic and electric wires and cables (CAE 2732)", "es": "C27.32 - FabricaÃ§Ã£o de outros fios e cabos elÃ©tricos e eletrÃ³nicos (CAE 2732)", "fr": "C27.32 - FabricaÃ§Ã£o de outros fios e cabos elÃ©tricos e eletrÃ³nicos (CAE 2732)", "pt-BR": "C27.32 - FabricaÃ§Ã£o de outros fios e cabos elÃ©tricos e eletrÃ³nicos (CAE 2732)", "pt-PT": "C27.32 - FabricaÃ§Ã£o de outros fios e cabos elÃ©tricos e eletrÃ³nicos (CAE 2732)"}</t>
  </si>
  <si>
    <t>{"en": "C27.33 - Manufacture of wiring devices (CAE 2733)", "es": "C27.33 - FabricaÃ§Ã£o de dispositivos e acessÃ³rios para instalaÃ§Ãµes elÃ©tricas, de baixa tensÃ£o (CAE 2733)", "fr": "C27.33 - FabricaÃ§Ã£o de dispositivos e acessÃ³rios para instalaÃ§Ãµes elÃ©tricas, de baixa tensÃ£o (CAE 2733)", "pt-BR": "C27.33 - FabricaÃ§Ã£o de dispositivos e acessÃ³rios para instalaÃ§Ãµes elÃ©tricas, de baixa tensÃ£o (CAE 2733)", "pt-PT": "C27.33 - FabricaÃ§Ã£o de dispositivos e acessÃ³rios para instalaÃ§Ãµes elÃ©tricas, de baixa tensÃ£o (CAE 2733)"}</t>
  </si>
  <si>
    <t>{"en": "C27.40 - Manufacture of electric lighting equipment (CAE 2740)", "es": "C27.40 - FabricaÃ§Ã£o de lÃ¢mpadas elÃ©tricas e de outro equipamento de iluminaÃ§Ã£o (CAE 2740)", "fr": "C27.40 - FabricaÃ§Ã£o de lÃ¢mpadas elÃ©tricas e de outro equipamento de iluminaÃ§Ã£o (CAE 2740)", "pt-BR": "C27.40 - FabricaÃ§Ã£o de lÃ¢mpadas elÃ©tricas e de outro equipamento de iluminaÃ§Ã£o (CAE 2740)", "pt-PT": "C27.40 - FabricaÃ§Ã£o de lÃ¢mpadas elÃ©tricas e de outro equipamento de iluminaÃ§Ã£o (CAE 2740)"}</t>
  </si>
  <si>
    <t>{"en": "C27.51 - Manufacture of electric domestic appliances (CAE 2751)", "es": "C27.51 - FabricaÃ§Ã£o de eletrodomÃ©sticos (CAE 2751)", "fr": "C27.51 - FabricaÃ§Ã£o de eletrodomÃ©sticos (CAE 2751)", "pt-BR": "C27.51 - FabricaÃ§Ã£o de eletrodomÃ©sticos (CAE 2751)", "pt-PT": "C27.51 - FabricaÃ§Ã£o de eletrodomÃ©sticos (CAE 2751)"}</t>
  </si>
  <si>
    <t>{"en": "C27.52 - Manufacture of non-electric domestic appliances (CAE 2752)", "es": "C27.52 - FabricaÃ§Ã£o de aparelhos nÃ£o elÃ©tricos para uso domÃ©stico (CAE 2752)", "fr": "C27.52 - FabricaÃ§Ã£o de aparelhos nÃ£o elÃ©tricos para uso domÃ©stico (CAE 2752)", "pt-BR": "C27.52 - FabricaÃ§Ã£o de aparelhos nÃ£o elÃ©tricos para uso domÃ©stico (CAE 2752)", "pt-PT": "C27.52 - FabricaÃ§Ã£o de aparelhos nÃ£o elÃ©tricos para uso domÃ©stico (CAE 2752)"}</t>
  </si>
  <si>
    <t>{"en": "C27.90 - Manufacture of other electrical equipment (CAE 2790)", "es": "C27.90 - FabricaÃ§Ã£o de outro equipamento elÃ©trico (CAE 2790)", "fr": "C27.90 - FabricaÃ§Ã£o de outro equipamento elÃ©trico (CAE 2790)", "pt-BR": "C27.90 - FabricaÃ§Ã£o de outro equipamento elÃ©trico (CAE 2790)", "pt-PT": "C27.90 - FabricaÃ§Ã£o de outro equipamento elÃ©trico (CAE 2790)"}</t>
  </si>
  <si>
    <t>{"en": "C28 - Manufacture of machinery and equipment n.e.c.", "es": "C28 - FabricaÃ§Ã£o de mÃ¡quinas e de equipamentos, n.e.", "fr": "C28 - FabricaÃ§Ã£o de mÃ¡quinas e de equipamentos, n.e.", "pt-BR": "C28 - FabricaÃ§Ã£o de mÃ¡quinas e de equipamentos, n.e.", "pt-PT": "C28 - FabricaÃ§Ã£o de mÃ¡quinas e de equipamentos, n.e."}</t>
  </si>
  <si>
    <t>{"en": "C28.11 - Manufacture of engines and turbines, except aircraft, vehicle and cycle engines (CAE 2811)", "es": "C28.11 - FabricaÃ§Ã£o de motores e turbinas, exceto motores para aeronaves, automÃ³veis e motociclos (CAE 2811)", "fr": "C28.11 - FabricaÃ§Ã£o de motores e turbinas, exceto motores para aeronaves, automÃ³veis e motociclos (CAE 2811)", "pt-BR": "C28.11 - FabricaÃ§Ã£o de motores e turbinas, exceto motores para aeronaves, automÃ³veis e motociclos (CAE 2811)", "pt-PT": "C28.11 - FabricaÃ§Ã£o de motores e turbinas, exceto motores para aeronaves, automÃ³veis e motociclos (CAE 2811)"}</t>
  </si>
  <si>
    <t>{"en": "C28.12 - Manufacture of fluid power equipment (CAE 2812)", "es": "C28.12 - FabricaÃ§Ã£o de equipamento hidrÃ¡ulico e pneumÃ¡tico (CAE 2812)", "fr": "C28.12 - FabricaÃ§Ã£o de equipamento hidrÃ¡ulico e pneumÃ¡tico (CAE 2812)", "pt-BR": "C28.12 - FabricaÃ§Ã£o de equipamento hidrÃ¡ulico e pneumÃ¡tico (CAE 2812)", "pt-PT": "C28.12 - FabricaÃ§Ã£o de equipamento hidrÃ¡ulico e pneumÃ¡tico (CAE 2812)"}</t>
  </si>
  <si>
    <t>{"en": "C28.13 - Manufacture of other pumps and compressors (CAE 2813)", "es": "C28.13 - FabricaÃ§Ã£o de outras bombas e compressores (CAE 2813)", "fr": "C28.13 - FabricaÃ§Ã£o de outras bombas e compressores (CAE 2813)", "pt-BR": "C28.13 - FabricaÃ§Ã£o de outras bombas e compressores (CAE 2813)", "pt-PT": "C28.13 - FabricaÃ§Ã£o de outras bombas e compressores (CAE 2813)"}</t>
  </si>
  <si>
    <t>{"en": "C28.14 - Manufacture of other taps and valves (CAE 2814)", "es": "C28.14 - FabricaÃ§Ã£o de outras torneiras e vÃ¡lvulas (CAE 2814)", "fr": "C28.14 - FabricaÃ§Ã£o de outras torneiras e vÃ¡lvulas (CAE 2814)", "pt-BR": "C28.14 - FabricaÃ§Ã£o de outras torneiras e vÃ¡lvulas (CAE 2814)", "pt-PT": "C28.14 - FabricaÃ§Ã£o de outras torneiras e vÃ¡lvulas (CAE 2814)"}</t>
  </si>
  <si>
    <t>{"en": "C28.15 - Manufacture of bearings, gears, gearing and driving elements (CAE 2815)", "es": "C28.15 - FabricaÃ§Ã£o de rolamentos, de engrenagens e de outros Ã³rgÃ£os de transmissÃ£o (CAE 2815)", "fr": "C28.15 - FabricaÃ§Ã£o de rolamentos, de engrenagens e de outros Ã³rgÃ£os de transmissÃ£o (CAE 2815)", "pt-BR": "C28.15 - FabricaÃ§Ã£o de rolamentos, de engrenagens e de outros Ã³rgÃ£os de transmissÃ£o (CAE 2815)", "pt-PT": "C28.15 - FabricaÃ§Ã£o de rolamentos, de engrenagens e de outros Ã³rgÃ£os de transmissÃ£o (CAE 2815)"}</t>
  </si>
  <si>
    <t>{"en": "C28.21 - Manufacture of ovens, furnaces and furnace burners (CAE 2821)", "es": "C28.21 - FabricaÃ§Ã£o de fornos e queimadores (CAE 2821)", "fr": "C28.21 - FabricaÃ§Ã£o de fornos e queimadores (CAE 2821)", "pt-BR": "C28.21 - FabricaÃ§Ã£o de fornos e queimadores (CAE 2821)", "pt-PT": "C28.21 - FabricaÃ§Ã£o de fornos e queimadores (CAE 2821)"}</t>
  </si>
  <si>
    <t>{"en": "C28.22 - Manufacture of lifting and handling equipment (CAE 2822)", "es": "C28.22 - FabricaÃ§Ã£o de equipamento de elevaÃ§Ã£o e de movimentaÃ§Ã£o (CAE 2822)", "fr": "C28.22 - FabricaÃ§Ã£o de equipamento de elevaÃ§Ã£o e de movimentaÃ§Ã£o (CAE 2822)", "pt-BR": "C28.22 - FabricaÃ§Ã£o de equipamento de elevaÃ§Ã£o e de movimentaÃ§Ã£o (CAE 2822)", "pt-PT": "C28.22 - FabricaÃ§Ã£o de equipamento de elevaÃ§Ã£o e de movimentaÃ§Ã£o (CAE 2822)"}</t>
  </si>
  <si>
    <t>{"en": "C28.23 - Manufacture of office machinery and equipment (except computers and peripheral equipment) (CAE 2823)", "es": "C28.23 - FabricaÃ§Ã£o de mÃ¡quinas e equipamento de escritÃ³rio, exceto computadores e equipamento perifÃ©rico (CAE 2823)", "fr": "C28.23 - FabricaÃ§Ã£o de mÃ¡quinas e equipamento de escritÃ³rio, exceto computadores e equipamento perifÃ©rico (CAE 2823)", "pt-BR": "C28.23 - FabricaÃ§Ã£o de mÃ¡quinas e equipamento de escritÃ³rio, exceto computadores e equipamento perifÃ©rico (CAE 2823)", "pt-PT": "C28.23 - FabricaÃ§Ã£o de mÃ¡quinas e equipamento de escritÃ³rio, exceto computadores e equipamento perifÃ©rico (CAE 2823)"}</t>
  </si>
  <si>
    <t>{"en": "C28.24 - Manufacture of power-driven hand tools (CAE 2824)", "es": "C28.24 - FabricaÃ§Ã£o de mÃ¡quinas - ferramentas portÃ¡teis com motor (CAE 2824)", "fr": "C28.24 - FabricaÃ§Ã£o de mÃ¡quinas - ferramentas portÃ¡teis com motor (CAE 2824)", "pt-BR": "C28.24 - FabricaÃ§Ã£o de mÃ¡quinas - ferramentas portÃ¡teis com motor (CAE 2824)", "pt-PT": "C28.24 - FabricaÃ§Ã£o de mÃ¡quinas - ferramentas portÃ¡teis com motor (CAE 2824)"}</t>
  </si>
  <si>
    <t>{"en": "C28.25 - Manufacture of non-domestic cooling and ventilation equipment (CAE 2825)", "es": "C28.25 - FabricaÃ§Ã£o de equipamento nÃ£o domÃ©stico para refrigeraÃ§Ã£o e ventilaÃ§Ã£o (CAE 2825)", "fr": "C28.25 - FabricaÃ§Ã£o de equipamento nÃ£o domÃ©stico para refrigeraÃ§Ã£o e ventilaÃ§Ã£o (CAE 2825)", "pt-BR": "C28.25 - FabricaÃ§Ã£o de equipamento nÃ£o domÃ©stico para refrigeraÃ§Ã£o e ventilaÃ§Ã£o (CAE 2825)", "pt-PT": "C28.25 - FabricaÃ§Ã£o de equipamento nÃ£o domÃ©stico para refrigeraÃ§Ã£o e ventilaÃ§Ã£o (CAE 2825)"}</t>
  </si>
  <si>
    <t>{"en": "C28.29 - Manufacture of other general-purpose machinery n.e.c. (CAE 2829)", "es": "C28.29 - FabricaÃ§Ã£o de outras mÃ¡quinas para uso geral, n.e. (CAE 2829)", "fr": "C28.29 - FabricaÃ§Ã£o de outras mÃ¡quinas para uso geral, n.e. (CAE 2829)", "pt-BR": "C28.29 - FabricaÃ§Ã£o de outras mÃ¡quinas para uso geral, n.e. (CAE 2829)", "pt-PT": "C28.29 - FabricaÃ§Ã£o de outras mÃ¡quinas para uso geral, n.e. (CAE 2829)"}</t>
  </si>
  <si>
    <t>{"en": "C28.30 - Manufacture of agricultural and forestry machinery (CAE 2830)", "es": "C28.30 - FabricaÃ§Ã£o de mÃ¡quinas e de tratores para a agricultura, pecuÃ¡ria e silvicultura (CAE 2830)", "fr": "C28.30 - FabricaÃ§Ã£o de mÃ¡quinas e de tratores para a agricultura, pecuÃ¡ria e silvicultura (CAE 2830)", "pt-BR": "C28.30 - FabricaÃ§Ã£o de mÃ¡quinas e de tratores para a agricultura, pecuÃ¡ria e silvicultura (CAE 2830)", "pt-PT": "C28.30 - FabricaÃ§Ã£o de mÃ¡quinas e de tratores para a agricultura, pecuÃ¡ria e silvicultura (CAE 2830)"}</t>
  </si>
  <si>
    <t>{"en": "C28.41 - Manufacture of metal forming machinery (CAE 2841)", "es": "C28.41 - FabricaÃ§Ã£o de mÃ¡quinas - ferramentas para metais (CAE 2841)", "fr": "C28.41 - FabricaÃ§Ã£o de mÃ¡quinas - ferramentas para metais (CAE 2841)", "pt-BR": "C28.41 - FabricaÃ§Ã£o de mÃ¡quinas - ferramentas para metais (CAE 2841)", "pt-PT": "C28.41 - FabricaÃ§Ã£o de mÃ¡quinas - ferramentas para metais (CAE 2841)"}</t>
  </si>
  <si>
    <t>{"en": "C28.49 - Manufacture of other machine tools (CAE 2849)", "es": "C28.49 - FabricaÃ§Ã£o de outras mÃ¡quinas - ferramentas (CAE 2849)", "fr": "C28.49 - FabricaÃ§Ã£o de outras mÃ¡quinas - ferramentas (CAE 2849)", "pt-BR": "C28.49 - FabricaÃ§Ã£o de outras mÃ¡quinas - ferramentas (CAE 2849)", "pt-PT": "C28.49 - FabricaÃ§Ã£o de outras mÃ¡quinas - ferramentas (CAE 2849)"}</t>
  </si>
  <si>
    <t>{"en": "C28.91 - Manufacture of machinery for metallurgy (CAE 2891)", "es": "C28.91 - FabricaÃ§Ã£o de mÃ¡quinas para a metalurgia (CAE 2891)", "fr": "C28.91 - FabricaÃ§Ã£o de mÃ¡quinas para a metalurgia (CAE 2891)", "pt-BR": "C28.91 - FabricaÃ§Ã£o de mÃ¡quinas para a metalurgia (CAE 2891)", "pt-PT": "C28.91 - FabricaÃ§Ã£o de mÃ¡quinas para a metalurgia (CAE 2891)"}</t>
  </si>
  <si>
    <t>{"en": "C28.92 - Manufacture of machinery for mining, quarrying and construction (CAE 2892)", "es": "C28.92 - FabricaÃ§Ã£o de mÃ¡quinas para as indÃºstrias extrativas e para a construÃ§Ã£o (CAE 2892)", "fr": "C28.92 - FabricaÃ§Ã£o de mÃ¡quinas para as indÃºstrias extrativas e para a construÃ§Ã£o (CAE 2892)", "pt-BR": "C28.92 - FabricaÃ§Ã£o de mÃ¡quinas para as indÃºstrias extrativas e para a construÃ§Ã£o (CAE 2892)", "pt-PT": "C28.92 - FabricaÃ§Ã£o de mÃ¡quinas para as indÃºstrias extrativas e para a construÃ§Ã£o (CAE 2892)"}</t>
  </si>
  <si>
    <t>{"en": "C28.93 - Manufacture of machinery for food, beverage and tobacco processing (CAE 2893)", "es": "C28.93 - FabricaÃ§Ã£o de mÃ¡quinas para as indÃºstrias alimentares, das bebidas e do tabaco (CAE 2893)", "fr": "C28.93 - FabricaÃ§Ã£o de mÃ¡quinas para as indÃºstrias alimentares, das bebidas e do tabaco (CAE 2893)", "pt-BR": "C28.93 - FabricaÃ§Ã£o de mÃ¡quinas para as indÃºstrias alimentares, das bebidas e do tabaco (CAE 2893)", "pt-PT": "C28.93 - FabricaÃ§Ã£o de mÃ¡quinas para as indÃºstrias alimentares, das bebidas e do tabaco (CAE 2893)"}</t>
  </si>
  <si>
    <t>{"en": "C28.94 - Manufacture of machinery for textile, apparel and leather production (CAE 2894)", "es": "C28.94 - FabricaÃ§Ã£o de mÃ¡quinas para as indÃºstrias tÃªxtil, do vestuÃ¡rio e do couro (CAE 2894)", "fr": "C28.94 - FabricaÃ§Ã£o de mÃ¡quinas para as indÃºstrias tÃªxtil, do vestuÃ¡rio e do couro (CAE 2894)", "pt-BR": "C28.94 - FabricaÃ§Ã£o de mÃ¡quinas para as indÃºstrias tÃªxtil, do vestuÃ¡rio e do couro (CAE 2894)", "pt-PT": "C28.94 - FabricaÃ§Ã£o de mÃ¡quinas para as indÃºstrias tÃªxtil, do vestuÃ¡rio e do couro (CAE 2894)"}</t>
  </si>
  <si>
    <t>{"en": "C28.95 - Manufacture of machinery for paper and paperboard production (CAE 2895)", "es": "C28.95 - FabricaÃ§Ã£o de mÃ¡quinas para as indÃºstrias do papel e do cartÃ£o (CAE 2895)", "fr": "C28.95 - FabricaÃ§Ã£o de mÃ¡quinas para as indÃºstrias do papel e do cartÃ£o (CAE 2895)", "pt-BR": "C28.95 - FabricaÃ§Ã£o de mÃ¡quinas para as indÃºstrias do papel e do cartÃ£o (CAE 2895)", "pt-PT": "C28.95 - FabricaÃ§Ã£o de mÃ¡quinas para as indÃºstrias do papel e do cartÃ£o (CAE 2895)"}</t>
  </si>
  <si>
    <t>{"en": "C28.96 - Manufacture of plastic and rubber machinery (CAE 2896)", "es": "C28.96 - FabricaÃ§Ã£o de mÃ¡quinas para as indÃºstrias do plÃ¡stico e da borracha (CAE 2896)", "fr": "C28.96 - FabricaÃ§Ã£o de mÃ¡quinas para as indÃºstrias do plÃ¡stico e da borracha (CAE 2896)", "pt-BR": "C28.96 - FabricaÃ§Ã£o de mÃ¡quinas para as indÃºstrias do plÃ¡stico e da borracha (CAE 2896)", "pt-PT": "C28.96 - FabricaÃ§Ã£o de mÃ¡quinas para as indÃºstrias do plÃ¡stico e da borracha (CAE 2896)"}</t>
  </si>
  <si>
    <t>{"en": "C28.99 - Manufacture of other special-purpose machinery n.e.c. (CAE 2899)", "es": "C28.99 - FabricaÃ§Ã£o de outras mÃ¡quinas e equipamento para uso especÃ­fico, n.e. (CAE 2899)", "fr": "C28.99 - FabricaÃ§Ã£o de outras mÃ¡quinas e equipamento para uso especÃ­fico, n.e. (CAE 2899)", "pt-BR": "C28.99 - FabricaÃ§Ã£o de outras mÃ¡quinas e equipamento para uso especÃ­fico, n.e. (CAE 2899)", "pt-PT": "C28.99 - FabricaÃ§Ã£o de outras mÃ¡quinas e equipamento para uso especÃ­fico, n.e. (CAE 2899)"}</t>
  </si>
  <si>
    <t>{"en": "C29 - Manufacture of motor vehicles, trailers and semi-trailers", "es": "C29 - FabricaÃ§Ã£o de veÃ­culos automÃ³veis, reboques, semi - reboques e componentes para veÃ­culos automÃ³veis", "fr": "C29 - FabricaÃ§Ã£o de veÃ­culos automÃ³veis, reboques, semi - reboques e componentes para veÃ­culos automÃ³veis", "pt-BR": "C29 - FabricaÃ§Ã£o de veÃ­culos automÃ³veis, reboques, semi - reboques e componentes para veÃ­culos automÃ³veis", "pt-PT": "C29 - FabricaÃ§Ã£o de veÃ­culos automÃ³veis, reboques, semi - reboques e componentes para veÃ­culos automÃ³veis"}</t>
  </si>
  <si>
    <t>{"en": "C29.10 - Manufacture of motor vehicles (CAE 2910)", "es": "C29.10 - FabricaÃ§Ã£o de veÃ­culos automÃ³veis (CAE 2910)", "fr": "C29.10 - FabricaÃ§Ã£o de veÃ­culos automÃ³veis (CAE 2910)", "pt-BR": "C29.10 - FabricaÃ§Ã£o de veÃ­culos automÃ³veis (CAE 2910)", "pt-PT": "C29.10 - FabricaÃ§Ã£o de veÃ­culos automÃ³veis (CAE 2910)"}</t>
  </si>
  <si>
    <t>{"en": "C29.20 - Manufacture of bodies (coachwork) for motor vehicles; manufacture of trailers and semi-trailers (CAE 2920)", "es": "C29.20 - FabricaÃ§Ã£o de carroÃ§arias, reboques e semi - reboques (CAE 2920)", "fr": "C29.20 - FabricaÃ§Ã£o de carroÃ§arias, reboques e semi - reboques (CAE 2920)", "pt-BR": "C29.20 - FabricaÃ§Ã£o de carroÃ§arias, reboques e semi - reboques (CAE 2920)", "pt-PT": "C29.20 - FabricaÃ§Ã£o de carroÃ§arias, reboques e semi - reboques (CAE 2920)"}</t>
  </si>
  <si>
    <t>{"en": "C29.31 - Manufacture of electrical and electronic equipment for motor vehicles (CAE 2931)", "es": "C29.31 - FabricaÃ§Ã£o de equipamento elÃ©trico e eletrÃ³nico para veÃ­culos automÃ³veis (CAE 2931)", "fr": "C29.31 - FabricaÃ§Ã£o de equipamento elÃ©trico e eletrÃ³nico para veÃ­culos automÃ³veis (CAE 2931)", "pt-BR": "C29.31 - FabricaÃ§Ã£o de equipamento elÃ©trico e eletrÃ³nico para veÃ­culos automÃ³veis (CAE 2931)", "pt-PT": "C29.31 - FabricaÃ§Ã£o de equipamento elÃ©trico e eletrÃ³nico para veÃ­culos automÃ³veis (CAE 2931)"}</t>
  </si>
  <si>
    <t>{"en": "C29.32 - Manufacture of other parts and accessor ies for motor vehicles (CAE 2932)", "es": "C29.32 - FabricaÃ§Ã£o de outros componentes e acessÃ³rios para veÃ­culos automÃ³veis (CAE 2932)", "fr": "C29.32 - FabricaÃ§Ã£o de outros componentes e acessÃ³rios para veÃ­culos automÃ³veis (CAE 2932)", "pt-BR": "C29.32 - FabricaÃ§Ã£o de outros componentes e acessÃ³rios para veÃ­culos automÃ³veis (CAE 2932)", "pt-PT": "C29.32 - FabricaÃ§Ã£o de outros componentes e acessÃ³rios para veÃ­culos automÃ³veis (CAE 2932)"}</t>
  </si>
  <si>
    <t>{"en": "C30 - Manufacture of other transport equipment", "es": "C30 - FabricaÃ§Ã£o de outro equipamento de transporte", "fr": "C30 - FabricaÃ§Ã£o de outro equipamento de transporte", "pt-BR": "C30 - FabricaÃ§Ã£o de outro equipamento de transporte", "pt-PT": "C30 - FabricaÃ§Ã£o de outro equipamento de transporte"}</t>
  </si>
  <si>
    <t>{"en": "C30.11 - Building of ships and floating structures (CAE 3011)", "es": "C30.11 - ConstruÃ§Ã£o de embarcaÃ§Ãµes e estruturas flutuantes, exceto de recreio e desporto (CAE 3011)", "fr": "C30.11 - ConstruÃ§Ã£o de embarcaÃ§Ãµes e estruturas flutuantes, exceto de recreio e desporto (CAE 3011)", "pt-BR": "C30.11 - ConstruÃ§Ã£o de embarcaÃ§Ãµes e estruturas flutuantes, exceto de recreio e desporto (CAE 3011)", "pt-PT": "C30.11 - ConstruÃ§Ã£o de embarcaÃ§Ãµes e estruturas flutuantes, exceto de recreio e desporto (CAE 3011)"}</t>
  </si>
  <si>
    <t>{"en": "C30.12 - Building of pleasure and sporting boats (CAE 3012)", "es": "C30.12 - ConstruÃ§Ã£o de embarcaÃ§Ãµes de recreio e desporto (CAE 3012)", "fr": "C30.12 - ConstruÃ§Ã£o de embarcaÃ§Ãµes de recreio e desporto (CAE 3012)", "pt-BR": "C30.12 - ConstruÃ§Ã£o de embarcaÃ§Ãµes de recreio e desporto (CAE 3012)", "pt-PT": "C30.12 - ConstruÃ§Ã£o de embarcaÃ§Ãµes de recreio e desporto (CAE 3012)"}</t>
  </si>
  <si>
    <t>{"en": "C30.20 - Manufacture of railway locomotives and rolling stock (CAE 3020)", "es": "C30.20 - FabricaÃ§Ã£o de material circulante para caminhos - de - ferro (CAE 3020)", "fr": "C30.20 - FabricaÃ§Ã£o de material circulante para caminhos - de - ferro (CAE 3020)", "pt-BR": "C30.20 - FabricaÃ§Ã£o de material circulante para caminhos - de - ferro (CAE 3020)", "pt-PT": "C30.20 - FabricaÃ§Ã£o de material circulante para caminhos - de - ferro (CAE 3020)"}</t>
  </si>
  <si>
    <t>{"en": "C30.30 - Manufacture of air and spacecraft and related machinery (CAE 3030)", "es": "C30.30. - FabricaÃ§Ã£o de aeronaves, de veÃ­culos espaciais e equipamento relacionado (CAE 3030)", "fr": "C30.30. - FabricaÃ§Ã£o de aeronaves, de veÃ­culos espaciais e equipamento relacionado (CAE 3030)", "pt-BR": "C30.30. - FabricaÃ§Ã£o de aeronaves, de veÃ­culos espaciais e equipamento relacionado (CAE 3030)", "pt-PT": "C30.30. - FabricaÃ§Ã£o de aeronaves, de veÃ­culos espaciais e equipamento relacionado (CAE 3030)"}</t>
  </si>
  <si>
    <t>{"en": "C30.40 - Manufacture of militaryfighting vehicles (CAE 3040)", "es": "C30.40 - FabricaÃ§Ã£o de veÃ­culos militares de combate (CAE 3040)", "fr": "C30.40 - FabricaÃ§Ã£o de veÃ­culos militares de combate (CAE 3040)", "pt-BR": "C30.40 - FabricaÃ§Ã£o de veÃ­culos militares de combate (CAE 3040)", "pt-PT": "C30.40 - FabricaÃ§Ã£o de veÃ­culos militares de combate (CAE 3040)"}</t>
  </si>
  <si>
    <t>{"en": "C30.91 - Manufacture of motorcycles (CAE 3091)", "es": "C30.91 - FabricaÃ§Ã£o de motociclos (CAE 3091)", "fr": "C30.91 - FabricaÃ§Ã£o de motociclos (CAE 3091)", "pt-BR": "C30.91 - FabricaÃ§Ã£o de motociclos (CAE 3091)", "pt-PT": "C30.91 - FabricaÃ§Ã£o de motociclos (CAE 3091)"}</t>
  </si>
  <si>
    <t>{"en": "C30.92 - Manufacture of bicycles and invalid carriages (CAE 3092)", "es": "C30.92 - FabricaÃ§Ã£o de bicicletas e veÃ­culos para invÃ¡lidos (CAE 3092)", "fr": "C30.92 - FabricaÃ§Ã£o de bicicletas e veÃ­culos para invÃ¡lidos (CAE 3092)", "pt-BR": "C30.92 - FabricaÃ§Ã£o de bicicletas e veÃ­culos para invÃ¡lidos (CAE 3092)", "pt-PT": "C30.92 - FabricaÃ§Ã£o de bicicletas e veÃ­culos para invÃ¡lidos (CAE 3092)"}</t>
  </si>
  <si>
    <t>{"en": "C30.99 - Manufacture of other transport equipment n.e.c. (CAE 3099)", "es": "C30.99 - FabricaÃ§Ã£o de outro equipamento de transporte, n.e. (CAE 3099)", "fr": "C30.99 - FabricaÃ§Ã£o de outro equipamento de transporte, n.e. (CAE 3099)", "pt-BR": "C30.99 - FabricaÃ§Ã£o de outro equipamento de transporte, n.e. (CAE 3099)", "pt-PT": "C30.99 - FabricaÃ§Ã£o de outro equipamento de transporte, n.e. (CAE 3099)"}</t>
  </si>
  <si>
    <t>{"en": "C31 - Manufacture of furniture", "es": "C31 - FabricaÃ§Ã£o de mobiliÃ¡rio e de colchÃµes", "fr": "C31 - FabricaÃ§Ã£o de mobiliÃ¡rio e de colchÃµes", "pt-BR": "C31 - FabricaÃ§Ã£o de mobiliÃ¡rio e de colchÃµes", "pt-PT": "C31 - FabricaÃ§Ã£o de mobiliÃ¡rio e de colchÃµes"}</t>
  </si>
  <si>
    <t>{"en": "C31.01 - Manufacture of office and shop furniture (CAE 3101)", "es": "C31.01 - FabricaÃ§Ã£o de mobiliÃ¡rio para escritÃ³rio e comÃ©rcio (CAE 3101)", "fr": "C31.01 - FabricaÃ§Ã£o de mobiliÃ¡rio para escritÃ³rio e comÃ©rcio (CAE 3101)", "pt-BR": "C31.01 - FabricaÃ§Ã£o de mobiliÃ¡rio para escritÃ³rio e comÃ©rcio (CAE 3101)", "pt-PT": "C31.01 - FabricaÃ§Ã£o de mobiliÃ¡rio para escritÃ³rio e comÃ©rcio (CAE 3101)"}</t>
  </si>
  <si>
    <t>{"en": "C31.02 - Manufacture of kitchen furniture (CAE 3102)", "es": "C31.02 - FabricaÃ§Ã£o de mobiliÃ¡rio de cozinha (CAE 3102)", "fr": "C31.02 - FabricaÃ§Ã£o de mobiliÃ¡rio de cozinha (CAE 3102)", "pt-BR": "C31.02 - FabricaÃ§Ã£o de mobiliÃ¡rio de cozinha (CAE 3102)", "pt-PT": "C31.02 - FabricaÃ§Ã£o de mobiliÃ¡rio de cozinha (CAE 3102)"}</t>
  </si>
  <si>
    <t>{"en": "C31.03 - Manufacture of mattresses (CAE 3103)", "es": "C31.03 - FabricaÃ§Ã£o de colchoaria (CAE 3103)", "fr": "C31.03 - FabricaÃ§Ã£o de colchoaria (CAE 3103)", "pt-BR": "C31.03 - FabricaÃ§Ã£o de colchoaria (CAE 3103)", "pt-PT": "C31.03 - FabricaÃ§Ã£o de colchoaria (CAE 3103)"}</t>
  </si>
  <si>
    <t>{"en": "C31.09 - Manufacture of other furniture (CAE 3109)", "es": "C31.09 - FabricaÃ§Ã£o de mobiliÃ¡rio para outros fins (CAE 3109)", "fr": "C31.09 - FabricaÃ§Ã£o de mobiliÃ¡rio para outros fins (CAE 3109)", "pt-BR": "C31.09 - FabricaÃ§Ã£o de mobiliÃ¡rio para outros fins (CAE 3109)", "pt-PT": "C31.09 - FabricaÃ§Ã£o de mobiliÃ¡rio para outros fins (CAE 3109)"}</t>
  </si>
  <si>
    <t>{"en": "C32 - Other manufacturing", "es": "C32 - Outras indÃºstrias transformadoras", "fr": "C32 - Outras indÃºstrias transformadoras", "pt-BR": "C32 - Outras indÃºstrias transformadoras", "pt-PT": "C32 - Outras indÃºstrias transformadoras"}</t>
  </si>
  <si>
    <t>{"en": "C32.11 - Striking of coins (CAE 3211)", "es": "C32.11 - Cunhagem de moedas (CAE 3211)", "fr": "C32.11 - Cunhagem de moedas (CAE 3211)", "pt-BR": "C32.11 - Cunhagem de moedas (CAE 3211)", "pt-PT": "C32.11 - Cunhagem de moedas (CAE 3211)"}</t>
  </si>
  <si>
    <t>{"en": "C32.12 - Manufacture of jewelleryand related articles (CAE 3212)", "es": "C32.12 - FabricaÃ§Ã£o de joalharia, ourivesaria e artigos similares (CAE 3212)", "fr": "C32.12 - FabricaÃ§Ã£o de joalharia, ourivesaria e artigos similares (CAE 3212)", "pt-BR": "C32.12 - FabricaÃ§Ã£o de joalharia, ourivesaria e artigos similares (CAE 3212)", "pt-PT": "C32.12 - FabricaÃ§Ã£o de joalharia, ourivesaria e artigos similares (CAE 3212)"}</t>
  </si>
  <si>
    <t>{"en": "C32.13 - Manufacture of imitation jewelleryand related articles (CAE 3213)", "es": "C32.13 - FabricaÃ§Ã£o de bijutarias (CAE 3213)", "fr": "C32.13 - FabricaÃ§Ã£o de bijutarias (CAE 3213)", "pt-BR": "C32.13 - FabricaÃ§Ã£o de bijutarias (CAE 3213)", "pt-PT": "C32.13 - FabricaÃ§Ã£o de bijutarias (CAE 3213)"}</t>
  </si>
  <si>
    <t>{"en": "C32.20 - Manufacture of musical instruments (CAE 3220)", "es": "C32.20 - FabricaÃ§Ã£o de instrumentos musicais (CAE 3220)", "fr": "C32.20 - FabricaÃ§Ã£o de instrumentos musicais (CAE 3220)", "pt-BR": "C32.20 - FabricaÃ§Ã£o de instrumentos musicais (CAE 3220)", "pt-PT": "C32.20 - FabricaÃ§Ã£o de instrumentos musicais (CAE 3220)"}</t>
  </si>
  <si>
    <t>{"en": "C32.30 - Manufacture of sports goods (CAE 3230)", "es": "C32.30 - FabricaÃ§Ã£o de artigos de desporto (CAE 3230)", "fr": "C32.30 - FabricaÃ§Ã£o de artigos de desporto (CAE 3230)", "pt-BR": "C32.30 - FabricaÃ§Ã£o de artigos de desporto (CAE 3230)", "pt-PT": "C32.30 - FabricaÃ§Ã£o de artigos de desporto (CAE 3230)"}</t>
  </si>
  <si>
    <t>{"en": "C32.40 - Manufacture of games and toys (CAE 3240)", "es": "C32.40 - FabricaÃ§Ã£o de jogos e de brinquedos (CAE 3240)", "fr": "C32.40 - FabricaÃ§Ã£o de jogos e de brinquedos (CAE 3240)", "pt-BR": "C32.40 - FabricaÃ§Ã£o de jogos e de brinquedos (CAE 3240)", "pt-PT": "C32.40 - FabricaÃ§Ã£o de jogos e de brinquedos (CAE 3240)"}</t>
  </si>
  <si>
    <t>{"en": "C32.50 - Manufacture of medical and dental instruments and supplies (CAE 3250)", "es": "C32.50 - FabricaÃ§Ã£o de instrumentos e material mÃ©dico - cirÃºrgico (CAE 3250)", "fr": "C32.50 - FabricaÃ§Ã£o de instrumentos e material mÃ©dico - cirÃºrgico (CAE 3250)", "pt-BR": "C32.50 - FabricaÃ§Ã£o de instrumentos e material mÃ©dico - cirÃºrgico (CAE 3250)", "pt-PT": "C32.50 - FabricaÃ§Ã£o de instrumentos e material mÃ©dico - cirÃºrgico (CAE 3250)"}</t>
  </si>
  <si>
    <t>{"en": "C32.91 - Manufacture of brooms and brushes (CAE 3291)", "es": "C32.91 - FabricaÃ§Ã£o de vassouras, escovas e pincÃ©is (CAE 3291)", "fr": "C32.91 - FabricaÃ§Ã£o de vassouras, escovas e pincÃ©is (CAE 3291)", "pt-BR": "C32.91 - FabricaÃ§Ã£o de vassouras, escovas e pincÃ©is (CAE 3291)", "pt-PT": "C32.91 - FabricaÃ§Ã£o de vassouras, escovas e pincÃ©is (CAE 3291)"}</t>
  </si>
  <si>
    <t>{"en": "C32.99 - Other manufacturing n.e.c. (CAE 3299)", "es": "C32.99 - Outras indÃºstrias transformadoras, n.e. (CAE 3299)", "fr": "C32.99 - Outras indÃºstrias transformadoras, n.e. (CAE 3299)", "pt-BR": "C32.99 - Outras indÃºstrias transformadoras, n.e. (CAE 3299)", "pt-PT": "C32.99 - Outras indÃºstrias transformadoras, n.e. (CAE 3299)"}</t>
  </si>
  <si>
    <t>{"en": "C33 - Repair and installation of machinery and equipment", "es": "C33 - ReparaÃ§Ã£o, manutenÃ§Ã£o e instalaÃ§Ã£o de mÃ¡quinas e equipamentos", "fr": "C33 - ReparaÃ§Ã£o, manutenÃ§Ã£o e instalaÃ§Ã£o de mÃ¡quinas e equipamentos", "pt-BR": "C33 - ReparaÃ§Ã£o, manutenÃ§Ã£o e instalaÃ§Ã£o de mÃ¡quinas e equipamentos", "pt-PT": "C33 - ReparaÃ§Ã£o, manutenÃ§Ã£o e instalaÃ§Ã£o de mÃ¡quinas e equipamentos"}</t>
  </si>
  <si>
    <t>{"en": "C33.11 - Repair of fabricated metal products (CAE 3311)", "es": "C33.11 - ReparaÃ§Ã£o e manutenÃ§Ã£o de produtos metÃ¡licos(exceto mÃ¡quinas e equipamentos) (CAE 3311)", "fr": "C33.11 - ReparaÃ§Ã£o e manutenÃ§Ã£o de produtos metÃ¡licos(exceto mÃ¡quinas e equipamentos) (CAE 3311)", "pt-BR": "C33.11 - ReparaÃ§Ã£o e manutenÃ§Ã£o de produtos metÃ¡licos(exceto mÃ¡quinas e equipamentos) (CAE 3311)", "pt-PT": "C33.11 - ReparaÃ§Ã£o e manutenÃ§Ã£o de produtos metÃ¡licos(exceto mÃ¡quinas e equipamentos) (CAE 3311)"}</t>
  </si>
  <si>
    <t>{"en": "C33.12 - Repair of machinery (CAE 3312)", "es": "C33.12 - ReparaÃ§Ã£o e manutenÃ§Ã£o de mÃ¡quinas e equipamentos (CAE 3312)", "fr": "C33.12 - ReparaÃ§Ã£o e manutenÃ§Ã£o de mÃ¡quinas e equipamentos (CAE 3312)", "pt-BR": "C33.12 - ReparaÃ§Ã£o e manutenÃ§Ã£o de mÃ¡quinas e equipamentos (CAE 3312)", "pt-PT": "C33.12 - ReparaÃ§Ã£o e manutenÃ§Ã£o de mÃ¡quinas e equipamentos (CAE 3312)"}</t>
  </si>
  <si>
    <t>{"en": "C33.13 - Repair of electronic and optical equipment (CAE 3313)", "es": "C33.13 - ReparaÃ§Ã£o e manutenÃ§Ã£o de equipamento eletrÃ³nico e Ã³tico (CAE 3313)", "fr": "C33.13 - ReparaÃ§Ã£o e manutenÃ§Ã£o de equipamento eletrÃ³nico e Ã³tico (CAE 3313)", "pt-BR": "C33.13 - ReparaÃ§Ã£o e manutenÃ§Ã£o de equipamento eletrÃ³nico e Ã³tico (CAE 3313)", "pt-PT": "C33.13 - ReparaÃ§Ã£o e manutenÃ§Ã£o de equipamento eletrÃ³nico e Ã³tico (CAE 3313)"}</t>
  </si>
  <si>
    <t>{"en": "C33.14 - Repair of electrical equipment (CAE 3314)", "es": "C33.14 - ReparaÃ§Ã£o e manutenÃ§Ã£o de equipamento elÃ©trico (CAE 3314)", "fr": "C33.14 - ReparaÃ§Ã£o e manutenÃ§Ã£o de equipamento elÃ©trico (CAE 3314)", "pt-BR": "C33.14 - ReparaÃ§Ã£o e manutenÃ§Ã£o de equipamento elÃ©trico (CAE 3314)", "pt-PT": "C33.14 - ReparaÃ§Ã£o e manutenÃ§Ã£o de equipamento elÃ©trico (CAE 3314)"}</t>
  </si>
  <si>
    <t>{"en": "C33.15 - Repair and maintenance of ships and boats (CAE 3315)", "es": "C33.15 - ReparaÃ§Ã£o e manutenÃ§Ã£o de embarcaÃ§Ãµes (CAE 3315)", "fr": "C33.15 - ReparaÃ§Ã£o e manutenÃ§Ã£o de embarcaÃ§Ãµes (CAE 3315)", "pt-BR": "C33.15 - ReparaÃ§Ã£o e manutenÃ§Ã£o de embarcaÃ§Ãµes (CAE 3315)", "pt-PT": "C33.15 - ReparaÃ§Ã£o e manutenÃ§Ã£o de embarcaÃ§Ãµes (CAE 3315)"}</t>
  </si>
  <si>
    <t>{"en": "C33.16 - Repair and maintenance of aircraft and spacecraft (CAE 3316)", "es": "C33.16 - ReparaÃ§Ã£o e manutenÃ§Ã£o de aeronaves e de veÃ­culos espaciais (CAE 3316)", "fr": "C33.16 - ReparaÃ§Ã£o e manutenÃ§Ã£o de aeronaves e de veÃ­culos espaciais (CAE 3316)", "pt-BR": "C33.16 - ReparaÃ§Ã£o e manutenÃ§Ã£o de aeronaves e de veÃ­culos espaciais (CAE 3316)", "pt-PT": "C33.16 - ReparaÃ§Ã£o e manutenÃ§Ã£o de aeronaves e de veÃ­culos espaciais (CAE 3316)"}</t>
  </si>
  <si>
    <t>{"en": "C33.17 - Repair and maintenance of other transport equipment (CAE 3317)", "es": "C33.17 - ReparaÃ§Ã£o e manutenÃ§Ã£o de outro equipamento de transporte (CAE 3317)", "fr": "C33.17 - ReparaÃ§Ã£o e manutenÃ§Ã£o de outro equipamento de transporte (CAE 3317)", "pt-BR": "C33.17 - ReparaÃ§Ã£o e manutenÃ§Ã£o de outro equipamento de transporte (CAE 3317)", "pt-PT": "C33.17 - ReparaÃ§Ã£o e manutenÃ§Ã£o de outro equipamento de transporte (CAE 3317)"}</t>
  </si>
  <si>
    <t>{"en": "C33.19 - Repair of other equipment (CAE 3319)", "es": "C33.19 - ReparaÃ§Ã£o e manutenÃ§Ã£o de outro equipamento (CAE 3319)", "fr": "C33.19 - ReparaÃ§Ã£o e manutenÃ§Ã£o de outro equipamento (CAE 3319)", "pt-BR": "C33.19 - ReparaÃ§Ã£o e manutenÃ§Ã£o de outro equipamento (CAE 3319)", "pt-PT": "C33.19 - ReparaÃ§Ã£o e manutenÃ§Ã£o de outro equipamento (CAE 3319)"}</t>
  </si>
  <si>
    <t>{"en": "C33.20 - Installation of industrial machineryand equipment (CAE 3320)", "es": "C33.20 - InstalaÃ§Ã£o de mÃ¡quinas e de equipamentos industriais (CAE 3320)", "fr": "C33.20 - InstalaÃ§Ã£o de mÃ¡quinas e de equipamentos industriais (CAE 3320)", "pt-BR": "C33.20 - InstalaÃ§Ã£o de mÃ¡quinas e de equipamentos industriais (CAE 3320)", "pt-PT": "C33.20 - InstalaÃ§Ã£o de mÃ¡quinas e de equipamentos industriais (CAE 3320)"}</t>
  </si>
  <si>
    <t>{"en": "D35 - Electricity, gas, steam and air conditioning supply", "es": "D35 - Eletricidade, gÃ¡s, vapor, Ã¡gua quente e fria e ar frio", "fr": "D35 - Eletricidade, gÃ¡s, vapor, Ã¡gua quente e fria e ar frio", "pt-BR": "D35 - Eletricidade, gÃ¡s, vapor, Ã¡gua quente e fria e ar frio", "pt-PT": "D35 - Eletricidade, gÃ¡s, vapor, Ã¡gua quente e fria e ar frio"}</t>
  </si>
  <si>
    <t>{"en": "D35.11 - Production of electricity (CAE 3511)", "es": "D35.11 - ProduÃ§Ã£o de eletricidade (CAE 3511)", "fr": "D35.11 - ProduÃ§Ã£o de eletricidade (CAE 3511)", "pt-BR": "D35.11 - ProduÃ§Ã£o de eletricidade (CAE 3511)", "pt-PT": "D35.11 - ProduÃ§Ã£o de eletricidade (CAE 3511)"}</t>
  </si>
  <si>
    <t>{"en": "D35.12 - Transmission of electricity (CAE 3512)", "es": "D35.12 - Transporte de eletricidade (CAE 3512)", "fr": "D35.12 - Transporte de eletricidade (CAE 3512)", "pt-BR": "D35.12 - Transporte de eletricidade (CAE 3512)", "pt-PT": "D35.12 - Transporte de eletricidade (CAE 3512)"}</t>
  </si>
  <si>
    <t>{"en": "D35.13 - Distribution of electricity (CAE 3513)", "es": "D35.13 - DistribuiÃ§Ã£o de eletricidade (CAE 3513)", "fr": "D35.13 - DistribuiÃ§Ã£o de eletricidade (CAE 3513)", "pt-BR": "D35.13 - DistribuiÃ§Ã£o de eletricidade (CAE 3513)", "pt-PT": "D35.13 - DistribuiÃ§Ã£o de eletricidade (CAE 3513)"}</t>
  </si>
  <si>
    <t>{"en": "D35.14 - Trade of electricity (CAE 3514)", "es": "D35.14 - ComÃ©rcio de eletricidade (CAE 3514)", "fr": "D35.14 - ComÃ©rcio de eletricidade (CAE 3514)", "pt-BR": "D35.14 - ComÃ©rcio de eletricidade (CAE 3514)", "pt-PT": "D35.14 - ComÃ©rcio de eletricidade (CAE 3514)"}</t>
  </si>
  <si>
    <t>{"en": "D35.21 - Manufacture of gas (CAE 3521)", "es": "D35.21 - ProduÃ§Ã£o de gÃ¡s (CAE 3521)", "fr": "D35.21 - ProduÃ§Ã£o de gÃ¡s (CAE 3521)", "pt-BR": "D35.21 - ProduÃ§Ã£o de gÃ¡s (CAE 3521)", "pt-PT": "D35.21 - ProduÃ§Ã£o de gÃ¡s (CAE 3521)"}</t>
  </si>
  <si>
    <t>{"en": "D35.22 - Distribution of gaseous fuels through mains (CAE 3522)", "es": "D35.22 - DistribuiÃ§Ã£o de combustÃ­veis gasosos por condutas (CAE 3522)", "fr": "D35.22 - DistribuiÃ§Ã£o de combustÃ­veis gasosos por condutas (CAE 3522)", "pt-BR": "D35.22 - DistribuiÃ§Ã£o de combustÃ­veis gasosos por condutas (CAE 3522)", "pt-PT": "D35.22 - DistribuiÃ§Ã£o de combustÃ­veis gasosos por condutas (CAE 3522)"}</t>
  </si>
  <si>
    <t>{"en": "D35.23 - Trade of gas through mains (CAE 3523)", "es": "D35.23 - ComÃ©rcio de gÃ¡s por condutas (CAE 3523)", "fr": "D35.23 - ComÃ©rcio de gÃ¡s por condutas (CAE 3523)", "pt-BR": "D35.23 - ComÃ©rcio de gÃ¡s por condutas (CAE 3523)", "pt-PT": "D35.23 - ComÃ©rcio de gÃ¡s por condutas (CAE 3523)"}</t>
  </si>
  <si>
    <t>{"en": "D35.30 - Steam and air conditioning supply (CAE 3530)", "es": "D35.30 - ProduÃ§Ã£o e distribuiÃ§Ã£o de vapor, Ã¡gua quente e fria e ar frio por conduta", "fr": "D35.30 - ProduÃ§Ã£o e distribuiÃ§Ã£o de vapor, Ã¡gua quente e fria e ar frio por conduta", "pt-BR": "D35.30 - ProduÃ§Ã£o e distribuiÃ§Ã£o de vapor, Ã¡gua quente e fria e ar frio por conduta", "pt-PT": "D35.30 - ProduÃ§Ã£o e distribuiÃ§Ã£o de vapor, Ã¡gua quente e fria e ar frio por conduta"}</t>
  </si>
  <si>
    <t>{"en": "E36 - Water collection, treatment and supply", "es": "E36 - CaptaÃ§Ã£o, tratamento e distribuiÃ§Ã£o de Ã¡gua", "fr": "E36 - CaptaÃ§Ã£o, tratamento e distribuiÃ§Ã£o de Ã¡gua", "pt-BR": "E36 - CaptaÃ§Ã£o, tratamento e distribuiÃ§Ã£o de Ã¡gua", "pt-PT": "E36 - CaptaÃ§Ã£o, tratamento e distribuiÃ§Ã£o de Ã¡gua"}</t>
  </si>
  <si>
    <t>{"en": "E36.00 - Water collection, treatment and supply (CAE 3600)", "es": "E36.00 - CaptaÃ§Ã£o, tratamento e distribuiÃ§Ã£o de Ã¡gua (CAE 3600)", "fr": "E36.00 - CaptaÃ§Ã£o, tratamento e distribuiÃ§Ã£o de Ã¡gua (CAE 3600)", "pt-BR": "E36.00 - CaptaÃ§Ã£o, tratamento e distribuiÃ§Ã£o de Ã¡gua (CAE 3600)", "pt-PT": "E36.00 - CaptaÃ§Ã£o, tratamento e distribuiÃ§Ã£o de Ã¡gua (CAE 3600)"}</t>
  </si>
  <si>
    <t>{"en": "E37 - Sewerage", "es": "E37 - Recolha, drenagem e tratamento de Ã¡guas residuais", "fr": "E37 - Recolha, drenagem e tratamento de Ã¡guas residuais", "pt-BR": "E37 - Recolha, drenagem e tratamento de Ã¡guas residuais", "pt-PT": "E37 - Recolha, drenagem e tratamento de Ã¡guas residuais"}</t>
  </si>
  <si>
    <t>{"en": "E37.00 - Sewerage (CAE 3700)", "es": "E37.00 - Recolha, drenagem e tratamento de Ã¡guas residuais (CAE 3700)", "fr": "E37.00 - Recolha, drenagem e tratamento de Ã¡guas residuais (CAE 3700)", "pt-BR": "E37.00 - Recolha, drenagem e tratamento de Ã¡guas residuais (CAE 3700)", "pt-PT": "E37.00 - Recolha, drenagem e tratamento de Ã¡guas residuais (CAE 3700)"}</t>
  </si>
  <si>
    <t>{"en": "E38 - Waste collection, treatment and disposal activities; materials recovery", "es": "E38 - Recolha, tratamento e eliminaÃ§Ã£o de resÃ­duos valorizaÃ§Ã£o de materiais", "fr": "E38 - Recolha, tratamento e eliminaÃ§Ã£o de resÃ­duos valorizaÃ§Ã£o de materiais", "pt-BR": "E38 - Recolha, tratamento e eliminaÃ§Ã£o de resÃ­duos valorizaÃ§Ã£o de materiais", "pt-PT": "E38 - Recolha, tratamento e eliminaÃ§Ã£o de resÃ­duos valorizaÃ§Ã£o de materiais"}</t>
  </si>
  <si>
    <t>{"en": "E38.11 - Collection of non-hazardous waste (CAE 3811)", "es": "E38.11 - Recolha de resÃ­duos nÃ£o perigosos (CAE 3811)", "fr": "E38.11 - Recolha de resÃ­duos nÃ£o perigosos (CAE 3811)", "pt-BR": "E38.11 - Recolha de resÃ­duos nÃ£o perigosos (CAE 3811)", "pt-PT": "E38.11 - Recolha de resÃ­duos nÃ£o perigosos (CAE 3811)"}</t>
  </si>
  <si>
    <t>{"en": "E38.12 - Collection of hazardous waste (CAE 3812)", "es": "E38.12 - Recolha de resÃ­duos perigosos (CAE 3812)", "fr": "E38.12 - Recolha de resÃ­duos perigosos (CAE 3812)", "pt-BR": "E38.12 - Recolha de resÃ­duos perigosos (CAE 3812)", "pt-PT": "E38.12 - Recolha de resÃ­duos perigosos (CAE 3812)"}</t>
  </si>
  <si>
    <t>{"en": "E38.21 - Treatment and disposal of non-hazardous waste (CAE 3821)", "es": "E38.21 - Tratamento e eliminaÃ§Ã£o de resÃ­duos nÃ£o perigosos (CAE 3821)", "fr": "E38.21 - Tratamento e eliminaÃ§Ã£o de resÃ­duos nÃ£o perigosos (CAE 3821)", "pt-BR": "E38.21 - Tratamento e eliminaÃ§Ã£o de resÃ­duos nÃ£o perigosos (CAE 3821)", "pt-PT": "E38.21 - Tratamento e eliminaÃ§Ã£o de resÃ­duos nÃ£o perigosos (CAE 3821)"}</t>
  </si>
  <si>
    <t>{"en": "E38.22 - Treatment and disposal of hazardous waste (CAE 3822)", "es": "E38.22 - Tratamento e eliminaÃ§Ã£o de resÃ­duos perigosos (CAE 3822)", "fr": "E38.22 - Tratamento e eliminaÃ§Ã£o de resÃ­duos perigosos (CAE 3822)", "pt-BR": "E38.22 - Tratamento e eliminaÃ§Ã£o de resÃ­duos perigosos (CAE 3822)", "pt-PT": "E38.22 - Tratamento e eliminaÃ§Ã£o de resÃ­duos perigosos (CAE 3822)"}</t>
  </si>
  <si>
    <t>{"en": "E38.31 - Dismantling of wrecks (CAE 3831)", "es": "E38.31 - Desmantelamento de equipamentos e bens, em fim de vida (CAE 3831)", "fr": "E38.31 - Desmantelamento de equipamentos e bens, em fim de vida (CAE 3831)", "pt-BR": "E38.31 - Desmantelamento de equipamentos e bens, em fim de vida (CAE 3831)", "pt-PT": "E38.31 - Desmantelamento de equipamentos e bens, em fim de vida (CAE 3831)"}</t>
  </si>
  <si>
    <t>{"en": "E38.32 - Recoveryof sorted materials (CAE 3832)", "es": "E38.32 - ValorizaÃ§Ã£o de resÃ­duos selecionados (CAE 3832)", "fr": "E38.32 - ValorizaÃ§Ã£o de resÃ­duos selecionados (CAE 3832)", "pt-BR": "E38.32 - ValorizaÃ§Ã£o de resÃ­duos selecionados (CAE 3832)", "pt-PT": "E38.32 - ValorizaÃ§Ã£o de resÃ­duos selecionados (CAE 3832)"}</t>
  </si>
  <si>
    <t>{"en": "E39 - Remediation activities and other waste management services", "es": "E39 - DescontaminaÃ§Ã£o e atividades similares", "fr": "E39 - DescontaminaÃ§Ã£o e atividades similares", "pt-BR": "E39 - DescontaminaÃ§Ã£o e atividades similares", "pt-PT": "E39 - DescontaminaÃ§Ã£o e atividades similares"}</t>
  </si>
  <si>
    <t>{"en": "E39.00 - Remediation activities and other waste management services (CAE 3900)", "es": "E39.00 - DescontaminaÃ§Ã£o e atividades similares (CAE 3900)", "fr": "E39.00 - DescontaminaÃ§Ã£o e atividades similares (CAE 3900)", "pt-BR": "E39.00 - DescontaminaÃ§Ã£o e atividades similares (CAE 3900)", "pt-PT": "E39.00 - DescontaminaÃ§Ã£o e atividades similares (CAE 3900)"}</t>
  </si>
  <si>
    <t>{"en": "F41 - Construction of buildings", "es": "F41 - PromoÃ§Ã£o imobiliÃ¡ria(desenvolvimento de projetos de edifÃ­cios) construÃ§Ã£o de edifÃ­cios", "fr": "F41 - PromoÃ§Ã£o imobiliÃ¡ria(desenvolvimento de projetos de edifÃ­cios) construÃ§Ã£o de edifÃ­cios", "pt-BR": "F41 - PromoÃ§Ã£o imobiliÃ¡ria(desenvolvimento de projetos de edifÃ­cios) construÃ§Ã£o de edifÃ­cios", "pt-PT": "F41 - PromoÃ§Ã£o imobiliÃ¡ria(desenvolvimento de projetos de edifÃ­cios) construÃ§Ã£o de edifÃ­cios"}</t>
  </si>
  <si>
    <t>{"en": "F41.10 - Development of building projects (CAE 4110)", "es": "F41.10 - PromoÃ§Ã£o imobiliÃ¡ria(desenvolvimento de projetos de edifÃ­cios) (CAE 4110)", "fr": "F41.10 - PromoÃ§Ã£o imobiliÃ¡ria(desenvolvimento de projetos de edifÃ­cios) (CAE 4110)", "pt-BR": "F41.10 - PromoÃ§Ã£o imobiliÃ¡ria(desenvolvimento de projetos de edifÃ­cios) (CAE 4110)", "pt-PT": "F41.10 - PromoÃ§Ã£o imobiliÃ¡ria(desenvolvimento de projetos de edifÃ­cios) (CAE 4110)"}</t>
  </si>
  <si>
    <t>{"en": "F41.20 - Construction of residential and non-residential buildings (CAE 4120)", "es": "F41.20 - ConstruÃ§Ã£o de edifÃ­cios(residenciais e nÃ£o residenciais) (CAE 4120)", "fr": "F41.20 - ConstruÃ§Ã£o de edifÃ­cios(residenciais e nÃ£o residenciais) (CAE 4120)", "pt-BR": "F41.20 - ConstruÃ§Ã£o de edifÃ­cios(residenciais e nÃ£o residenciais) (CAE 4120)", "pt-PT": "F41.20 - ConstruÃ§Ã£o de edifÃ­cios(residenciais e nÃ£o residenciais) (CAE 4120)"}</t>
  </si>
  <si>
    <t>{"en": "F42 - Civil engineering", "es": "F42 - Engenharia civil", "fr": "F42 - Engenharia civil", "pt-BR": "F42 - Engenharia civil", "pt-PT": "F42 - Engenharia civil"}</t>
  </si>
  <si>
    <t>{"en": "F42.11 - Construction of roads and motorways (CAE 4211)", "es": "F42.11 - ConstruÃ§Ã£o de estradas e pistas de aeroportos (CAE 4211)", "fr": "F42.11 - ConstruÃ§Ã£o de estradas e pistas de aeroportos (CAE 4211)", "pt-BR": "F42.11 - ConstruÃ§Ã£o de estradas e pistas de aeroportos (CAE 4211)", "pt-PT": "F42.11 - ConstruÃ§Ã£o de estradas e pistas de aeroportos (CAE 4211)"}</t>
  </si>
  <si>
    <t>{"en": "F42.12 - Construction of railways and underground railways (CAE 4212)", "es": "F42.12 - ConstruÃ§Ã£o de vias fÃ©rreas (CAE 4212)", "fr": "F42.12 - ConstruÃ§Ã£o de vias fÃ©rreas (CAE 4212)", "pt-BR": "F42.12 - ConstruÃ§Ã£o de vias fÃ©rreas (CAE 4212)", "pt-PT": "F42.12 - ConstruÃ§Ã£o de vias fÃ©rreas (CAE 4212)"}</t>
  </si>
  <si>
    <t>{"en": "F42.13 - Construction of bridges and tunnels (CAE 4213)", "es": "F42.13 - ConstruÃ§Ã£o de pontes e tÃºneis (CAE 4213)", "fr": "F42.13 - ConstruÃ§Ã£o de pontes e tÃºneis (CAE 4213)", "pt-BR": "F42.13 - ConstruÃ§Ã£o de pontes e tÃºneis (CAE 4213)", "pt-PT": "F42.13 - ConstruÃ§Ã£o de pontes e tÃºneis (CAE 4213)"}</t>
  </si>
  <si>
    <t>{"en": "F42.21 - Construction of utility projects for fluids (CAE 4221)", "es": "F42.21 - ConstruÃ§Ã£o de redes de transporte de Ã¡guas, de esgotos e de outros fluidos (CAE 4221)", "fr": "F42.21 - ConstruÃ§Ã£o de redes de transporte de Ã¡guas, de esgotos e de outros fluidos (CAE 4221)", "pt-BR": "F42.21 - ConstruÃ§Ã£o de redes de transporte de Ã¡guas, de esgotos e de outros fluidos (CAE 4221)", "pt-PT": "F42.21 - ConstruÃ§Ã£o de redes de transporte de Ã¡guas, de esgotos e de outros fluidos (CAE 4221)"}</t>
  </si>
  <si>
    <t>{"en": "F42.22 - Construction of utility projects for electricity and telecommunications (CAE 4222)", "es": "F42.22 - ConstruÃ§Ã£o de redes de transporte e distribuiÃ§Ã£o de eletricidade e redes de telecomunicaÃ§Ãµes (CAE 4222)", "fr": "F42.22 - ConstruÃ§Ã£o de redes de transporte e distribuiÃ§Ã£o de eletricidade e redes de telecomunicaÃ§Ãµes (CAE 4222)", "pt-BR": "F42.22 - ConstruÃ§Ã£o de redes de transporte e distribuiÃ§Ã£o de eletricidade e redes de telecomunicaÃ§Ãµes (CAE 4222)", "pt-PT": "F42.22 - ConstruÃ§Ã£o de redes de transporte e distribuiÃ§Ã£o de eletricidade e redes de telecomunicaÃ§Ãµes (CAE 4222)"}</t>
  </si>
  <si>
    <t>{"en": "F42.91 - Construction of water projects (CAE 4291)", "es": "F42.91 - Engenharia hidrÃ¡ulica (CAE 4291)", "fr": "F42.91 - Engenharia hidrÃ¡ulica (CAE 4291)", "pt-BR": "F42.91 - Engenharia hidrÃ¡ulica (CAE 4291)", "pt-PT": "F42.91 - Engenharia hidrÃ¡ulica (CAE 4291)"}</t>
  </si>
  <si>
    <t>{"en": "F42.99 - Construction of other civil engineering projects n.e.c. (CAE 4299)", "es": "F42.99 - ConstruÃ§Ã£o de outras obras de engenharia civil, n.e. (CAE 4299)", "fr": "F42.99 - ConstruÃ§Ã£o de outras obras de engenharia civil, n.e. (CAE 4299)", "pt-BR": "F42.99 - ConstruÃ§Ã£o de outras obras de engenharia civil, n.e. (CAE 4299)", "pt-PT": "F42.99 - ConstruÃ§Ã£o de outras obras de engenharia civil, n.e. (CAE 4299)"}</t>
  </si>
  <si>
    <t>{"en": "F43 - Specialised construction activities", "es": "F43 - Atividades especializadas de construÃ§Ã£o", "fr": "F43 - Atividades especializadas de construÃ§Ã£o", "pt-BR": "F43 - Atividades especializadas de construÃ§Ã£o", "pt-PT": "F43 - Atividades especializadas de construÃ§Ã£o"}</t>
  </si>
  <si>
    <t>{"en": "F43.11 - Demolition (CAE 4311)", "es": "F43.11 - DemoliÃ§Ã£o (CAE 4311)", "fr": "F43.11 - DemoliÃ§Ã£o (CAE 4311)", "pt-BR": "F43.11 - DemoliÃ§Ã£o (CAE 4311)", "pt-PT": "F43.11 - DemoliÃ§Ã£o (CAE 4311)"}</t>
  </si>
  <si>
    <t>{"en": "F43.12 - Site preparation (CAE 4312)", "es": "F43.12 - PreparaÃ§Ã£o dos locais de construÃ§Ã£o (CAE 4312)", "fr": "F43.12 - PreparaÃ§Ã£o dos locais de construÃ§Ã£o (CAE 4312)", "pt-BR": "F43.12 - PreparaÃ§Ã£o dos locais de construÃ§Ã£o (CAE 4312)", "pt-PT": "F43.12 - PreparaÃ§Ã£o dos locais de construÃ§Ã£o (CAE 4312)"}</t>
  </si>
  <si>
    <t>{"en": "F43.13 - Test drilling and boring (CAE 4313)", "es": "F43.13 - PerfuraÃ§Ãµes e sondagens (CAE 4313)", "fr": "F43.13 - PerfuraÃ§Ãµes e sondagens (CAE 4313)", "pt-BR": "F43.13 - PerfuraÃ§Ãµes e sondagens (CAE 4313)", "pt-PT": "F43.13 - PerfuraÃ§Ãµes e sondagens (CAE 4313)"}</t>
  </si>
  <si>
    <t>{"en": "F43.21 - Electrical installation (CAE 4321)", "es": "F43.21 - InstalaÃ§Ã£o elÃ©trica (CAE 4321)", "fr": "F43.21 - InstalaÃ§Ã£o elÃ©trica (CAE 4321)", "pt-BR": "F43.21 - InstalaÃ§Ã£o elÃ©trica (CAE 4321)", "pt-PT": "F43.21 - InstalaÃ§Ã£o elÃ©trica (CAE 4321)"}</t>
  </si>
  <si>
    <t>{"en": "F43.22 - Plumbing, heat and air conditioning installation (CAE 4322)", "es": "F43.22 - InstalaÃ§Ã£o de canalizaÃ§Ãµes e de climatizaÃ§Ã£o (CAE 4322)", "fr": "F43.22 - InstalaÃ§Ã£o de canalizaÃ§Ãµes e de climatizaÃ§Ã£o (CAE 4322)", "pt-BR": "F43.22 - InstalaÃ§Ã£o de canalizaÃ§Ãµes e de climatizaÃ§Ã£o (CAE 4322)", "pt-PT": "F43.22 - InstalaÃ§Ã£o de canalizaÃ§Ãµes e de climatizaÃ§Ã£o (CAE 4322)"}</t>
  </si>
  <si>
    <t>{"en": "F43.29 - Other construction installation (CAE 4329)", "es": "F43.29 - Outras instalaÃ§Ãµes em construÃ§Ãµes (CAE 4329)", "fr": "F43.29 - Outras instalaÃ§Ãµes em construÃ§Ãµes (CAE 4329)", "pt-BR": "F43.29 - Outras instalaÃ§Ãµes em construÃ§Ãµes (CAE 4329)", "pt-PT": "F43.29 - Outras instalaÃ§Ãµes em construÃ§Ãµes (CAE 4329)"}</t>
  </si>
  <si>
    <t>{"en": "F43.31 - Plastering (CAE 4331)", "es": "F43.31 - Estucagem (CAE 4331)", "fr": "F43.31 - Estucagem (CAE 4331)", "pt-BR": "F43.31 - Estucagem (CAE 4331)", "pt-PT": "F43.31 - Estucagem (CAE 4331)"}</t>
  </si>
  <si>
    <t>{"en": "F43.32 - Joinery installation (CAE 4332)", "es": "F43.32 - Montagem de trabalhos de carpintaria e de caixilharia (CAE 4332)", "fr": "F43.32 - Montagem de trabalhos de carpintaria e de caixilharia (CAE 4332)", "pt-BR": "F43.32 - Montagem de trabalhos de carpintaria e de caixilharia (CAE 4332)", "pt-PT": "F43.32 - Montagem de trabalhos de carpintaria e de caixilharia (CAE 4332)"}</t>
  </si>
  <si>
    <t>{"en": "F43.33 - Floor and wall covering (CAE 4333)", "es": "F43.33 - Revestimento de pavimentos e de paredes (CAE 4333)", "fr": "F43.33 - Revestimento de pavimentos e de paredes (CAE 4333)", "pt-BR": "F43.33 - Revestimento de pavimentos e de paredes (CAE 4333)", "pt-PT": "F43.33 - Revestimento de pavimentos e de paredes (CAE 4333)"}</t>
  </si>
  <si>
    <t>{"en": "F43.34 - Painting and glazing (CAE 4334)", "es": "F43.34 - Pintura e colocaÃ§Ã£o de vidros (CAE 4334)", "fr": "F43.34 - Pintura e colocaÃ§Ã£o de vidros (CAE 4334)", "pt-BR": "F43.34 - Pintura e colocaÃ§Ã£o de vidros (CAE 4334)", "pt-PT": "F43.34 - Pintura e colocaÃ§Ã£o de vidros (CAE 4334)"}</t>
  </si>
  <si>
    <t>{"en": "F43.39 - Other building completion and finishing (CAE 4339)", "es": "F43.39 - Outras atividades de acabamento em edifÃ­cios (CAE 4339)", "fr": "F43.39 - Outras atividades de acabamento em edifÃ­cios (CAE 4339)", "pt-BR": "F43.39 - Outras atividades de acabamento em edifÃ­cios (CAE 4339)", "pt-PT": "F43.39 - Outras atividades de acabamento em edifÃ­cios (CAE 4339)"}</t>
  </si>
  <si>
    <t>{"en": "F43.91 - Roofing activities (CAE 4391)", "es": "F43.91 - Atividades de colocaÃ§Ã£o de coberturas (CAE 4391)", "fr": "F43.91 - Atividades de colocaÃ§Ã£o de coberturas (CAE 4391)", "pt-BR": "F43.91 - Atividades de colocaÃ§Ã£o de coberturas (CAE 4391)", "pt-PT": "F43.91 - Atividades de colocaÃ§Ã£o de coberturas (CAE 4391)"}</t>
  </si>
  <si>
    <t>{"en": "F43.99 - Other specialised construction activities n.e.c. (CAE 4399)", "es": "F43.99 - Outras atividades especializadas de construÃ§Ã£o, n.e. (CAE 4399)", "fr": "F43.99 - Outras atividades especializadas de construÃ§Ã£o, n.e. (CAE 4399)", "pt-BR": "F43.99 - Outras atividades especializadas de construÃ§Ã£o, n.e. (CAE 4399)", "pt-PT": "F43.99 - Outras atividades especializadas de construÃ§Ã£o, n.e. (CAE 4399)"}</t>
  </si>
  <si>
    <t>{"en": "G45 - Wholesale and retail trade and repair of motor vehicles and motorcycles", "es": "G45 - ComÃ©rcio, manutenÃ§Ã£o e reparaÃ§Ã£o, de veÃ­culos automÃ³veis e motociclos", "fr": "G45 - ComÃ©rcio, manutenÃ§Ã£o e reparaÃ§Ã£o, de veÃ­culos automÃ³veis e motociclos", "pt-BR": "G45 - ComÃ©rcio, manutenÃ§Ã£o e reparaÃ§Ã£o, de veÃ­culos automÃ³veis e motociclos", "pt-PT": "G45 - ComÃ©rcio, manutenÃ§Ã£o e reparaÃ§Ã£o, de veÃ­culos automÃ³veis e motociclos"}</t>
  </si>
  <si>
    <t>{"en": "G45.11 - Sale of cars and light motor vehicles (CAE 4511)", "es": "G45.11 - ComÃ©rcio de veÃ­culos automÃ³veis ligeiros (CAE 4511)", "fr": "G45.11 - ComÃ©rcio de veÃ­culos automÃ³veis ligeiros (CAE 4511)", "pt-BR": "G45.11 - ComÃ©rcio de veÃ­culos automÃ³veis ligeiros (CAE 4511)", "pt-PT": "G45.11 - ComÃ©rcio de veÃ­culos automÃ³veis ligeiros (CAE 4511)"}</t>
  </si>
  <si>
    <t>{"en": "G45.19 - Sale of other motor vehicles (CAE 4519)", "es": "G45.19 - ComÃ©rcio de outros veÃ­culos automÃ³veis (CAE 4519)", "fr": "G45.19 - ComÃ©rcio de outros veÃ­culos automÃ³veis (CAE 4519)", "pt-BR": "G45.19 - ComÃ©rcio de outros veÃ­culos automÃ³veis (CAE 4519)", "pt-PT": "G45.19 - ComÃ©rcio de outros veÃ­culos automÃ³veis (CAE 4519)"}</t>
  </si>
  <si>
    <t>{"en": "G45.20 - Maintenance and repair of motor vehicles (CAE 4520)", "es": "G45.20 - ManutenÃ§Ã£o e reparaÃ§Ã£o de veÃ­culos automÃ³veis (CAE 4520)", "fr": "G45.20 - ManutenÃ§Ã£o e reparaÃ§Ã£o de veÃ­culos automÃ³veis (CAE 4520)", "pt-BR": "G45.20 - ManutenÃ§Ã£o e reparaÃ§Ã£o de veÃ­culos automÃ³veis (CAE 4520)", "pt-PT": "G45.20 - ManutenÃ§Ã£o e reparaÃ§Ã£o de veÃ­culos automÃ³veis (CAE 4520)"}</t>
  </si>
  <si>
    <t>{"en": "G45.31 - Wholesale trade of motor vehicle parts and accessories (CAE 4531)", "es": "G45.31 - ComÃ©rcio por grosso de peÃ§as e acessÃ³rios para veÃ­culos automÃ³veis (CAE 4531)", "fr": "G45.31 - ComÃ©rcio por grosso de peÃ§as e acessÃ³rios para veÃ­culos automÃ³veis (CAE 4531)", "pt-BR": "G45.31 - ComÃ©rcio por grosso de peÃ§as e acessÃ³rios para veÃ­culos automÃ³veis (CAE 4531)", "pt-PT": "G45.31 - ComÃ©rcio por grosso de peÃ§as e acessÃ³rios para veÃ­culos automÃ³veis (CAE 4531)"}</t>
  </si>
  <si>
    <t>{"en": "G45.32 - Retail trade of motor vehicle parts and accessories (CAE 4532)", "es": "G45.32 - ComÃ©rcio a retalho de peÃ§as e acessÃ³rios para veÃ­culos automÃ³veis (CAE 4532)", "fr": "G45.32 - ComÃ©rcio a retalho de peÃ§as e acessÃ³rios para veÃ­culos automÃ³veis (CAE 4532)", "pt-BR": "G45.32 - ComÃ©rcio a retalho de peÃ§as e acessÃ³rios para veÃ­culos automÃ³veis (CAE 4532)", "pt-PT": "G45.32 - ComÃ©rcio a retalho de peÃ§as e acessÃ³rios para veÃ­culos automÃ³veis (CAE 4532)"}</t>
  </si>
  <si>
    <t>{"en": "G45.40 - Sale, maintenance and repair of motorcycles and related parts and accessories (CAE 4540)", "es": "G45.40 - ComÃ©rcio, manutenÃ§Ã£o e reparaÃ§Ã£o de motociclos, de suas peÃ§as e acessÃ³rios (CAE 4540)", "fr": "G45.40 - ComÃ©rcio, manutenÃ§Ã£o e reparaÃ§Ã£o de motociclos, de suas peÃ§as e acessÃ³rios (CAE 4540)", "pt-BR": "G45.40 - ComÃ©rcio, manutenÃ§Ã£o e reparaÃ§Ã£o de motociclos, de suas peÃ§as e acessÃ³rios (CAE 4540)", "pt-PT": "G45.40 - ComÃ©rcio, manutenÃ§Ã£o e reparaÃ§Ã£o de motociclos, de suas peÃ§as e acessÃ³rios (CAE 4540)"}</t>
  </si>
  <si>
    <t>{"en": "G46 - Wholesale trade, except of motor vehicles and motorcycles", "es": "G46 - ComÃ©rcio por grosso(inclui agentes), exceto de veÃ­culos automÃ³veis e motociclos", "fr": "G46 - ComÃ©rcio por grosso(inclui agentes), exceto de veÃ­culos automÃ³veis e motociclos", "pt-BR": "G46 - ComÃ©rcio por grosso(inclui agentes), exceto de veÃ­culos automÃ³veis e motociclos", "pt-PT": "G46 - ComÃ©rcio por grosso(inclui agentes), exceto de veÃ­culos automÃ³veis e motociclos"}</t>
  </si>
  <si>
    <t>{"en": "G46.11 - Agents involved in the sale of agricultural raw materials, live animals, textile raw materials and semi-finished goods (CAE 4611)", "es": "G46.11 - Agentes do comÃ©rcio por grosso de matÃ©rias - primas agrÃ­colas e tÃªxteis, animais vivos e produtos semi - acabados (CAE 4611)", "fr": "G46.11 - Agentes do comÃ©rcio por grosso de matÃ©rias - primas agrÃ­colas e tÃªxteis, animais vivos e produtos semi - acabados (CAE 4611)", "pt-BR": "G46.11 - Agentes do comÃ©rcio por grosso de matÃ©rias - primas agrÃ­colas e tÃªxteis, animais vivos e produtos semi - acabados (CAE 4611)", "pt-PT": "G46.11 - Agentes do comÃ©rcio por grosso de matÃ©rias - primas agrÃ­colas e tÃªxteis, animais vivos e produtos semi - acabados (CAE 4611)"}</t>
  </si>
  <si>
    <t>{"en": "G46.12 - Agents involved in the sale of fuels, ores, metals and industrial chemicals (CAE 4612)", "es": "G46.12 - Agentes do comÃ©rcio por grosso de combustÃ­veis, minÃ©rios, metais e de produtos quÃ­micos para a indÃºstria (CAE 4612)", "fr": "G46.12 - Agentes do comÃ©rcio por grosso de combustÃ­veis, minÃ©rios, metais e de produtos quÃ­micos para a indÃºstria (CAE 4612)", "pt-BR": "G46.12 - Agentes do comÃ©rcio por grosso de combustÃ­veis, minÃ©rios, metais e de produtos quÃ­micos para a indÃºstria (CAE 4612)", "pt-PT": "G46.12 - Agentes do comÃ©rcio por grosso de combustÃ­veis, minÃ©rios, metais e de produtos quÃ­micos para a indÃºstria (CAE 4612)"}</t>
  </si>
  <si>
    <t>{"en": "G46.13 - Agents involved in the sale of timber and building materials (CAE 4613)", "es": "G46.13 - Agentes do comÃ©rcio por grosso de madeira e materiais de construÃ§Ã£o (CAE 4613)", "fr": "G46.13 - Agentes do comÃ©rcio por grosso de madeira e materiais de construÃ§Ã£o (CAE 4613)", "pt-BR": "G46.13 - Agentes do comÃ©rcio por grosso de madeira e materiais de construÃ§Ã£o (CAE 4613)", "pt-PT": "G46.13 - Agentes do comÃ©rcio por grosso de madeira e materiais de construÃ§Ã£o (CAE 4613)"}</t>
  </si>
  <si>
    <t>{"en": "G46.14 - Agents involved in the sale of machinery, industrial equipment, ships and aircraft (CAE 4614)", "es": "G46.14 - Agentes do comÃ©rcio por grosso de mÃ¡quinas, equipamento industrial, embarcaÃ§Ãµes e aeronaves (CAE 4614)", "fr": "G46.14 - Agentes do comÃ©rcio por grosso de mÃ¡quinas, equipamento industrial, embarcaÃ§Ãµes e aeronaves (CAE 4614)", "pt-BR": "G46.14 - Agentes do comÃ©rcio por grosso de mÃ¡quinas, equipamento industrial, embarcaÃ§Ãµes e aeronaves (CAE 4614)", "pt-PT": "G46.14 - Agentes do comÃ©rcio por grosso de mÃ¡quinas, equipamento industrial, embarcaÃ§Ãµes e aeronaves (CAE 4614)"}</t>
  </si>
  <si>
    <t>{"en": "G46.15 - Agents involved in the sale of furniture, household goods, hardware and ironmongery (CAE 4615)", "es": "G46.15 - Agentes do comÃ©rcio por grosso de mobiliÃ¡rio, artigos para uso domÃ©stico e ferragens (CAE 4615)", "fr": "G46.15 - Agentes do comÃ©rcio por grosso de mobiliÃ¡rio, artigos para uso domÃ©stico e ferragens (CAE 4615)", "pt-BR": "G46.15 - Agentes do comÃ©rcio por grosso de mobiliÃ¡rio, artigos para uso domÃ©stico e ferragens (CAE 4615)", "pt-PT": "G46.15 - Agentes do comÃ©rcio por grosso de mobiliÃ¡rio, artigos para uso domÃ©stico e ferragens (CAE 4615)"}</t>
  </si>
  <si>
    <t>{"en": "G46.16 - Agents involved in the sale of textiles, clothing, fur, footwear and leather goods (CAE 4616)", "es": "G46.16 - Agentes do comÃ©rcio por grosso de tÃªxteis, vestuÃ¡rio, calÃ§ado e artigos de couro (CAE 4616)", "fr": "G46.16 - Agentes do comÃ©rcio por grosso de tÃªxteis, vestuÃ¡rio, calÃ§ado e artigos de couro (CAE 4616)", "pt-BR": "G46.16 - Agentes do comÃ©rcio por grosso de tÃªxteis, vestuÃ¡rio, calÃ§ado e artigos de couro (CAE 4616)", "pt-PT": "G46.16 - Agentes do comÃ©rcio por grosso de tÃªxteis, vestuÃ¡rio, calÃ§ado e artigos de couro (CAE 4616)"}</t>
  </si>
  <si>
    <t>{"en": "G46.17 - Agents involved in the sale of food, beverages and tobacco (CAE 4617)", "es": "G46.17 - Agentes do comÃ©rcio por grosso de produtos alimentares, bebidas e tabaco (CAE 4617)", "fr": "G46.17 - Agentes do comÃ©rcio por grosso de produtos alimentares, bebidas e tabaco (CAE 4617)", "pt-BR": "G46.17 - Agentes do comÃ©rcio por grosso de produtos alimentares, bebidas e tabaco (CAE 4617)", "pt-PT": "G46.17 - Agentes do comÃ©rcio por grosso de produtos alimentares, bebidas e tabaco (CAE 4617)"}</t>
  </si>
  <si>
    <t>{"en": "G46.18 - Agents specialised in the sale of other particular products (CAE 4618)", "es": "G46.18 - Agentes especializados do comÃ©rcio por grosso de outros produtos (CAE 4618)", "fr": "G46.18 - Agentes especializados do comÃ©rcio por grosso de outros produtos (CAE 4618)", "pt-BR": "G46.18 - Agentes especializados do comÃ©rcio por grosso de outros produtos (CAE 4618)", "pt-PT": "G46.18 - Agentes especializados do comÃ©rcio por grosso de outros produtos (CAE 4618)"}</t>
  </si>
  <si>
    <t>{"en": "G46.19 - Agents involved in the sale of a variety of goods (CAE 4619)", "es": "G46.19 - Agentes do comÃ©rcio por grosso misto sem predominÃ¢ncia (CAE 4619)", "fr": "G46.19 - Agentes do comÃ©rcio por grosso misto sem predominÃ¢ncia (CAE 4619)", "pt-BR": "G46.19 - Agentes do comÃ©rcio por grosso misto sem predominÃ¢ncia (CAE 4619)", "pt-PT": "G46.19 - Agentes do comÃ©rcio por grosso misto sem predominÃ¢ncia (CAE 4619)"}</t>
  </si>
  <si>
    <t>{"en": "G46.21 - Wholesale of grain, unmanufactured tobacco, seeds and animal feeds (CAE 4621)", "es": "G46.21 - ComÃ©rcio por grosso de cereais, tabaco e cortiÃ§a em bruto, sementes, outras matÃ©rias - primas agrÃ­colas e alimentos para animais (CAE 4621)", "fr": "G46.21 - ComÃ©rcio por grosso de cereais, tabaco e cortiÃ§a em bruto, sementes, outras matÃ©rias - primas agrÃ­colas e alimentos para animais (CAE 4621)", "pt-BR": "G46.21 - ComÃ©rcio por grosso de cereais, tabaco e cortiÃ§a em bruto, sementes, outras matÃ©rias - primas agrÃ­colas e alimentos para animais (CAE 4621)", "pt-PT": "G46.21 - ComÃ©rcio por grosso de cereais, tabaco e cortiÃ§a em bruto, sementes, outras matÃ©rias - primas agrÃ­colas e alimentos para animais (CAE 4621)"}</t>
  </si>
  <si>
    <t>{"en": "G46.22 - Wholesale of flowers and plants (CAE 4622)", "es": "G46.22 - ComÃ©rcio por grosso de flores e plantas (CAE 4622)", "fr": "G46.22 - ComÃ©rcio por grosso de flores e plantas (CAE 4622)", "pt-BR": "G46.22 - ComÃ©rcio por grosso de flores e plantas (CAE 4622)", "pt-PT": "G46.22 - ComÃ©rcio por grosso de flores e plantas (CAE 4622)"}</t>
  </si>
  <si>
    <t>{"en": "G46.23 - Wholesale of live animals (CAE 4623)", "es": "G46.23 - ComÃ©rcio por grosso de animais vivos (CAE 4623)", "fr": "G46.23 - ComÃ©rcio por grosso de animais vivos (CAE 4623)", "pt-BR": "G46.23 - ComÃ©rcio por grosso de animais vivos (CAE 4623)", "pt-PT": "G46.23 - ComÃ©rcio por grosso de animais vivos (CAE 4623)"}</t>
  </si>
  <si>
    <t>{"en": "G46.24 - Wholesale of hides, skins and leather (CAE 4624)", "es": "G46.24 - ComÃ©rcio por grosso de peles e couro (CAE 4624)", "fr": "G46.24 - ComÃ©rcio por grosso de peles e couro (CAE 4624)", "pt-BR": "G46.24 - ComÃ©rcio por grosso de peles e couro (CAE 4624)", "pt-PT": "G46.24 - ComÃ©rcio por grosso de peles e couro (CAE 4624)"}</t>
  </si>
  <si>
    <t>{"en": "G46.31 - Wholesale of fruit and vegetables (CAE 4631)", "es": "G46.31 - ComÃ©rcio por grosso de fruta e de produtos hortÃ­colas (CAE 4631)", "fr": "G46.31 - ComÃ©rcio por grosso de fruta e de produtos hortÃ­colas (CAE 4631)", "pt-BR": "G46.31 - ComÃ©rcio por grosso de fruta e de produtos hortÃ­colas (CAE 4631)", "pt-PT": "G46.31 - ComÃ©rcio por grosso de fruta e de produtos hortÃ­colas (CAE 4631)"}</t>
  </si>
  <si>
    <t>{"en": "G46.32 - Wholesale of meat and meat products (CAE 4632)", "es": "G46.32 - ComÃ©rcio por grosso de carne e produtos Ã  base de carne (CAE 4632)", "fr": "G46.32 - ComÃ©rcio por grosso de carne e produtos Ã  base de carne (CAE 4632)", "pt-BR": "G46.32 - ComÃ©rcio por grosso de carne e produtos Ã  base de carne (CAE 4632)", "pt-PT": "G46.32 - ComÃ©rcio por grosso de carne e produtos Ã  base de carne (CAE 4632)"}</t>
  </si>
  <si>
    <t>{"en": "G46.33 - Wholesale of dairyproducts, eggs and edible oils and fats (CAE 4633)", "es": "G46.33 - ComÃ©rcio por grosso de leite e derivados, ovos, azeite, Ã³leos e gorduras alimentares (CAE 4633)", "fr": "G46.33 - ComÃ©rcio por grosso de leite e derivados, ovos, azeite, Ã³leos e gorduras alimentares (CAE 4633)", "pt-BR": "G46.33 - ComÃ©rcio por grosso de leite e derivados, ovos, azeite, Ã³leos e gorduras alimentares (CAE 4633)", "pt-PT": "G46.33 - ComÃ©rcio por grosso de leite e derivados, ovos, azeite, Ã³leos e gorduras alimentares (CAE 4633)"}</t>
  </si>
  <si>
    <t>{"en": "G46.34 - Wholesale of beverages (CAE 4634)", "es": "G46.34 - ComÃ©rcio por grosso de bebidas (CAE 4634)", "fr": "G46.34 - ComÃ©rcio por grosso de bebidas (CAE 4634)", "pt-BR": "G46.34 - ComÃ©rcio por grosso de bebidas (CAE 4634)", "pt-PT": "G46.34 - ComÃ©rcio por grosso de bebidas (CAE 4634)"}</t>
  </si>
  <si>
    <t>{"en": "G46.35 - Wholesale of tobacco products (CAE 4635)", "es": "G46.35 - ComÃ©rcio por grosso de tabaco (CAE 4635)", "fr": "G46.35 - ComÃ©rcio por grosso de tabaco (CAE 4635)", "pt-BR": "G46.35 - ComÃ©rcio por grosso de tabaco (CAE 4635)", "pt-PT": "G46.35 - ComÃ©rcio por grosso de tabaco (CAE 4635)"}</t>
  </si>
  <si>
    <t>{"en": "G46.36 - Wholesale of sugar and chocolate and sugar confectionery (CAE 4636)", "es": "G46.36 - ComÃ©rcio por grosso de aÃ§Ãºcar, chocolate e produtos de confeitaria (CAE 4636)", "fr": "G46.36 - ComÃ©rcio por grosso de aÃ§Ãºcar, chocolate e produtos de confeitaria (CAE 4636)", "pt-BR": "G46.36 - ComÃ©rcio por grosso de aÃ§Ãºcar, chocolate e produtos de confeitaria (CAE 4636)", "pt-PT": "G46.36 - ComÃ©rcio por grosso de aÃ§Ãºcar, chocolate e produtos de confeitaria (CAE 4636)"}</t>
  </si>
  <si>
    <t>{"en": "G46.37 - Wholesale of coffee, tea, cocoa and spices (CAE 4637)", "es": "G46.37 - ComÃ©rcio por grosso de cafÃ©, chÃ¡, cacau e especiarias (CAE 4637)", "fr": "G46.37 - ComÃ©rcio por grosso de cafÃ©, chÃ¡, cacau e especiarias (CAE 4637)", "pt-BR": "G46.37 - ComÃ©rcio por grosso de cafÃ©, chÃ¡, cacau e especiarias (CAE 4637)", "pt-PT": "G46.37 - ComÃ©rcio por grosso de cafÃ©, chÃ¡, cacau e especiarias (CAE 4637)"}</t>
  </si>
  <si>
    <t>{"en": "G46.38 - Wholesale of other food, including fish, crustaceans and molluscs (CAE 4638)", "es": "G46.38 - ComÃ©rcio por grosso de outros produtos alimentares (CAE 4638)", "fr": "G46.38 - ComÃ©rcio por grosso de outros produtos alimentares (CAE 4638)", "pt-BR": "G46.38 - ComÃ©rcio por grosso de outros produtos alimentares (CAE 4638)", "pt-PT": "G46.38 - ComÃ©rcio por grosso de outros produtos alimentares (CAE 4638)"}</t>
  </si>
  <si>
    <t>{"en": "G46.39 - Non-specialised wholesale of food, beverages and tobacco (CAE 4639)", "es": "G46.39 - ComÃ©rcio por grosso nÃ£o especializado de produtos alimentares, bebidas e tabaco (CAE 4639)", "fr": "G46.39 - ComÃ©rcio por grosso nÃ£o especializado de produtos alimentares, bebidas e tabaco (CAE 4639)", "pt-BR": "G46.39 - ComÃ©rcio por grosso nÃ£o especializado de produtos alimentares, bebidas e tabaco (CAE 4639)", "pt-PT": "G46.39 - ComÃ©rcio por grosso nÃ£o especializado de produtos alimentares, bebidas e tabaco (CAE 4639)"}</t>
  </si>
  <si>
    <t>{"en": "G46.41 - Wholesale of textiles (CAE 4641)", "es": "G46.41 - ComÃ©rcio por grosso de tÃªxteis (CAE 4641)", "fr": "G46.41 - ComÃ©rcio por grosso de tÃªxteis (CAE 4641)", "pt-BR": "G46.41 - ComÃ©rcio por grosso de tÃªxteis (CAE 4641)", "pt-PT": "G46.41 - ComÃ©rcio por grosso de tÃªxteis (CAE 4641)"}</t>
  </si>
  <si>
    <t>{"en": "G46.42 - Wholesale of clothing and footwear (CAE 4642)", "es": "G46.42 - ComÃ©rcio por grosso de vestuÃ¡rio e calÃ§ado (CAE 4642)", "fr": "G46.42 - ComÃ©rcio por grosso de vestuÃ¡rio e calÃ§ado (CAE 4642)", "pt-BR": "G46.42 - ComÃ©rcio por grosso de vestuÃ¡rio e calÃ§ado (CAE 4642)", "pt-PT": "G46.42 - ComÃ©rcio por grosso de vestuÃ¡rio e calÃ§ado (CAE 4642)"}</t>
  </si>
  <si>
    <t>{"en": "G46.43 - Wholesale of electrical household appliances (CAE 4643)", "es": "G46.43 - ComÃ©rcio por grosso de eletrodomÃ©sticos, aparelhos de rÃ¡dio e de televisÃ£o (CAE 4643)", "fr": "G46.43 - ComÃ©rcio por grosso de eletrodomÃ©sticos, aparelhos de rÃ¡dio e de televisÃ£o (CAE 4643)", "pt-BR": "G46.43 - ComÃ©rcio por grosso de eletrodomÃ©sticos, aparelhos de rÃ¡dio e de televisÃ£o (CAE 4643)", "pt-PT": "G46.43 - ComÃ©rcio por grosso de eletrodomÃ©sticos, aparelhos de rÃ¡dio e de televisÃ£o (CAE 4643)"}</t>
  </si>
  <si>
    <t>{"en": "G46.44 - Wholesale of china and glassware and cleaning materials (CAE 4644)", "es": "G46.44 - ComÃ©rcio por grosso de louÃ§as em cerÃ¢mica e em vidro e produtos de limpeza (CAE 4644)", "fr": "G46.44 - ComÃ©rcio por grosso de louÃ§as em cerÃ¢mica e em vidro e produtos de limpeza (CAE 4644)", "pt-BR": "G46.44 - ComÃ©rcio por grosso de louÃ§as em cerÃ¢mica e em vidro e produtos de limpeza (CAE 4644)", "pt-PT": "G46.44 - ComÃ©rcio por grosso de louÃ§as em cerÃ¢mica e em vidro e produtos de limpeza (CAE 4644)"}</t>
  </si>
  <si>
    <t>{"en": "G46.45 - Wholesale of perfume and cosmetics (CAE 4645)", "es": "G46.45 - ComÃ©rcio por grosso de perfumes e de produtos de higiene (CAE 4645)", "fr": "G46.45 - ComÃ©rcio por grosso de perfumes e de produtos de higiene (CAE 4645)", "pt-BR": "G46.45 - ComÃ©rcio por grosso de perfumes e de produtos de higiene (CAE 4645)", "pt-PT": "G46.45 - ComÃ©rcio por grosso de perfumes e de produtos de higiene (CAE 4645)"}</t>
  </si>
  <si>
    <t>{"en": "G46.46 - Wholesale of pharmaceutical goods (CAE 4646)", "es": "G46.46. - ComÃ©rcio por grosso de produtos farmacÃªuticos (CAE 4646)", "fr": "G46.46. - ComÃ©rcio por grosso de produtos farmacÃªuticos (CAE 4646)", "pt-BR": "G46.46. - ComÃ©rcio por grosso de produtos farmacÃªuticos (CAE 4646)", "pt-PT": "G46.46. - ComÃ©rcio por grosso de produtos farmacÃªuticos (CAE 4646)"}</t>
  </si>
  <si>
    <t>{"en": "G46.47 - Wholesale of furniture, carpets and lighting equipment (CAE 4647)", "es": "G46.47 - ComÃ©rcio por grosso de mÃ³veis para uso domÃ©stico, carpetes, tapetes e artigos de iluminaÃ§Ã£o (CAE 4647)", "fr": "G46.47 - ComÃ©rcio por grosso de mÃ³veis para uso domÃ©stico, carpetes, tapetes e artigos de iluminaÃ§Ã£o (CAE 4647)", "pt-BR": "G46.47 - ComÃ©rcio por grosso de mÃ³veis para uso domÃ©stico, carpetes, tapetes e artigos de iluminaÃ§Ã£o (CAE 4647)", "pt-PT": "G46.47 - ComÃ©rcio por grosso de mÃ³veis para uso domÃ©stico, carpetes, tapetes e artigos de iluminaÃ§Ã£o (CAE 4647)"}</t>
  </si>
  <si>
    <t>{"en": "G46.48 - Wholesale of watches and jewellery (CAE 4648)", "es": "G46.48 - ComÃ©rcio por grosso de relÃ³gios e de artigos de ourivesaria e joalharia (CAE 4648)", "fr": "G46.48 - ComÃ©rcio por grosso de relÃ³gios e de artigos de ourivesaria e joalharia (CAE 4648)", "pt-BR": "G46.48 - ComÃ©rcio por grosso de relÃ³gios e de artigos de ourivesaria e joalharia (CAE 4648)", "pt-PT": "G46.48 - ComÃ©rcio por grosso de relÃ³gios e de artigos de ourivesaria e joalharia (CAE 4648)"}</t>
  </si>
  <si>
    <t>{"en": "G46.49 - Wholesale of other household goods (CAE 4649)", "es": "G46.49 - Outro comÃ©rcio por grosso de bens de consumo (CAE 4649)", "fr": "G46.49 - Outro comÃ©rcio por grosso de bens de consumo (CAE 4649)", "pt-BR": "G46.49 - Outro comÃ©rcio por grosso de bens de consumo (CAE 4649)", "pt-PT": "G46.49 - Outro comÃ©rcio por grosso de bens de consumo (CAE 4649)"}</t>
  </si>
  <si>
    <t>{"en": "G46.51 - Wholesale of computers, computer peripheral equipment and software (CAE 4651)", "es": "G46.51 - ComÃ©rcio por grosso de computadores, equipamentos perifÃ©ricos e programas informÃ¡ticos (CAE 4651)", "fr": "G46.51 - ComÃ©rcio por grosso de computadores, equipamentos perifÃ©ricos e programas informÃ¡ticos (CAE 4651)", "pt-BR": "G46.51 - ComÃ©rcio por grosso de computadores, equipamentos perifÃ©ricos e programas informÃ¡ticos (CAE 4651)", "pt-PT": "G46.51 - ComÃ©rcio por grosso de computadores, equipamentos perifÃ©ricos e programas informÃ¡ticos (CAE 4651)"}</t>
  </si>
  <si>
    <t>{"en": "G46.52 - Wholesale of electronic and telecommunications equipment and parts (CAE 4652)", "es": "G46.52 - ComÃ©rcio por grosso de equipamentos eletrÃ³nicos, de telecomunicaÃ§Ãµes e suas partes (CAE 4652)", "fr": "G46.52 - ComÃ©rcio por grosso de equipamentos eletrÃ³nicos, de telecomunicaÃ§Ãµes e suas partes (CAE 4652)", "pt-BR": "G46.52 - ComÃ©rcio por grosso de equipamentos eletrÃ³nicos, de telecomunicaÃ§Ãµes e suas partes (CAE 4652)", "pt-PT": "G46.52 - ComÃ©rcio por grosso de equipamentos eletrÃ³nicos, de telecomunicaÃ§Ãµes e suas partes (CAE 4652)"}</t>
  </si>
  <si>
    <t>{"en": "G46.61 - Wholesale of agricultural machinery, equipment and supplies (CAE 4661)", "es": "G46.61 - ComÃ©rcio por grosso de mÃ¡quinas e equipamentos, agrÃ­colas (CAE 4661)", "fr": "G46.61 - ComÃ©rcio por grosso de mÃ¡quinas e equipamentos, agrÃ­colas (CAE 4661)", "pt-BR": "G46.61 - ComÃ©rcio por grosso de mÃ¡quinas e equipamentos, agrÃ­colas (CAE 4661)", "pt-PT": "G46.61 - ComÃ©rcio por grosso de mÃ¡quinas e equipamentos, agrÃ­colas (CAE 4661)"}</t>
  </si>
  <si>
    <t>{"en": "G46.62 - Wholesale of machine tools (CAE 4662)", "es": "G46.62 - ComÃ©rcio por grosso de mÃ¡quinas - ferramentas (CAE 4662)", "fr": "G46.62 - ComÃ©rcio por grosso de mÃ¡quinas - ferramentas (CAE 4662)", "pt-BR": "G46.62 - ComÃ©rcio por grosso de mÃ¡quinas - ferramentas (CAE 4662)", "pt-PT": "G46.62 - ComÃ©rcio por grosso de mÃ¡quinas - ferramentas (CAE 4662)"}</t>
  </si>
  <si>
    <t>{"en": "G46.63 - Wholesale of mining, construction and civil engineering machinery (CAE 4663)", "es": "G46.63 - ComÃ©rcio por grosso de mÃ¡quinas para a indÃºstria extrativa, construÃ§Ã£o e engenharia civil (CAE 4663)", "fr": "G46.63 - ComÃ©rcio por grosso de mÃ¡quinas para a indÃºstria extrativa, construÃ§Ã£o e engenharia civil (CAE 4663)", "pt-BR": "G46.63 - ComÃ©rcio por grosso de mÃ¡quinas para a indÃºstria extrativa, construÃ§Ã£o e engenharia civil (CAE 4663)", "pt-PT": "G46.63 - ComÃ©rcio por grosso de mÃ¡quinas para a indÃºstria extrativa, construÃ§Ã£o e engenharia civil (CAE 4663)"}</t>
  </si>
  <si>
    <t>{"en": "G46.64 - Wholesale of machinery for the textile industry and of sewing and knitting machines (CAE 4664)", "es": "G46.64 - ComÃ©rcio por grosso de mÃ¡quinas para a indÃºstria tÃªxtil, mÃ¡quinas de costura e de tricotar (CAE 4664)", "fr": "G46.64 - ComÃ©rcio por grosso de mÃ¡quinas para a indÃºstria tÃªxtil, mÃ¡quinas de costura e de tricotar (CAE 4664)", "pt-BR": "G46.64 - ComÃ©rcio por grosso de mÃ¡quinas para a indÃºstria tÃªxtil, mÃ¡quinas de costura e de tricotar (CAE 4664)", "pt-PT": "G46.64 - ComÃ©rcio por grosso de mÃ¡quinas para a indÃºstria tÃªxtil, mÃ¡quinas de costura e de tricotar (CAE 4664)"}</t>
  </si>
  <si>
    <t>{"en": "G46.65 - Wholesale of office furniture (CAE 4665)", "es": "G46.65 - ComÃ©rcio por grosso de mobiliÃ¡rio de escritÃ³rio (CAE 4665)", "fr": "G46.65 - ComÃ©rcio por grosso de mobiliÃ¡rio de escritÃ³rio (CAE 4665)", "pt-BR": "G46.65 - ComÃ©rcio por grosso de mobiliÃ¡rio de escritÃ³rio (CAE 4665)", "pt-PT": "G46.65 - ComÃ©rcio por grosso de mobiliÃ¡rio de escritÃ³rio (CAE 4665)"}</t>
  </si>
  <si>
    <t>{"en": "G46.66 - Wholesale of other office machinery and equipment (CAE 4666)", "es": "G46.66 - ComÃ©rcio por grosso de outras mÃ¡quinas e material de escritÃ³rio (CAE 4666)", "fr": "G46.66 - ComÃ©rcio por grosso de outras mÃ¡quinas e material de escritÃ³rio (CAE 4666)", "pt-BR": "G46.66 - ComÃ©rcio por grosso de outras mÃ¡quinas e material de escritÃ³rio (CAE 4666)", "pt-PT": "G46.66 - ComÃ©rcio por grosso de outras mÃ¡quinas e material de escritÃ³rio (CAE 4666)"}</t>
  </si>
  <si>
    <t>{"en": "G46.69 - Wholesale of other machinery and equipment (CAE 4669)", "es": "G46.69 - ComÃ©rcio por grosso de outras mÃ¡quinas e equipamentos (CAE 4669)", "fr": "G46.69 - ComÃ©rcio por grosso de outras mÃ¡quinas e equipamentos (CAE 4669)", "pt-BR": "G46.69 - ComÃ©rcio por grosso de outras mÃ¡quinas e equipamentos (CAE 4669)", "pt-PT": "G46.69 - ComÃ©rcio por grosso de outras mÃ¡quinas e equipamentos (CAE 4669)"}</t>
  </si>
  <si>
    <t>{"en": "G46.71 - Wholesale of solid, liquid and gaseous fuels and related products (CAE 4671)", "es": "G46.71 - ComÃ©rcio por grosso de combustÃ­veis sÃ³lidos, lÃ­quidos, gasosos e produtos derivados (CAE 4671)", "fr": "G46.71 - ComÃ©rcio por grosso de combustÃ­veis sÃ³lidos, lÃ­quidos, gasosos e produtos derivados (CAE 4671)", "pt-BR": "G46.71 - ComÃ©rcio por grosso de combustÃ­veis sÃ³lidos, lÃ­quidos, gasosos e produtos derivados (CAE 4671)", "pt-PT": "G46.71 - ComÃ©rcio por grosso de combustÃ­veis sÃ³lidos, lÃ­quidos, gasosos e produtos derivados (CAE 4671)"}</t>
  </si>
  <si>
    <t>{"en": "G46.72 - Wholesale of metals and metal ores (CAE 4672)", "es": "G46.72 - ComÃ©rcio por grosso de minÃ©rios e de metais (CAE 4672)", "fr": "G46.72 - ComÃ©rcio por grosso de minÃ©rios e de metais (CAE 4672)", "pt-BR": "G46.72 - ComÃ©rcio por grosso de minÃ©rios e de metais (CAE 4672)", "pt-PT": "G46.72 - ComÃ©rcio por grosso de minÃ©rios e de metais (CAE 4672)"}</t>
  </si>
  <si>
    <t>{"en": "G46.73 - Wholesale of wood, construction materials and sanitary equipment (CAE 4673)", "es": "G46.73 - ComÃ©rcio por grosso de madeira, de materiais de construÃ§Ã£o e equipamento sanitÃ¡rio (CAE 4673)", "fr": "G46.73 - ComÃ©rcio por grosso de madeira, de materiais de construÃ§Ã£o e equipamento sanitÃ¡rio (CAE 4673)", "pt-BR": "G46.73 - ComÃ©rcio por grosso de madeira, de materiais de construÃ§Ã£o e equipamento sanitÃ¡rio (CAE 4673)", "pt-PT": "G46.73 - ComÃ©rcio por grosso de madeira, de materiais de construÃ§Ã£o e equipamento sanitÃ¡rio (CAE 4673)"}</t>
  </si>
  <si>
    <t>{"en": "G46.74 - Wholesale of hardware, plumbing and heating equipment and supplies (CAE 4674)", "es": "G46.74 - ComÃ©rcio por grosso de ferragens, ferramentas manuais e artigos para canalizaÃ§Ãµes e aquecimento (CAE 4674)", "fr": "G46.74 - ComÃ©rcio por grosso de ferragens, ferramentas manuais e artigos para canalizaÃ§Ãµes e aquecimento (CAE 4674)", "pt-BR": "G46.74 - ComÃ©rcio por grosso de ferragens, ferramentas manuais e artigos para canalizaÃ§Ãµes e aquecimento (CAE 4674)", "pt-PT": "G46.74 - ComÃ©rcio por grosso de ferragens, ferramentas manuais e artigos para canalizaÃ§Ãµes e aquecimento (CAE 4674)"}</t>
  </si>
  <si>
    <t>{"en": "G46.75 - Wholesale of chemical products (CAE 4675)", "es": "G46.75 - ComÃ©rcio por grosso de produtos quÃ­micos (CAE 4675)", "fr": "G46.75 - ComÃ©rcio por grosso de produtos quÃ­micos (CAE 4675)", "pt-BR": "G46.75 - ComÃ©rcio por grosso de produtos quÃ­micos (CAE 4675)", "pt-PT": "G46.75 - ComÃ©rcio por grosso de produtos quÃ­micos (CAE 4675)"}</t>
  </si>
  <si>
    <t>{"en": "G46.76 - Wholesale of other intermediate products (CAE 4676)", "es": "G46.76 - ComÃ©rcio por grosso de outros bens intermÃ©dios (CAE 4676)", "fr": "G46.76 - ComÃ©rcio por grosso de outros bens intermÃ©dios (CAE 4676)", "pt-BR": "G46.76 - ComÃ©rcio por grosso de outros bens intermÃ©dios (CAE 4676)", "pt-PT": "G46.76 - ComÃ©rcio por grosso de outros bens intermÃ©dios (CAE 4676)"}</t>
  </si>
  <si>
    <t>{"en": "G46.77 - Wholesale of waste and scrap (CAE 4677)", "es": "G46.77 - ComÃ©rcio por grosso de desperdÃ­cios e sucata (CAE 4677)", "fr": "G46.77 - ComÃ©rcio por grosso de desperdÃ­cios e sucata (CAE 4677)", "pt-BR": "G46.77 - ComÃ©rcio por grosso de desperdÃ­cios e sucata (CAE 4677)", "pt-PT": "G46.77 - ComÃ©rcio por grosso de desperdÃ­cios e sucata (CAE 4677)"}</t>
  </si>
  <si>
    <t>{"en": "G46.90 - Non-specialised wholesale trade (CAE 4690)", "es": "G46.90 - ComÃ©rcio por grosso nÃ£o especializado (CAE 4690)", "fr": "G46.90 - ComÃ©rcio por grosso nÃ£o especializado (CAE 4690)", "pt-BR": "G46.90 - ComÃ©rcio por grosso nÃ£o especializado (CAE 4690)", "pt-PT": "G46.90 - ComÃ©rcio por grosso nÃ£o especializado (CAE 4690)"}</t>
  </si>
  <si>
    <t>{"en": "G47 - Retail trade, except of motor vehicles and motorcycles", "es": "G47 - ComÃ©rcio a retalho, exceto de veÃ­culos automÃ³veis e motociclos", "fr": "G47 - ComÃ©rcio a retalho, exceto de veÃ­culos automÃ³veis e motociclos", "pt-BR": "G47 - ComÃ©rcio a retalho, exceto de veÃ­culos automÃ³veis e motociclos", "pt-PT": "G47 - ComÃ©rcio a retalho, exceto de veÃ­culos automÃ³veis e motociclos"}</t>
  </si>
  <si>
    <t>{"en": "G47.11 - Retail sale in non-specialised stores with food, beverages or tobacco predominating (CAE 4711)", "es": "G47.11 - ComÃ©rcio a retalho em estabelecimentos nÃ£o especializados, com predominÃ¢ncia de produtos alimentares, bebidas ou tabaco (CAE 4711)", "fr": "G47.11 - ComÃ©rcio a retalho em estabelecimentos nÃ£o especializados, com predominÃ¢ncia de produtos alimentares, bebidas ou tabaco (CAE 4711)", "pt-BR": "G47.11 - ComÃ©rcio a retalho em estabelecimentos nÃ£o especializados, com predominÃ¢ncia de produtos alimentares, bebidas ou tabaco (CAE 4711)", "pt-PT": "G47.11 - ComÃ©rcio a retalho em estabelecimentos nÃ£o especializados, com predominÃ¢ncia de produtos alimentares, bebidas ou tabaco (CAE 4711)"}</t>
  </si>
  <si>
    <t>{"en": "G47.19 - Other retail sale in non-specialised stores (CAE 4719)", "es": "G47.19 - ComÃ©rcio a retalho em estabelecimentos nÃ£o especializados, sem predominÃ¢ncia de produtos alimentares, bebidas ou tabaco (CAE 4719)", "fr": "G47.19 - ComÃ©rcio a retalho em estabelecimentos nÃ£o especializados, sem predominÃ¢ncia de produtos alimentares, bebidas ou tabaco (CAE 4719)", "pt-BR": "G47.19 - ComÃ©rcio a retalho em estabelecimentos nÃ£o especializados, sem predominÃ¢ncia de produtos alimentares, bebidas ou tabaco (CAE 4719)", "pt-PT": "G47.19 - ComÃ©rcio a retalho em estabelecimentos nÃ£o especializados, sem predominÃ¢ncia de produtos alimentares, bebidas ou tabaco (CAE 4719)"}</t>
  </si>
  <si>
    <t>{"en": "G47.21 - Retail sale of fruit and vegetables in specialised stores (CAE 4721)", "es": "G47.21 - ComÃ©rcio a retalho de frutas e produtos hortÃ­colas, em estabelecimentos especializados (CAE 4721)", "fr": "G47.21 - ComÃ©rcio a retalho de frutas e produtos hortÃ­colas, em estabelecimentos especializados (CAE 4721)", "pt-BR": "G47.21 - ComÃ©rcio a retalho de frutas e produtos hortÃ­colas, em estabelecimentos especializados (CAE 4721)", "pt-PT": "G47.21 - ComÃ©rcio a retalho de frutas e produtos hortÃ­colas, em estabelecimentos especializados (CAE 4721)"}</t>
  </si>
  <si>
    <t>{"en": "G47.22 - Retail sale of meat and meat products in specialised stores (CAE 4722)", "es": "G47.22 - ComÃ©rcio a retalho de carne e produtos Ã  base de carne, em estabelecimentos especializados (CAE 4722)", "fr": "G47.22 - ComÃ©rcio a retalho de carne e produtos Ã  base de carne, em estabelecimentos especializados (CAE 4722)", "pt-BR": "G47.22 - ComÃ©rcio a retalho de carne e produtos Ã  base de carne, em estabelecimentos especializados (CAE 4722)", "pt-PT": "G47.22 - ComÃ©rcio a retalho de carne e produtos Ã  base de carne, em estabelecimentos especializados (CAE 4722)"}</t>
  </si>
  <si>
    <t>{"en": "G47.23 - Retail sale of fish, crustaceans and molluscs in specialised stores (CAE 4723)", "es": "G47.23 - ComÃ©rcio a retalho de peixe, crustÃ¡ceos e moluscos, em estabelecimentos especializados (CAE 4723)", "fr": "G47.23 - ComÃ©rcio a retalho de peixe, crustÃ¡ceos e moluscos, em estabelecimentos especializados (CAE 4723)", "pt-BR": "G47.23 - ComÃ©rcio a retalho de peixe, crustÃ¡ceos e moluscos, em estabelecimentos especializados (CAE 4723)", "pt-PT": "G47.23 - ComÃ©rcio a retalho de peixe, crustÃ¡ceos e moluscos, em estabelecimentos especializados (CAE 4723)"}</t>
  </si>
  <si>
    <t>{"en": "G47.24 - Retail sale of bread, cakes, flour confectionery and sugar confectionery in specialised stores (CAE 4724)", "es": "G47.24 - ComÃ©rcio a retalho de pÃ£o, de produtos de pastelaria e de confeitaria, em estabelecimentos especializados (CAE 4724)", "fr": "G47.24 - ComÃ©rcio a retalho de pÃ£o, de produtos de pastelaria e de confeitaria, em estabelecimentos especializados (CAE 4724)", "pt-BR": "G47.24 - ComÃ©rcio a retalho de pÃ£o, de produtos de pastelaria e de confeitaria, em estabelecimentos especializados (CAE 4724)", "pt-PT": "G47.24 - ComÃ©rcio a retalho de pÃ£o, de produtos de pastelaria e de confeitaria, em estabelecimentos especializados (CAE 4724)"}</t>
  </si>
  <si>
    <t>{"en": "G47.25 - Retail sale of beverages in specialised stores (CAE 4725)", "es": "G47.25 - ComÃ©rcio a retalho de bebidas, em estabelecimentos especializados (CAE 4725)", "fr": "G47.25 - ComÃ©rcio a retalho de bebidas, em estabelecimentos especializados (CAE 4725)", "pt-BR": "G47.25 - ComÃ©rcio a retalho de bebidas, em estabelecimentos especializados (CAE 4725)", "pt-PT": "G47.25 - ComÃ©rcio a retalho de bebidas, em estabelecimentos especializados (CAE 4725)"}</t>
  </si>
  <si>
    <t>{"en": "G47.26 - Retail sale of tobacco products in specialised stores (CAE 4726)", "es": "G47.26 - ComÃ©rcio a retalho de tabaco, em estabelecimentos especializados (CAE 4726)", "fr": "G47.26 - ComÃ©rcio a retalho de tabaco, em estabelecimentos especializados (CAE 4726)", "pt-BR": "G47.26 - ComÃ©rcio a retalho de tabaco, em estabelecimentos especializados (CAE 4726)", "pt-PT": "G47.26 - ComÃ©rcio a retalho de tabaco, em estabelecimentos especializados (CAE 4726)"}</t>
  </si>
  <si>
    <t>{"en": "G47.29 - Other retail sale of food in specialised stores (CAE 4729)", "es": "G47.29 - ComÃ©rcio a retalho de outros produtos alimentares, em estabelecimentos especializados (CAE 4729)", "fr": "G47.29 - ComÃ©rcio a retalho de outros produtos alimentares, em estabelecimentos especializados (CAE 4729)", "pt-BR": "G47.29 - ComÃ©rcio a retalho de outros produtos alimentares, em estabelecimentos especializados (CAE 4729)", "pt-PT": "G47.29 - ComÃ©rcio a retalho de outros produtos alimentares, em estabelecimentos especializados (CAE 4729)"}</t>
  </si>
  <si>
    <t>{"en": "G47.30 - Retail sale of automotive fuel in specialised stores (CAE 4730)", "es": "G47.30 - ComÃ©rcio a retalho de combustÃ­vel para veÃ­culos a motor, em estabelecimentos especializados (CAE 4730)", "fr": "G47.30 - ComÃ©rcio a retalho de combustÃ­vel para veÃ­culos a motor, em estabelecimentos especializados (CAE 4730)", "pt-BR": "G47.30 - ComÃ©rcio a retalho de combustÃ­vel para veÃ­culos a motor, em estabelecimentos especializados (CAE 4730)", "pt-PT": "G47.30 - ComÃ©rcio a retalho de combustÃ­vel para veÃ­culos a motor, em estabelecimentos especializados (CAE 4730)"}</t>
  </si>
  <si>
    <t>{"en": "G47.41 - Retail sale of computers, peripheral units and software in specialised stores (CAE 4741)", "es": "G47.41 - ComÃ©rcio a retalho de computadores, unidades perifÃ©ricas e programas informÃ¡ticos, em estabelecimentos especializados (CAE 4741)", "fr": "G47.41 - ComÃ©rcio a retalho de computadores, unidades perifÃ©ricas e programas informÃ¡ticos, em estabelecimentos especializados (CAE 4741)", "pt-BR": "G47.41 - ComÃ©rcio a retalho de computadores, unidades perifÃ©ricas e programas informÃ¡ticos, em estabelecimentos especializados (CAE 4741)", "pt-PT": "G47.41 - ComÃ©rcio a retalho de computadores, unidades perifÃ©ricas e programas informÃ¡ticos, em estabelecimentos especializados (CAE 4741)"}</t>
  </si>
  <si>
    <t>{"en": "G47.42 - Retail sale of telecommunications equipment in specialised stores (CAE 4742)", "es": "G47.42 - ComÃ©rcio a retalho de equipamento de telecomunicaÃ§Ãµes, em estabelecimentos especializados (CAE 4742)", "fr": "G47.42 - ComÃ©rcio a retalho de equipamento de telecomunicaÃ§Ãµes, em estabelecimentos especializados (CAE 4742)", "pt-BR": "G47.42 - ComÃ©rcio a retalho de equipamento de telecomunicaÃ§Ãµes, em estabelecimentos especializados (CAE 4742)", "pt-PT": "G47.42 - ComÃ©rcio a retalho de equipamento de telecomunicaÃ§Ãµes, em estabelecimentos especializados (CAE 4742)"}</t>
  </si>
  <si>
    <t>{"en": "G47.43 - Retail sale of audio and video equipment in specialised stores (CAE 4743)", "es": "G47.43 - ComÃ©rcio a retalho de equipamento audiovisual, em estabelecimentos especializados (CAE 4743)", "fr": "G47.43 - ComÃ©rcio a retalho de equipamento audiovisual, em estabelecimentos especializados (CAE 4743)", "pt-BR": "G47.43 - ComÃ©rcio a retalho de equipamento audiovisual, em estabelecimentos especializados (CAE 4743)", "pt-PT": "G47.43 - ComÃ©rcio a retalho de equipamento audiovisual, em estabelecimentos especializados (CAE 4743)"}</t>
  </si>
  <si>
    <t>{"en": "G47.51 - Retail sale of textiles in specialised stores (CAE 4751)", "es": "G47.51 - ComÃ©rcio a retalho de tÃªxteis, em estabelecimentos especializados (CAE 4751)", "fr": "G47.51 - ComÃ©rcio a retalho de tÃªxteis, em estabelecimentos especializados (CAE 4751)", "pt-BR": "G47.51 - ComÃ©rcio a retalho de tÃªxteis, em estabelecimentos especializados (CAE 4751)", "pt-PT": "G47.51 - ComÃ©rcio a retalho de tÃªxteis, em estabelecimentos especializados (CAE 4751)"}</t>
  </si>
  <si>
    <t>{"en": "G47.52 - Retail sale of hardware, paints and glass in specialised stores (CAE 4752)", "es": "G47.52 - ComÃ©rcio a retalho de ferragens, tintas, vidros, equipamento sanitÃ¡rio, ladrilhos e similares, em estabelecimentos especializados (CAE 4752)", "fr": "G47.52 - ComÃ©rcio a retalho de ferragens, tintas, vidros, equipamento sanitÃ¡rio, ladrilhos e similares, em estabelecimentos especializados (CAE 4752)", "pt-BR": "G47.52 - ComÃ©rcio a retalho de ferragens, tintas, vidros, equipamento sanitÃ¡rio, ladrilhos e similares, em estabelecimentos especializados (CAE 4752)", "pt-PT": "G47.52 - ComÃ©rcio a retalho de ferragens, tintas, vidros, equipamento sanitÃ¡rio, ladrilhos e similares, em estabelecimentos especializados (CAE 4752)"}</t>
  </si>
  <si>
    <t>{"en": "G47.53 - Retail sale of carpets, rugs, wall and floor coverings in specialised stores (CAE 4753)", "es": "G47.53 - ComÃ©rcio a retalho de carpetes, tapetes, cortinados e revestimentos para paredes e pavimentos, em estabelecimentos especializados (CAE 4753)", "fr": "G47.53 - ComÃ©rcio a retalho de carpetes, tapetes, cortinados e revestimentos para paredes e pavimentos, em estabelecimentos especializados (CAE 4753)", "pt-BR": "G47.53 - ComÃ©rcio a retalho de carpetes, tapetes, cortinados e revestimentos para paredes e pavimentos, em estabelecimentos especializados (CAE 4753)", "pt-PT": "G47.53 - ComÃ©rcio a retalho de carpetes, tapetes, cortinados e revestimentos para paredes e pavimentos, em estabelecimentos especializados (CAE 4753)"}</t>
  </si>
  <si>
    <t>{"en": "G47.54 - Retail sale of electrical household appliances in specialised stores (CAE 4754)", "es": "G47.54 - ComÃ©rcio a retalho de eletrodomÃ©sticos, em estabelecimentos especializados (CAE 4754)", "fr": "G47.54 - ComÃ©rcio a retalho de eletrodomÃ©sticos, em estabelecimentos especializados (CAE 4754)", "pt-BR": "G47.54 - ComÃ©rcio a retalho de eletrodomÃ©sticos, em estabelecimentos especializados (CAE 4754)", "pt-PT": "G47.54 - ComÃ©rcio a retalho de eletrodomÃ©sticos, em estabelecimentos especializados (CAE 4754)"}</t>
  </si>
  <si>
    <t>{"en": "G47.59 - Retail sale of furniture, lighting equipment and other household articles in specialised stores (CAE 4759)", "es": "G47.59 - ComÃ©rcio a retalho de mÃ³veis, de artigos de iluminaÃ§Ã£o e de outros artigos para o lar, em estabelecimentos especializados (CAE 4759)", "fr": "G47.59 - ComÃ©rcio a retalho de mÃ³veis, de artigos de iluminaÃ§Ã£o e de outros artigos para o lar, em estabelecimentos especializados (CAE 4759)", "pt-BR": "G47.59 - ComÃ©rcio a retalho de mÃ³veis, de artigos de iluminaÃ§Ã£o e de outros artigos para o lar, em estabelecimentos especializados (CAE 4759)", "pt-PT": "G47.59 - ComÃ©rcio a retalho de mÃ³veis, de artigos de iluminaÃ§Ã£o e de outros artigos para o lar, em estabelecimentos especializados (CAE 4759)"}</t>
  </si>
  <si>
    <t>{"en": "G47.61 - Retail sale of books in specialised stores (CAE 4761)", "es": "G47.61 - ComÃ©rcio a retalho de livros, em estabelecimentos especializados (CAE 4761)", "fr": "G47.61 - ComÃ©rcio a retalho de livros, em estabelecimentos especializados (CAE 4761)", "pt-BR": "G47.61 - ComÃ©rcio a retalho de livros, em estabelecimentos especializados (CAE 4761)", "pt-PT": "G47.61 - ComÃ©rcio a retalho de livros, em estabelecimentos especializados (CAE 4761)"}</t>
  </si>
  <si>
    <t>{"en": "G47.62 - Retail sale of newspapers and stationery in specialised stores (CAE 4762)", "es": "G47.62 - ComÃ©rcio a retalho de jornais, revistas e artigos de papelaria, em estabelecimentos especializados (CAE 4762)", "fr": "G47.62 - ComÃ©rcio a retalho de jornais, revistas e artigos de papelaria, em estabelecimentos especializados (CAE 4762)", "pt-BR": "G47.62 - ComÃ©rcio a retalho de jornais, revistas e artigos de papelaria, em estabelecimentos especializados (CAE 4762)", "pt-PT": "G47.62 - ComÃ©rcio a retalho de jornais, revistas e artigos de papelaria, em estabelecimentos especializados (CAE 4762)"}</t>
  </si>
  <si>
    <t>{"en": "G47.63 - Retail sale of music and video recordings in specialised stores (CAE 4763)", "es": "G47.63 - ComÃ©rcio a retalho de discos, CD, DVD, cassetes e similares, em estabelecimentos especializados (CAE 4763)", "fr": "G47.63 - ComÃ©rcio a retalho de discos, CD, DVD, cassetes e similares, em estabelecimentos especializados (CAE 4763)", "pt-BR": "G47.63 - ComÃ©rcio a retalho de discos, CD, DVD, cassetes e similares, em estabelecimentos especializados (CAE 4763)", "pt-PT": "G47.63 - ComÃ©rcio a retalho de discos, CD, DVD, cassetes e similares, em estabelecimentos especializados (CAE 4763)"}</t>
  </si>
  <si>
    <t>{"en": "G47.64 - Retail sale of sporting equipment in specialised stores (CAE 4764)", "es": "G47.64 - ComÃ©rcio a retalho de artigos de desporto, de campismo e lazer, em estabelecimentos especializados (CAE 4764)", "fr": "G47.64 - ComÃ©rcio a retalho de artigos de desporto, de campismo e lazer, em estabelecimentos especializados (CAE 4764)", "pt-BR": "G47.64 - ComÃ©rcio a retalho de artigos de desporto, de campismo e lazer, em estabelecimentos especializados (CAE 4764)", "pt-PT": "G47.64 - ComÃ©rcio a retalho de artigos de desporto, de campismo e lazer, em estabelecimentos especializados (CAE 4764)"}</t>
  </si>
  <si>
    <t>{"en": "G47.65 - Retail sale of games and toys in specialised stores (CAE 4765)", "es": "G47.65 - ComÃ©rcio a retalho de jogos e brinquedos, em estabelecimentos especializados (CAE 4765)", "fr": "G47.65 - ComÃ©rcio a retalho de jogos e brinquedos, em estabelecimentos especializados (CAE 4765)", "pt-BR": "G47.65 - ComÃ©rcio a retalho de jogos e brinquedos, em estabelecimentos especializados (CAE 4765)", "pt-PT": "G47.65 - ComÃ©rcio a retalho de jogos e brinquedos, em estabelecimentos especializados (CAE 4765)"}</t>
  </si>
  <si>
    <t>{"en": "G47.71 - Retail sale of clothing in specialised stores (CAE 4771)", "es": "G47.71 - ComÃ©rcio a retalho de vestuÃ¡rio, em estabelecimentos especializados (CAE 4771)", "fr": "G47.71 - ComÃ©rcio a retalho de vestuÃ¡rio, em estabelecimentos especializados (CAE 4771)", "pt-BR": "G47.71 - ComÃ©rcio a retalho de vestuÃ¡rio, em estabelecimentos especializados (CAE 4771)", "pt-PT": "G47.71 - ComÃ©rcio a retalho de vestuÃ¡rio, em estabelecimentos especializados (CAE 4771)"}</t>
  </si>
  <si>
    <t>{"en": "G47.72 - Retail sale of footwear and leather goods in specialised stores (CAE 4772)", "es": "G47.72 - ComÃ©rcio a retalho de calÃ§ado e artigos de couro, em estabelecimentos especializados (CAE 4772)", "fr": "G47.72 - ComÃ©rcio a retalho de calÃ§ado e artigos de couro, em estabelecimentos especializados (CAE 4772)", "pt-BR": "G47.72 - ComÃ©rcio a retalho de calÃ§ado e artigos de couro, em estabelecimentos especializados (CAE 4772)", "pt-PT": "G47.72 - ComÃ©rcio a retalho de calÃ§ado e artigos de couro, em estabelecimentos especializados (CAE 4772)"}</t>
  </si>
  <si>
    <t>{"en": "G47.73 - Dispensing chemist in specialised stores (CAE 4773)", "es": "G47.73 - ComÃ©rcio a retalho de produtos farmacÃªuticos, em estabelecimentos especializados (CAE 4773)", "fr": "G47.73 - ComÃ©rcio a retalho de produtos farmacÃªuticos, em estabelecimentos especializados (CAE 4773)", "pt-BR": "G47.73 - ComÃ©rcio a retalho de produtos farmacÃªuticos, em estabelecimentos especializados (CAE 4773)", "pt-PT": "G47.73 - ComÃ©rcio a retalho de produtos farmacÃªuticos, em estabelecimentos especializados (CAE 4773)"}</t>
  </si>
  <si>
    <t>{"en": "G47.74 - Retail sale of medical and orthopaedic goods in specialised stores (CAE 4774)", "es": "G47.74 - ComÃ©rcio a retalho de produtos mÃ©dicos e ortopÃ©dicos, em estabelecimentos especializados (CAE 4774)", "fr": "G47.74 - ComÃ©rcio a retalho de produtos mÃ©dicos e ortopÃ©dicos, em estabelecimentos especializados (CAE 4774)", "pt-BR": "G47.74 - ComÃ©rcio a retalho de produtos mÃ©dicos e ortopÃ©dicos, em estabelecimentos especializados (CAE 4774)", "pt-PT": "G47.74 - ComÃ©rcio a retalho de produtos mÃ©dicos e ortopÃ©dicos, em estabelecimentos especializados (CAE 4774)"}</t>
  </si>
  <si>
    <t>{"en": "G47.75 - Retail sale of cosmetic and toilet articles in specialised stores (CAE 4775)", "es": "G47.75 - ComÃ©rcio a retalho de produtos cosmÃ©ticos e de higiene, em estabelecimentos especializados (CAE 4775)", "fr": "G47.75 - ComÃ©rcio a retalho de produtos cosmÃ©ticos e de higiene, em estabelecimentos especializados (CAE 4775)", "pt-BR": "G47.75 - ComÃ©rcio a retalho de produtos cosmÃ©ticos e de higiene, em estabelecimentos especializados (CAE 4775)", "pt-PT": "G47.75 - ComÃ©rcio a retalho de produtos cosmÃ©ticos e de higiene, em estabelecimentos especializados (CAE 4775)"}</t>
  </si>
  <si>
    <t>{"en": "G47.76 - Retail sale of flowers, plants, seeds, fertilisers, pet animals and pet food in specialised stores (CAE 4776)", "es": "G47.76 - ComÃ©rcio a retalho de flores, plantas, sementes, fertilizantes, animais de companhia e respetivos alimentos, em estabelecimentos especializados (CAE 4776)", "fr": "G47.76 - ComÃ©rcio a retalho de flores, plantas, sementes, fertilizantes, animais de companhia e respetivos alimentos, em estabelecimentos especializados (CAE 4776)", "pt-BR": "G47.76 - ComÃ©rcio a retalho de flores, plantas, sementes, fertilizantes, animais de companhia e respetivos alimentos, em estabelecimentos especializados (CAE 4776)", "pt-PT": "G47.76 - ComÃ©rcio a retalho de flores, plantas, sementes, fertilizantes, animais de companhia e respetivos alimentos, em estabelecimentos especializados (CAE 4776)"}</t>
  </si>
  <si>
    <t>{"en": "G47.77 - Retail sale of watches and jewelleryin specialised stores (CAE 4777)", "es": "G47.77 - ComÃ©rcio a retalho de relÃ³gios e de artigos de ourivesaria e joalharia, em estabelecimentos especializados (CAE 4777)", "fr": "G47.77 - ComÃ©rcio a retalho de relÃ³gios e de artigos de ourivesaria e joalharia, em estabelecimentos especializados (CAE 4777)", "pt-BR": "G47.77 - ComÃ©rcio a retalho de relÃ³gios e de artigos de ourivesaria e joalharia, em estabelecimentos especializados (CAE 4777)", "pt-PT": "G47.77 - ComÃ©rcio a retalho de relÃ³gios e de artigos de ourivesaria e joalharia, em estabelecimentos especializados (CAE 4777)"}</t>
  </si>
  <si>
    <t>{"en": "G47.78 - Other retail sale of new goods in specialised stores (CAE 4778)", "es": "G47.78 - ComÃ©rcio a retalho de outros produtos novos, em estabelecimentos especializados (CAE 4778)", "fr": "G47.78 - ComÃ©rcio a retalho de outros produtos novos, em estabelecimentos especializados (CAE 4778)", "pt-BR": "G47.78 - ComÃ©rcio a retalho de outros produtos novos, em estabelecimentos especializados (CAE 4778)", "pt-PT": "G47.78 - ComÃ©rcio a retalho de outros produtos novos, em estabelecimentos especializados (CAE 4778)"}</t>
  </si>
  <si>
    <t>{"en": "G47.79 - Retail sale of second-hand goods in stores (CAE 4779)", "es": "G47.79 - ComÃ©rcio a retalho de artigos em segunda mÃ£o, em estabelecimentos especializados (CAE 4779)", "fr": "G47.79 - ComÃ©rcio a retalho de artigos em segunda mÃ£o, em estabelecimentos especializados (CAE 4779)", "pt-BR": "G47.79 - ComÃ©rcio a retalho de artigos em segunda mÃ£o, em estabelecimentos especializados (CAE 4779)", "pt-PT": "G47.79 - ComÃ©rcio a retalho de artigos em segunda mÃ£o, em estabelecimentos especializados (CAE 4779)"}</t>
  </si>
  <si>
    <t>{"en": "G47.81 - Retail sale via stalls and markets of food, beverages and tobacco products (CAE 4781)", "es": "G47.81 - ComÃ©rcio a retalho em bancas, feiras e unidades mÃ³veis de venda, de produtos alimentares, bebidas e tabaco (CAE 4781)", "fr": "G47.81 - ComÃ©rcio a retalho em bancas, feiras e unidades mÃ³veis de venda, de produtos alimentares, bebidas e tabaco (CAE 4781)", "pt-BR": "G47.81 - ComÃ©rcio a retalho em bancas, feiras e unidades mÃ³veis de venda, de produtos alimentares, bebidas e tabaco (CAE 4781)", "pt-PT": "G47.81 - ComÃ©rcio a retalho em bancas, feiras e unidades mÃ³veis de venda, de produtos alimentares, bebidas e tabaco (CAE 4781)"}</t>
  </si>
  <si>
    <t>{"en": "G47.82 - Retail sale via stalls and markets of textiles, clothing and footwear (CAE 4782)", "es": "G47.82 - ComÃ©rcio a retalho em bancas, feiras e unidades mÃ³veis de venda, de tÃªxteis, vestuÃ¡rio, calÃ§ado, malas e similares (CAE 4782)", "fr": "G47.82 - ComÃ©rcio a retalho em bancas, feiras e unidades mÃ³veis de venda, de tÃªxteis, vestuÃ¡rio, calÃ§ado, malas e similares (CAE 4782)", "pt-BR": "G47.82 - ComÃ©rcio a retalho em bancas, feiras e unidades mÃ³veis de venda, de tÃªxteis, vestuÃ¡rio, calÃ§ado, malas e similares (CAE 4782)", "pt-PT": "G47.82 - ComÃ©rcio a retalho em bancas, feiras e unidades mÃ³veis de venda, de tÃªxteis, vestuÃ¡rio, calÃ§ado, malas e similares (CAE 4782)"}</t>
  </si>
  <si>
    <t>{"en": "G47.89 - Retail sale via stalls and markets of other goods (CAE 4789)", "es": "G47.89 - ComÃ©rcio a retalho em bancas, feiras e unidades mÃ³veis de venda, de outros produtos (CAE 4789)", "fr": "G47.89 - ComÃ©rcio a retalho em bancas, feiras e unidades mÃ³veis de venda, de outros produtos (CAE 4789)", "pt-BR": "G47.89 - ComÃ©rcio a retalho em bancas, feiras e unidades mÃ³veis de venda, de outros produtos (CAE 4789)", "pt-PT": "G47.89 - ComÃ©rcio a retalho em bancas, feiras e unidades mÃ³veis de venda, de outros produtos (CAE 4789)"}</t>
  </si>
  <si>
    <t>{"en": "G47.91 - Retail sale via mail order houses or via Internet (CAE 4791)", "es": "G47.91 - ComÃ©rcio a retalho por correspondÃªncia ou via Internet (CAE 4791)", "fr": "G47.91 - ComÃ©rcio a retalho por correspondÃªncia ou via Internet (CAE 4791)", "pt-BR": "G47.91 - ComÃ©rcio a retalho por correspondÃªncia ou via Internet (CAE 4791)", "pt-PT": "G47.91 - ComÃ©rcio a retalho por correspondÃªncia ou via Internet (CAE 4791)"}</t>
  </si>
  <si>
    <t>{"en": "G47.99 - Other retail sale not in stores, stalls or markets (CAE 4799)", "es": "G47.99 - ComÃ©rcio a retalho por outros mÃ©todos, nÃ£o efetuado em estabelecimentos, bancas, feiras ou unidades mÃ³veis de venda (CAE 4799)", "fr": "G47.99 - ComÃ©rcio a retalho por outros mÃ©todos, nÃ£o efetuado em estabelecimentos, bancas, feiras ou unidades mÃ³veis de venda (CAE 4799)", "pt-BR": "G47.99 - ComÃ©rcio a retalho por outros mÃ©todos, nÃ£o efetuado em estabelecimentos, bancas, feiras ou unidades mÃ³veis de venda (CAE 4799)", "pt-PT": "G47.99 - ComÃ©rcio a retalho por outros mÃ©todos, nÃ£o efetuado em estabelecimentos, bancas, feiras ou unidades mÃ³veis de venda (CAE 4799)"}</t>
  </si>
  <si>
    <t>{"en": "H49 - Land transport and transport via pipelines", "es": "H49 - Transportes terrestres e transportes por oleodutos ou gasodutos", "fr": "H49 - Transportes terrestres e transportes por oleodutos ou gasodutos", "pt-BR": "H49 - Transportes terrestres e transportes por oleodutos ou gasodutos", "pt-PT": "H49 - Transportes terrestres e transportes por oleodutos ou gasodutos"}</t>
  </si>
  <si>
    <t>{"en": "H49.10 - Passenger rail transport, interurban (CAE 4910)", "es": "H49.10 - Transporte interurbano de passageiros por caminho - de - ferro (CAE 4910)", "fr": "H49.10 - Transporte interurbano de passageiros por caminho - de - ferro (CAE 4910)", "pt-BR": "H49.10 - Transporte interurbano de passageiros por caminho - de - ferro (CAE 4910)", "pt-PT": "H49.10 - Transporte interurbano de passageiros por caminho - de - ferro (CAE 4910)"}</t>
  </si>
  <si>
    <t>{"en": "H49.20 - Freight rail transport (CAE 4920)", "es": "H49.20 - Transporte de mercadorias por caminho - de - ferro (CAE 4920)", "fr": "H49.20 - Transporte de mercadorias por caminho - de - ferro (CAE 4920)", "pt-BR": "H49.20 - Transporte de mercadorias por caminho - de - ferro (CAE 4920)", "pt-PT": "H49.20 - Transporte de mercadorias por caminho - de - ferro (CAE 4920)"}</t>
  </si>
  <si>
    <t>{"en": "H49.31 - Urban and suburban passenger land transport (CAE 4931)", "es": "H49.31 - Transportes terrestres, urbanos e suburbanos, de passageiros (CAE 4931)", "fr": "H49.31 - Transportes terrestres, urbanos e suburbanos, de passageiros (CAE 4931)", "pt-BR": "H49.31 - Transportes terrestres, urbanos e suburbanos, de passageiros (CAE 4931)", "pt-PT": "H49.31 - Transportes terrestres, urbanos e suburbanos, de passageiros (CAE 4931)"}</t>
  </si>
  <si>
    <t>{"en": "H49.32 - Taxi operation (CAE 4932)", "es": "H49.32 - Transporte ocasional de passageiros em veÃ­culos ligeiros (CAE 4932)", "fr": "H49.32 - Transporte ocasional de passageiros em veÃ­culos ligeiros (CAE 4932)", "pt-BR": "H49.32 - Transporte ocasional de passageiros em veÃ­culos ligeiros (CAE 4932)", "pt-PT": "H49.32 - Transporte ocasional de passageiros em veÃ­culos ligeiros (CAE 4932)"}</t>
  </si>
  <si>
    <t>{"en": "H49.39 - Other passenger land transport n.e.c. (CAE 4939)", "es": "H49.39 Outros transportes terrestres de passageiros, n.e (CAE 4939)", "fr": "H49.39 Outros transportes terrestres de passageiros, n.e (CAE 4939)", "pt-BR": "H49.39 Outros transportes terrestres de passageiros, n.e (CAE 4939)", "pt-PT": "H49.39 Outros transportes terrestres de passageiros, n.e (CAE 4939)"}</t>
  </si>
  <si>
    <t>{"en": "H49.41 - Freight transport by road (CAE 4941)", "es": "H49.41 - Transportes rodoviÃ¡rios de mercadorias (CAE 4941)", "fr": "H49.41 - Transportes rodoviÃ¡rios de mercadorias (CAE 4941)", "pt-BR": "H49.41 - Transportes rodoviÃ¡rios de mercadorias (CAE 4941)", "pt-PT": "H49.41 - Transportes rodoviÃ¡rios de mercadorias (CAE 4941)"}</t>
  </si>
  <si>
    <t>{"en": "H49.42 - Removal services (CAE 4942)", "es": "H49.42 - Atividades de mudanÃ§as, por via rodoviÃ¡ria (CAE 4942)", "fr": "H49.42 - Atividades de mudanÃ§as, por via rodoviÃ¡ria (CAE 4942)", "pt-BR": "H49.42 - Atividades de mudanÃ§as, por via rodoviÃ¡ria (CAE 4942)", "pt-PT": "H49.42 - Atividades de mudanÃ§as, por via rodoviÃ¡ria (CAE 4942)"}</t>
  </si>
  <si>
    <t>{"en": "H49.50 - Transport via pipeline (CAE 4950)", "es": "H49.50 - Transportes por oleodutos ou gasodutos (CAE 4950)", "fr": "H49.50 - Transportes por oleodutos ou gasodutos (CAE 4950)", "pt-BR": "H49.50 - Transportes por oleodutos ou gasodutos (CAE 4950)", "pt-PT": "H49.50 - Transportes por oleodutos ou gasodutos (CAE 4950)"}</t>
  </si>
  <si>
    <t>{"en": "H50 - Water transport", "es": "H50 - Transportes por Ã¡gua", "fr": "H50 - Transportes por Ã¡gua", "pt-BR": "H50 - Transportes por Ã¡gua", "pt-PT": "H50 - Transportes por Ã¡gua"}</t>
  </si>
  <si>
    <t>{"en": "H50.10 - Sea and coastal passenger water transport (CAE 5010)", "es": "H50.10 - Transportes marÃ­timos de passageiros (CAE 5010)", "fr": "H50.10 - Transportes marÃ­timos de passageiros (CAE 5010)", "pt-BR": "H50.10 - Transportes marÃ­timos de passageiros (CAE 5010)", "pt-PT": "H50.10 - Transportes marÃ­timos de passageiros (CAE 5010)"}</t>
  </si>
  <si>
    <t>{"en": "H50.20 - Sea and coastal freight water transport (CAE 5020)", "es": "H50.20 - Transportes marÃ­timos de mercadorias (CAE 5020)", "fr": "H50.20 - Transportes marÃ­timos de mercadorias (CAE 5020)", "pt-BR": "H50.20 - Transportes marÃ­timos de mercadorias (CAE 5020)", "pt-PT": "H50.20 - Transportes marÃ­timos de mercadorias (CAE 5020)"}</t>
  </si>
  <si>
    <t>{"en": "H50.30 - Inland passenger water transport (CAE 5030)", "es": "H50.30 - Transportes de passageiros por vias navegÃ¡veis interiores (CAE 5030)", "fr": "H50.30 - Transportes de passageiros por vias navegÃ¡veis interiores (CAE 5030)", "pt-BR": "H50.30 - Transportes de passageiros por vias navegÃ¡veis interiores (CAE 5030)", "pt-PT": "H50.30 - Transportes de passageiros por vias navegÃ¡veis interiores (CAE 5030)"}</t>
  </si>
  <si>
    <t>{"en": "H50.40 - Inland freight water transport (CAE 5040)", "es": "H50.40 - Transportes de mercadorias por vias navegÃ¡veis interiores (CAE 5040)", "fr": "H50.40 - Transportes de mercadorias por vias navegÃ¡veis interiores (CAE 5040)", "pt-BR": "H50.40 - Transportes de mercadorias por vias navegÃ¡veis interiores (CAE 5040)", "pt-PT": "H50.40 - Transportes de mercadorias por vias navegÃ¡veis interiores (CAE 5040)"}</t>
  </si>
  <si>
    <t>{"en": "H51 - Air transport", "es": "H51 - Transportes aÃ©reos", "fr": "H51 - Transportes aÃ©reos", "pt-BR": "H51 - Transportes aÃ©reos", "pt-PT": "H51 - Transportes aÃ©reos"}</t>
  </si>
  <si>
    <t>{"en": "H51.10 - Passenger air transport (CAE 5110)", "es": "H51.10 - Transportes aÃ©reos de passageiros (CAE 5110)", "fr": "H51.10 - Transportes aÃ©reos de passageiros (CAE 5110)", "pt-BR": "H51.10 - Transportes aÃ©reos de passageiros (CAE 5110)", "pt-PT": "H51.10 - Transportes aÃ©reos de passageiros (CAE 5110)"}</t>
  </si>
  <si>
    <t>{"en": "H51.21 - Freight air transport (CAE 5121)", "es": "H51.21 - Transportes aÃ©reos de mercadorias (CAE 5121)", "fr": "H51.21 - Transportes aÃ©reos de mercadorias (CAE 5121)", "pt-BR": "H51.21 - Transportes aÃ©reos de mercadorias (CAE 5121)", "pt-PT": "H51.21 - Transportes aÃ©reos de mercadorias (CAE 5121)"}</t>
  </si>
  <si>
    <t>{"en": "H51.22 - Space transport (CAE 5122)", "es": "H51.22 - Transportes espaciais (CAE 5122)", "fr": "H51.22 - Transportes espaciais (CAE 5122)", "pt-BR": "H51.22 - Transportes espaciais (CAE 5122)", "pt-PT": "H51.22 - Transportes espaciais (CAE 5122)"}</t>
  </si>
  <si>
    <t>{"en": "H52 - Warehousing and support activities for transportation", "es": "H52 - Armazenagem e atividades auxiliares dos transportes(inclui manuseamento)", "fr": "H52 - Armazenagem e atividades auxiliares dos transportes(inclui manuseamento)", "pt-BR": "H52 - Armazenagem e atividades auxiliares dos transportes(inclui manuseamento)", "pt-PT": "H52 - Armazenagem e atividades auxiliares dos transportes(inclui manuseamento)"}</t>
  </si>
  <si>
    <t>{"en": "H52.10 - Warehousing and storage (CAE 5210)", "es": "H52.10 - Armazenagem (CAE 5210)", "fr": "H52.10 - Armazenagem (CAE 5210)", "pt-BR": "H52.10 - Armazenagem (CAE 5210)", "pt-PT": "H52.10 - Armazenagem (CAE 5210)"}</t>
  </si>
  <si>
    <t>{"en": "H52.21 - Service activities incidental to land transportation (CAE 5221)", "es": "H52.21 - Atividades auxiliares e de gestÃ£o de infra - estruturas dos transportes terrestres (CAE 5221)", "fr": "H52.21 - Atividades auxiliares e de gestÃ£o de infra - estruturas dos transportes terrestres (CAE 5221)", "pt-BR": "H52.21 - Atividades auxiliares e de gestÃ£o de infra - estruturas dos transportes terrestres (CAE 5221)", "pt-PT": "H52.21 - Atividades auxiliares e de gestÃ£o de infra - estruturas dos transportes terrestres (CAE 5221)"}</t>
  </si>
  <si>
    <t>{"en": "H52.22 - Service activities incidental to water transportation (CAE 5222)", "es": "H52.22 - Atividades auxiliares dos transportes por Ã¡gua (CAE 5222)", "fr": "H52.22 - Atividades auxiliares dos transportes por Ã¡gua (CAE 5222)", "pt-BR": "H52.22 - Atividades auxiliares dos transportes por Ã¡gua (CAE 5222)", "pt-PT": "H52.22 - Atividades auxiliares dos transportes por Ã¡gua (CAE 5222)"}</t>
  </si>
  <si>
    <t>{"en": "H52.23 - Service activities incidental to air transportation (CAE 5223)", "es": "H52.23 - Atividades auxiliares dos transportes aÃ©reos (CAE 5223)", "fr": "H52.23 - Atividades auxiliares dos transportes aÃ©reos (CAE 5223)", "pt-BR": "H52.23 - Atividades auxiliares dos transportes aÃ©reos (CAE 5223)", "pt-PT": "H52.23 - Atividades auxiliares dos transportes aÃ©reos (CAE 5223)"}</t>
  </si>
  <si>
    <t>{"en": "H52.24 - Cargo handling (CAE 5224)", "es": "H52.24 - Manuseamento de carga (CAE 5224)", "fr": "H52.24 - Manuseamento de carga (CAE 5224)", "pt-BR": "H52.24 - Manuseamento de carga (CAE 5224)", "pt-PT": "H52.24 - Manuseamento de carga (CAE 5224)"}</t>
  </si>
  <si>
    <t>{"en": "H52.29 - Other transportation support activities (CAE 5229)", "es": "H52.29 - Atividades dos agentes transitÃ¡rios, aduaneiros e de outras atividades de apoio ao transporte (CAE 5229)", "fr": "H52.29 - Atividades dos agentes transitÃ¡rios, aduaneiros e de outras atividades de apoio ao transporte (CAE 5229)", "pt-BR": "H52.29 - Atividades dos agentes transitÃ¡rios, aduaneiros e de outras atividades de apoio ao transporte (CAE 5229)", "pt-PT": "H52.29 - Atividades dos agentes transitÃ¡rios, aduaneiros e de outras atividades de apoio ao transporte (CAE 5229)"}</t>
  </si>
  <si>
    <t>{"en": "H53 - Postal and courier activities", "es": "H53 - Atividades postais e de courier", "fr": "H53 - Atividades postais e de courier", "pt-BR": "H53 - Atividades postais e de courier", "pt-PT": "H53 - Atividades postais e de courier"}</t>
  </si>
  <si>
    <t>{"en": "H53.10 - Postal activities under universal service obligation (CAE 5310)", "es": "H53.10 - Atividades postais sujeitas a obrigaÃ§Ãµes do serviÃ§o universal (CAE 5310)", "fr": "H53.10 - Atividades postais sujeitas a obrigaÃ§Ãµes do serviÃ§o universal (CAE 5310)", "pt-BR": "H53.10 - Atividades postais sujeitas a obrigaÃ§Ãµes do serviÃ§o universal (CAE 5310)", "pt-PT": "H53.10 - Atividades postais sujeitas a obrigaÃ§Ãµes do serviÃ§o universal (CAE 5310)"}</t>
  </si>
  <si>
    <t>{"en": "H53.20 - Other postal and courier activities (CAE 5320)", "es": "H53.20 - Outras atividades postais e de courier (CAE 5320)", "fr": "H53.20 - Outras atividades postais e de courier (CAE 5320)", "pt-BR": "H53.20 - Outras atividades postais e de courier (CAE 5320)", "pt-PT": "H53.20 - Outras atividades postais e de courier (CAE 5320)"}</t>
  </si>
  <si>
    <t>{"en": "I55 - Accommodation", "es": "I55 - Alojamento", "fr": "I55 - Alojamento", "pt-BR": "I55 - Alojamento", "pt-PT": "I55 - Alojamento"}</t>
  </si>
  <si>
    <t>{"en": "I55.10 - Hotel establishments with a restaurant (CAE 5511)", "es": "I55.11 - Estabelecimentos hoteleiros com restaurante (CAE 5511)", "fr": "I55.11 - Estabelecimentos hoteleiros com restaurante (CAE 5511)", "pt-BR": "I55.11 - Estabelecimentos hoteleiros com restaurante (CAE 5511)", "pt-PT": "I55.11 - Estabelecimentos hoteleiros com restaurante (CAE 5511)"}</t>
  </si>
  <si>
    <t>{"en": "I55.12 - Hotel establishments without a restaurant (CAE 5512)", "es": "I55.12 - Estabelecimentos hoteleiros sem restaurante (CAE 5512)", "fr": "I55.12 - Estabelecimentos hoteleiros sem restaurante (CAE 5512)", "pt-BR": "I55.12 - Estabelecimentos hoteleiros sem restaurante (CAE 5512)", "pt-PT": "I55.12 - Estabelecimentos hoteleiros sem restaurante (CAE 5512)"}</t>
  </si>
  <si>
    <t>{"en": "I55.20 - Holiday and other short-stay accommodation (CAE 5520)", "es": "I55.20 - ResidÃªncias para fÃ©rias e outros alojamentos de curta duraÃ§Ã£o (CAE 5520)", "fr": "I55.20 - ResidÃªncias para fÃ©rias e outros alojamentos de curta duraÃ§Ã£o (CAE 5520)", "pt-BR": "I55.20 - ResidÃªncias para fÃ©rias e outros alojamentos de curta duraÃ§Ã£o (CAE 5520)", "pt-PT": "I55.20 - ResidÃªncias para fÃ©rias e outros alojamentos de curta duraÃ§Ã£o (CAE 5520)"}</t>
  </si>
  <si>
    <t>{"en": "I55.30 - Camping grounds, recreational vehicle parks and trailer parks (CAE 5530)", "es": "I55.30 - Parques de campismo e de caravanismo (CAE 5530)", "fr": "I55.30 - Parques de campismo e de caravanismo (CAE 5530)", "pt-BR": "I55.30 - Parques de campismo e de caravanismo (CAE 5530)", "pt-PT": "I55.30 - Parques de campismo e de caravanismo (CAE 5530)"}</t>
  </si>
  <si>
    <t>{"en": "I55.90 - Other accommodation (CAE 5590)", "es": "I55.90 - Outros locais de alojamento (CAE 5590)", "fr": "I55.90 - Outros locais de alojamento (CAE 5590)", "pt-BR": "I55.90 - Outros locais de alojamento (CAE 5590)", "pt-PT": "I55.90 - Outros locais de alojamento (CAE 5590)"}</t>
  </si>
  <si>
    <t>{"en": "I56 - Food and beverage service activities", "es": "I56 - RestauraÃ§Ã£o e similares", "fr": "I56 - RestauraÃ§Ã£o e similares", "pt-BR": "I56 - RestauraÃ§Ã£o e similares", "pt-PT": "I56 - RestauraÃ§Ã£o e similares"}</t>
  </si>
  <si>
    <t>{"en": "I56.10 - Restaurants and mobile food service activities (CAE 5610)", "es": "I56.10 - Restaurantes(inclui atividades de restauraÃ§Ã£o em meios mÃ³veis) (CAE 5610)", "fr": "I56.10 - Restaurantes(inclui atividades de restauraÃ§Ã£o em meios mÃ³veis) (CAE 5610)", "pt-BR": "I56.10 - Restaurantes(inclui atividades de restauraÃ§Ã£o em meios mÃ³veis) (CAE 5610)", "pt-PT": "I56.10 - Restaurantes(inclui atividades de restauraÃ§Ã£o em meios mÃ³veis) (CAE 5610)"}</t>
  </si>
  <si>
    <t>{"en": "I56.21 - Event catering activities (CAE 5621)", "es": "I56.21 - Fornecimento de refeiÃ§Ãµes para eventos (CAE 5621)", "fr": "I56.21 - Fornecimento de refeiÃ§Ãµes para eventos (CAE 5621)", "pt-BR": "I56.21 - Fornecimento de refeiÃ§Ãµes para eventos (CAE 5621)", "pt-PT": "I56.21 - Fornecimento de refeiÃ§Ãµes para eventos (CAE 5621)"}</t>
  </si>
  <si>
    <t>{"en": "I56.29 - Other food service activities (CAE 5629)", "es": "I56.29 - Outras atividades de serviÃ§o de refeiÃ§Ãµes (CAE 5629)", "fr": "I56.29 - Outras atividades de serviÃ§o de refeiÃ§Ãµes (CAE 5629)", "pt-BR": "I56.29 - Outras atividades de serviÃ§o de refeiÃ§Ãµes (CAE 5629)", "pt-PT": "I56.29 - Outras atividades de serviÃ§o de refeiÃ§Ãµes (CAE 5629)"}</t>
  </si>
  <si>
    <t>{"en": "I56.30 - Beverage serving activities (CAE 5630)", "es": "I56.30 - Estabelecimentos de bebidas (CAE 5630)", "fr": "I56.30 - Estabelecimentos de bebidas (CAE 5630)", "pt-BR": "I56.30 - Estabelecimentos de bebidas (CAE 5630)", "pt-PT": "I56.30 - Estabelecimentos de bebidas (CAE 5630)"}</t>
  </si>
  <si>
    <t>{"en": "J58 - Publishing activities", "es": "J58 - Atividades de ediÃ§Ã£o", "fr": "J58 - Atividades de ediÃ§Ã£o", "pt-BR": "J58 - Atividades de ediÃ§Ã£o", "pt-PT": "J58 - Atividades de ediÃ§Ã£o"}</t>
  </si>
  <si>
    <t>{"en": "J58.11 - Book publishing (CAE 5811)", "es": "J58.11 - EdiÃ§Ã£o de livros (CAE 5811)", "fr": "J58.11 - EdiÃ§Ã£o de livros (CAE 5811)", "pt-BR": "J58.11 - EdiÃ§Ã£o de livros (CAE 5811)", "pt-PT": "J58.11 - EdiÃ§Ã£o de livros (CAE 5811)"}</t>
  </si>
  <si>
    <t>{"en": "J58.12 - Publishing of directories and mailing lists (CAE 5812)", "es": "J58.12 - EdiÃ§Ã£o de listas destinadas a consulta (CAE 5812)", "fr": "J58.12 - EdiÃ§Ã£o de listas destinadas a consulta (CAE 5812)", "pt-BR": "J58.12 - EdiÃ§Ã£o de listas destinadas a consulta (CAE 5812)", "pt-PT": "J58.12 - EdiÃ§Ã£o de listas destinadas a consulta (CAE 5812)"}</t>
  </si>
  <si>
    <t>{"en": "J58.13 - Publishing of newspapers (CAE 5813)", "es": "J58.13 - EdiÃ§Ã£o de jornais (CAE 5813)", "fr": "J58.13 - EdiÃ§Ã£o de jornais (CAE 5813)", "pt-BR": "J58.13 - EdiÃ§Ã£o de jornais (CAE 5813)", "pt-PT": "J58.13 - EdiÃ§Ã£o de jornais (CAE 5813)"}</t>
  </si>
  <si>
    <t>{"en": "J58.14 - Publishing of journals and periodicals (CAE 5814)", "es": "J58.14 - EdiÃ§Ã£o de revistas e de outras publicaÃ§Ãµes periÃ³dicas (CAE 5814)", "fr": "J58.14 - EdiÃ§Ã£o de revistas e de outras publicaÃ§Ãµes periÃ³dicas (CAE 5814)", "pt-BR": "J58.14 - EdiÃ§Ã£o de revistas e de outras publicaÃ§Ãµes periÃ³dicas (CAE 5814)", "pt-PT": "J58.14 - EdiÃ§Ã£o de revistas e de outras publicaÃ§Ãµes periÃ³dicas (CAE 5814)"}</t>
  </si>
  <si>
    <t>{"en": "J58.19 - Other publishing activities (CAE 5819)", "es": "J58.19 - Outras atividades de ediÃ§Ã£o (CAE 5819)", "fr": "J58.19 - Outras atividades de ediÃ§Ã£o (CAE 5819)", "pt-BR": "J58.19 - Outras atividades de ediÃ§Ã£o (CAE 5819)", "pt-PT": "J58.19 - Outras atividades de ediÃ§Ã£o (CAE 5819)"}</t>
  </si>
  <si>
    <t>{"en": "J58.21 - Publishing of computer games (CAE 5821)", "es": "J58.21 - EdiÃ§Ã£o de jogos de computador (CAE 5821)", "fr": "J58.21 - EdiÃ§Ã£o de jogos de computador (CAE 5821)", "pt-BR": "J58.21 - EdiÃ§Ã£o de jogos de computador (CAE 5821)", "pt-PT": "J58.21 - EdiÃ§Ã£o de jogos de computador (CAE 5821)"}</t>
  </si>
  <si>
    <t>{"en": "J58.29 - Other software publishing (CAE 5829)", "es": "J58.29 - EdiÃ§Ã£o de outros programas informÃ¡ticos (CAE 5829)", "fr": "J58.29 - EdiÃ§Ã£o de outros programas informÃ¡ticos (CAE 5829)", "pt-BR": "J58.29 - EdiÃ§Ã£o de outros programas informÃ¡ticos (CAE 5829)", "pt-PT": "J58.29 - EdiÃ§Ã£o de outros programas informÃ¡ticos (CAE 5829)"}</t>
  </si>
  <si>
    <t>{"en": "J59 - Motion picture, video and television programme production, sound recording and music publishing activities", "es": "J59 - Atividades cinematogrÃ¡ficas, de vÃ­deo, de produÃ§Ã£o de programas de televisÃ£o, de gravaÃ§Ã£o de som e de ediÃ§Ã£o de mÃºsica", "fr": "J59 - Atividades cinematogrÃ¡ficas, de vÃ­deo, de produÃ§Ã£o de programas de televisÃ£o, de gravaÃ§Ã£o de som e de ediÃ§Ã£o de mÃºsica", "pt-BR": "J59 - Atividades cinematogrÃ¡ficas, de vÃ­deo, de produÃ§Ã£o de programas de televisÃ£o, de gravaÃ§Ã£o de som e de ediÃ§Ã£o de mÃºsica", "pt-PT": "J59 - Atividades cinematogrÃ¡ficas, de vÃ­deo, de produÃ§Ã£o de programas de televisÃ£o, de gravaÃ§Ã£o de som e de ediÃ§Ã£o de mÃºsica"}</t>
  </si>
  <si>
    <t>{"en": "J59.11 - Motion picture, video and television programme production activities (CAE 5911)", "es": "J59.11 - ProduÃ§Ã£o de filmes, de vÃ­deos e de programas de televisÃ£o (CAE 5911)", "fr": "J59.11 - ProduÃ§Ã£o de filmes, de vÃ­deos e de programas de televisÃ£o (CAE 5911)", "pt-BR": "J59.11 - ProduÃ§Ã£o de filmes, de vÃ­deos e de programas de televisÃ£o (CAE 5911)", "pt-PT": "J59.11 - ProduÃ§Ã£o de filmes, de vÃ­deos e de programas de televisÃ£o (CAE 5911)"}</t>
  </si>
  <si>
    <t>{"en": "J59.12 - Motion picture, video and television programme post-production activities (CAE 5912)", "es": "J59.12 - Atividades tÃ©cnicas de pÃ³s - produÃ§Ã£o para filmes, vÃ­deos e programas de televisÃ£o (CAE 5912)", "fr": "J59.12 - Atividades tÃ©cnicas de pÃ³s - produÃ§Ã£o para filmes, vÃ­deos e programas de televisÃ£o (CAE 5912)", "pt-BR": "J59.12 - Atividades tÃ©cnicas de pÃ³s - produÃ§Ã£o para filmes, vÃ­deos e programas de televisÃ£o (CAE 5912)", "pt-PT": "J59.12 - Atividades tÃ©cnicas de pÃ³s - produÃ§Ã£o para filmes, vÃ­deos e programas de televisÃ£o (CAE 5912)"}</t>
  </si>
  <si>
    <t>{"en": "J59.13 - Motion picture, video and television programme distribution activities (CAE 5913)", "es": "J59.13 - DistribuiÃ§Ã£o de filmes, de vÃ­deos e de programas de televisÃ£o (CAE 5913)", "fr": "J59.13 - DistribuiÃ§Ã£o de filmes, de vÃ­deos e de programas de televisÃ£o (CAE 5913)", "pt-BR": "J59.13 - DistribuiÃ§Ã£o de filmes, de vÃ­deos e de programas de televisÃ£o (CAE 5913)", "pt-PT": "J59.13 - DistribuiÃ§Ã£o de filmes, de vÃ­deos e de programas de televisÃ£o (CAE 5913)"}</t>
  </si>
  <si>
    <t>{"en": "J59.14 - Motion picture projection activities (CAE 5914)", "es": "J59.14 - ProjeÃ§Ã£o de filmes e de vÃ­deos (CAE 5914)", "fr": "J59.14 - ProjeÃ§Ã£o de filmes e de vÃ­deos (CAE 5914)", "pt-BR": "J59.14 - ProjeÃ§Ã£o de filmes e de vÃ­deos (CAE 5914)", "pt-PT": "J59.14 - ProjeÃ§Ã£o de filmes e de vÃ­deos (CAE 5914)"}</t>
  </si>
  <si>
    <t>{"en": "J59.20 - Sound recording and music publishing activities (CAE 5920)", "es": "J59.20 - Atividades de gravaÃ§Ã£o de som e ediÃ§Ã£o de mÃºsica (CAE 5920)", "fr": "J59.20 - Atividades de gravaÃ§Ã£o de som e ediÃ§Ã£o de mÃºsica (CAE 5920)", "pt-BR": "J59.20 - Atividades de gravaÃ§Ã£o de som e ediÃ§Ã£o de mÃºsica (CAE 5920)", "pt-PT": "J59.20 - Atividades de gravaÃ§Ã£o de som e ediÃ§Ã£o de mÃºsica (CAE 5920)"}</t>
  </si>
  <si>
    <t>{"en": "J60 - Programming and broadcasting activities", "es": "J60 - Atividades de rÃ¡dio e de televisÃ£o", "fr": "J60 - Atividades de rÃ¡dio e de televisÃ£o", "pt-BR": "J60 - Atividades de rÃ¡dio e de televisÃ£o", "pt-PT": "J60 - Atividades de rÃ¡dio e de televisÃ£o"}</t>
  </si>
  <si>
    <t>{"en": "J60.10 - Radio broadcasting (CAE 6010)", "es": "J60.10 - Atividades de rÃ¡dio (CAE 6010)", "fr": "J60.10 - Atividades de rÃ¡dio (CAE 6010)", "pt-BR": "J60.10 - Atividades de rÃ¡dio (CAE 6010)", "pt-PT": "J60.10 - Atividades de rÃ¡dio (CAE 6010)"}</t>
  </si>
  <si>
    <t>{"en": "J60.20 - Television programming and broadcasting activities (CAE 6020)", "es": "J60.20 - Atividades de televisÃ£o (CAE 6020)", "fr": "J60.20 - Atividades de televisÃ£o (CAE 6020)", "pt-BR": "J60.20 - Atividades de televisÃ£o (CAE 6020)", "pt-PT": "J60.20 - Atividades de televisÃ£o (CAE 6020)"}</t>
  </si>
  <si>
    <t>{"en": "J61 - Telecommunications", "es": "J61 - TelecomunicaÃ§Ãµes", "fr": "J61 - TelecomunicaÃ§Ãµes", "pt-BR": "J61 - TelecomunicaÃ§Ãµes", "pt-PT": "J61 - TelecomunicaÃ§Ãµes"}</t>
  </si>
  <si>
    <t>{"en": "J61.10 - Wired telecommunications activities (CAE 6110)", "es": "J61.10 - Atividades de telecomunicaÃ§Ãµes por fio (CAE 6110)", "fr": "J61.10 - Atividades de telecomunicaÃ§Ãµes por fio (CAE 6110)", "pt-BR": "J61.10 - Atividades de telecomunicaÃ§Ãµes por fio (CAE 6110)", "pt-PT": "J61.10 - Atividades de telecomunicaÃ§Ãµes por fio (CAE 6110)"}</t>
  </si>
  <si>
    <t>{"en": "J61.20 - Wireless telecommunications activities (CAE 6120)", "es": "J61.20 - Atividades de telecomunicaÃ§Ãµes sem fio (CAE 6120)", "fr": "J61.20 - Atividades de telecomunicaÃ§Ãµes sem fio (CAE 6120)", "pt-BR": "J61.20 - Atividades de telecomunicaÃ§Ãµes sem fio (CAE 6120)", "pt-PT": "J61.20 - Atividades de telecomunicaÃ§Ãµes sem fio (CAE 6120)"}</t>
  </si>
  <si>
    <t>{"en": "J61.30 - Satellite telecommunications activities (CAE 6130)", "es": "J61.30 - Atividades de telecomunicaÃ§Ãµes por satÃ©lite (CAE 6130)", "fr": "J61.30 - Atividades de telecomunicaÃ§Ãµes por satÃ©lite (CAE 6130)", "pt-BR": "J61.30 - Atividades de telecomunicaÃ§Ãµes por satÃ©lite (CAE 6130)", "pt-PT": "J61.30 - Atividades de telecomunicaÃ§Ãµes por satÃ©lite (CAE 6130)"}</t>
  </si>
  <si>
    <t>{"en": "J61.90 - Other telecommunications activities (CAE 6190)", "es": "J61.90 - Outras atividades de telecomunicaÃ§Ãµes (CAE 6190)", "fr": "J61.90 - Outras atividades de telecomunicaÃ§Ãµes (CAE 6190)", "pt-BR": "J61.90 - Outras atividades de telecomunicaÃ§Ãµes (CAE 6190)", "pt-PT": "J61.90 - Outras atividades de telecomunicaÃ§Ãµes (CAE 6190)"}</t>
  </si>
  <si>
    <t>{"en": "J62 - Computer programming, consultancy and related activities", "es": "J62 - Consultoria e programaÃ§Ã£o informÃ¡tica e atividades relacionadas", "fr": "J62 - Consultoria e programaÃ§Ã£o informÃ¡tica e atividades relacionadas", "pt-BR": "J62 - Consultoria e programaÃ§Ã£o informÃ¡tica e atividades relacionadas", "pt-PT": "J62 - Consultoria e programaÃ§Ã£o informÃ¡tica e atividades relacionadas"}</t>
  </si>
  <si>
    <t>{"en": "J62.01 - Computer programming activities (CAE 6201)", "es": "J62.01 - Atividades de programaÃ§Ã£o informÃ¡tica (CAE 6201)", "fr": "J62.01 - Atividades de programaÃ§Ã£o informÃ¡tica (CAE 6201)", "pt-BR": "J62.01 - Atividades de programaÃ§Ã£o informÃ¡tica (CAE 6201)", "pt-PT": "J62.01 - Atividades de programaÃ§Ã£o informÃ¡tica (CAE 6201)"}</t>
  </si>
  <si>
    <t>{"en": "J62.02 - Computer consultancy activities (CAE 6202)", "es": "J62.02 - Atividades de consultoria em informÃ¡tica (CAE 6202)", "fr": "J62.02 - Atividades de consultoria em informÃ¡tica (CAE 6202)", "pt-BR": "J62.02 - Atividades de consultoria em informÃ¡tica (CAE 6202)", "pt-PT": "J62.02 - Atividades de consultoria em informÃ¡tica (CAE 6202)"}</t>
  </si>
  <si>
    <t>{"en": "J62.03 - Computer facilities management activities (CAE 6203)", "es": "J62.03 - GestÃ£o e exploraÃ§Ã£o de equipamento informÃ¡tico (CAE 6203)", "fr": "J62.03 - GestÃ£o e exploraÃ§Ã£o de equipamento informÃ¡tico (CAE 6203)", "pt-BR": "J62.03 - GestÃ£o e exploraÃ§Ã£o de equipamento informÃ¡tico (CAE 6203)", "pt-PT": "J62.03 - GestÃ£o e exploraÃ§Ã£o de equipamento informÃ¡tico (CAE 6203)"}</t>
  </si>
  <si>
    <t>{"en": "J62.09 - Other information technology and computer service activities (CAE 6209)", "es": "J62.09 - Outras atividades relacionadas com as tecnologias da informaÃ§Ã£o e informÃ¡tica (CAE 6209)", "fr": "J62.09 - Outras atividades relacionadas com as tecnologias da informaÃ§Ã£o e informÃ¡tica (CAE 6209)", "pt-BR": "J62.09 - Outras atividades relacionadas com as tecnologias da informaÃ§Ã£o e informÃ¡tica (CAE 6209)", "pt-PT": "J62.09 - Outras atividades relacionadas com as tecnologias da informaÃ§Ã£o e informÃ¡tica (CAE 6209)"}</t>
  </si>
  <si>
    <t>{"en": "J63 - Information service activities", "es": "J63 - Atividades dos serviÃ§os de informaÃ§Ã£o", "fr": "J63 - Atividades dos serviÃ§os de informaÃ§Ã£o", "pt-BR": "J63 - Atividades dos serviÃ§os de informaÃ§Ã£o", "pt-PT": "J63 - Atividades dos serviÃ§os de informaÃ§Ã£o"}</t>
  </si>
  <si>
    <t>{"en": "J63.11 - Data processing, hosting and related activities (CAE 6311)", "es": "J63.11 - Atividades de processamento de dados, domiciliaÃ§Ã£o de informaÃ§Ã£o e atividades relacionadas (CAE 6311)", "fr": "J63.11 - Atividades de processamento de dados, domiciliaÃ§Ã£o de informaÃ§Ã£o e atividades relacionadas (CAE 6311)", "pt-BR": "J63.11 - Atividades de processamento de dados, domiciliaÃ§Ã£o de informaÃ§Ã£o e atividades relacionadas (CAE 6311)", "pt-PT": "J63.11 - Atividades de processamento de dados, domiciliaÃ§Ã£o de informaÃ§Ã£o e atividades relacionadas (CAE 6311)"}</t>
  </si>
  <si>
    <t>{"en": "J63.12 - Web portals (CAE 6312)", "es": "J63.12 - Portais Web (CAE 6312)", "fr": "J63.12 - Portais Web (CAE 6312)", "pt-BR": "J63.12 - Portais Web (CAE 6312)", "pt-PT": "J63.12 - Portais Web (CAE 6312)"}</t>
  </si>
  <si>
    <t>{"en": "J63.91 - News agency activities (CAE 6391)", "es": "J63.91 - Atividades de agÃªncias de notÃ­cias (CAE 6391)", "fr": "J63.91 - Atividades de agÃªncias de notÃ­cias (CAE 6391)", "pt-BR": "J63.91 - Atividades de agÃªncias de notÃ­cias (CAE 6391)", "pt-PT": "J63.91 - Atividades de agÃªncias de notÃ­cias (CAE 6391)"}</t>
  </si>
  <si>
    <t>{"en": "J63.99 - Other information service activities n.e.c. (CAE 6399)", "es": "J63.99 - Outras atividades dos serviÃ§os de informaÃ§Ã£o, n.e. (CAE 6399)", "fr": "J63.99 - Outras atividades dos serviÃ§os de informaÃ§Ã£o, n.e. (CAE 6399)", "pt-BR": "J63.99 - Outras atividades dos serviÃ§os de informaÃ§Ã£o, n.e. (CAE 6399)", "pt-PT": "J63.99 - Outras atividades dos serviÃ§os de informaÃ§Ã£o, n.e. (CAE 6399)"}</t>
  </si>
  <si>
    <t>{"en": "K64 - Financial service activities, except insurance and pension funding", "es": "K64 - Atividades de serviÃ§os financeiros, exceto seguros e fundos de pensÃµes", "fr": "K64 - Atividades de serviÃ§os financeiros, exceto seguros e fundos de pensÃµes", "pt-BR": "K64 - Atividades de serviÃ§os financeiros, exceto seguros e fundos de pensÃµes", "pt-PT": "K64 - Atividades de serviÃ§os financeiros, exceto seguros e fundos de pensÃµes"}</t>
  </si>
  <si>
    <t>{"en": "K64.11 - Central banking (CAE 6411)", "es": "K64.11 - Banco central (CAE 6411)", "fr": "K64.11 - Banco central (CAE 6411)", "pt-BR": "K64.11 - Banco central (CAE 6411)", "pt-PT": "K64.11 - Banco central (CAE 6411)"}</t>
  </si>
  <si>
    <t>{"en": "K64.19 - Other monetary intermediation (CAE 6419)", "es": "K64.19 - Outra intermediaÃ§Ã£o monetÃ¡ria (CAE 6419)", "fr": "K64.19 - Outra intermediaÃ§Ã£o monetÃ¡ria (CAE 6419)", "pt-BR": "K64.19 - Outra intermediaÃ§Ã£o monetÃ¡ria (CAE 6419)", "pt-PT": "K64.19 - Outra intermediaÃ§Ã£o monetÃ¡ria (CAE 6419)"}</t>
  </si>
  <si>
    <t>{"en": "K64.20 - Activities of holding companies (CAE 6420)", "es": "K64.20 - Atividades das sociedades gestoras de participaÃ§Ãµes sociais (CAE 6420)", "fr": "K64.20 - Atividades das sociedades gestoras de participaÃ§Ãµes sociais (CAE 6420)", "pt-BR": "K64.20 - Atividades das sociedades gestoras de participaÃ§Ãµes sociais (CAE 6420)", "pt-PT": "K64.20 - Atividades das sociedades gestoras de participaÃ§Ãµes sociais (CAE 6420)"}</t>
  </si>
  <si>
    <t>{"en": "K64.30 - Trusts, funds and similar financial entities (CAE 6430)", "es": "K64.30 - Trusts, fundos e entidades financeiras similares (CAE 6430)", "fr": "K64.30 - Trusts, fundos e entidades financeiras similares (CAE 6430)", "pt-BR": "K64.30 - Trusts, fundos e entidades financeiras similares (CAE 6430)", "pt-PT": "K64.30 - Trusts, fundos e entidades financeiras similares (CAE 6430)"}</t>
  </si>
  <si>
    <t>{"en": "K64.91 - Financial leasing (CAE 6491)", "es": "K64.91 - Atividades de locaÃ§Ã£o financeira (CAE 6491)", "fr": "K64.91 - Atividades de locaÃ§Ã£o financeira (CAE 6491)", "pt-BR": "K64.91 - Atividades de locaÃ§Ã£o financeira (CAE 6491)", "pt-PT": "K64.91 - Atividades de locaÃ§Ã£o financeira (CAE 6491)"}</t>
  </si>
  <si>
    <t>{"en": "K64.92 - Other credit granting (CAE 6492)", "es": "K64.92 - Outras atividades de crÃ©dito (CAE 6492)", "fr": "K64.92 - Outras atividades de crÃ©dito (CAE 6492)", "pt-BR": "K64.92 - Outras atividades de crÃ©dito (CAE 6492)", "pt-PT": "K64.92 - Outras atividades de crÃ©dito (CAE 6492)"}</t>
  </si>
  <si>
    <t>{"en": "K64.99 - Other financial service activities, except insurance and pension funding n.e.c. (CAE 6499)", "es": "K64.99 - Outras atividades de serviÃ§os financeiros n.e., exceto seguros e fundos de pensÃµes (CAE 6499)", "fr": "K64.99 - Outras atividades de serviÃ§os financeiros n.e., exceto seguros e fundos de pensÃµes (CAE 6499)", "pt-BR": "K64.99 - Outras atividades de serviÃ§os financeiros n.e., exceto seguros e fundos de pensÃµes (CAE 6499)", "pt-PT": "K64.99 - Outras atividades de serviÃ§os financeiros n.e., exceto seguros e fundos de pensÃµes (CAE 6499)"}</t>
  </si>
  <si>
    <t>{"en": "K65 - Insurance, reinsurance and pension funding, except compulsory social security", "es": "K65 - Seguros, resseguros e fundos de pensÃµes, exceto seguranÃ§a social obrigatÃ³ria", "fr": "K65 - Seguros, resseguros e fundos de pensÃµes, exceto seguranÃ§a social obrigatÃ³ria", "pt-BR": "K65 - Seguros, resseguros e fundos de pensÃµes, exceto seguranÃ§a social obrigatÃ³ria", "pt-PT": "K65 - Seguros, resseguros e fundos de pensÃµes, exceto seguranÃ§a social obrigatÃ³ria"}</t>
  </si>
  <si>
    <t>{"en": "K65.11 - Life insurance (CAE 6511)", "es": "K65.11 - Seguros de vida e outras atividades complementares de seguranÃ§a social (CAE 6511)", "fr": "K65.11 - Seguros de vida e outras atividades complementares de seguranÃ§a social (CAE 6511)", "pt-BR": "K65.11 - Seguros de vida e outras atividades complementares de seguranÃ§a social (CAE 6511)", "pt-PT": "K65.11 - Seguros de vida e outras atividades complementares de seguranÃ§a social (CAE 6511)"}</t>
  </si>
  <si>
    <t>{"en": "K65.12 - Non-life insurance (CAE 6512)", "es": "K65.12 - Seguros nÃ£o vida (CAE 6512)", "fr": "K65.12 - Seguros nÃ£o vida (CAE 6512)", "pt-BR": "K65.12 - Seguros nÃ£o vida (CAE 6512)", "pt-PT": "K65.12 - Seguros nÃ£o vida (CAE 6512)"}</t>
  </si>
  <si>
    <t>{"en": "K65.20 - Reinsurance (CAE 6520)", "es": "K65.20 - Resseguros (CAE 6520)", "fr": "K65.20 - Resseguros (CAE 6520)", "pt-BR": "K65.20 - Resseguros (CAE 6520)", "pt-PT": "K65.20 - Resseguros (CAE 6520)"}</t>
  </si>
  <si>
    <t>{"en": "K65.30 - Pension funding (CAE 6530)", "es": "K65.30 - Fundos de pensÃµes e regimes profissionais complementares (CAE 6530)", "fr": "K65.30 - Fundos de pensÃµes e regimes profissionais complementares (CAE 6530)", "pt-BR": "K65.30 - Fundos de pensÃµes e regimes profissionais complementares (CAE 6530)", "pt-PT": "K65.30 - Fundos de pensÃµes e regimes profissionais complementares (CAE 6530)"}</t>
  </si>
  <si>
    <t>{"en": "K66 - Activities auxiliary to financial services and insurance activities", "es": "K66 - Atividades auxiliares de serviÃ§os financeiros e dos seguros", "fr": "K66 - Atividades auxiliares de serviÃ§os financeiros e dos seguros", "pt-BR": "K66 - Atividades auxiliares de serviÃ§os financeiros e dos seguros", "pt-PT": "K66 - Atividades auxiliares de serviÃ§os financeiros e dos seguros"}</t>
  </si>
  <si>
    <t>{"en": "K66.11 - Administration of financial markets (CAE 6611)", "es": "K66.11 - AdministraÃ§Ã£o de mercados financeiros (CAE 6611)", "fr": "K66.11 - AdministraÃ§Ã£o de mercados financeiros (CAE 6611)", "pt-BR": "K66.11 - AdministraÃ§Ã£o de mercados financeiros (CAE 6611)", "pt-PT": "K66.11 - AdministraÃ§Ã£o de mercados financeiros (CAE 6611)"}</t>
  </si>
  <si>
    <t>{"en": "K66.12 - Security and commodity contracts brokerage (CAE 6612)", "es": "K66.12 - Atividades de negociaÃ§Ã£o por conta de terceiros em valores mobiliÃ¡rios e outros instrumentos financeiros (CAE 6612)", "fr": "K66.12 - Atividades de negociaÃ§Ã£o por conta de terceiros em valores mobiliÃ¡rios e outros instrumentos financeiros (CAE 6612)", "pt-BR": "K66.12 - Atividades de negociaÃ§Ã£o por conta de terceiros em valores mobiliÃ¡rios e outros instrumentos financeiros (CAE 6612)", "pt-PT": "K66.12 - Atividades de negociaÃ§Ã£o por conta de terceiros em valores mobiliÃ¡rios e outros instrumentos financeiros (CAE 6612)"}</t>
  </si>
  <si>
    <t>{"en": "K66.19 - Other activities auxiliary to financial services, except insurance and pension funding (CAE 6619)", "es": "K66.19 - Outras atividades auxiliares de serviÃ§os financeiros, exceto seguros e fundos de pensÃµes (CAE 6619)", "fr": "K66.19 - Outras atividades auxiliares de serviÃ§os financeiros, exceto seguros e fundos de pensÃµes (CAE 6619)", "pt-BR": "K66.19 - Outras atividades auxiliares de serviÃ§os financeiros, exceto seguros e fundos de pensÃµes (CAE 6619)", "pt-PT": "K66.19 - Outras atividades auxiliares de serviÃ§os financeiros, exceto seguros e fundos de pensÃµes (CAE 6619)"}</t>
  </si>
  <si>
    <t>{"en": "K66.21 - Risk and damage evaluation (CAE 6621)", "es": "K66.21 - Atividades de avaliaÃ§Ã£o de riscos e danos (CAE 6621)", "fr": "K66.21 - Atividades de avaliaÃ§Ã£o de riscos e danos (CAE 6621)", "pt-BR": "K66.21 - Atividades de avaliaÃ§Ã£o de riscos e danos (CAE 6621)", "pt-PT": "K66.21 - Atividades de avaliaÃ§Ã£o de riscos e danos (CAE 6621)"}</t>
  </si>
  <si>
    <t>{"en": "K66.22 - Activities of insurance agents and brokers (CAE 6622)", "es": "K66.22 - Atividades de mediadores de seguros (CAE 6622)", "fr": "K66.22 - Atividades de mediadores de seguros (CAE 6622)", "pt-BR": "K66.22 - Atividades de mediadores de seguros (CAE 6622)", "pt-PT": "K66.22 - Atividades de mediadores de seguros (CAE 6622)"}</t>
  </si>
  <si>
    <t>{"en": "K66.29 - Other activities auxiliary to insurance and pension funding (CAE 6629)", "es": "K66.29 - Outras atividades auxiliares de seguros e fundos de pensÃµes (CAE 6629)", "fr": "K66.29 - Outras atividades auxiliares de seguros e fundos de pensÃµes (CAE 6629)", "pt-BR": "K66.29 - Outras atividades auxiliares de seguros e fundos de pensÃµes (CAE 6629)", "pt-PT": "K66.29 - Outras atividades auxiliares de seguros e fundos de pensÃµes (CAE 6629)"}</t>
  </si>
  <si>
    <t>{"en": "K66.30 - Fund management activities (CAE 6630)", "es": "K66.30 - Atividades de gestÃ£o de fundos (CAE 6630)", "fr": "K66.30 - Atividades de gestÃ£o de fundos (CAE 6630)", "pt-BR": "K66.30 - Atividades de gestÃ£o de fundos (CAE 6630)", "pt-PT": "K66.30 - Atividades de gestÃ£o de fundos (CAE 6630)"}</t>
  </si>
  <si>
    <t>{"en": "L68 - Real estate activities", "es": "L68 - Atividades imobiliÃ¡rias", "fr": "L68 - Atividades imobiliÃ¡rias", "pt-BR": "L68 - Atividades imobiliÃ¡rias", "pt-PT": "L68 - Atividades imobiliÃ¡rias"}</t>
  </si>
  <si>
    <t>{"en": "L68.10 - Buying and selling of own real estate (CAE 6810)", "es": "L68.10 - Compra e venda de bens imobiliÃ¡rios (CAE 6810)", "fr": "L68.10 - Compra e venda de bens imobiliÃ¡rios (CAE 6810)", "pt-BR": "L68.10 - Compra e venda de bens imobiliÃ¡rios (CAE 6810)", "pt-PT": "L68.10 - Compra e venda de bens imobiliÃ¡rios (CAE 6810)"}</t>
  </si>
  <si>
    <t>{"en": "L68.20 - Renting and operating of own or leased real estate (CAE 6820)", "es": "L68.20 - Arrendamento de bens imobiliÃ¡rios (CAE 6820)", "fr": "L68.20 - Arrendamento de bens imobiliÃ¡rios (CAE 6820)", "pt-BR": "L68.20 - Arrendamento de bens imobiliÃ¡rios (CAE 6820)", "pt-PT": "L68.20 - Arrendamento de bens imobiliÃ¡rios (CAE 6820)"}</t>
  </si>
  <si>
    <t>{"en": "L68.31 - Real estate agencies (CAE 6831)", "es": "L68.31 - MediaÃ§Ã£o e avaliaÃ§Ã£o imobiliÃ¡ria (CAE 6831)", "fr": "L68.31 - MediaÃ§Ã£o e avaliaÃ§Ã£o imobiliÃ¡ria (CAE 6831)", "pt-BR": "L68.31 - MediaÃ§Ã£o e avaliaÃ§Ã£o imobiliÃ¡ria (CAE 6831)", "pt-PT": "L68.31 - MediaÃ§Ã£o e avaliaÃ§Ã£o imobiliÃ¡ria (CAE 6831)"}</t>
  </si>
  <si>
    <t>{"en": "L68.32 - Management of real estate on a fee or contract basis (CAE 6832)", "es": "L68.32 - AdministraÃ§Ã£o de imÃ³veis por conta de outrem administraÃ§Ã£o de condomÃ­nios (CAE 6832)", "fr": "L68.32 - AdministraÃ§Ã£o de imÃ³veis por conta de outrem administraÃ§Ã£o de condomÃ­nios (CAE 6832)", "pt-BR": "L68.32 - AdministraÃ§Ã£o de imÃ³veis por conta de outrem administraÃ§Ã£o de condomÃ­nios (CAE 6832)", "pt-PT": "L68.32 - AdministraÃ§Ã£o de imÃ³veis por conta de outrem administraÃ§Ã£o de condomÃ­nios (CAE 6832)"}</t>
  </si>
  <si>
    <t>{"en": "M69 - Legal and accounting activities", "es": "M69 - Atividades jurÃ­dicas e de contabilidade", "fr": "M69 - Atividades jurÃ­dicas e de contabilidade", "pt-BR": "M69 - Atividades jurÃ­dicas e de contabilidade", "pt-PT": "M69 - Atividades jurÃ­dicas e de contabilidade"}</t>
  </si>
  <si>
    <t>{"en": "M69.10 - Legal activities (CAE 6910)", "es": "M69.10 - Atividades jurÃ­dicas e dos cartÃ³rios notariais (CAE 6910)", "fr": "M69.10 - Atividades jurÃ­dicas e dos cartÃ³rios notariais (CAE 6910)", "pt-BR": "M69.10 - Atividades jurÃ­dicas e dos cartÃ³rios notariais (CAE 6910)", "pt-PT": "M69.10 - Atividades jurÃ­dicas e dos cartÃ³rios notariais (CAE 6910)"}</t>
  </si>
  <si>
    <t>{"en": "M69.20 - Accounting, bookkeeping and auditing activities; tax consultancy (CAE 6920)", "es": "M69.20 - Atividades de contabilidade e auditoria consultoria fiscal (CAE 6920)", "fr": "M69.20 - Atividades de contabilidade e auditoria consultoria fiscal (CAE 6920)", "pt-BR": "M69.20 - Atividades de contabilidade e auditoria consultoria fiscal (CAE 6920)", "pt-PT": "M69.20 - Atividades de contabilidade e auditoria consultoria fiscal (CAE 6920)"}</t>
  </si>
  <si>
    <t>{"en": "M70 - Activities of head offices; management consultancy activities", "es": "M70 - Atividades das sedes sociais e de consultoria para a gestÃ£o", "fr": "M70 - Atividades das sedes sociais e de consultoria para a gestÃ£o", "pt-BR": "M70 - Atividades das sedes sociais e de consultoria para a gestÃ£o", "pt-PT": "M70 - Atividades das sedes sociais e de consultoria para a gestÃ£o"}</t>
  </si>
  <si>
    <t>{"en": "M70.10 - Activities of head offices (CAE 7010)", "es": "M70.10 - Atividades das sedes sociais (CAE 7010)", "fr": "M70.10 - Atividades das sedes sociais (CAE 7010)", "pt-BR": "M70.10 - Atividades das sedes sociais (CAE 7010)", "pt-PT": "M70.10 - Atividades das sedes sociais (CAE 7010)"}</t>
  </si>
  <si>
    <t>{"en": "M70.21 - Public relations and communication activities (CAE 7021)", "es": "M70.21 - Atividades de relaÃ§Ãµes pÃºblicas e comunicaÃ§Ã£o (CAE 7021)", "fr": "M70.21 - Atividades de relaÃ§Ãµes pÃºblicas e comunicaÃ§Ã£o (CAE 7021)", "pt-BR": "M70.21 - Atividades de relaÃ§Ãµes pÃºblicas e comunicaÃ§Ã£o (CAE 7021)", "pt-PT": "M70.21 - Atividades de relaÃ§Ãµes pÃºblicas e comunicaÃ§Ã£o (CAE 7021)"}</t>
  </si>
  <si>
    <t>{"en": "M70.22 - Business and other management consultancy activities (CAE 7022)", "es": "M70.22 - Outras atividades de consultoria para os negÃ³cios e a gestÃ£o (CAE 7022)", "fr": "M70.22 - Outras atividades de consultoria para os negÃ³cios e a gestÃ£o (CAE 7022)", "pt-BR": "M70.22 - Outras atividades de consultoria para os negÃ³cios e a gestÃ£o (CAE 7022)", "pt-PT": "M70.22 - Outras atividades de consultoria para os negÃ³cios e a gestÃ£o (CAE 7022)"}</t>
  </si>
  <si>
    <t>{"en": "M71 - Architectural and engineering activities; technical testing and analysis", "es": "M71 - Atividades de arquitetura, de engenharia e tÃ©cnicas afins atividades de ensaios e de anÃ¡lises tÃ©cnicas", "fr": "M71 - Atividades de arquitetura, de engenharia e tÃ©cnicas afins atividades de ensaios e de anÃ¡lises tÃ©cnicas", "pt-BR": "M71 - Atividades de arquitetura, de engenharia e tÃ©cnicas afins atividades de ensaios e de anÃ¡lises tÃ©cnicas", "pt-PT": "M71 - Atividades de arquitetura, de engenharia e tÃ©cnicas afins atividades de ensaios e de anÃ¡lises tÃ©cnicas"}</t>
  </si>
  <si>
    <t>{"en": "M71.11 - Architectural activities (CAE 7111)", "es": "M71.11 - Atividades de arquitetura (CAE 7111)", "fr": "M71.11 - Atividades de arquitetura (CAE 7111)", "pt-BR": "M71.11 - Atividades de arquitetura (CAE 7111)", "pt-PT": "M71.11 - Atividades de arquitetura (CAE 7111)"}</t>
  </si>
  <si>
    <t>{"en": "M71.12 - Engineering activities and related technical consultancy (CAE 7112)", "es": "M71.12 - Atividades de engenharia e tÃ©cnicas afins (CAE 7112)", "fr": "M71.12 - Atividades de engenharia e tÃ©cnicas afins (CAE 7112)", "pt-BR": "M71.12 - Atividades de engenharia e tÃ©cnicas afins (CAE 7112)", "pt-PT": "M71.12 - Atividades de engenharia e tÃ©cnicas afins (CAE 7112)"}</t>
  </si>
  <si>
    <t>{"en": "M71.20 - Technical testing and analysis (CAE 7120)", "es": "M71.20 - Atividades de ensaios e anÃ¡lises tÃ©cnicas (CAE 7120)", "fr": "M71.20 - Atividades de ensaios e anÃ¡lises tÃ©cnicas (CAE 7120)", "pt-BR": "M71.20 - Atividades de ensaios e anÃ¡lises tÃ©cnicas (CAE 7120)", "pt-PT": "M71.20 - Atividades de ensaios e anÃ¡lises tÃ©cnicas (CAE 7120)"}</t>
  </si>
  <si>
    <t>{"en": "M72 - Scientific research and development", "es": "M72 - Atividades de investigaÃ§Ã£o cientÃ­fica e de desenvolvimento", "fr": "M72 - Atividades de investigaÃ§Ã£o cientÃ­fica e de desenvolvimento", "pt-BR": "M72 - Atividades de investigaÃ§Ã£o cientÃ­fica e de desenvolvimento", "pt-PT": "M72 - Atividades de investigaÃ§Ã£o cientÃ­fica e de desenvolvimento"}</t>
  </si>
  <si>
    <t>{"en": "M72.11 - Research and experimental development on biotechnology (CAE 7211)", "es": "M72.11 - InvestigaÃ§Ã£o e desenvolvimento em biotecnologia (CAE 7211)", "fr": "M72.11 - InvestigaÃ§Ã£o e desenvolvimento em biotecnologia (CAE 7211)", "pt-BR": "M72.11 - InvestigaÃ§Ã£o e desenvolvimento em biotecnologia (CAE 7211)", "pt-PT": "M72.11 - InvestigaÃ§Ã£o e desenvolvimento em biotecnologia (CAE 7211)"}</t>
  </si>
  <si>
    <t>{"en": "M72.19 - Other research and experimental development on natural sciences and engineering (CAE 7219)", "es": "M72.19 - Outra investigaÃ§Ã£o e desenvolvimento das ciÃªncias fÃ­sicas e naturais (CAE 7219)", "fr": "M72.19 - Outra investigaÃ§Ã£o e desenvolvimento das ciÃªncias fÃ­sicas e naturais (CAE 7219)", "pt-BR": "M72.19 - Outra investigaÃ§Ã£o e desenvolvimento das ciÃªncias fÃ­sicas e naturais (CAE 7219)", "pt-PT": "M72.19 - Outra investigaÃ§Ã£o e desenvolvimento das ciÃªncias fÃ­sicas e naturais (CAE 7219)"}</t>
  </si>
  <si>
    <t>{"en": "M72.20 - Research and experimental development on social sciences and humanities (CAE 7220)", "es": "M72.20 - InvestigaÃ§Ã£o e desenvolvimento das ciÃªncias sociais e humanas (CAE 7220)", "fr": "M72.20 - InvestigaÃ§Ã£o e desenvolvimento das ciÃªncias sociais e humanas (CAE 7220)", "pt-BR": "M72.20 - InvestigaÃ§Ã£o e desenvolvimento das ciÃªncias sociais e humanas (CAE 7220)", "pt-PT": "M72.20 - InvestigaÃ§Ã£o e desenvolvimento das ciÃªncias sociais e humanas (CAE 7220)"}</t>
  </si>
  <si>
    <t>{"en": "M73 - Advertising and market research", "es": "M73 - Publicidade, estudos de mercado e sondagens de opiniÃ£o", "fr": "M73 - Publicidade, estudos de mercado e sondagens de opiniÃ£o", "pt-BR": "M73 - Publicidade, estudos de mercado e sondagens de opiniÃ£o", "pt-PT": "M73 - Publicidade, estudos de mercado e sondagens de opiniÃ£o"}</t>
  </si>
  <si>
    <t>{"en": "M73.11 - Advertising agencies (CAE 7311)", "es": "M73.11 - AgÃªncias de publicidade (CAE 7311)", "fr": "M73.11 - AgÃªncias de publicidade (CAE 7311)", "pt-BR": "M73.11 - AgÃªncias de publicidade (CAE 7311)", "pt-PT": "M73.11 - AgÃªncias de publicidade (CAE 7311)"}</t>
  </si>
  <si>
    <t>{"en": "M73.12 - Media representation (CAE 7312)", "es": "M73.12 - Atividades de representaÃ§Ã£o nos meios de comunicaÃ§Ã£o (CAE 7312)", "fr": "M73.12 - Atividades de representaÃ§Ã£o nos meios de comunicaÃ§Ã£o (CAE 7312)", "pt-BR": "M73.12 - Atividades de representaÃ§Ã£o nos meios de comunicaÃ§Ã£o (CAE 7312)", "pt-PT": "M73.12 - Atividades de representaÃ§Ã£o nos meios de comunicaÃ§Ã£o (CAE 7312)"}</t>
  </si>
  <si>
    <t>{"en": "M73.20 - Market research and public opinion polling (CAE 7320)", "es": "M73.20 - Estudos de mercado e sondagens de opiniÃ£o (CAE 7320)", "fr": "M73.20 - Estudos de mercado e sondagens de opiniÃ£o (CAE 7320)", "pt-BR": "M73.20 - Estudos de mercado e sondagens de opiniÃ£o (CAE 7320)", "pt-PT": "M73.20 - Estudos de mercado e sondagens de opiniÃ£o (CAE 7320)"}</t>
  </si>
  <si>
    <t>{"en": "M74 - Other professional, scientific and technical activities", "es": "M74 - Outras atividades de consultoria, cientÃ­ficas, tÃ©cnicas e similares", "fr": "M74 - Outras atividades de consultoria, cientÃ­ficas, tÃ©cnicas e similares", "pt-BR": "M74 - Outras atividades de consultoria, cientÃ­ficas, tÃ©cnicas e similares", "pt-PT": "M74 - Outras atividades de consultoria, cientÃ­ficas, tÃ©cnicas e similares"}</t>
  </si>
  <si>
    <t>{"en": "M74.10 - Specialised design activities (CAE 7410)", "es": "M74.10 - Atividades de design (CAE 7410)", "fr": "M74.10 - Atividades de design (CAE 7410)", "pt-BR": "M74.10 - Atividades de design (CAE 7410)", "pt-PT": "M74.10 - Atividades de design (CAE 7410)"}</t>
  </si>
  <si>
    <t>{"en": "M74.20 - Photographic activities (CAE 7420)", "es": "M74.20 - Atividades fotogrÃ¡ficas (CAE 7420)", "fr": "M74.20 - Atividades fotogrÃ¡ficas (CAE 7420)", "pt-BR": "M74.20 - Atividades fotogrÃ¡ficas (CAE 7420)", "pt-PT": "M74.20 - Atividades fotogrÃ¡ficas (CAE 7420)"}</t>
  </si>
  <si>
    <t>{"en": "M74.30 - Translation and interpretation activities (CAE 7430)", "es": "M74.30 - Atividades de traduÃ§Ã£o e interpretaÃ§Ã£o (CAE 7430)", "fr": "M74.30 - Atividades de traduÃ§Ã£o e interpretaÃ§Ã£o (CAE 7430)", "pt-BR": "M74.30 - Atividades de traduÃ§Ã£o e interpretaÃ§Ã£o (CAE 7430)", "pt-PT": "M74.30 - Atividades de traduÃ§Ã£o e interpretaÃ§Ã£o (CAE 7430)"}</t>
  </si>
  <si>
    <t>{"en": "M74.90 - Other professional, scientific and technical activities n.e.c. (CAE 7490)", "es": "M74.90 - Outras atividades de consultoria, cientÃ­ficas, tÃ©cnicas e similares, n.e. (CAE 7490)", "fr": "M74.90 - Outras atividades de consultoria, cientÃ­ficas, tÃ©cnicas e similares, n.e. (CAE 7490)", "pt-BR": "M74.90 - Outras atividades de consultoria, cientÃ­ficas, tÃ©cnicas e similares, n.e. (CAE 7490)", "pt-PT": "M74.90 - Outras atividades de consultoria, cientÃ­ficas, tÃ©cnicas e similares, n.e. (CAE 7490)"}</t>
  </si>
  <si>
    <t>{"en": "M75 - Veterinary activities", "es": "M75 - Atividades veterinÃ¡rias", "fr": "M75 - Atividades veterinÃ¡rias", "pt-BR": "M75 - Atividades veterinÃ¡rias", "pt-PT": "M75 - Atividades veterinÃ¡rias"}</t>
  </si>
  <si>
    <t>{"en": "M75.00 - Veterinary activities (CAE 7500)", "es": "M75.00 - Atividades veterinÃ¡rias (CAE 7500)", "fr": "M75.00 - Atividades veterinÃ¡rias (CAE 7500)", "pt-BR": "M75.00 - Atividades veterinÃ¡rias (CAE 7500)", "pt-PT": "M75.00 - Atividades veterinÃ¡rias (CAE 7500)"}</t>
  </si>
  <si>
    <t>{"en": "N77 - Rental and leasing activities", "es": "N77 - Atividades de aluguer", "fr": "N77 - Atividades de aluguer", "pt-BR": "N77 - Atividades de aluguer", "pt-PT": "N77 - Atividades de aluguer"}</t>
  </si>
  <si>
    <t>{"en": "N77.11 - Renting and leasing of cars and light motor vehicles (CAE 7711)", "es": "N77.11 - Aluguer de veÃ­culos automÃ³veis ligeiros (CAE 7711)", "fr": "N77.11 - Aluguer de veÃ­culos automÃ³veis ligeiros (CAE 7711)", "pt-BR": "N77.11 - Aluguer de veÃ­culos automÃ³veis ligeiros (CAE 7711)", "pt-PT": "N77.11 - Aluguer de veÃ­culos automÃ³veis ligeiros (CAE 7711)"}</t>
  </si>
  <si>
    <t>{"en": "N77.12 - Renting and leasing of trucks (CAE 7712)", "es": "N77.12 - Aluguer de veÃ­culos automÃ³veis pesados (CAE 7712)", "fr": "N77.12 - Aluguer de veÃ­culos automÃ³veis pesados (CAE 7712)", "pt-BR": "N77.12 - Aluguer de veÃ­culos automÃ³veis pesados (CAE 7712)", "pt-PT": "N77.12 - Aluguer de veÃ­culos automÃ³veis pesados (CAE 7712)"}</t>
  </si>
  <si>
    <t>{"en": "N77.21 - Renting and leasing of recreational and sports goods (CAE 7721)", "es": "N77.21 - Aluguer de bens recreativos e desportivos (CAE 7721)", "fr": "N77.21 - Aluguer de bens recreativos e desportivos (CAE 7721)", "pt-BR": "N77.21 - Aluguer de bens recreativos e desportivos (CAE 7721)", "pt-PT": "N77.21 - Aluguer de bens recreativos e desportivos (CAE 7721)"}</t>
  </si>
  <si>
    <t>{"en": "N77.22 - Renting of video tapes and disks (CAE 7722)", "es": "N77.22 - Aluguer de videocassetes e discos (CAE 7722)", "fr": "N77.22 - Aluguer de videocassetes e discos (CAE 7722)", "pt-BR": "N77.22 - Aluguer de videocassetes e discos (CAE 7722)", "pt-PT": "N77.22 - Aluguer de videocassetes e discos (CAE 7722)"}</t>
  </si>
  <si>
    <t>{"en": "N77.29 - Renting and leasing of other personal and household goods (CAE 7729)", "es": "N77.29 - Aluguer de outros bens de uso pessoal e domÃ©stico (CAE 7729)", "fr": "N77.29 - Aluguer de outros bens de uso pessoal e domÃ©stico (CAE 7729)", "pt-BR": "N77.29 - Aluguer de outros bens de uso pessoal e domÃ©stico (CAE 7729)", "pt-PT": "N77.29 - Aluguer de outros bens de uso pessoal e domÃ©stico (CAE 7729)"}</t>
  </si>
  <si>
    <t>{"en": "N77.31 - Renting and leasing of agricultural machineryand equipment (CAE 7731)", "es": "N77.31 - Aluguer de mÃ¡quinas e equipamentos agrÃ­colas (CAE 7731)", "fr": "N77.31 - Aluguer de mÃ¡quinas e equipamentos agrÃ­colas (CAE 7731)", "pt-BR": "N77.31 - Aluguer de mÃ¡quinas e equipamentos agrÃ­colas (CAE 7731)", "pt-PT": "N77.31 - Aluguer de mÃ¡quinas e equipamentos agrÃ­colas (CAE 7731)"}</t>
  </si>
  <si>
    <t>{"en": "N77.32 - Renting and leasing of construction and civil engineering machinery and equipment (CAE 7732)", "es": "N77.32 - Aluguer de mÃ¡quinas e equipamentos para a construÃ§Ã£o e engenharia civil (CAE 7732)", "fr": "N77.32 - Aluguer de mÃ¡quinas e equipamentos para a construÃ§Ã£o e engenharia civil (CAE 7732)", "pt-BR": "N77.32 - Aluguer de mÃ¡quinas e equipamentos para a construÃ§Ã£o e engenharia civil (CAE 7732)", "pt-PT": "N77.32 - Aluguer de mÃ¡quinas e equipamentos para a construÃ§Ã£o e engenharia civil (CAE 7732)"}</t>
  </si>
  <si>
    <t>{"en": "N77.33 - Renting and leasing of office machinery and equipment (including computers) (CAE 7733)", "es": "N77.33 - Aluguer de mÃ¡quinas e equipamentos de escritÃ³rio(inclui computadores) (CAE 7733)", "fr": "N77.33 - Aluguer de mÃ¡quinas e equipamentos de escritÃ³rio(inclui computadores) (CAE 7733)", "pt-BR": "N77.33 - Aluguer de mÃ¡quinas e equipamentos de escritÃ³rio(inclui computadores) (CAE 7733)", "pt-PT": "N77.33 - Aluguer de mÃ¡quinas e equipamentos de escritÃ³rio(inclui computadores) (CAE 7733)"}</t>
  </si>
  <si>
    <t>{"en": "N77.34 - Renting and leasing of water transport equipment (CAE 7734)", "es": "N77.34 - Aluguer de meios de transporte marÃ­timo e fluvial (CAE 7734)", "fr": "N77.34 - Aluguer de meios de transporte marÃ­timo e fluvial (CAE 7734)", "pt-BR": "N77.34 - Aluguer de meios de transporte marÃ­timo e fluvial (CAE 7734)", "pt-PT": "N77.34 - Aluguer de meios de transporte marÃ­timo e fluvial (CAE 7734)"}</t>
  </si>
  <si>
    <t>{"en": "N77.35 - Renting and leasing of air transport equipment (CAE 7735)", "es": "N77.35 - Aluguer de meios de transporte aÃ©reo (CAE 7735)", "fr": "N77.35 - Aluguer de meios de transporte aÃ©reo (CAE 7735)", "pt-BR": "N77.35 - Aluguer de meios de transporte aÃ©reo (CAE 7735)", "pt-PT": "N77.35 - Aluguer de meios de transporte aÃ©reo (CAE 7735)"}</t>
  </si>
  <si>
    <t>{"en": "N77.39 - Renting and leasing of other machinery, equipment and tangible goods n.e.c. (CAE 7739)", "es": "N77.39 - Aluguer de outras mÃ¡quinas e equipamentos, n.e. (CAE 7739)", "fr": "N77.39 - Aluguer de outras mÃ¡quinas e equipamentos, n.e. (CAE 7739)", "pt-BR": "N77.39 - Aluguer de outras mÃ¡quinas e equipamentos, n.e. (CAE 7739)", "pt-PT": "N77.39 - Aluguer de outras mÃ¡quinas e equipamentos, n.e. (CAE 7739)"}</t>
  </si>
  <si>
    <t>{"en": "N77.40 - Leasing of intellectual property and similar products, except copyrighted works (CAE 7740)", "es": "N77.40 - LocaÃ§Ã£o de propriedade intelectual e produtos similares, exceto direitos de autor (CAE 7740)", "fr": "N77.40 - LocaÃ§Ã£o de propriedade intelectual e produtos similares, exceto direitos de autor (CAE 7740)", "pt-BR": "N77.40 - LocaÃ§Ã£o de propriedade intelectual e produtos similares, exceto direitos de autor (CAE 7740)", "pt-PT": "N77.40 - LocaÃ§Ã£o de propriedade intelectual e produtos similares, exceto direitos de autor (CAE 7740)"}</t>
  </si>
  <si>
    <t>{"en": "N78 - Employment activities", "es": "N78 - Atividades de emprego", "fr": "N78 - Atividades de emprego", "pt-BR": "N78 - Atividades de emprego", "pt-PT": "N78 - Atividades de emprego"}</t>
  </si>
  <si>
    <t>{"en": "N78.10 - Activities of employment placement agencies (CAE 7810)", "es": "N78.10 - Atividades das empresas de seleÃ§Ã£o e colocaÃ§Ã£o de pessoal (CAE 7810)", "fr": "N78.10 - Atividades das empresas de seleÃ§Ã£o e colocaÃ§Ã£o de pessoal (CAE 7810)", "pt-BR": "N78.10 - Atividades das empresas de seleÃ§Ã£o e colocaÃ§Ã£o de pessoal (CAE 7810)", "pt-PT": "N78.10 - Atividades das empresas de seleÃ§Ã£o e colocaÃ§Ã£o de pessoal (CAE 7810)"}</t>
  </si>
  <si>
    <t>{"en": "N78.20 - Temporaryemployment agency activities (CAE 7820)", "es": "N78.20 - Atividades das empresas de trabalho temporÃ¡rio (CAE 7820)", "fr": "N78.20 - Atividades das empresas de trabalho temporÃ¡rio (CAE 7820)", "pt-BR": "N78.20 - Atividades das empresas de trabalho temporÃ¡rio (CAE 7820)", "pt-PT": "N78.20 - Atividades das empresas de trabalho temporÃ¡rio (CAE 7820)"}</t>
  </si>
  <si>
    <t>{"en": "N78.30 - Other human resources provision (CAE 7830)", "es": "N78.30 - Outro fornecimento de recursos humanos (CAE 7830)", "fr": "N78.30 - Outro fornecimento de recursos humanos (CAE 7830)", "pt-BR": "N78.30 - Outro fornecimento de recursos humanos (CAE 7830)", "pt-PT": "N78.30 - Outro fornecimento de recursos humanos (CAE 7830)"}</t>
  </si>
  <si>
    <t>{"en": "N79 - Travel agency, tour operator and other reservation service and related activities", "es": "N79 - AgÃªncias de viagem, operadores turÃ­sticos, outros serviÃ§os de reservas e atividades relacionadas", "fr": "N79 - AgÃªncias de viagem, operadores turÃ­sticos, outros serviÃ§os de reservas e atividades relacionadas", "pt-BR": "N79 - AgÃªncias de viagem, operadores turÃ­sticos, outros serviÃ§os de reservas e atividades relacionadas", "pt-PT": "N79 - AgÃªncias de viagem, operadores turÃ­sticos, outros serviÃ§os de reservas e atividades relacionadas"}</t>
  </si>
  <si>
    <t>{"en": "N79.11 - Travel agency activities (CAE 7911)", "es": "N79.11 - Atividades das agÃªncias de viagem (CAE 7911)", "fr": "N79.11 - Atividades das agÃªncias de viagem (CAE 7911)", "pt-BR": "N79.11 - Atividades das agÃªncias de viagem (CAE 7911)", "pt-PT": "N79.11 - Atividades das agÃªncias de viagem (CAE 7911)"}</t>
  </si>
  <si>
    <t>{"en": "N79.12 - Tour operator activities (CAE 7912)", "es": "N79.12 - Atividades dos operadores turÃ­sticos (CAE 7912)", "fr": "N79.12 - Atividades dos operadores turÃ­sticos (CAE 7912)", "pt-BR": "N79.12 - Atividades dos operadores turÃ­sticos (CAE 7912)", "pt-PT": "N79.12 - Atividades dos operadores turÃ­sticos (CAE 7912)"}</t>
  </si>
  <si>
    <t>{"en": "N79.90 - Other reservation service and related activities (CAE 7990)", "es": "N79.90 - Outros serviÃ§os de reservas e atividades relacionadas (CAE 7990)", "fr": "N79.90 - Outros serviÃ§os de reservas e atividades relacionadas (CAE 7990)", "pt-BR": "N79.90 - Outros serviÃ§os de reservas e atividades relacionadas (CAE 7990)", "pt-PT": "N79.90 - Outros serviÃ§os de reservas e atividades relacionadas (CAE 7990)"}</t>
  </si>
  <si>
    <t>{"en": "N80 - Security and investigation activities", "es": "N80 - Atividades de investigaÃ§Ã£o e seguranÃ§a", "fr": "N80 - Atividades de investigaÃ§Ã£o e seguranÃ§a", "pt-BR": "N80 - Atividades de investigaÃ§Ã£o e seguranÃ§a", "pt-PT": "N80 - Atividades de investigaÃ§Ã£o e seguranÃ§a"}</t>
  </si>
  <si>
    <t>{"en": "N80.10 - Private security activities (CAE 8010)", "es": "N80.10 - Atividades de seguranÃ§a privada (CAE 8010)", "fr": "N80.10 - Atividades de seguranÃ§a privada (CAE 8010)", "pt-BR": "N80.10 - Atividades de seguranÃ§a privada (CAE 8010)", "pt-PT": "N80.10 - Atividades de seguranÃ§a privada (CAE 8010)"}</t>
  </si>
  <si>
    <t>{"en": "N80.20 - Security systems service activities (CAE 8020)", "es": "N80.20 - Atividades relacionadas com sistemas de seguranÃ§a (CAE 8020)", "fr": "N80.20 - Atividades relacionadas com sistemas de seguranÃ§a (CAE 8020)", "pt-BR": "N80.20 - Atividades relacionadas com sistemas de seguranÃ§a (CAE 8020)", "pt-PT": "N80.20 - Atividades relacionadas com sistemas de seguranÃ§a (CAE 8020)"}</t>
  </si>
  <si>
    <t>{"en": "N80.30 - Investigation activities (CAE 8030)", "es": "N80.30 - Atividades de investigaÃ§Ã£o (CAE 8030)", "fr": "N80.30 - Atividades de investigaÃ§Ã£o (CAE 8030)", "pt-BR": "N80.30 - Atividades de investigaÃ§Ã£o (CAE 8030)", "pt-PT": "N80.30 - Atividades de investigaÃ§Ã£o (CAE 8030)"}</t>
  </si>
  <si>
    <t>{"en": "N81 - Services to buildings and landscape activities", "es": "N81 - Atividades relacionadas com edifÃ­cios, plantaÃ§Ã£o e manutenÃ§Ã£o de jardins", "fr": "N81 - Atividades relacionadas com edifÃ­cios, plantaÃ§Ã£o e manutenÃ§Ã£o de jardins", "pt-BR": "N81 - Atividades relacionadas com edifÃ­cios, plantaÃ§Ã£o e manutenÃ§Ã£o de jardins", "pt-PT": "N81 - Atividades relacionadas com edifÃ­cios, plantaÃ§Ã£o e manutenÃ§Ã£o de jardins"}</t>
  </si>
  <si>
    <t>{"en": "N81.10 - Combined facilities support activities (CAE 8110)", "es": "N81.10 - Atividades combinadas de apoio aos edifÃ­cios (CAE 8110)", "fr": "N81.10 - Atividades combinadas de apoio aos edifÃ­cios (CAE 8110)", "pt-BR": "N81.10 - Atividades combinadas de apoio aos edifÃ­cios (CAE 8110)", "pt-PT": "N81.10 - Atividades combinadas de apoio aos edifÃ­cios (CAE 8110)"}</t>
  </si>
  <si>
    <t>{"en": "N81.21 - General cleaning of buildings (CAE 8121)", "es": "N81.21 - Atividades de limpeza geral em edifÃ­cios (CAE 8121)", "fr": "N81.21 - Atividades de limpeza geral em edifÃ­cios (CAE 8121)", "pt-BR": "N81.21 - Atividades de limpeza geral em edifÃ­cios (CAE 8121)", "pt-PT": "N81.21 - Atividades de limpeza geral em edifÃ­cios (CAE 8121)"}</t>
  </si>
  <si>
    <t>{"en": "N81.22 - Other building and industrial cleaning activities (CAE 8122)", "es": "N81.22 - Outras atividades de limpeza em edifÃ­cios e em equipamentos industriais (CAE 8122)", "fr": "N81.22 - Outras atividades de limpeza em edifÃ­cios e em equipamentos industriais (CAE 8122)", "pt-BR": "N81.22 - Outras atividades de limpeza em edifÃ­cios e em equipamentos industriais (CAE 8122)", "pt-PT": "N81.22 - Outras atividades de limpeza em edifÃ­cios e em equipamentos industriais (CAE 8122)"}</t>
  </si>
  <si>
    <t>{"en": "N81.29 - Other cleaning activities (CAE 8129)", "es": "N81.29 - Outras atividades de limpeza (CAE 8129)", "fr": "N81.29 - Outras atividades de limpeza (CAE 8129)", "pt-BR": "N81.29 - Outras atividades de limpeza (CAE 8129)", "pt-PT": "N81.29 - Outras atividades de limpeza (CAE 8129)"}</t>
  </si>
  <si>
    <t>{"en": "N81.30 - Landscape service activities (CAE 8130)", "es": "N81.30 - Atividades de plantaÃ§Ã£o e manutenÃ§Ã£o de jardins (CAE 8130)", "fr": "N81.30 - Atividades de plantaÃ§Ã£o e manutenÃ§Ã£o de jardins (CAE 8130)", "pt-BR": "N81.30 - Atividades de plantaÃ§Ã£o e manutenÃ§Ã£o de jardins (CAE 8130)", "pt-PT": "N81.30 - Atividades de plantaÃ§Ã£o e manutenÃ§Ã£o de jardins (CAE 8130)"}</t>
  </si>
  <si>
    <t>{"en": "N82 - Office administrative, office support and other business support activities", "es": "N82 - Atividades de serviÃ§os administrativos e de apoio prestados Ã s empresas", "fr": "N82 - Atividades de serviÃ§os administrativos e de apoio prestados Ã s empresas", "pt-BR": "N82 - Atividades de serviÃ§os administrativos e de apoio prestados Ã s empresas", "pt-PT": "N82 - Atividades de serviÃ§os administrativos e de apoio prestados Ã s empresas"}</t>
  </si>
  <si>
    <t>{"en": "N82.11 - Combined office administrative service activities (CAE 8211)", "es": "N82.11 - Atividades combinadas de serviÃ§os administrativos (CAE 8211)", "fr": "N82.11 - Atividades combinadas de serviÃ§os administrativos (CAE 8211)", "pt-BR": "N82.11 - Atividades combinadas de serviÃ§os administrativos (CAE 8211)", "pt-PT": "N82.11 - Atividades combinadas de serviÃ§os administrativos (CAE 8211)"}</t>
  </si>
  <si>
    <t>{"en": "N82.19 - Photocopying, document preparation and other specialised office support activities (CAE 8219)", "es": "N82.19 - ExecuÃ§Ã£o de fotocÃ³pias, preparaÃ§Ã£o de documentos e outras atividades especializadas de apoio administrativo (CAE 8219)", "fr": "N82.19 - ExecuÃ§Ã£o de fotocÃ³pias, preparaÃ§Ã£o de documentos e outras atividades especializadas de apoio administrativo (CAE 8219)", "pt-BR": "N82.19 - ExecuÃ§Ã£o de fotocÃ³pias, preparaÃ§Ã£o de documentos e outras atividades especializadas de apoio administrativo (CAE 8219)", "pt-PT": "N82.19 - ExecuÃ§Ã£o de fotocÃ³pias, preparaÃ§Ã£o de documentos e outras atividades especializadas de apoio administrativo (CAE 8219)"}</t>
  </si>
  <si>
    <t>{"en": "N82.20 - Activities of call centres (CAE 8220)", "es": "N82.20 - Atividades dos centros de chamadas (CAE 8220)", "fr": "N82.20 - Atividades dos centros de chamadas (CAE 8220)", "pt-BR": "N82.20 - Atividades dos centros de chamadas (CAE 8220)", "pt-PT": "N82.20 - Atividades dos centros de chamadas (CAE 8220)"}</t>
  </si>
  <si>
    <t>{"en": "N82.30 - Organisation of conventions and trade shows (CAE 8230)", "es": "N82.30 - OrganizaÃ§Ã£o de feiras, congressos e outros eventos similares (CAE 8230)", "fr": "N82.30 - OrganizaÃ§Ã£o de feiras, congressos e outros eventos similares (CAE 8230)", "pt-BR": "N82.30 - OrganizaÃ§Ã£o de feiras, congressos e outros eventos similares (CAE 8230)", "pt-PT": "N82.30 - OrganizaÃ§Ã£o de feiras, congressos e outros eventos similares (CAE 8230)"}</t>
  </si>
  <si>
    <t>{"en": "N82.91 - Activities of collection agencies and credit bureaus (CAE 8291)", "es": "N82.91 - Atividades de cobranÃ§as e avaliaÃ§Ã£o de crÃ©dito (CAE 8291)", "fr": "N82.91 - Atividades de cobranÃ§as e avaliaÃ§Ã£o de crÃ©dito (CAE 8291)", "pt-BR": "N82.91 - Atividades de cobranÃ§as e avaliaÃ§Ã£o de crÃ©dito (CAE 8291)", "pt-PT": "N82.91 - Atividades de cobranÃ§as e avaliaÃ§Ã£o de crÃ©dito (CAE 8291)"}</t>
  </si>
  <si>
    <t>{"en": "N82.92 - Packaging activities (CAE 8292)", "es": "N82.92 - Atividades de embalagem (CAE 8292)", "fr": "N82.92 - Atividades de embalagem (CAE 8292)", "pt-BR": "N82.92 - Atividades de embalagem (CAE 8292)", "pt-PT": "N82.92 - Atividades de embalagem (CAE 8292)"}</t>
  </si>
  <si>
    <t>{"en": "N82.99 - Other business support service activities n.e.c. (CAE 8299)", "es": "N82.99 - Outras atividades de serviÃ§os de apoio prestados Ã s empresas, n.e. (CAE 8299)", "fr": "N82.99 - Outras atividades de serviÃ§os de apoio prestados Ã s empresas, n.e. (CAE 8299)", "pt-BR": "N82.99 - Outras atividades de serviÃ§os de apoio prestados Ã s empresas, n.e. (CAE 8299)", "pt-PT": "N82.99 - Outras atividades de serviÃ§os de apoio prestados Ã s empresas, n.e. (CAE 8299)"}</t>
  </si>
  <si>
    <t>{"en": "O84 - Public administration and defence; compulsory social security", "es": "O84 - AdministraÃ§Ã£o PÃºblica e Defesa; SeguranÃ§a Social ObrigatÃ³ria", "fr": "O84 - AdministraÃ§Ã£o PÃºblica e Defesa; SeguranÃ§a Social ObrigatÃ³ria", "pt-BR": "O84 - AdministraÃ§Ã£o PÃºblica e Defesa; SeguranÃ§a Social ObrigatÃ³ria", "pt-PT": "O84 - AdministraÃ§Ã£o PÃºblica e Defesa; SeguranÃ§a Social ObrigatÃ³ria"}</t>
  </si>
  <si>
    <t>{"en": "O84.11 - General public administration activities (CAE 8411)", "es": "O84.11 - AdministraÃ§Ã£o PÃºblica em geral (CAE 8411)", "fr": "O84.11 - AdministraÃ§Ã£o PÃºblica em geral (CAE 8411)", "pt-BR": "O84.11 - AdministraÃ§Ã£o PÃºblica em geral (CAE 8411)", "pt-PT": "O84.11 - AdministraÃ§Ã£o PÃºblica em geral (CAE 8411)"}</t>
  </si>
  <si>
    <t>{"en": "O84.12 - Regulation of the activities of providing health care, education, cultural services and other social services, excluding social security (CAE 8412)", "es": "O84.12 - AdministraÃ§Ã£o PÃºblica - atividades de saÃºde, educaÃ§Ã£o, culturais e sociais, exceto seguranÃ§a social obrigatÃ³ria (CAE 8412)", "fr": "O84.12 - AdministraÃ§Ã£o PÃºblica - atividades de saÃºde, educaÃ§Ã£o, culturais e sociais, exceto seguranÃ§a social obrigatÃ³ria (CAE 8412)", "pt-BR": "O84.12 - AdministraÃ§Ã£o PÃºblica - atividades de saÃºde, educaÃ§Ã£o, culturais e sociais, exceto seguranÃ§a social obrigatÃ³ria (CAE 8412)", "pt-PT": "O84.12 - AdministraÃ§Ã£o PÃºblica - atividades de saÃºde, educaÃ§Ã£o, culturais e sociais, exceto seguranÃ§a social obrigatÃ³ria (CAE 8412)"}</t>
  </si>
  <si>
    <t>{"en": "O84.13 - Regulation of and contribution to more efficient operation of businesses (CAE 8413)", "es": "O84.13 - AdministraÃ§Ã£o PÃºblica - atividades econÃ³micas (CAE 8413)", "fr": "O84.13 - AdministraÃ§Ã£o PÃºblica - atividades econÃ³micas (CAE 8413)", "pt-BR": "O84.13 - AdministraÃ§Ã£o PÃºblica - atividades econÃ³micas (CAE 8413)", "pt-PT": "O84.13 - AdministraÃ§Ã£o PÃºblica - atividades econÃ³micas (CAE 8413)"}</t>
  </si>
  <si>
    <t>{"en": "O84.21 - Foreign affairs (CAE 8421)", "es": "O84.21 - NegÃ³cios Estrangeiros (CAE 8421)", "fr": "O84.21 - NegÃ³cios Estrangeiros (CAE 8421)", "pt-BR": "O84.21 - NegÃ³cios Estrangeiros (CAE 8421)", "pt-PT": "O84.21 - NegÃ³cios Estrangeiros (CAE 8421)"}</t>
  </si>
  <si>
    <t>{"en": "O84.22 - Defence activities (CAE 8422)", "es": "O84.22 - Atividades de Defesa (CAE 8422)", "fr": "O84.22 - Atividades de Defesa (CAE 8422)", "pt-BR": "O84.22 - Atividades de Defesa (CAE 8422)", "pt-PT": "O84.22 - Atividades de Defesa (CAE 8422)"}</t>
  </si>
  <si>
    <t>{"en": "O84.23 - Justice and judicial activities (CAE 8423)", "es": "O84.23 - Atividades de JustiÃ§a (CAE 8423)", "fr": "O84.23 - Atividades de JustiÃ§a (CAE 8423)", "pt-BR": "O84.23 - Atividades de JustiÃ§a (CAE 8423)", "pt-PT": "O84.23 - Atividades de JustiÃ§a (CAE 8423)"}</t>
  </si>
  <si>
    <t>{"en": "O84.24 - Public order and safety activities (CAE 8424)", "es": "O84.24 - Atividades de SeguranÃ§a e Ordem PÃºblica (CAE 8424)", "fr": "O84.24 - Atividades de SeguranÃ§a e Ordem PÃºblica (CAE 8424)", "pt-BR": "O84.24 - Atividades de SeguranÃ§a e Ordem PÃºblica (CAE 8424)", "pt-PT": "O84.24 - Atividades de SeguranÃ§a e Ordem PÃºblica (CAE 8424)"}</t>
  </si>
  <si>
    <t>{"en": "O84.25 - Fire service activities (CAE 8425)", "es": "O84.25 - Atividades de ProteÃ§Ã£o Civil (CAE 8425)", "fr": "O84.25 - Atividades de ProteÃ§Ã£o Civil (CAE 8425)", "pt-BR": "O84.25 - Atividades de ProteÃ§Ã£o Civil (CAE 8425)", "pt-PT": "O84.25 - Atividades de ProteÃ§Ã£o Civil (CAE 8425)"}</t>
  </si>
  <si>
    <t>{"en": "O84.30 - Compulsorysocial security activities (CAE 8430)", "es": "O84.30 - Atividades de SeguranÃ§a Social ObrigatÃ³ria (CAE 8430)", "fr": "O84.30 - Atividades de SeguranÃ§a Social ObrigatÃ³ria (CAE 8430)", "pt-BR": "O84.30 - Atividades de SeguranÃ§a Social ObrigatÃ³ria (CAE 8430)", "pt-PT": "O84.30 - Atividades de SeguranÃ§a Social ObrigatÃ³ria (CAE 8430)"}</t>
  </si>
  <si>
    <t>{"en": "P85 - Education", "es": "P85 - EducaÃ§Ã£o", "fr": "P85 - EducaÃ§Ã£o", "pt-BR": "P85 - EducaÃ§Ã£o", "pt-PT": "P85 - EducaÃ§Ã£o"}</t>
  </si>
  <si>
    <t>{"en": "P85.10 - Pre-primary education (CAE 8510)", "es": "P85.10 - EducaÃ§Ã£o prÃ© - escolar (CAE 8510)", "fr": "P85.10 - EducaÃ§Ã£o prÃ© - escolar (CAE 8510)", "pt-BR": "P85.10 - EducaÃ§Ã£o prÃ© - escolar (CAE 8510)", "pt-PT": "P85.10 - EducaÃ§Ã£o prÃ© - escolar (CAE 8510)"}</t>
  </si>
  <si>
    <t>{"en": "P85.20 - Primary education (CAE 8520)", "es": "P85.20 - Ensino bÃ¡sico(1.Âº e 2.Âº Ciclos) (CAE 8520)", "fr": "P85.20 - Ensino bÃ¡sico(1.Âº e 2.Âº Ciclos) (CAE 8520)", "pt-BR": "P85.20 - Ensino bÃ¡sico(1.Âº e 2.Âº Ciclos) (CAE 8520)", "pt-PT": "P85.20 - Ensino bÃ¡sico(1.Âº e 2.Âº Ciclos) (CAE 8520)"}</t>
  </si>
  <si>
    <t>{"en": "P85.31 - General secondary education (CAE 8531)", "es": "P85.31 - Ensinos bÃ¡sico(3.Âº Ciclo) e secundÃ¡rio geral (CAE 8531)", "fr": "P85.31 - Ensinos bÃ¡sico(3.Âº Ciclo) e secundÃ¡rio geral (CAE 8531)", "pt-BR": "P85.31 - Ensinos bÃ¡sico(3.Âº Ciclo) e secundÃ¡rio geral (CAE 8531)", "pt-PT": "P85.31 - Ensinos bÃ¡sico(3.Âº Ciclo) e secundÃ¡rio geral (CAE 8531)"}</t>
  </si>
  <si>
    <t>{"en": "P85.32 - Technical and vocational secondary education (CAE 8532)", "es": "P85.32 - Ensinos secundÃ¡rio tecnolÃ³gico, artÃ­stico e profissional (CAE 8532)", "fr": "P85.32 - Ensinos secundÃ¡rio tecnolÃ³gico, artÃ­stico e profissional (CAE 8532)", "pt-BR": "P85.32 - Ensinos secundÃ¡rio tecnolÃ³gico, artÃ­stico e profissional (CAE 8532)", "pt-PT": "P85.32 - Ensinos secundÃ¡rio tecnolÃ³gico, artÃ­stico e profissional (CAE 8532)"}</t>
  </si>
  <si>
    <t>{"en": "P85.41 - Post-secondary non-tertiary education (CAE 8541)", "es": "P85.41 - Ensino pÃ³s - secundÃ¡rio nÃ£o superior (CAE 8541)", "fr": "P85.41 - Ensino pÃ³s - secundÃ¡rio nÃ£o superior (CAE 8541)", "pt-BR": "P85.41 - Ensino pÃ³s - secundÃ¡rio nÃ£o superior (CAE 8541)", "pt-PT": "P85.41 - Ensino pÃ³s - secundÃ¡rio nÃ£o superior (CAE 8541)"}</t>
  </si>
  <si>
    <t>{"en": "P85.42 - Tertiary education (CAE 8542)", "es": "P85.42 - Ensino superior (CAE 8542)", "fr": "P85.42 - Ensino superior (CAE 8542)", "pt-BR": "P85.42 - Ensino superior (CAE 8542)", "pt-PT": "P85.42 - Ensino superior (CAE 8542)"}</t>
  </si>
  <si>
    <t>{"en": "P85.51 - Sports and recreation education (CAE 8551)", "es": "P85.51 - Ensinos desportivo e recreativo (CAE 8551)", "fr": "P85.51 - Ensinos desportivo e recreativo (CAE 8551)", "pt-BR": "P85.51 - Ensinos desportivo e recreativo (CAE 8551)", "pt-PT": "P85.51 - Ensinos desportivo e recreativo (CAE 8551)"}</t>
  </si>
  <si>
    <t>{"en": "P85.52 - Cultural education (CAE 8552)", "es": "P85.52 - Ensino de atividades culturais (CAE 8552)", "fr": "P85.52 - Ensino de atividades culturais (CAE 8552)", "pt-BR": "P85.52 - Ensino de atividades culturais (CAE 8552)", "pt-PT": "P85.52 - Ensino de atividades culturais (CAE 8552)"}</t>
  </si>
  <si>
    <t>{"en": "P85.53 - Driving school activities (CAE 8553)", "es": "P85.53 - Escolas de conduÃ§Ã£o e pilotagem (CAE 8553)", "fr": "P85.53 - Escolas de conduÃ§Ã£o e pilotagem (CAE 8553)", "pt-BR": "P85.53 - Escolas de conduÃ§Ã£o e pilotagem (CAE 8553)", "pt-PT": "P85.53 - Escolas de conduÃ§Ã£o e pilotagem (CAE 8553)"}</t>
  </si>
  <si>
    <t>{"en": "P85.59 - Other education n.e.c. (CAE 8559)", "es": "P85.59 - FormaÃ§Ã£o profissional, escolas de lÃ­nguas e outras atividades educativas (CAE 8559)", "fr": "P85.59 - FormaÃ§Ã£o profissional, escolas de lÃ­nguas e outras atividades educativas (CAE 8559)", "pt-BR": "P85.59 - FormaÃ§Ã£o profissional, escolas de lÃ­nguas e outras atividades educativas (CAE 8559)", "pt-PT": "P85.59 - FormaÃ§Ã£o profissional, escolas de lÃ­nguas e outras atividades educativas (CAE 8559)"}</t>
  </si>
  <si>
    <t>{"en": "P85.60 - Educational support activities (CAE 8560)", "es": "P85.60 - Atividades de serviÃ§os de apoio Ã  educaÃ§Ã£o (CAE 8560)", "fr": "P85.60 - Atividades de serviÃ§os de apoio Ã  educaÃ§Ã£o (CAE 8560)", "pt-BR": "P85.60 - Atividades de serviÃ§os de apoio Ã  educaÃ§Ã£o (CAE 8560)", "pt-PT": "P85.60 - Atividades de serviÃ§os de apoio Ã  educaÃ§Ã£o (CAE 8560)"}</t>
  </si>
  <si>
    <t>{"en": "Q86 - Human health activities", "es": "Q86 - Atividades de saÃºde humana", "fr": "Q86 - Atividades de saÃºde humana", "pt-BR": "Q86 - Atividades de saÃºde humana", "pt-PT": "Q86 - Atividades de saÃºde humana"}</t>
  </si>
  <si>
    <t>{"en": "Q86.10 - Hospital activities (CAE 8610)", "es": "Q86.10 - Atividades dos estabelecimentos de saÃºde com internamento (CAE 8610)", "fr": "Q86.10 - Atividades dos estabelecimentos de saÃºde com internamento (CAE 8610)", "pt-BR": "Q86.10 - Atividades dos estabelecimentos de saÃºde com internamento (CAE 8610)", "pt-PT": "Q86.10 - Atividades dos estabelecimentos de saÃºde com internamento (CAE 8610)"}</t>
  </si>
  <si>
    <t>{"en": "Q86.21 - General medical practice activities (CAE 8621)", "es": "Q86.21 - Atividades de prÃ¡tica medica de clÃ­nica geral, em ambulatÃ³rio (CAE 8621)", "fr": "Q86.21 - Atividades de prÃ¡tica medica de clÃ­nica geral, em ambulatÃ³rio (CAE 8621)", "pt-BR": "Q86.21 - Atividades de prÃ¡tica medica de clÃ­nica geral, em ambulatÃ³rio (CAE 8621)", "pt-PT": "Q86.21 - Atividades de prÃ¡tica medica de clÃ­nica geral, em ambulatÃ³rio (CAE 8621)"}</t>
  </si>
  <si>
    <t>{"en": "Q86.22 - Specialist medical practice activities (CAE 8622)", "es": "Q86.22 - Atividades de prÃ¡tica medica de clÃ­nica especializada, em ambulatÃ³rio (CAE 8622)", "fr": "Q86.22 - Atividades de prÃ¡tica medica de clÃ­nica especializada, em ambulatÃ³rio (CAE 8622)", "pt-BR": "Q86.22 - Atividades de prÃ¡tica medica de clÃ­nica especializada, em ambulatÃ³rio (CAE 8622)", "pt-PT": "Q86.22 - Atividades de prÃ¡tica medica de clÃ­nica especializada, em ambulatÃ³rio (CAE 8622)"}</t>
  </si>
  <si>
    <t>{"en": "Q86.23 - Dental practice activities (CAE 8623)", "es": "Q86.23 - Atividades de medicina dentÃ¡ria e odontologia (CAE 8623)", "fr": "Q86.23 - Atividades de medicina dentÃ¡ria e odontologia (CAE 8623)", "pt-BR": "Q86.23 - Atividades de medicina dentÃ¡ria e odontologia (CAE 8623)", "pt-PT": "Q86.23 - Atividades de medicina dentÃ¡ria e odontologia (CAE 8623)"}</t>
  </si>
  <si>
    <t>{"en": "Q86.90 - Other human health activities (CAE 8690)", "es": "Q86.90 - Outras atividades de saÃºde humana (CAE 8690)", "fr": "Q86.90 - Outras atividades de saÃºde humana (CAE 8690)", "pt-BR": "Q86.90 - Outras atividades de saÃºde humana (CAE 8690)", "pt-PT": "Q86.90 - Outras atividades de saÃºde humana (CAE 8690)"}</t>
  </si>
  <si>
    <t>{"en": "Q87 - Residential care activities", "es": "Q87 - Atividades de apoio social com alojamento", "fr": "Q87 - Atividades de apoio social com alojamento", "pt-BR": "Q87 - Atividades de apoio social com alojamento", "pt-PT": "Q87 - Atividades de apoio social com alojamento"}</t>
  </si>
  <si>
    <t>{"en": "Q87.10 - Residential nursing care activities (CAE 8710)", "es": "Q87.10 - Atividades dos estabelecimentos de cuidados continuados integrados, com alojamento (CAE 8710)", "fr": "Q87.10 - Atividades dos estabelecimentos de cuidados continuados integrados, com alojamento (CAE 8710)", "pt-BR": "Q87.10 - Atividades dos estabelecimentos de cuidados continuados integrados, com alojamento (CAE 8710)", "pt-PT": "Q87.10 - Atividades dos estabelecimentos de cuidados continuados integrados, com alojamento (CAE 8710)"}</t>
  </si>
  <si>
    <t>{"en": "Q87.20 - Residential care activities for mental retardation, mental health and substance abuse (CAE 8720)", "es": "Q87.20 - Atividades dos estabelecimentos para pessoas com doenÃ§a do foro mental e do abuso de drogas, com alojamento (CAE 8720)", "fr": "Q87.20 - Atividades dos estabelecimentos para pessoas com doenÃ§a do foro mental e do abuso de drogas, com alojamento (CAE 8720)", "pt-BR": "Q87.20 - Atividades dos estabelecimentos para pessoas com doenÃ§a do foro mental e do abuso de drogas, com alojamento (CAE 8720)", "pt-PT": "Q87.20 - Atividades dos estabelecimentos para pessoas com doenÃ§a do foro mental e do abuso de drogas, com alojamento (CAE 8720)"}</t>
  </si>
  <si>
    <t>{"en": "Q87.30 - Residential care activities for the elderly and disabled (CAE 8730)", "es": "Q87.30 - Atividades de apoio social para pessoas idosas e com deficiÃªncia, com alojamento (CAE 8730)", "fr": "Q87.30 - Atividades de apoio social para pessoas idosas e com deficiÃªncia, com alojamento (CAE 8730)", "pt-BR": "Q87.30 - Atividades de apoio social para pessoas idosas e com deficiÃªncia, com alojamento (CAE 8730)", "pt-PT": "Q87.30 - Atividades de apoio social para pessoas idosas e com deficiÃªncia, com alojamento (CAE 8730)"}</t>
  </si>
  <si>
    <t>{"en": "Q87.90 - Other residential care activities (CAE 8790)", "es": "Q87.90 - Outras atividades de apoio social com alojamento (CAE 8790)", "fr": "Q87.90 - Outras atividades de apoio social com alojamento (CAE 8790)", "pt-BR": "Q87.90 - Outras atividades de apoio social com alojamento (CAE 8790)", "pt-PT": "Q87.90 - Outras atividades de apoio social com alojamento (CAE 8790)"}</t>
  </si>
  <si>
    <t>{"en": "Q88 - Social work activities without accommodation", "es": "Q88 - Atividades de apoio social sem alojamento", "fr": "Q88 - Atividades de apoio social sem alojamento", "pt-BR": "Q88 - Atividades de apoio social sem alojamento", "pt-PT": "Q88 - Atividades de apoio social sem alojamento"}</t>
  </si>
  <si>
    <t>{"en": "Q88.10 - Social work activities without accommodation for the elderly and disabled (CAE 8810)", "es": "Q88.10 - Atividades de apoio social para pessoas idosas e com deficiÃªncia, sem alojamento (CAE 8810)", "fr": "Q88.10 - Atividades de apoio social para pessoas idosas e com deficiÃªncia, sem alojamento (CAE 8810)", "pt-BR": "Q88.10 - Atividades de apoio social para pessoas idosas e com deficiÃªncia, sem alojamento (CAE 8810)", "pt-PT": "Q88.10 - Atividades de apoio social para pessoas idosas e com deficiÃªncia, sem alojamento (CAE 8810)"}</t>
  </si>
  <si>
    <t>{"en": "Q88.91 - Child day-care activities (CAE 8891)", "es": "Q88.91 - Atividades de cuidados para crianÃ§as, sem alojamento (CAE 8891)", "fr": "Q88.91 - Atividades de cuidados para crianÃ§as, sem alojamento (CAE 8891)", "pt-BR": "Q88.91 - Atividades de cuidados para crianÃ§as, sem alojamento (CAE 8891)", "pt-PT": "Q88.91 - Atividades de cuidados para crianÃ§as, sem alojamento (CAE 8891)"}</t>
  </si>
  <si>
    <t>{"en": "Q88.99 - Other social work activities without accommodation n.e.c. (CAE 8899)", "es": "Q88.99 - Outras atividades de apoio social sem alojamento, n.e. (CAE 8899)", "fr": "Q88.99 - Outras atividades de apoio social sem alojamento, n.e. (CAE 8899)", "pt-BR": "Q88.99 - Outras atividades de apoio social sem alojamento, n.e. (CAE 8899)", "pt-PT": "Q88.99 - Outras atividades de apoio social sem alojamento, n.e. (CAE 8899)"}</t>
  </si>
  <si>
    <t>{"en": "R90 - Creative, arts and entertainment activities", "es": "R90 - Atividades de teatro, de mÃºsica, de danÃ§a e outras atividades artÃ­sticas e literÃ¡rias", "fr": "R90 - Atividades de teatro, de mÃºsica, de danÃ§a e outras atividades artÃ­sticas e literÃ¡rias", "pt-BR": "R90 - Atividades de teatro, de mÃºsica, de danÃ§a e outras atividades artÃ­sticas e literÃ¡rias", "pt-PT": "R90 - Atividades de teatro, de mÃºsica, de danÃ§a e outras atividades artÃ­sticas e literÃ¡rias"}</t>
  </si>
  <si>
    <t>{"en": "R90.01 - Performing arts (CAE 9001)", "es": "R90.01 - Atividades das artes do espetÃ¡culo (CAE 9001)", "fr": "R90.01 - Atividades das artes do espetÃ¡culo (CAE 9001)", "pt-BR": "R90.01 - Atividades das artes do espetÃ¡culo (CAE 9001)", "pt-PT": "R90.01 - Atividades das artes do espetÃ¡culo (CAE 9001)"}</t>
  </si>
  <si>
    <t>{"en": "R90.02 - Support activities to performing arts (CAE 9002)", "es": "R90.02 - Atividades de apoio Ã s artes do espetÃ¡culo (CAE 9002)", "fr": "R90.02 - Atividades de apoio Ã s artes do espetÃ¡culo (CAE 9002)", "pt-BR": "R90.02 - Atividades de apoio Ã s artes do espetÃ¡culo (CAE 9002)", "pt-PT": "R90.02 - Atividades de apoio Ã s artes do espetÃ¡culo (CAE 9002)"}</t>
  </si>
  <si>
    <t>{"en": "R90.03 - Artistic creation (CAE 9003)", "es": "R90.03 - CriaÃ§Ã£o artÃ­stica e literÃ¡ria (CAE 9003)", "fr": "R90.03 - CriaÃ§Ã£o artÃ­stica e literÃ¡ria (CAE 9003)", "pt-BR": "R90.03 - CriaÃ§Ã£o artÃ­stica e literÃ¡ria (CAE 9003)", "pt-PT": "R90.03 - CriaÃ§Ã£o artÃ­stica e literÃ¡ria (CAE 9003)"}</t>
  </si>
  <si>
    <t>{"en": "R90.04 - Operation of arts facilities (CAE 9004)", "es": "R90.04 - ExploraÃ§Ã£o de salas de espetÃ¡culos e atividades conexas (CAE 9004)", "fr": "R90.04 - ExploraÃ§Ã£o de salas de espetÃ¡culos e atividades conexas (CAE 9004)", "pt-BR": "R90.04 - ExploraÃ§Ã£o de salas de espetÃ¡culos e atividades conexas (CAE 9004)", "pt-PT": "R90.04 - ExploraÃ§Ã£o de salas de espetÃ¡culos e atividades conexas (CAE 9004)"}</t>
  </si>
  <si>
    <t>{"en": "R91 - Libraries, archives, museums and other cultural activities", "es": "R91 - Atividades das bibliotecas, arquivos, museus e outras atividades culturais", "fr": "R91 - Atividades das bibliotecas, arquivos, museus e outras atividades culturais", "pt-BR": "R91 - Atividades das bibliotecas, arquivos, museus e outras atividades culturais", "pt-PT": "R91 - Atividades das bibliotecas, arquivos, museus e outras atividades culturais"}</t>
  </si>
  <si>
    <t>{"en": "R91.01 - Library and archives activities (CAE 9101)", "es": "R91.01 - Atividades das bibliotecas e arquivos (CAE 9101)", "fr": "R91.01 - Atividades das bibliotecas e arquivos (CAE 9101)", "pt-BR": "R91.01 - Atividades das bibliotecas e arquivos (CAE 9101)", "pt-PT": "R91.01 - Atividades das bibliotecas e arquivos (CAE 9101)"}</t>
  </si>
  <si>
    <t>{"en": "R91.02 - Museums activities (CAE 9102)", "es": "R91.02 - Atividades dos museus (CAE 9102)", "fr": "R91.02 - Atividades dos museus (CAE 9102)", "pt-BR": "R91.02 - Atividades dos museus (CAE 9102)", "pt-PT": "R91.02 - Atividades dos museus (CAE 9102)"}</t>
  </si>
  <si>
    <t>{"en": "R91.03 - Operation of historical sites and buildings and similar visitor attractions (CAE 9103)", "es": "R91.03 - Atividades dos sÃ­tios e monumentos histÃ³ricos (CAE 9103)", "fr": "R91.03 - Atividades dos sÃ­tios e monumentos histÃ³ricos (CAE 9103)", "pt-BR": "R91.03 - Atividades dos sÃ­tios e monumentos histÃ³ricos (CAE 9103)", "pt-PT": "R91.03 - Atividades dos sÃ­tios e monumentos histÃ³ricos (CAE 9103)"}</t>
  </si>
  <si>
    <t>{"en": "R91.04 - Botanical and zoological gardens and nature reserves activities (CAE 9104)", "es": "R91.04 - Atividades dos jardins zoolÃ³gicos, botÃ¢nicos e aquÃ¡rios e dos parques e reservas naturais (CAE 9104)", "fr": "R91.04 - Atividades dos jardins zoolÃ³gicos, botÃ¢nicos e aquÃ¡rios e dos parques e reservas naturais (CAE 9104)", "pt-BR": "R91.04 - Atividades dos jardins zoolÃ³gicos, botÃ¢nicos e aquÃ¡rios e dos parques e reservas naturais (CAE 9104)", "pt-PT": "R91.04 - Atividades dos jardins zoolÃ³gicos, botÃ¢nicos e aquÃ¡rios e dos parques e reservas naturais (CAE 9104)"}</t>
  </si>
  <si>
    <t>{"en": "R92 - Gambling and betting activities", "es": "R92 - Lotarias e outros jogos de aposta", "fr": "R92 - Lotarias e outros jogos de aposta", "pt-BR": "R92 - Lotarias e outros jogos de aposta", "pt-PT": "R92 - Lotarias e outros jogos de aposta"}</t>
  </si>
  <si>
    <t>{"en": "R92.00 - Gambling and betting activities (CAE 9200)", "es": "R92.00 - Lotarias e outros jogos de aposta (CAE 9200)", "fr": "R92.00 - Lotarias e outros jogos de aposta (CAE 9200)", "pt-BR": "R92.00 - Lotarias e outros jogos de aposta (CAE 9200)", "pt-PT": "R92.00 - Lotarias e outros jogos de aposta (CAE 9200)"}</t>
  </si>
  <si>
    <t>{"en": "R93 - Sports activities and amusement and recreation activities", "es": "R93 - Atividades desportivas, de diversÃ£o e recreativas", "fr": "R93 - Atividades desportivas, de diversÃ£o e recreativas", "pt-BR": "R93 - Atividades desportivas, de diversÃ£o e recreativas", "pt-PT": "R93 - Atividades desportivas, de diversÃ£o e recreativas"}</t>
  </si>
  <si>
    <t>{"en": "R93.11 - Operation of sports facilities (CAE 9311)", "es": "R93.11 - GestÃ£o de instalaÃ§Ãµes desportivas (CAE 9311)", "fr": "R93.11 - GestÃ£o de instalaÃ§Ãµes desportivas (CAE 9311)", "pt-BR": "R93.11 - GestÃ£o de instalaÃ§Ãµes desportivas (CAE 9311)", "pt-PT": "R93.11 - GestÃ£o de instalaÃ§Ãµes desportivas (CAE 9311)"}</t>
  </si>
  <si>
    <t>{"en": "R93.12 - Activities of sport clubs (CAE 9312)", "es": "R93.12 - Atividades dos clubes desportivos (CAE 9312)", "fr": "R93.12 - Atividades dos clubes desportivos (CAE 9312)", "pt-BR": "R93.12 - Atividades dos clubes desportivos (CAE 9312)", "pt-PT": "R93.12 - Atividades dos clubes desportivos (CAE 9312)"}</t>
  </si>
  <si>
    <t>{"en": "R93.13 - Fitness facilities (CAE 9313)", "es": "R93.13 - Atividades de ginÃ¡sio(fitness) (CAE 9313)", "fr": "R93.13 - Atividades de ginÃ¡sio(fitness) (CAE 9313)", "pt-BR": "R93.13 - Atividades de ginÃ¡sio(fitness) (CAE 9313)", "pt-PT": "R93.13 - Atividades de ginÃ¡sio(fitness) (CAE 9313)"}</t>
  </si>
  <si>
    <t>{"en": "R93.19 - Other sports activities (CAE 9319)", "es": "R93.19 - Outras atividades desportivas (CAE 9319)", "fr": "R93.19 - Outras atividades desportivas (CAE 9319)", "pt-BR": "R93.19 - Outras atividades desportivas (CAE 9319)", "pt-PT": "R93.19 - Outras atividades desportivas (CAE 9319)"}</t>
  </si>
  <si>
    <t>{"en": "R93.21 - Activities of amusement parks and theme parks (CAE 9321)", "es": "R93.21 - Atividades dos parques de diversÃ£o e temÃ¡ticos (CAE 9321)", "fr": "R93.21 - Atividades dos parques de diversÃ£o e temÃ¡ticos (CAE 9321)", "pt-BR": "R93.21 - Atividades dos parques de diversÃ£o e temÃ¡ticos (CAE 9321)", "pt-PT": "R93.21 - Atividades dos parques de diversÃ£o e temÃ¡ticos (CAE 9321)"}</t>
  </si>
  <si>
    <t>{"en": "R93.29 - Other amusement and recreation activities (CAE 9329)", "es": "R93.29 - Outras atividades de diversÃ£o e recreativas (CAE 9329)", "fr": "R93.29 - Outras atividades de diversÃ£o e recreativas (CAE 9329)", "pt-BR": "R93.29 - Outras atividades de diversÃ£o e recreativas (CAE 9329)", "pt-PT": "R93.29 - Outras atividades de diversÃ£o e recreativas (CAE 9329)"}</t>
  </si>
  <si>
    <t>{"en": "S94 - Activities of membership organisations", "es": "S94 - Atividades das organizaÃ§Ãµes associativas", "fr": "S94 - Atividades das organizaÃ§Ãµes associativas", "pt-BR": "S94 - Atividades das organizaÃ§Ãµes associativas", "pt-PT": "S94 - Atividades das organizaÃ§Ãµes associativas"}</t>
  </si>
  <si>
    <t>{"en": "S94.11 - Activities of business and employers membership organisations (CAE 9411)", "es": "S94.11 - Atividades de organizaÃ§Ãµes econÃ³micas e patronais (CAE 9411)", "fr": "S94.11 - Atividades de organizaÃ§Ãµes econÃ³micas e patronais (CAE 9411)", "pt-BR": "S94.11 - Atividades de organizaÃ§Ãµes econÃ³micas e patronais (CAE 9411)", "pt-PT": "S94.11 - Atividades de organizaÃ§Ãµes econÃ³micas e patronais (CAE 9411)"}</t>
  </si>
  <si>
    <t>{"en": "S94.12 - Activities of professional membership organisations (CAE 9412)", "es": "S94.12 - Atividades de organizaÃ§Ãµes profissionais (CAE 9412)", "fr": "S94.12 - Atividades de organizaÃ§Ãµes profissionais (CAE 9412)", "pt-BR": "S94.12 - Atividades de organizaÃ§Ãµes profissionais (CAE 9412)", "pt-PT": "S94.12 - Atividades de organizaÃ§Ãµes profissionais (CAE 9412)"}</t>
  </si>
  <si>
    <t>{"en": "S94.20 - Activities of trade unions (CAE 9420)", "es": "S94.20 - Atividades de organizaÃ§Ãµes sindicais (CAE 9420)", "fr": "S94.20 - Atividades de organizaÃ§Ãµes sindicais (CAE 9420)", "pt-BR": "S94.20 - Atividades de organizaÃ§Ãµes sindicais (CAE 9420)", "pt-PT": "S94.20 - Atividades de organizaÃ§Ãµes sindicais (CAE 9420)"}</t>
  </si>
  <si>
    <t>{"en": "S94.91 - Activities of religious organisations (CAE 9491)", "es": "S94.91 - Atividades de organizaÃ§Ãµes religiosas (CAE 9491)", "fr": "S94.91 - Atividades de organizaÃ§Ãµes religiosas (CAE 9491)", "pt-BR": "S94.91 - Atividades de organizaÃ§Ãµes religiosas (CAE 9491)", "pt-PT": "S94.91 - Atividades de organizaÃ§Ãµes religiosas (CAE 9491)"}</t>
  </si>
  <si>
    <t>{"en": "S94.92 - Activities of political organisations (CAE 9492)", "es": "S94.92 - Atividades de organizaÃ§Ãµes polÃ­ticas (CAE 9492)", "fr": "S94.92 - Atividades de organizaÃ§Ãµes polÃ­ticas (CAE 9492)", "pt-BR": "S94.92 - Atividades de organizaÃ§Ãµes polÃ­ticas (CAE 9492)", "pt-PT": "S94.92 - Atividades de organizaÃ§Ãµes polÃ­ticas (CAE 9492)"}</t>
  </si>
  <si>
    <t>{"en": "S94.99 - Activities of other membership organisations n.e.c. (CAE 9499)", "es": "S94.99 - Outras atividades de organizaÃ§Ãµes associativas, n.e. (CAE 9499)", "fr": "S94.99 - Outras atividades de organizaÃ§Ãµes associativas, n.e. (CAE 9499)", "pt-BR": "S94.99 - Outras atividades de organizaÃ§Ãµes associativas, n.e. (CAE 9499)", "pt-PT": "S94.99 - Outras atividades de organizaÃ§Ãµes associativas, n.e. (CAE 9499)"}</t>
  </si>
  <si>
    <t>{"en": "S95 - Repair of computers and personal and household goods", "es": "S95 - ReparaÃ§Ã£o de computadores e de bens de uso pessoal e domÃ©stico", "fr": "S95 - ReparaÃ§Ã£o de computadores e de bens de uso pessoal e domÃ©stico", "pt-BR": "S95 - ReparaÃ§Ã£o de computadores e de bens de uso pessoal e domÃ©stico", "pt-PT": "S95 - ReparaÃ§Ã£o de computadores e de bens de uso pessoal e domÃ©stico"}</t>
  </si>
  <si>
    <t>{"en": "S95.11 - Repair of computers and peripheral equipment (CAE 9511)", "es": "S95.11 - ReparaÃ§Ã£o de computadores e de equipamento perifÃ©rico (CAE 9511)", "fr": "S95.11 - ReparaÃ§Ã£o de computadores e de equipamento perifÃ©rico (CAE 9511)", "pt-BR": "S95.11 - ReparaÃ§Ã£o de computadores e de equipamento perifÃ©rico (CAE 9511)", "pt-PT": "S95.11 - ReparaÃ§Ã£o de computadores e de equipamento perifÃ©rico (CAE 9511)"}</t>
  </si>
  <si>
    <t>{"en": "S95.12 - Repair of communication equipment (CAE 9512)", "es": "S95.12 - ReparaÃ§Ã£o de equipamento de comunicaÃ§Ã£o (CAE 9512)", "fr": "S95.12 - ReparaÃ§Ã£o de equipamento de comunicaÃ§Ã£o (CAE 9512)", "pt-BR": "S95.12 - ReparaÃ§Ã£o de equipamento de comunicaÃ§Ã£o (CAE 9512)", "pt-PT": "S95.12 - ReparaÃ§Ã£o de equipamento de comunicaÃ§Ã£o (CAE 9512)"}</t>
  </si>
  <si>
    <t>{"en": "S95.21 - Repair of consumer electronics (CAE 9521)", "es": "S95.21 - ReparaÃ§Ã£o de televisores e de outros bens de consumo similares (CAE 9521)", "fr": "S95.21 - ReparaÃ§Ã£o de televisores e de outros bens de consumo similares (CAE 9521)", "pt-BR": "S95.21 - ReparaÃ§Ã£o de televisores e de outros bens de consumo similares (CAE 9521)", "pt-PT": "S95.21 - ReparaÃ§Ã£o de televisores e de outros bens de consumo similares (CAE 9521)"}</t>
  </si>
  <si>
    <t>{"en": "S95.22 - Repair of household appliances and home and garden equipment (CAE 9522)", "es": "S95.22 - ReparaÃ§Ã£o de eletrodomÃ©sticos e de outros equipamentos de uso domÃ©stico e para jardim (CAE 9522)", "fr": "S95.22 - ReparaÃ§Ã£o de eletrodomÃ©sticos e de outros equipamentos de uso domÃ©stico e para jardim (CAE 9522)", "pt-BR": "S95.22 - ReparaÃ§Ã£o de eletrodomÃ©sticos e de outros equipamentos de uso domÃ©stico e para jardim (CAE 9522)", "pt-PT": "S95.22 - ReparaÃ§Ã£o de eletrodomÃ©sticos e de outros equipamentos de uso domÃ©stico e para jardim (CAE 9522)"}</t>
  </si>
  <si>
    <t>{"en": "S95.23 - Repair of footwear and leather goods (CAE 9523)", "es": "S95.23 - ReparaÃ§Ã£o de calÃ§ado e de artigos de couro (CAE 9523)", "fr": "S95.23 - ReparaÃ§Ã£o de calÃ§ado e de artigos de couro (CAE 9523)", "pt-BR": "S95.23 - ReparaÃ§Ã£o de calÃ§ado e de artigos de couro (CAE 9523)", "pt-PT": "S95.23 - ReparaÃ§Ã£o de calÃ§ado e de artigos de couro (CAE 9523)"}</t>
  </si>
  <si>
    <t>{"en": "S95.24 - Repair of furniture and home furnishings (CAE 9524)", "es": "S95.24 - ReparaÃ§Ã£o de mobiliÃ¡rio e similares, de uso domÃ©stico (CAE 9524)", "fr": "S95.24 - ReparaÃ§Ã£o de mobiliÃ¡rio e similares, de uso domÃ©stico (CAE 9524)", "pt-BR": "S95.24 - ReparaÃ§Ã£o de mobiliÃ¡rio e similares, de uso domÃ©stico (CAE 9524)", "pt-PT": "S95.24 - ReparaÃ§Ã£o de mobiliÃ¡rio e similares, de uso domÃ©stico (CAE 9524)"}</t>
  </si>
  <si>
    <t>{"en": "S95.25 - Repair of watches, clocks and jewellery (CAE 9525)", "es": "S95.25 - ReparaÃ§Ã£o de relÃ³gios e de artigos de joalharia (CAE 9525)", "fr": "S95.25 - ReparaÃ§Ã£o de relÃ³gios e de artigos de joalharia (CAE 9525)", "pt-BR": "S95.25 - ReparaÃ§Ã£o de relÃ³gios e de artigos de joalharia (CAE 9525)", "pt-PT": "S95.25 - ReparaÃ§Ã£o de relÃ³gios e de artigos de joalharia (CAE 9525)"}</t>
  </si>
  <si>
    <t>{"en": "S95.29 - Repair of other personal and household goods (CAE 9529)", "es": "S95.29 - ReparaÃ§Ã£o de outros bens de uso pessoal e domÃ©stico (CAE 9529)", "fr": "S95.29 - ReparaÃ§Ã£o de outros bens de uso pessoal e domÃ©stico (CAE 9529)", "pt-BR": "S95.29 - ReparaÃ§Ã£o de outros bens de uso pessoal e domÃ©stico (CAE 9529)", "pt-PT": "S95.29 - ReparaÃ§Ã£o de outros bens de uso pessoal e domÃ©stico (CAE 9529)"}</t>
  </si>
  <si>
    <t>{"en": "S96 - Other personal service activities", "es": "S96 - Outras atividades de serviÃ§os pessoais", "fr": "S96 - Outras atividades de serviÃ§os pessoais", "pt-BR": "S96 - Outras atividades de serviÃ§os pessoais", "pt-PT": "S96 - Outras atividades de serviÃ§os pessoais"}</t>
  </si>
  <si>
    <t>{"en": "S96.01 - Washing and (dry-)cleaning of textile and fur products (CAE 9601)", "es": "S96.01 - Lavagem e limpeza a seco de tÃªxteis e peles (CAE 9601)", "fr": "S96.01 - Lavagem e limpeza a seco de tÃªxteis e peles (CAE 9601)", "pt-BR": "S96.01 - Lavagem e limpeza a seco de tÃªxteis e peles (CAE 9601)", "pt-PT": "S96.01 - Lavagem e limpeza a seco de tÃªxteis e peles (CAE 9601)"}</t>
  </si>
  <si>
    <t>{"en": "S96.02 - Hairdressing and other beauty treatment (CAE 9602)", "es": "S96.02 - Atividades de salÃµes de cabeleireiro e institutos de beleza (CAE 9602)", "fr": "S96.02 - Atividades de salÃµes de cabeleireiro e institutos de beleza (CAE 9602)", "pt-BR": "S96.02 - Atividades de salÃµes de cabeleireiro e institutos de beleza (CAE 9602)", "pt-PT": "S96.02 - Atividades de salÃµes de cabeleireiro e institutos de beleza (CAE 9602)"}</t>
  </si>
  <si>
    <t>{"en": "S96.03 - Funeral and related activities (CAE 9603)", "es": "S96.03 - Atividades funerÃ¡rias e conexas (CAE 9603)", "fr": "S96.03 - Atividades funerÃ¡rias e conexas (CAE 9603)", "pt-BR": "S96.03 - Atividades funerÃ¡rias e conexas (CAE 9603)", "pt-PT": "S96.03 - Atividades funerÃ¡rias e conexas (CAE 9603)"}</t>
  </si>
  <si>
    <t>{"en": "S96.04 - Physical well-being activities (CAE 9604)", "es": "S96.04 - Atividades de bem - estar fÃ­sico (CAE 9604)", "fr": "S96.04 - Atividades de bem - estar fÃ­sico (CAE 9604)", "pt-BR": "S96.04 - Atividades de bem - estar fÃ­sico (CAE 9604)", "pt-PT": "S96.04 - Atividades de bem - estar fÃ­sico (CAE 9604)"}</t>
  </si>
  <si>
    <t>{"en": "S96.09 - Other personal service activities n.e.c. (CAE 9609)", "es": "S96.09 - Outras atividades de serviÃ§os pessoais, n.e. (CAE 9609)", "fr": "S96.09 - Outras atividades de serviÃ§os pessoais, n.e. (CAE 9609)", "pt-BR": "S96.09 - Outras atividades de serviÃ§os pessoais, n.e. (CAE 9609)", "pt-PT": "S96.09 - Outras atividades de serviÃ§os pessoais, n.e. (CAE 9609)"}</t>
  </si>
  <si>
    <t>{"en": "T97 - Activities of households as employers of domestic personnel", "es": "T97 - Atividades das famÃ­lias empregadoras de pessoal domÃ©stico", "fr": "T97 - Atividades das famÃ­lias empregadoras de pessoal domÃ©stico", "pt-BR": "T97 - Atividades das famÃ­lias empregadoras de pessoal domÃ©stico", "pt-PT": "T97 - Atividades das famÃ­lias empregadoras de pessoal domÃ©stico"}</t>
  </si>
  <si>
    <t>{"en": "T97.00 - Activities of households as employers of domestic personnel (CAE 9700)", "es": "T97.00 - Atividades das famÃ­lias empregadoras de pessoal domÃ©stico (CAE 9700)", "fr": "T97.00 - Atividades das famÃ­lias empregadoras de pessoal domÃ©stico (CAE 9700)", "pt-BR": "T97.00 - Atividades das famÃ­lias empregadoras de pessoal domÃ©stico (CAE 9700)", "pt-PT": "T97.00 - Atividades das famÃ­lias empregadoras de pessoal domÃ©stico (CAE 9700)"}</t>
  </si>
  <si>
    <t>{"en": "T98 - Undifferentiated goods- and services-producing activities of private households for own use", "es": "T98 - Atividades de produÃ§Ã£o de bens e serviÃ§os pelas famÃ­lias para uso prÃ³prio", "fr": "T98 - Atividades de produÃ§Ã£o de bens e serviÃ§os pelas famÃ­lias para uso prÃ³prio", "pt-BR": "T98 - Atividades de produÃ§Ã£o de bens e serviÃ§os pelas famÃ­lias para uso prÃ³prio", "pt-PT": "T98 - Atividades de produÃ§Ã£o de bens e serviÃ§os pelas famÃ­lias para uso prÃ³prio"}</t>
  </si>
  <si>
    <t>{"en": "T98.10 - Undifferentiated goods-producing activities of private households for own use (CAE 9810)", "es": "T98.10 - Atividades de produÃ§Ã£o de bens pelas famÃ­lias para uso prÃ³prio (CAE 9810)", "fr": "T98.10 - Atividades de produÃ§Ã£o de bens pelas famÃ­lias para uso prÃ³prio (CAE 9810)", "pt-BR": "T98.10 - Atividades de produÃ§Ã£o de bens pelas famÃ­lias para uso prÃ³prio (CAE 9810)", "pt-PT": "T98.10 - Atividades de produÃ§Ã£o de bens pelas famÃ­lias para uso prÃ³prio (CAE 9810)"}</t>
  </si>
  <si>
    <t>{"en": "T98.20 - Undifferentiated service-producing activities of private households for own use (CAE 9820)", "es": "T98.20 - Atividades de produÃ§Ã£o de serviÃ§os pelas famÃ­lias para uso prÃ³prio (CAE 9820)", "fr": "T98.20 - Atividades de produÃ§Ã£o de serviÃ§os pelas famÃ­lias para uso prÃ³prio (CAE 9820)", "pt-BR": "T98.20 - Atividades de produÃ§Ã£o de serviÃ§os pelas famÃ­lias para uso prÃ³prio (CAE 9820)", "pt-PT": "T98.20 - Atividades de produÃ§Ã£o de serviÃ§os pelas famÃ­lias para uso prÃ³prio (CAE 9820)"}</t>
  </si>
  <si>
    <t>{"en": "U99 - Activities of extraterritorial organisations and bodies", "es": "U99 - Atividades dos organismos internacionais e outras instituiÃ§Ãµes extra - territoriais", "fr": "U99 - Atividades dos organismos internacionais e outras instituiÃ§Ãµes extra - territoriais", "pt-BR": "U99 - Atividades dos organismos internacionais e outras instituiÃ§Ãµes extra - territoriais", "pt-PT": "U99 - Atividades dos organismos internacionais e outras instituiÃ§Ãµes extra - territoriais"}</t>
  </si>
  <si>
    <t>{"en": "U99.00 - Activities of extraterritorial organisations and bodies (CAE 9900)", "es": "U99.00 - Atividades dos organismos internacionais e outras instituiÃ§Ãµes extra - territoriais (CAE 9900)", "fr": "U99.00 - Atividades dos organismos internacionais e outras instituiÃ§Ãµes extra - territoriais (CAE 9900)", "pt-BR": "U99.00 - Atividades dos organismos internacionais e outras instituiÃ§Ãµes extra - territoriais (CAE 9900)", "pt-PT": "U99.00 - Atividades dos organismos internacionais e outras instituiÃ§Ãµes extra - territoriais (CAE 9900)"}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</si>
  <si>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</si>
  <si>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</si>
  <si>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</si>
  <si>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</si>
  <si>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</si>
  <si>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</si>
  <si>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</si>
  <si>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</si>
  <si>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</si>
  <si>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</si>
  <si>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</si>
  <si>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</si>
  <si>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</si>
  <si>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</si>
  <si>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</si>
  <si>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</si>
  <si>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% - proveniente do banco</t>
  </si>
  <si>
    <t>Valor - calculado pela C-MORE, utilizando informação proveniente do banco: Valor total x %</t>
  </si>
  <si>
    <t>%</t>
  </si>
  <si>
    <t>Valor Total</t>
  </si>
  <si>
    <t>Variação exercício</t>
  </si>
  <si>
    <t>NIPC</t>
  </si>
  <si>
    <t>Nome da Empresa</t>
  </si>
  <si>
    <t>Tipo</t>
  </si>
  <si>
    <t>Entidade Empresarial</t>
  </si>
  <si>
    <t>Código NACE</t>
  </si>
  <si>
    <t>Sujeição NFDR</t>
  </si>
  <si>
    <t>Empresa europeia</t>
  </si>
  <si>
    <t>Fim Específico</t>
  </si>
  <si>
    <t>CCM elegibilidade - VN</t>
  </si>
  <si>
    <t>CCM alinhamento - VN</t>
  </si>
  <si>
    <t>CCM Transição - VN</t>
  </si>
  <si>
    <t>CCM Capacitante - VN</t>
  </si>
  <si>
    <t>CCA elegibilidade - VN</t>
  </si>
  <si>
    <t>CCA alinhamento - VN</t>
  </si>
  <si>
    <t>CCA Transição - VN</t>
  </si>
  <si>
    <t>CCA Adaptação - VN</t>
  </si>
  <si>
    <t>CCA Capacitante - VN</t>
  </si>
  <si>
    <t>CCM elegibilidade - CAPEX</t>
  </si>
  <si>
    <t>CCM alinhamento - CAPEX</t>
  </si>
  <si>
    <t>CCM Transição - CAPEX</t>
  </si>
  <si>
    <t>CCM Capacitante - CAPEX</t>
  </si>
  <si>
    <t>CCA elegibilidade - CAPEX</t>
  </si>
  <si>
    <t>CCA alinhamento - CAPEX</t>
  </si>
  <si>
    <t>CCA Transição - CAPEX</t>
  </si>
  <si>
    <t>CCA Adaptação - CAPEX</t>
  </si>
  <si>
    <t>CCA Capacitante - CAPEX</t>
  </si>
  <si>
    <t>CCM elegibilidade - OPEX</t>
  </si>
  <si>
    <t>CCM alinhamento - OPEX</t>
  </si>
  <si>
    <t>CCM Transição - OPEX</t>
  </si>
  <si>
    <t>CCM Capacitante - OPEX</t>
  </si>
  <si>
    <t>CCA elegibilidade - OPEX</t>
  </si>
  <si>
    <t>CCA alinhamento - OPEX</t>
  </si>
  <si>
    <t>CCA Transição - OPEX</t>
  </si>
  <si>
    <t>CCA Adaptação - OPEX</t>
  </si>
  <si>
    <t>CCA Capacitante - OPEX</t>
  </si>
  <si>
    <t>C-MORE ID
for NACE codes</t>
  </si>
  <si>
    <t>nace id from NACE CMORE</t>
  </si>
  <si>
    <t>fim especifico via app</t>
  </si>
  <si>
    <t>Empresa A</t>
  </si>
  <si>
    <t>A01.12</t>
  </si>
  <si>
    <t>M71.12</t>
  </si>
  <si>
    <t>Empresa C</t>
  </si>
  <si>
    <t>A01.23</t>
  </si>
  <si>
    <t>Empresa D</t>
  </si>
  <si>
    <t>A02.10</t>
  </si>
  <si>
    <t>Empresa E</t>
  </si>
  <si>
    <t>A02.40</t>
  </si>
  <si>
    <t>Empresa F</t>
  </si>
  <si>
    <t>A03.12</t>
  </si>
  <si>
    <t>Empresa G</t>
  </si>
  <si>
    <t>A03.22</t>
  </si>
  <si>
    <t>Seguradora A</t>
  </si>
  <si>
    <t>B07.29</t>
  </si>
  <si>
    <t>Empresa H</t>
  </si>
  <si>
    <t>B08.93</t>
  </si>
  <si>
    <t>Empresa I</t>
  </si>
  <si>
    <t>B09.90</t>
  </si>
  <si>
    <t>Gestora de activos A</t>
  </si>
  <si>
    <t>Instituição de crédito A</t>
  </si>
  <si>
    <t>Empresa J</t>
  </si>
  <si>
    <t>Empresa K</t>
  </si>
  <si>
    <t>Empresa L</t>
  </si>
  <si>
    <t>Empresa de investimento A</t>
  </si>
  <si>
    <t>Instituição de crédito B</t>
  </si>
  <si>
    <t>Empresa M</t>
  </si>
  <si>
    <t>Empresa N</t>
  </si>
  <si>
    <t>Empresa O</t>
  </si>
  <si>
    <t>Volume de negócios</t>
  </si>
  <si>
    <t>CAPEX</t>
  </si>
  <si>
    <t>OPEX</t>
  </si>
  <si>
    <t>Mitigação</t>
  </si>
  <si>
    <t>Adaptação</t>
  </si>
  <si>
    <t>CCM Elegibilidade</t>
  </si>
  <si>
    <t>CCM alinhamento</t>
  </si>
  <si>
    <t>CCM Transição</t>
  </si>
  <si>
    <t>CCM Capacitante</t>
  </si>
  <si>
    <t>CCA Elegibilidade</t>
  </si>
  <si>
    <t>CCA Alinhamento</t>
  </si>
  <si>
    <t>CCA Adaptação</t>
  </si>
  <si>
    <t>CCA Capacitante</t>
  </si>
  <si>
    <t>1.12</t>
  </si>
  <si>
    <t>1.23</t>
  </si>
  <si>
    <t>2.5</t>
  </si>
  <si>
    <t/>
  </si>
  <si>
    <t>3.1</t>
  </si>
  <si>
    <t>5.6</t>
  </si>
  <si>
    <t>REN</t>
  </si>
  <si>
    <t>D35.12</t>
  </si>
  <si>
    <t>Texeira Duarte</t>
  </si>
  <si>
    <t>F42.99</t>
  </si>
  <si>
    <t>s</t>
  </si>
  <si>
    <t>The Navigator Company</t>
  </si>
  <si>
    <t>G46.76</t>
  </si>
  <si>
    <t>COFINA</t>
  </si>
  <si>
    <t>J60.20</t>
  </si>
  <si>
    <t>INAPA</t>
  </si>
  <si>
    <t>SONAE</t>
  </si>
  <si>
    <t>K64.20</t>
  </si>
  <si>
    <t>Media Capital</t>
  </si>
  <si>
    <t>J63.11</t>
  </si>
  <si>
    <t>Mota-Engil</t>
  </si>
  <si>
    <t>F42.11</t>
  </si>
  <si>
    <t>Ramada</t>
  </si>
  <si>
    <t>G46.72</t>
  </si>
  <si>
    <t>Glintt</t>
  </si>
  <si>
    <t>J62.02</t>
  </si>
  <si>
    <t>Ibersol</t>
  </si>
  <si>
    <t>I56.10</t>
  </si>
  <si>
    <t>NovaBase</t>
  </si>
  <si>
    <t>M70.22</t>
  </si>
  <si>
    <t>GreenVolt</t>
  </si>
  <si>
    <t>D35.11</t>
  </si>
  <si>
    <t>Impresa</t>
  </si>
  <si>
    <t>J58.13</t>
  </si>
  <si>
    <t>Jerónimo Martins</t>
  </si>
  <si>
    <t>N82.99</t>
  </si>
  <si>
    <t>CUF</t>
  </si>
  <si>
    <t>N73.39</t>
  </si>
  <si>
    <t>SEMAPA</t>
  </si>
  <si>
    <t>Martifer</t>
  </si>
  <si>
    <t>C25.11</t>
  </si>
  <si>
    <t>GALP</t>
  </si>
  <si>
    <t>Euronext</t>
  </si>
  <si>
    <t>K66.11</t>
  </si>
  <si>
    <t>PME de construção</t>
  </si>
  <si>
    <t>Transportations LDA</t>
  </si>
  <si>
    <t>H49.41</t>
  </si>
  <si>
    <t>Digisolutions</t>
  </si>
  <si>
    <t>Pimenta Construções</t>
  </si>
  <si>
    <t>F41.20</t>
  </si>
  <si>
    <t>Cimentus</t>
  </si>
  <si>
    <t>C23.51</t>
  </si>
  <si>
    <t>Jeronimo Martins</t>
  </si>
  <si>
    <t>Valor</t>
  </si>
  <si>
    <t>Campo</t>
  </si>
  <si>
    <t>Variação Exercício</t>
  </si>
  <si>
    <t>ID Empresa (NIPC)</t>
  </si>
  <si>
    <t>Nome Empresa / Nome Cliente</t>
  </si>
  <si>
    <t>Sujeição NFRD (S/N)</t>
  </si>
  <si>
    <t>Empresa pertencente à UE (S/N)</t>
  </si>
  <si>
    <t>Fim específico (S/N)</t>
  </si>
  <si>
    <t>NACE</t>
  </si>
  <si>
    <t>Tipo de dados</t>
  </si>
  <si>
    <t>Número</t>
  </si>
  <si>
    <t>Uma das opções que aparece nas notas.
Os primeiros 16 são ativos de balanço e os dois últimos fora de balanço. Não creio no entanto que se justifique ter campo para isso uma vez que é fixo.</t>
  </si>
  <si>
    <r>
      <t xml:space="preserve">Uma das opções indicadas nas notas. </t>
    </r>
    <r>
      <rPr>
        <b/>
        <sz val="9"/>
        <color theme="1"/>
        <rFont val="Calibri Light"/>
        <family val="2"/>
        <scheme val="major"/>
      </rPr>
      <t xml:space="preserve">Só se aplica se o tipo for 1, 2 ou 3  </t>
    </r>
    <r>
      <rPr>
        <sz val="9"/>
        <color theme="1"/>
        <rFont val="Calibri Light"/>
        <family val="2"/>
        <scheme val="major"/>
      </rPr>
      <t xml:space="preserve">
Este dado poderá vir da base ESG do ecossistema, mas também dos bancos.</t>
    </r>
  </si>
  <si>
    <t>Número ou número com letra. Deve ser o NIPC, mas deve ter versatilidade para abranger sociedades estrangeiras PT000000000
Só se aplica se for tipo: […]</t>
  </si>
  <si>
    <t>Campo com Sim (S) ou Não (N)</t>
  </si>
  <si>
    <t>Conexão a atividade</t>
  </si>
  <si>
    <t>Notas</t>
  </si>
  <si>
    <t>É o valor de cada uma das linhas dos ativos do Banco.</t>
  </si>
  <si>
    <t>Este valor é necessário para dar resposta aos quadros que pedem o flow</t>
  </si>
  <si>
    <r>
      <rPr>
        <b/>
        <sz val="9"/>
        <color theme="1"/>
        <rFont val="Calibri Light"/>
        <family val="2"/>
      </rPr>
      <t>OPÇÕES POSSÍVEIS:</t>
    </r>
    <r>
      <rPr>
        <sz val="9"/>
        <color theme="1"/>
        <rFont val="Calibri Light"/>
        <family val="2"/>
      </rPr>
      <t xml:space="preserve">
1.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Empréstimos e adiantamentos a empresas</t>
    </r>
  </si>
  <si>
    <r>
      <rPr>
        <b/>
        <sz val="9"/>
        <color theme="1"/>
        <rFont val="Calibri Light"/>
        <family val="2"/>
      </rPr>
      <t>OPÇÕES POSSÍVEIS:</t>
    </r>
    <r>
      <rPr>
        <sz val="9"/>
        <color theme="1"/>
        <rFont val="Calibri Light"/>
        <family val="2"/>
      </rPr>
      <t xml:space="preserve">
1.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Instituições de crédito</t>
    </r>
  </si>
  <si>
    <t>Elemento que faz a conexão com a base de Taxonomia do ecossistema</t>
  </si>
  <si>
    <r>
      <rPr>
        <b/>
        <sz val="9"/>
        <color rgb="FF000000"/>
        <rFont val="Calibri Light"/>
        <family val="2"/>
      </rPr>
      <t xml:space="preserve">OPÇÕES POSSÍVEIS:
</t>
    </r>
    <r>
      <rPr>
        <sz val="9"/>
        <color rgb="FF000000"/>
        <rFont val="Calibri Light"/>
        <family val="2"/>
      </rPr>
      <t>1.</t>
    </r>
    <r>
      <rPr>
        <sz val="7"/>
        <color rgb="FF000000"/>
        <rFont val="Times New Roman"/>
        <family val="1"/>
      </rPr>
      <t xml:space="preserve">       </t>
    </r>
    <r>
      <rPr>
        <sz val="9"/>
        <color rgb="FF000000"/>
        <rFont val="Calibri Light"/>
        <family val="2"/>
      </rPr>
      <t>Sim</t>
    </r>
  </si>
  <si>
    <t>Identifica os casos em que o valor é classificado em função da taxonomia de uma atividade e não da taxonomia calculada da empresa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</si>
  <si>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Títulos de dívida, incluindo unidades de participação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</si>
  <si>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Empresas de Investimento</t>
    </r>
  </si>
  <si>
    <r>
      <rPr>
        <sz val="9"/>
        <color rgb="FF000000"/>
        <rFont val="Calibri Light"/>
        <family val="2"/>
      </rPr>
      <t>2.</t>
    </r>
    <r>
      <rPr>
        <sz val="7"/>
        <color rgb="FF000000"/>
        <rFont val="Times New Roman"/>
        <family val="1"/>
      </rPr>
      <t xml:space="preserve">       </t>
    </r>
    <r>
      <rPr>
        <sz val="9"/>
        <color rgb="FF000000"/>
        <rFont val="Calibri Light"/>
        <family val="2"/>
      </rPr>
      <t>Não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</si>
  <si>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Instrumentos de capital próprio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</si>
  <si>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Sociedades Gestoras</t>
    </r>
  </si>
  <si>
    <t>Precisam de info taxonomia, origem fora do portal empresas - todos fins específicos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</si>
  <si>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Empréstimos a familias garantidos por imóveis de habitação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</si>
  <si>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Empresas de Seguros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</si>
  <si>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Empréstimos a famílias para a renovação de edifícios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</si>
  <si>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Empresas não financeiras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</si>
  <si>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Empréstimos a famílias para aquisição de automóveis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</si>
  <si>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Empréstimos ao setor público para construção de habitação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</si>
  <si>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Outros Empréstimos ao setor público local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</si>
  <si>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 xml:space="preserve">Imóveis residenciais e comerciais obtidos por aquisição da posse </t>
    </r>
  </si>
  <si>
    <t>não tem classificação ambiental, mas entram no denominador dos calculos</t>
  </si>
  <si>
    <r>
      <t>10.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Derivados</t>
    </r>
  </si>
  <si>
    <r>
      <t>11.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Empréstimos interbancários à vista</t>
    </r>
  </si>
  <si>
    <r>
      <t>12.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Ativos em numerário e equivalentes a numerário</t>
    </r>
  </si>
  <si>
    <r>
      <t>13.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Outros ativos (p. ex.: goodwill, mercadorias, etc.)</t>
    </r>
  </si>
  <si>
    <t>não entram nos rácios</t>
  </si>
  <si>
    <r>
      <t>14.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Créditos sobre Entidades soberanas</t>
    </r>
  </si>
  <si>
    <r>
      <t>15.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Posições em risco sobre bancos centrais</t>
    </r>
  </si>
  <si>
    <r>
      <t>16.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Carteira de negociação</t>
    </r>
  </si>
  <si>
    <t>fora do balanço, n entram nos racios - os bancos enviam e nós fazemos a classificação - são dados de empresas - os bancos enviam os NIFS - são uma tabela separada</t>
  </si>
  <si>
    <r>
      <t>17.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Garantias Bancárias</t>
    </r>
  </si>
  <si>
    <r>
      <t>18.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 Light"/>
        <family val="2"/>
      </rPr>
      <t>Ativos sob gestão</t>
    </r>
  </si>
  <si>
    <r>
      <rPr>
        <b/>
        <u/>
        <sz val="14"/>
        <color rgb="FF000000"/>
        <rFont val="Calibri"/>
        <family val="2"/>
        <scheme val="minor"/>
      </rPr>
      <t>Especificação de cálculos a realizar para as métricas apresentadas em cada um dos tabs do d</t>
    </r>
    <r>
      <rPr>
        <b/>
        <i/>
        <u/>
        <sz val="14"/>
        <color rgb="FF000000"/>
        <rFont val="Calibri"/>
        <family val="2"/>
        <scheme val="minor"/>
      </rPr>
      <t>ashboard</t>
    </r>
    <r>
      <rPr>
        <b/>
        <u/>
        <sz val="14"/>
        <color rgb="FF000000"/>
        <rFont val="Calibri"/>
        <family val="2"/>
        <scheme val="minor"/>
      </rPr>
      <t xml:space="preserve"> ("Balanço do banco"; "GAR"; "BTAR")</t>
    </r>
  </si>
  <si>
    <t>Notas importantes:</t>
  </si>
  <si>
    <t>1. Todos os cálculos têm como referência a informação constante na folha "Ficheiro de Dados Bancários", que, em ambiente real, corresponderá a uma consolidação de todos os dados a utilizar nos modelos de cálculo do GAR e do BTAR</t>
  </si>
  <si>
    <t>2. Para o tab "Balanço do banco", as fórmulas de cálculo são apresentadas, em gradação decrescente de valores, começando pela métrica de maior abrangência e com o valor mais elevado e terminando com as métricas de maior granularidade e cujos valores são mais pequenos.</t>
  </si>
  <si>
    <t>3. Para os tabs referentes aos rácios, GAR e BTAR,  as fórmulas de cálculo são apresentadas, em gradação crescente de valores, começando pelas métricas de maior granularidade e com o os valores mais baixos e terminando com as métricas de maior abrangência e com valores mais elevados.</t>
  </si>
  <si>
    <t>Métricas cujo nome foi alterado face ao previsto em ppt</t>
  </si>
  <si>
    <r>
      <rPr>
        <b/>
        <i/>
        <sz val="12"/>
        <color rgb="FF203764"/>
        <rFont val="Calibri"/>
        <family val="2"/>
        <scheme val="minor"/>
      </rPr>
      <t>Tab</t>
    </r>
    <r>
      <rPr>
        <b/>
        <sz val="12"/>
        <color rgb="FF203764"/>
        <rFont val="Calibri"/>
        <family val="2"/>
        <scheme val="minor"/>
      </rPr>
      <t xml:space="preserve"> "Balanço do banco"</t>
    </r>
  </si>
  <si>
    <t>FIGMA</t>
  </si>
  <si>
    <t>Métricas</t>
  </si>
  <si>
    <t>Fórmula de cálculo</t>
  </si>
  <si>
    <t>Fórmula de cálculo simplificada</t>
  </si>
  <si>
    <t>Total do Balanço</t>
  </si>
  <si>
    <t>Ativo bancário</t>
  </si>
  <si>
    <t>Somatório de todos os valores existentes no campo "Valor Total" (neste caso, coluna B) para todos os activos da tipologia 1 a 16, inclusivamente, de acordo com a informação constante no campo "Tipo" (neste caso, coluna D).</t>
  </si>
  <si>
    <t>Filtrar por campo "Tipo" (neste caso, coluna D) - opções 1 a 16: somatório dos valores existentes no campo "Valor Total" (neste caso, coluna B)</t>
  </si>
  <si>
    <t>Excluídos Rácios</t>
  </si>
  <si>
    <t>Ativo excluído do numerador e denominador</t>
  </si>
  <si>
    <t>Somatório de todos os valores existentes no campo "Valor Total" (neste caso, coluna B) para todos os activos da tipologia 14, 15 e 16, de acordo com a informação constante no campo "Tipo" (neste caso, coluna D).</t>
  </si>
  <si>
    <t>Filtrar por campo "Tipo" (neste caso, coluna D) - opções 14, 15 e 16: somatório dos valores existentes no campo "Valor Total" (neste caso, coluna B)</t>
  </si>
  <si>
    <t>Relevantes para cálculos rácios</t>
  </si>
  <si>
    <t>Ativo relevante para rácios</t>
  </si>
  <si>
    <t>Diferença entre as métricas "ativo bancário" e "ativo excluído do numerador e do denominador"</t>
  </si>
  <si>
    <t>Ativo excluído do numerador (GAR e BTAR)</t>
  </si>
  <si>
    <t>Somatório de todos os valores existentes no campo "Valor Total" (neste caso, coluna B) para todos os activos da tipologia 10, 11, 12 e 13, de acordo com a informação constante no campo "Tipo" (neste caso, coluna D).</t>
  </si>
  <si>
    <t>Filtrar por campo "Tipo" (neste caso, coluna D) - opções 10, 11, 12 e 13: somatório dos valores existentes no campo "Valor Total" (neste caso, coluna B)</t>
  </si>
  <si>
    <t>Ativo Abrangido BTAR (relevância de numerador)</t>
  </si>
  <si>
    <t>Diferença entre as métricas "ativo relevante para o rácio" e "ativo excluído do numerador (GAR e BTAR)"</t>
  </si>
  <si>
    <t>Ativo excluído do numerador GAR - Empresas</t>
  </si>
  <si>
    <t>Somatório de todos os valores existentes no campo "Valor Total" (neste caso, coluna B) para todos os activos da tipologia 1, 2 e 3, de acordo com a informação constante no campo "Tipo" (neste caso, coluna D), que verificam, simultaneamente, as seguintes duas condições: [1] pertencer a empresas não-financeiras, de acordo com a informação constante no campo "Entidade empresarial" (neste caso, coluna E), quando seleccionada a opção "5. Empresas não financeiras", e que [2] não estão sujeitas à legislação NFRD, de acordo com a informação constante no campo "Sujeição NFRD (S/N)" (neste caso, coluna H), quando seleccionada a opção "Não (N)".</t>
  </si>
  <si>
    <t>Filtrar por [a] campo "Entidade empresarial" (neste caso, coluna E) - opção "5. Empresas não financeiras" e por [b] campo "Sujeição NFRD (S/N)" (neste caso, coluna H) - opção "Não (N)": somatório dos valores existentes no campo "Valor Total" (neste caso, coluna B).</t>
  </si>
  <si>
    <t>Ativo Abrangido GAR (relevância de numerador)</t>
  </si>
  <si>
    <t>Diferença entre as métricas "Ativo abrangido BTAR (relevância de numerador)" e "Ativo excluído do númerador GAR - Empresas"</t>
  </si>
  <si>
    <t>Diferença entre as métricas "Ativo abrangido BTAR (relevância de numerador)" e "Ativo excluído do númerador GAR"</t>
  </si>
  <si>
    <t>Empresas não-financeiras não sujeitas a NFRD</t>
  </si>
  <si>
    <t>Bens imóveis</t>
  </si>
  <si>
    <t>Somatório de todos os valores existentes no campo "Valor Total" (neste caso, coluna B) para todos os activos da tipologia 9, de acordo com a informação constante no campo "Tipo" (neste caso, coluna D).</t>
  </si>
  <si>
    <t>Filtrar por campo "Tipo" (neste caso, coluna D) - opção 9: somatório dos valores existentes no campo "Valor Total" (neste caso, coluna B)</t>
  </si>
  <si>
    <t>Setor público local</t>
  </si>
  <si>
    <t>Somatório de todos os valores existentes no campo "Valor Total" (neste caso, coluna B) para todos os activos da tipologia 7 e 8, de acordo com a informação constante no campo "Tipo" (neste caso, coluna D).</t>
  </si>
  <si>
    <t>Filtrar por campo "Tipo" (neste caso, coluna D) - opções 7 e 8: somatório dos valores existentes no campo "Valor Total" (neste caso, coluna B)</t>
  </si>
  <si>
    <t>Famílias</t>
  </si>
  <si>
    <t>Somatório de todos os valores existentes no campo "Valor Total" (neste caso, coluna B) para todos os activos da tipologia 4, 5 e 6, de acordo com a informação constante no campo "Tipo" (neste caso, coluna D).</t>
  </si>
  <si>
    <t>Filtrar por campo "Tipo" (neste caso, coluna D) - opções 4, 5 e 6: somatório dos valores existentes no campo "Valor Total" (neste caso, coluna B)</t>
  </si>
  <si>
    <t>Empresas (para numerador GAR)</t>
  </si>
  <si>
    <t>Somatório com duas parcelas: [a] somatório de todos os valores existentes no campo "Valor Total" (neste caso, coluna B) para todos os activos da tipologia 1, 2 e 3, de acordo com a informação constante no campo "Tipo" (neste caso, coluna D), que pertencem a empresas financeiras, de acordo com a informação constante no campo "Entidade empresarial" (neste caso, coluna E), quando seleccionada qualquer opção entre "1. Instituições de crédito" e "4. Empresas de seguros"; e [b] somatório de todos os valores existentes no campo "Valor Total" (neste caso, coluna B) para todos os activos da tipologia 1, 2 e 3, de acordo com a informação constante no campo "Tipo" (neste caso, coluna D), que verificam, simultaneamente, as seguintes duas condições: [1] pertencer a uma empresa não financeira, de acordo com a informação constante no campo "Entidade empresarial" (neste caso, coluna E), quando seleccionada a opção "5. Empresas não financeiras", e que [2] estão sujeitas à legislação NFRD, de acordo com a informação constante no campo "Sujeição NFRD (S/N)" (neste caso, coluna H), quando seleccionada a opção "Sim (S)".</t>
  </si>
  <si>
    <t>Somatório das seguintes cinco métricas, que correspondem a categorias de entidades empresariais: E - Empresas não financeiras (sujeitas a NFRD); D - Empresas de seguros; C - Sociedades gestoras; B - Empresas de investimento; A - Instituições de crédito</t>
  </si>
  <si>
    <t>E - Empresas não financeiras (sujeitas a NFRD)</t>
  </si>
  <si>
    <t>Somatório de todos os valores existentes no campo "Valor Total" (neste caso, coluna B) para todos os activos da tipologia 1, 2 e 3, de acordo com a informação constante no campo "Tipo" (neste caso, coluna D), que verificam, simultaneamente, as seguintes duas condições: [1] pertencer a uma empresa não financeira, de acordo com a informação constante no campo "Entidade empresarial" (neste caso, coluna E), quando seleccionada a opção "5. Empresas não financeiras", e que [2] estão sujeitas à legislação NFRD, de acordo com a informação constante no campo "Sujeição NFRD (S/N)" (neste caso, coluna H), quando seleccionada a opção "Sim (S)".</t>
  </si>
  <si>
    <t>Filtrar por [a] campo "Entidade empresarial" (neste caso, coluna E) - opção "5. Empresas não financeiras" e por [b] campo "Sujeição NFRD (S/N)" (neste caso, coluna H) - opção "Sim (S)": somatório dos valores existentes no campo "Valor Total" (neste caso, coluna B).</t>
  </si>
  <si>
    <t>D - Empresas de seguros</t>
  </si>
  <si>
    <t>Somatório de todos os valores existentes no campo "Valor Total" (neste caso, coluna B) para todos os activos da tipologia 1, 2 e 3, de acordo com a informação constante no campo "Tipo" (neste caso, coluna D), que verifica a seguinte condição: [1] pertencer a uma empresa de seguros, de acordo com a informação constante no campo "Entidade empresarial" (neste caso, coluna E), quando seleccionada a opção "4. Empresas de seguros".</t>
  </si>
  <si>
    <t>Filtrar por campo "Entidade empresarial" (neste caso, coluna E) - opção "4. Empresas de seguros " : somatório dos valores existentes no campo "Valor Total" (neste caso, coluna B).</t>
  </si>
  <si>
    <t>C - Sociedades gestoras</t>
  </si>
  <si>
    <t>Somatório de todos os valores existentes no campo "Valor Total" (neste caso, coluna B) para todos os activos da tipologia 1, 2 e 3, de acordo com a informação constante no campo "Tipo" (neste caso, coluna D), que verifica a seguinte condição: [1] pertencer a uma sociedade gestora, de acordo com a informação constante no campo "Entidade empresarial" (neste caso, coluna E), quando seleccionada a opção "3. Sociedades gestoras".</t>
  </si>
  <si>
    <t>Filtrar por campo "Entidade empresarial" (neste caso, coluna E) - opção "3. Sociedades gestoras " : somatório dos valores existentes no campo "Valor Total" (neste caso, coluna B).</t>
  </si>
  <si>
    <t>B - Empresas de investimento</t>
  </si>
  <si>
    <t>Somatório de todos os valores existentes no campo "Valor Total" (neste caso, coluna B) para todos os activos da tipologia 1, 2 e 3, de acordo com a informação constante no campo "Tipo" (neste caso, coluna D), que verifica a seguinte condição: [1] pertencer a uma empresa de investimento, de acordo com a informação constante no campo "Entidade empresarial" (neste caso, coluna E), quando seleccionada a opção "2. Empresas de investimento".</t>
  </si>
  <si>
    <t>Filtrar por campo "Entidade empresarial" (neste caso, coluna E) - opção "2. Empresas de investimento " : somatório dos valores existentes no campo "Valor Total" (neste caso, coluna B).</t>
  </si>
  <si>
    <t>A - Instituições de crédito</t>
  </si>
  <si>
    <t>Somatório de todos os valores existentes no campo "Valor Total" (neste caso, coluna B) para todos os activos da tipologia 1, 2 e 3, de acordo com a informação constante no campo "Tipo" (neste caso, coluna D), que verifica a seguinte condição: [1] pertencer a uma instituição de crédito, de acordo com a informação constante no campo "Entidade empresarial" (neste caso, coluna E), quando seleccionada a opção "1. Instituições de crédito".</t>
  </si>
  <si>
    <t>Filtrar por campo "Entidade empresarial" (neste caso, coluna E) - opção "1. Instituições de crédito " : somatório dos valores existentes no campo "Valor Total" (neste caso, coluna B).</t>
  </si>
  <si>
    <t>Segmentação dos tipos de activos em balanço - 16 rubricas diferentes (valor absoluto)</t>
  </si>
  <si>
    <t>Filtrar por campo "Tipo" (neste caso, coluna D) por cada uma das opções 1 a 16, inclusivamente e, para cada uma, realizar o somatório dos valores existentes no campo "Valor Total" (neste caso, coluna B)</t>
  </si>
  <si>
    <t>Segmentação dos tipos de activos em balanço - 16 rubricas diferentes (percentagem)</t>
  </si>
  <si>
    <t>Calcular a proporção de cada um dos 16 tipos de activos no balanço do banco: dividir, para cada rubrica, o "Valor total" (neste caso, coluna B) correspondente pela métrica "ativo bancário".</t>
  </si>
  <si>
    <t>Segmentação por sectores de actividade económica [código NACE] (valor absoluto)</t>
  </si>
  <si>
    <t xml:space="preserve">Filtrar por campo "Código NACE" (neste caso, coluna AQ): somatório de valores existentes no campo "Valor total" (neste caso, coluna B) para cada código NACE </t>
  </si>
  <si>
    <t>Segmentação por sectores de actividade económica [código NACE] (percentagem)</t>
  </si>
  <si>
    <t>Calcular a proporção de cada um dos Códigos NACE no total de activos do balanço do banco que tem um código NACE associado: dividir, para cada código NACE, o "Valor total" (neste caso, coluna B) correspondente pelo somatório de "Valor total" (neste caso, coluna B) para todas as linhas com um código NACE associado.</t>
  </si>
  <si>
    <t>Empresas não sujeitas a NFRD (UE)</t>
  </si>
  <si>
    <t>Filtrar por [a] campo "Entidade Empresarial" (neste caso, coluna E) - opção "5. Empresas não-financeiras", por [b] campo "Sujeição NFRD (S/N)" - opção "Não (N)" , por [c] campo "Empresa pertencente à UE" - opção "Sim (S)" e por [d] campo "Tipo" (neste caso, coluna D) - opções 1, 2 e 3: somatórios dos valores existentes no campo "Valor total" (neste caso, coluna B).</t>
  </si>
  <si>
    <t>Empresas não sujeitas a NFRD (ex-UE)</t>
  </si>
  <si>
    <t>Filtrar por [a] campo "Entidade Empresarial" (neste caso, coluna E) - opção "5. Empresas não-financeiras", por [b] campo "Sujeição NFRD (S/N)" - opção "Não (N)" , por [c] campo "Empresa pertencente à UE" - opção "Não (N)" e por [d] campo "Tipo" (neste caso, coluna D) - opções 1, 2 e 3: somatórios dos valores existentes no campo "Valor total" (neste caso, coluna B).</t>
  </si>
  <si>
    <t xml:space="preserve">Ativo excluído do numerador GAR </t>
  </si>
  <si>
    <t>Somatório das métricas "Ativo excluído do numerador (GAR e BTAR)" e "Ativo excluído do numerador (GAR) - Empresas"</t>
  </si>
  <si>
    <t>Empréstimos especializados</t>
  </si>
  <si>
    <t>Filtrar por campo "Fim Específico" (neste caso, coluna K) = "S" e somatório de todos os valores existentes no campo "Valor Total" (neste caso, coluna B)</t>
  </si>
  <si>
    <r>
      <rPr>
        <b/>
        <i/>
        <sz val="12"/>
        <color rgb="FF203764"/>
        <rFont val="Calibri"/>
        <family val="2"/>
        <scheme val="minor"/>
      </rPr>
      <t>Tab</t>
    </r>
    <r>
      <rPr>
        <b/>
        <sz val="12"/>
        <color rgb="FF203764"/>
        <rFont val="Calibri"/>
        <family val="2"/>
        <scheme val="minor"/>
      </rPr>
      <t xml:space="preserve"> "GAR - tabela resumo"</t>
    </r>
  </si>
  <si>
    <t>1. A legislação Capital Requirements Regulation (CRR), estabelece que, por agora, as entidades bancárias têm de reportar o GAR com dois tipos de indicador-chaves diferentes: volume de negócios (VN) e CAPEX. Para obter o GAR- VN e o GAR-CAPEX, os cálculos a realizar são exactamente os mesmos, diferindo apenas nos dados utilizados, após exercício taxonómico. No GAR-VN devem ser utilizados os montantes financeiros relativos às categorias CCM e CCA ponderadas pelo volume de negócios, colunas L a Z. No GAR-CAPEX, devem ser utilizados os montantes financeiros relativos às categorias CCM e CCA ponderadas pelo CAPEX, colunas AB a AP.</t>
  </si>
  <si>
    <t>2. As fórmulas apresentadas infra têm por referência os dados do exercício taxonómico que contempla o indicador-chave "Volume de Negócios (VN)" (colunas L a Z), que resultam no cálculo do GAR stock, para Volume de Negócios (VN). Para obter o GAR stock, para CAPEX, o cálculo deve ser integralmente replicado, utilizando os dados  do exercício taxonómico que contempla o indicador-chave CAPEX (colunas AB a AP).</t>
  </si>
  <si>
    <t>3. Para o cálculo do GAR flow, VN e CAPEX, existem duas abordagens possíveis: [a] calcular GAR stock, VN e CAPEX, para dois períodos distintos e obter a diferença entre eles (GAR stock no período posterior - GAR stock no período anterior) ; ou [b] existindo dados de exercício taxonómico para a variação financeira entre dois períodos distintos, replicar o cálculo do GAR infra descrito, tomando como referência os montantes financeiros (após exercício taxonómico - colunas CCM e CCA) de variação entre os dois períodos, para os indicadores-chave VN e CAPEX.</t>
  </si>
  <si>
    <t>1. Instituções 
de crédito</t>
  </si>
  <si>
    <t>Elegibilidade</t>
  </si>
  <si>
    <t>Filtrar por [a] campo "Entidade Empresarial" (neste caso, coluna E) - opção "1. Institiuições de crédito" e por [b] campo "Tipo" (neste caso, coluna D) - opções 1, 2 e 3: somatórios dos valores existentes nos campos "CCM - elegibilidade" e "CCA - elegibilidade" (neste caso, colunas L e T, respectivamente).</t>
  </si>
  <si>
    <t>Alinhamento</t>
  </si>
  <si>
    <t>Filtrar por [a] campo "Entidade Empresarial" (neste caso, coluna E) - opção "1. Institiuições de crédito" e por [b] campo "Tipo" (neste caso, coluna D) - opções 1, 2 e 3: somatórios dos valores existentes nos campos "CCM - alinhamento" e "CCA - alinhamento" (neste caso, colunas N e V, respectivamente).</t>
  </si>
  <si>
    <t>Transição/Adaptação</t>
  </si>
  <si>
    <t>Filtrar por [a] campo "Entidade Empresarial" (neste caso, coluna E) - opção "1. Institiuições de crédito" e por [b] campo "Tipo" (neste caso, coluna D) - opções 1, 2 e 3: somatórios dos valores existentes nos campos "CCM - transição" e "CCA - adaptação" (neste caso, colunas P e X, respectivamente).</t>
  </si>
  <si>
    <t>Capacitante</t>
  </si>
  <si>
    <t>Filtrar por [a] campo "Entidade Empresarial" (neste caso, coluna E) - opção "1. Institiuições de crédito" e por [b] campo "Tipo" (neste caso, coluna D) - opções 1, 2 e 3: somatórios dos valores existentes nos campos "CCM - capacitante" e "CCA - capacitante" (neste caso, colunas R e Z, respectivamente).</t>
  </si>
  <si>
    <t>2. Empresas 
de investimento</t>
  </si>
  <si>
    <t>Filtrar por [a] campo "Entidade Empresarial" (neste caso, coluna E) - opção "2. Empresas de investimento" e por [b]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</si>
  <si>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"2. Empresas de investimento" e por [b]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</si>
  <si>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"2. Empresas de investimento" e por [b]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</si>
  <si>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"2. Empresas de investimento" e por [b] campo "Tipo" (neste caso, coluna D) - opções 1, 2 e 3: somatórios dos valores existentes nos campos "CCM - capacitante" e "CCA - capacitante" (neste caso, colunas R e Z, respectivamente).</t>
  </si>
  <si>
    <t>3. Sociedades 
gestoras</t>
  </si>
  <si>
    <t>Filtrar por [a] campo "Entidade Empresarial" (neste caso, coluna E) - opção "3. Sociedades gestoras" e por [b]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</si>
  <si>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"3. Sociedades gestoras" e por [b]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</si>
  <si>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"3. Sociedades gestoras" e por [b]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</si>
  <si>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"3. Sociedades gestoras" e por [b] campo "Tipo" (neste caso, coluna D) - opções 1, 2 e 3: somatórios dos valores existentes nos campos "CCM - capacitante" e "CCA - capacitante" (neste caso, colunas R e Z, respectivamente).</t>
  </si>
  <si>
    <t>4. Empresas de seguros</t>
  </si>
  <si>
    <t>Filtrar por [a] campo "Entidade Empresarial" (neste caso, coluna E) - opção "4. Empresas de seguros" e por [b]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</si>
  <si>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"4. Empresas de seguros" e por [b]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</si>
  <si>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"4. Empresas de seguros" e por [b]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</si>
  <si>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"4. Empresas de seguros" e por [b] campo "Tipo" (neste caso, coluna D) - opções 1, 2 e 3: somatórios dos valores existentes nos campos "CCM - capacitante" e "CCA - capacitante" (neste caso, colunas R e Z, respectivamente).</t>
  </si>
  <si>
    <r>
      <rPr>
        <sz val="11"/>
        <color rgb="FF000000"/>
        <rFont val="Calibri"/>
        <family val="2"/>
        <scheme val="minor"/>
      </rPr>
      <t xml:space="preserve">5. Empresas não-financeiras 
</t>
    </r>
    <r>
      <rPr>
        <i/>
        <sz val="11"/>
        <color rgb="FF000000"/>
        <rFont val="Calibri"/>
        <family val="2"/>
        <scheme val="minor"/>
      </rPr>
      <t>(sujeitas a NFRD)</t>
    </r>
  </si>
  <si>
    <t>Filtrar por [a] campo "Entidade Empresarial" (neste caso, coluna E) - opção "5. Empresas não-financeiras", por [b] campo "Sujeição NFRD (S/N)" - opção "Sim (S)" e por [c]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</si>
  <si>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"5. Empresas não-financeiras", por [b] campo "Sujeição NFRD (S/N)" - opção "Sim (S)" e por [b]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</si>
  <si>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"5. Empresas não-financeiras", por [b] campo "Sujeição NFRD (S/N)" - opção "Sim (S)" e por [b]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</si>
  <si>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"5. Empresas não-financeiras", por [b] campo "Sujeição NFRD (S/N)" - opção "Sim (S)" e por [b] campo "Tipo" (neste caso, coluna D) - opções 1, 2 e 3: somatórios dos valores existentes nos campos "CCM - capacitante" e "CCA - capacitante" (neste caso, colunas R e Z, respectivamente).</t>
  </si>
  <si>
    <r>
      <rPr>
        <sz val="11"/>
        <color rgb="FF000000"/>
        <rFont val="Calibri"/>
        <family val="2"/>
        <scheme val="minor"/>
      </rPr>
      <t xml:space="preserve">Empresas 
</t>
    </r>
    <r>
      <rPr>
        <i/>
        <sz val="11"/>
        <color rgb="FF000000"/>
        <rFont val="Calibri"/>
        <family val="2"/>
        <scheme val="minor"/>
      </rPr>
      <t>(para efeitos de GAR)</t>
    </r>
  </si>
  <si>
    <t>Filtrar por [a] campo "Tipo" (neste caso, coluna D) - opções 4, 5 e 6: somatórios dos valores existentes nos campos "CCM - elegibilidade" e "CCA - elegibilidade" (neste caso, colunas L e T, respectivamente).</t>
  </si>
  <si>
    <t>Filtrar por [a] campo "Tipo" (neste caso, coluna D) - opções 4, 5 e 6: somatórios dos valores existentes nos campos "CCM - alinhamento" e "CCA - alinhamento" (neste caso, colunas N e V, respectivamente).</t>
  </si>
  <si>
    <t>Filtrar por [a] campo "Tipo" (neste caso, coluna D) - opções 4, 5 e 6: somatórios dos valores existentes nos campos "CCM - transição" e "CCA - adaptação" (neste caso, colunas P e X, respectivamente).</t>
  </si>
  <si>
    <t>Filtrar por [a] campo "Tipo" (neste caso, coluna D) - opções 4, 5 e 6: somatórios dos valores existentes nos campos "CCM - capacitante" e "CCA - capacitante" (neste caso, colunas R e Z, respectivamente).</t>
  </si>
  <si>
    <t>Filtrar por [a] campo "Tipo" (neste caso, coluna D) - opção 9: somatórios dos valores existentes nos campos "CCM - elegibilidade" e "CCA - elegibilidade" (neste caso, colunas L e T, respectivamente).</t>
  </si>
  <si>
    <t>Filtrar por [a] campo "Tipo" (neste caso, coluna D) - opção 9: somatórios dos valores existentes nos campos "CCM - alinhamento" e "CCA - alinhamento" (neste caso, colunas N e V, respectivamente).</t>
  </si>
  <si>
    <t>Filtrar por [a] campo "Tipo" (neste caso, coluna D) - opção 9: somatórios dos valores existentes nos campos "CCM - transição" e "CCA - adaptação" (neste caso, colunas P e X, respectivamente).</t>
  </si>
  <si>
    <t>Filtrar por [a] campo "Tipo" (neste caso, coluna D) - opção 9: somatórios dos valores existentes nos campos "CCM - capacitante" e "CCA - capacitante" (neste caso, colunas R e Z, respectivamente).</t>
  </si>
  <si>
    <t>Sector público</t>
  </si>
  <si>
    <t>Filtrar por [a] campo "Tipo" (neste caso, coluna D) - opções 7 e 8: somatórios dos valores existentes nos campos "CCM - elegibilidade" e "CCA - elegibilidade" (neste caso, colunas L e T, respectivamente).</t>
  </si>
  <si>
    <t>Filtrar por [a] campo "Tipo" (neste caso, coluna D) - opções 7 e 8: somatórios dos valores existentes nos campos "CCM - alinhamento" e "CCA - alinhamento" (neste caso, colunas N e V, respectivamente).</t>
  </si>
  <si>
    <t>Filtrar por [a] campo "Tipo" (neste caso, coluna D) - opções 7 e 8: somatórios dos valores existentes nos campos "CCM - transição" e "CCA - adaptação" (neste caso, colunas P e X, respectivamente).</t>
  </si>
  <si>
    <t>Filtrar por [a] campo "Tipo" (neste caso, coluna D) - opções 7 e 8: somatórios dos valores existentes nos campos "CCM - capacitante" e "CCA - capacitante" (neste caso, colunas R e Z, respectivamente).</t>
  </si>
  <si>
    <t>Ativos elegíveis (GAR)</t>
  </si>
  <si>
    <t>Ativos elegíveis e alinhados (GAR)</t>
  </si>
  <si>
    <t>Ativos elegíveis e não alinhados (GAR)</t>
  </si>
  <si>
    <t>Diferença entre as métricas "ativos elegíveis (GAR)" e "ativos elegíveis e alinhados (GAR)"</t>
  </si>
  <si>
    <t>Ativos não elegíveis (GAR)</t>
  </si>
  <si>
    <t>Diferença entre o somatório das métricas "Empresas", "Famílias", "Bens imóveis", "Sector público" pertencentes ao tab "Balanço do banco" e a métrica "ativos elegíveis (GAR)" pertencente ao tab "GAR - Tabela resumo"</t>
  </si>
  <si>
    <t>Denominador (GAR)</t>
  </si>
  <si>
    <t>Somatório das seguintes três métricas pertencentes ao tab "Balanço do banco": "Ativo abrangido GAR (relevância de numerador)", "Empresas não sujeitas a NFRD" e "Ativo excluído do numerador (GAR e BTAR)"</t>
  </si>
  <si>
    <t>GAR</t>
  </si>
  <si>
    <t>Rácio entre as métricas "Ativos elegíveis e alinhados (GAR)" e "Denominador GAR"</t>
  </si>
  <si>
    <t>Abrangência</t>
  </si>
  <si>
    <t>Rácio entre as métricas "Ativos abrangido GAR (relevância de numerador)" e "ativo bancário", ambas pertencentes ao tab "Balanço do banco"</t>
  </si>
  <si>
    <t xml:space="preserve">Elegibilidade </t>
  </si>
  <si>
    <t>Rácio entre as métricas "Ativos elegíveis (GAR)" e "Ativo abrangido GAR (relevância de numerador)", esta última pertencente ao tab "Balanço do banco".</t>
  </si>
  <si>
    <t>Rácio entre as métricas "Ativos elegíveis e alinhados (GAR)" e "Ativo abrangido GAR (relevância de numerador)", esta última pertencente ao tab "Balanço do banco".</t>
  </si>
  <si>
    <t>Segmentação por sectores de actividade económica [código NACE] (valor absoluto) - abrangidos em GAR</t>
  </si>
  <si>
    <t xml:space="preserve"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 campo "Valor total" (neste caso, coluna B) para cada código NACE </t>
  </si>
  <si>
    <t>Segmentação por sectores de actividade económica [código NACE] (valor absoluto) - não abrangidos em GAR</t>
  </si>
  <si>
    <t xml:space="preserve"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"Não (N)": somatório de valores existentes no campo "Valor total" (neste caso, coluna B) para cada código NACE </t>
  </si>
  <si>
    <t xml:space="preserve">Segmentação dos tipos de activos em balanço - elegíveis - 9 rubricas diferentes </t>
  </si>
  <si>
    <t>Filtrar por campo "Tipo" (neste caso, coluna D) por cada uma das opções 1 a 9, inclusivamente, e, para cada uma, realizar o somatório dos valores existentes nos campos "CCM - elegibilidade" e "CCA - elegibilidade" (neste caso, colunas L e T, respectivamente). No caso específico das opções 1, 2 e 3, é necessário um filtro adicional, no caso específico das empresas não financeiras (filtro por campo "Entidade empresarial" (neste caso, coluna E) - opção "5. Empresa não financeira", pelo campo "Sujeição NFRD (S/N)" (neste caso, coluna H) - opção "Sim (S)".</t>
  </si>
  <si>
    <t>Segmentação por sectores de actividade económica [código NACE] (valor absoluto) - elegíveis</t>
  </si>
  <si>
    <t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nos campos "CCM - elegibilidade" e "CCA - elegibilidade" (neste caso, colunas L e T, respectivamente) para cada código NACE.</t>
  </si>
  <si>
    <t xml:space="preserve">Segmentação dos tipos de activos em balanço - não alinhados - 9 rubricas diferentes </t>
  </si>
  <si>
    <t>Diferença entre "segmentação dos tipos de activos em balanço - elegíveis - 9 rubricas diferentes" e "segmentação dos tipos de activos em balanço - alinhados - 9 rubricas diferentes" (na linha 103)</t>
  </si>
  <si>
    <t>Segmentação por sectores de actividade económica [código NACE] (valor absoluto) - alinhados</t>
  </si>
  <si>
    <t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nos campos "CCM - alinhamento " e "CCA - alinhamento" (neste caso, colunas N e V, respectivamente) para cada código NACE.</t>
  </si>
  <si>
    <t xml:space="preserve">Segmentação dos tipos de activos em balanço - transição (CCM) - 9 rubricas diferentes </t>
  </si>
  <si>
    <t>Filtrar por campo "Tipo" (neste caso, coluna D) por cada uma das opções 1 a 9, inclusivamente, e, para cada uma, realizar o somatório dos valores existentes no campo "CCM - transição " (neste caso, coluna P). No caso específico das opções 1, 2 e 3, é necessário um filtro adicional no caso específico das empresas não financeiras (filtro por campo "Entidade empresarial" (neste caso, coluna E) - opção "5. Empresa não financeira", pelo campo "Sujeição NFRD (S/N)" (neste caso, coluna H) - opção "Sim (S)". Para calcular sob a forma percentual, utilizar, como denominador, a métrica correspondente para os activos alinhados.</t>
  </si>
  <si>
    <t>Segmentação por sectores de actividade económica [código NACE] (valor absoluto) - transição (CCM)</t>
  </si>
  <si>
    <t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 campo "CCM - transição "  (neste caso, coluna P) para cada código NACE. Para calcular sob a forma percentual, utilizar, como denominador, a métrica correspondente para os activos alinhados.</t>
  </si>
  <si>
    <t xml:space="preserve">Segmentação dos tipos de activos em balanço - adaptação (CCA) - 9 rubricas diferentes </t>
  </si>
  <si>
    <t>Filtrar por campo "Tipo" (neste caso, coluna D) por cada uma das opções 1 a 9, inclusivamente, e, para cada uma, realizar o somatório dos valores existentes no campo "CCA - adaptação " (neste caso, coluna X). No caso específico das opções 1, 2 e 3, é necessário um filtro adicional, no caso específico das empresas não financeiras (filtro por campo "Entidade empresarial" (neste caso, coluna E) - opção "5. Empresa não financeira", pelo campo "Sujeição NFRD (S/N)" (neste caso, coluna H) - opção "Sim (S)". Para calcular sob a forma percentual, utilizar, como denominador, a métrica correspondente para os activos alinhados.</t>
  </si>
  <si>
    <t>Segmentação por sectores de actividade económica [código NACE] (valor absoluto) - adaptação (CCA)</t>
  </si>
  <si>
    <t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 campo "CCA - adaptação "  (neste caso, coluna X) para cada código NACE. Para calcular sob a forma percentual, utilizar, como denominador, a métrica correspondente para os activos alinhados.</t>
  </si>
  <si>
    <t xml:space="preserve">Segmentação dos tipos de activos em balanço - capacitante - 9 rubricas diferentes </t>
  </si>
  <si>
    <t>Filtrar por campo "Tipo" (neste caso, coluna D) por cada uma das opções 1 a 9, inclusivamente, e, para cada uma, realizar o somatório dos valores existentes nos campos "CCM - capacitante " e "CCA - capacitante" (neste caso, colunas R e Z, respectivamente). No caso específico das opções 1, 2 e 3, é necessário um filtro adicional, apenas no caso específico das empresas não financeiras (filtro por campo "Entidade empresarial" (neste caso, coluna E) - opção "5. Empresa não financeira", pelo campo "Sujeição NFRD (S/N)" (neste caso, coluna H) - opção "Sim (S)".</t>
  </si>
  <si>
    <t>Segmentação por sectores de actividade económica [código NACE] (valor absoluto) - capacitante</t>
  </si>
  <si>
    <t>Filtrar por [1] campo "Código NACE" (neste caso, coluna AQ) e, apenas para as empresas não financeiras (filtro por campo "Entidade empresarial" (neste caso, coluna E) - opção "5. Empresa não financeira", também por [2] campo "Sujeição NFRD" (neste caso, coluna H) - opção "Sim (S)": somatório de valores existentes nos campos "CCM - capacitante " e "CCA - capacitante" (neste caso, colunas R e Z, respectivamente) para cada código NACE.</t>
  </si>
  <si>
    <t xml:space="preserve">Segmentação dos tipos de activos em balanço - alinhados - 9 rubricas diferentes </t>
  </si>
  <si>
    <t>Filtrar por campo "Tipo" (neste caso, coluna D) por cada uma das opções 1 a 9, inclusivamente, e, para cada uma, realizar o somatório dos valores existentes nos campos "CCM - alinhamento " e "CCA - alinhamento" (neste caso, colunas N e V, respectivamente). No caso específico das opções 1, 2 e 3, é necessário um filtro adicional, apenas para as empresas não financeiras (filtro por campo "Entidade empresarial" (neste caso, coluna E) - opção "5. Empresa não financeira", pelo campo "Sujeição NFRD (S/N)" (neste caso, coluna H) - opção "Sim (S)".</t>
  </si>
  <si>
    <t>Segmentação por sectores de actividade económica [código NACE] (valor absoluto) - não alinhados</t>
  </si>
  <si>
    <t>Diferença entre "Segmentação por sectores de actividade económica [código NACE] (valor absoluto) - elegíveis" e "Segmentação por sectores de actividade económica [código NACE] (valor absoluto) - alinhados"</t>
  </si>
  <si>
    <t>Crédito especializado</t>
  </si>
  <si>
    <t>Filtrar por [a] campo "Fim específico (S/N)" (neste caso, coluna J) - opção "Sim (S)" e, apenas para as empresas não financeiras (filtro por campo "Entidade empresarial" (neste caso, coluna E) - opção "5. Empresa não financeira", também por [b] campo "Sujeição NFRD (S/N)" (neste caso, coluna H) - opção "Sim (S)": somatórios dos valores existentes nos campos "CCM - elegibilidade" e "CCA - elegibilidade" (neste caso, colunas L e T, respectivamente).</t>
  </si>
  <si>
    <t>Filtrar por [a] campo "Fim específico (S/N)" (neste caso, coluna J) - opção "Sim (S)" e, apenas para as empresas não financeiras (filtro por campo "Entidade empresarial" (neste caso, coluna E) - opção "5. Empresa não financeira", também por [b] campo "Sujeição NFRD (S/N)" (neste caso, coluna H) - opção "Sim (S)": somatórios dos valores existentes nos campos "CCM - alinhamento" e "CCA - alinhamento" (neste caso, colunas N e V, respectivamente).</t>
  </si>
  <si>
    <t>Filtrar por [a] campo "Fim específico (S/N)" (neste caso, coluna J) - opção "Sim (S)" e, apenas para as empresas não financeiras (filtro por campo "Entidade empresarial" (neste caso, coluna E) - opção "5. Empresa não financeira", também por [b] campo "Sujeição NFRD (S/N)" (neste caso, coluna H) - opção "Sim (S)": somatórios dos valores existentes nos campos "CCM - transição" e "CCA - adaptação" (neste caso, colunas P e X, respectivamente).</t>
  </si>
  <si>
    <t>Filtrar por [a] campo "Fim específico (S/N)" (neste caso, coluna J) - opção "Sim (S)" e, apenas para as empresas não financeiras (filtro por campo "Entidade empresarial" (neste caso, coluna E) - opção "5. Empresa não financeira", também por [b] campo "Sujeição NFRD (S/N)" (neste caso, coluna H) - opção "Sim (S)": somatórios dos valores existentes nos campos "CCM - capacitante" e "CCA - capacitante" (neste caso, colunas R e Z, respectivamente).</t>
  </si>
  <si>
    <t xml:space="preserve">Segmentação dos tipos de activos em balanço - abrangidos GAR - 9 rubricas diferentes </t>
  </si>
  <si>
    <t>Filtrar por campo "Tipo" (neste caso, coluna D) por cada uma das opções 1 a 9, inclusivamente, e, para cada uma, realizar o somatório dos valores existentes no campo "Valor Total" (neste caso, coluna B). No caso específico das opções 1, 2 e 3, é necessário um filtro adicional, para o caso específico das empresas não financeiras (filtro por campo "Entidade empresarial" (neste caso, coluna E) - opção "5. Empresa não financeira", pelo campo "Sujeição NFRD (S/N)" (neste caso, coluna H) - opção "Sim (S)".</t>
  </si>
  <si>
    <t>Atividades de transição/adaptação GAR</t>
  </si>
  <si>
    <t>Atividades de capacitação GAR</t>
  </si>
  <si>
    <t>Mitigação das alterações climáticas - alinhamento</t>
  </si>
  <si>
    <t>Filtrar por [1] campo "Tipo" (neste caso, coluna D) para todas as opções 1 a 9, inclusivamente, e realizar o somatório de todos os valores apresentados no campo "CCM - alinhamento" (neste caso, coluna N). No caso específico das opções 1, 2 e 3, é necessário um filtro adicional para o caso particular das empresas não financeiras (filtro por campo "Entidade empresarial" (neste caso, coluna E) - opção "5. Empresa não financeira", pelo campo "Sujeição NFRD (S/N)" (neste caso, coluna H) - opção "Sim (S)".</t>
  </si>
  <si>
    <t>Adaptação às alterações climáticas - alinhamento</t>
  </si>
  <si>
    <t>Filtrar por [1] campo "Tipo" (neste caso, coluna D) para todas as opções 1 a 9, inclusivamente, e realizar o somatório de todos os valores apresentados no campo "CCA - alinhamento" (neste caso, coluna V). No caso específico das opções 1, 2 e 3, é necessário um filtro adicional para o caso particular das empresas não financeiras (filtro por campo "Entidade empresarial" (neste caso, coluna E) - opção "5. Empresa não financeira", pelo campo "Sujeição NFRD (S/N)" (neste caso, coluna H) - opção "Sim (S)".</t>
  </si>
  <si>
    <r>
      <rPr>
        <b/>
        <i/>
        <sz val="12"/>
        <color rgb="FF203764"/>
        <rFont val="Calibri"/>
        <family val="2"/>
        <scheme val="minor"/>
      </rPr>
      <t>Tab</t>
    </r>
    <r>
      <rPr>
        <b/>
        <sz val="12"/>
        <color rgb="FF203764"/>
        <rFont val="Calibri"/>
        <family val="2"/>
        <scheme val="minor"/>
      </rPr>
      <t xml:space="preserve"> "BTAR - tabela resumo"</t>
    </r>
  </si>
  <si>
    <t>1. A legislação Capital Requirements Regulation (CRR), estabelece que, por agora, as entidades bancárias têm de reportar o BTAR com dois tipos de indicador-chaves diferentes: volume de negócios (VN) e CAPEX. Para obter o BTAR- VN e o BTAR-CAPEX, os cálculos a realizar são exactamente os mesmos, diferindo apenas nos dados utilizados, após exercício taxonómico. No BTAR-VN devem ser utilizados os montantes financeiros relativos às categorias CCM e CCA ponderadas pelo volume de negócios, colunas L a Z. No BTAR-CAPEX, devem ser utilizados os montantes financeiros relativos às categorias CCM e CCA ponderadas pelo CAPEX, colunas AB a AP.</t>
  </si>
  <si>
    <t>2. As fórmulas apresentadas infra têm por referência os dados do exercício taxonómico que contempla o indicador-chave "Volume de Negócios (VN)" (colunas L a Z), que resultam no cálculo do BTAR stock, para Volume de Negócios (VN). Para obter o BTAR stock, para CAPEX, o cálculo deve ser integralmente replicado, utilizando os dados  do exercício taxonómico que contempla o indicador-chave CAPEX (colunas AB a AP).</t>
  </si>
  <si>
    <t>3. Para o cálculo do BTAR flow, VN e CAPEX, existem duas abordagens possíveis: [a] calcular BTAR stock, VN e CAPEX, para dois períodos distintos e obter a diferença entre eles (BTAR stock no período posterior - BTAR stock no período anterior) ; ou [b] existindo dados de exercício taxonómico para a variação financeira entre dois períodos distintos, replicar o cálculo do BTAR infra descrito, tomando como referência os montantes financeiros (após exercício taxonómico - colunas CCM e CCA) de variação entre os dois períodos, para os indicadores-chave VN e CAPEX.</t>
  </si>
  <si>
    <t>4. Os rácios GAR e BTAR têm o mesmo denominador. O numerador do BTAR corresponde ao numerador do GAR acrescido dos montantes financeiros, após exercício taxonómico para Volume de Negócios ou CAPEX, respeitantes às empresas não-financeiras não sujeitas à legislação NFRD. Com efeito, são especificadas, abaixo, apenas as métricas e respectivas formas de cálculo que diferem face ao já apresentado anteriormente para o GAR.</t>
  </si>
  <si>
    <t>Filtrar por [a] campo "Entidade Empresarial" (neste caso, coluna E) - opção "5. Empresas não-financeiras", por [b] campo "Sujeição NFRD (S/N)" - opção "Não (N)" , por [c] campo "Empresa pertencente à UE" - opção "Sim (S)" e por [d]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</si>
  <si>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"5. Empresas não-financeiras", por [b] campo "Sujeição NFRD (S/N)" - opção "Não (N)" , por [c] campo "Empresa pertencente à UE" - opção "Sim (S)" e por [d]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</si>
  <si>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"5. Empresas não-financeiras", por [b] campo "Sujeição NFRD (S/N)" - opção "Não (N)" , por [c] campo "Empresa pertencente à UE" - opção "Sim (S)" e por [d]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</si>
  <si>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"5. Empresas não-financeiras", por [b] campo "Sujeição NFRD (S/N)" - opção "Não (N)" , por [c] campo "Empresa pertencente à UE" - opção "Sim (S)" e por [d] campo "Tipo" (neste caso, coluna D) - opções 1, 2 e 3: somatórios dos valores existentes nos campos "CCM - capacitante" e "CCA - capacitante" (neste caso, colunas R e Z, respectivamente).</t>
  </si>
  <si>
    <t>Filtrar por [a] campo "Entidade Empresarial" (neste caso, coluna E) - opção "5. Empresas não-financeiras", por [b] campo "Sujeição NFRD (S/N)" - opção "Não (N)" , por [c] campo "Empresa pertencente à UE" - opção "Não (N)" e por [d] campo "Tipo" (neste caso, coluna D) - opções 1, 2 e 3: somatórios dos valores existentes nos campos "CCM - elegibilidade" e "CCA - elegibilidade" (neste caso, colunas L e T, respectivamente).</t>
  </si>
  <si>
    <t>Filtrar por [a] campo "Entidade Empresarial" (neste caso, coluna E) - opção "5. Empresas não-financeiras", por [b] campo "Sujeição NFRD (S/N)" - opção "Não (N)" , por [c] campo "Empresa pertencente à UE" - opção "Não (N)" e por [d] campo "Tipo" (neste caso, coluna D) - opções 1, 2 e 3: somatórios dos valores existentes nos campos "CCM - alinhamento" e "CCA - alinhamento" (neste caso, colunas N e V, respectivamente).</t>
  </si>
  <si>
    <t>Filtrar por [a] campo "Entidade Empresarial" (neste caso, coluna E) - opção "5. Empresas não-financeiras", por [b] campo "Sujeição NFRD (S/N)" - opção "Não (N)" , por [c] campo "Empresa pertencente à UE" - opção "Não (N)" e por [d] campo "Tipo" (neste caso, coluna D) - opções 1, 2 e 3: somatórios dos valores existentes nos campos "CCM - transição" e "CCA - adaptação" (neste caso, colunas P e X, respectivamente).</t>
  </si>
  <si>
    <t>Filtrar por [a] campo "Entidade Empresarial" (neste caso, coluna E) - opção "5. Empresas não-financeiras", por [b] campo "Sujeição NFRD (S/N)" - opção "Não (N)" , por [c] campo "Empresa pertencente à UE" - opção "Não (N)" e por [d] campo "Tipo" (neste caso, coluna D) - opções 1, 2 e 3: somatórios dos valores existentes nos campos "CCM - capacitante" e "CCA - capacitante" (neste caso, colunas R e Z, respectivamente).</t>
  </si>
  <si>
    <t>Empresas não sujeitas a NFRD</t>
  </si>
  <si>
    <t>Ativos elegíveis (BTAR)</t>
  </si>
  <si>
    <t>Somatório das métricas "Ativos elegíveis (GAR)" pertencente ao tab "GAR - Tabela resumo" e "Empresas não sujeitas a NFRD - Elegibilidade" pertencente ao tab "BTAR - Tabela resumo"</t>
  </si>
  <si>
    <t>Ativos elegíveis e alinhados (BTAR)</t>
  </si>
  <si>
    <t>Somatório das métricas "Ativos elegíveis e alinhados (GAR)" pertencente ao tab "GAR - Tabela resumo" e "Empresas não sujeitas a NFRD - Alinhamento" pertencente ao tab "BTAR - Tabela resumo"</t>
  </si>
  <si>
    <t>Ativos elegíveis e não alinhados (BTAR)</t>
  </si>
  <si>
    <t>Diferença entre as métricas "ativos elegíveis (BTAR)" e "ativos elegíveis e alinhados (BTAR)"</t>
  </si>
  <si>
    <t>Ativos não elegíveis (BTAR)</t>
  </si>
  <si>
    <t>Diferença entre o somatório das métricas "Empresas", "Famílias", "Bens imóveis", "Sector público", "Empresas não sujeitas a NFRD" pertencentes ao tab "Balanço do banco" e a métrica "ativos elegíveis (BTAR)" pertencente ao tab "BTAR"</t>
  </si>
  <si>
    <t>Denominador (BTAR)</t>
  </si>
  <si>
    <t>Igual à métrica "Denominador GAR" pertencente ao tab "GAR - Tabela resumo"</t>
  </si>
  <si>
    <t>BTAR</t>
  </si>
  <si>
    <t>Rácio entre as métricas "Ativos elegíveis e alinhados (BTAR)" e "Denominador BTAR"</t>
  </si>
  <si>
    <t>Rácio entre as métricas "Ativos abrangido BTAR (relevância de numerador)" e "ativo bancário", ambas pertencentes ao tab "Balanço do banco"</t>
  </si>
  <si>
    <t>Rácio entre as métricas "Ativos elegíveis (BTAR)" e "Ativo abrangido BTAR (relevância de numerador)", esta última pertencente ao tab "Balanço do banco".</t>
  </si>
  <si>
    <t>Rácio entre as métricas "Ativos elegíveis e alinhados (BTAR)" e "Ativo abrangido BTAR (relevância de numerador)", esta última pertencente ao tab "Balanço do banco".</t>
  </si>
  <si>
    <t>Segmentação por sectores de actividade económica [código NACE] (valor absoluto) - abrangidos em BTAR</t>
  </si>
  <si>
    <t xml:space="preserve">Filtrar por [1] campo "Código NACE" (neste caso, coluna AQ): somatório de valores existentes no campo "Valor total" (neste caso, coluna B) para cada código NACE </t>
  </si>
  <si>
    <t xml:space="preserve">Filtrar por campo "Tipo" (neste caso, coluna D) por cada uma das opções 1 a 9, inclusivamente, e, para cada uma, realizar o somatório dos valores existentes nos campos "CCM - elegibilidade" e "CCA - elegibilidade" (neste caso, colunas L e T, respectivamente). </t>
  </si>
  <si>
    <t>Segmentação por sectores de actividade económica [código NACE] (valor absoluto) - elegíveis BTAR</t>
  </si>
  <si>
    <t>Filtrar por [1] campo "Código NACE" (neste caso, coluna AQ): somatório de valores existentes nos campos "CCM - elegibilidade" e "CCA - elegibilidade" (neste caso, colunas L e T, respectivamente) para cada código NACE.</t>
  </si>
  <si>
    <t xml:space="preserve">Filtrar por campo "Tipo" (neste caso, coluna D) por cada uma das opções 1 a 9, inclusivamente, e, para cada uma, realizar o somatório dos valores existentes nos campos "CCM - alinhamento " e "CCA - alinhamento" (neste caso, colunas N e V, respectivamente). </t>
  </si>
  <si>
    <t>Segmentação por sectores de actividade económica [código NACE] (valor absoluto) - alinhados BTAR</t>
  </si>
  <si>
    <t>Filtrar por [1] campo "Código NACE" (neste caso, coluna AQ): somatório de valores existentes nos campos "CCM - alinhamento " e "CCA - alinhamento" (neste caso, colunas N e V, respectivamente) para cada código NACE.</t>
  </si>
  <si>
    <t xml:space="preserve">Filtrar por campo "Tipo" (neste caso, coluna D) por cada uma das opções 1 a 9, inclusivamente, e, para cada uma, realizar o somatório dos valores existentes no campo "CCM - transição " (neste caso, coluna P). </t>
  </si>
  <si>
    <t>Segmentação por sectores de actividade económica [código NACE] (valor absoluto) - transição (CCM) BTAR</t>
  </si>
  <si>
    <t>Filtrar por [1] campo "Código NACE" (neste caso, coluna AQ) : somatório de valores existentes no campo "CCM - transição "  (neste caso, coluna P) para cada código NACE. Para calcular sob a forma percentual, utilizar, como denominador, a métrica correspondente para os activos alinhados.</t>
  </si>
  <si>
    <t xml:space="preserve">Filtrar por campo "Tipo" (neste caso, coluna D) por cada uma das opções 1 a 9, inclusivamente, e, para cada uma, realizar o somatório dos valores existentes no campo "CCA - adaptação " (neste caso, coluna X). </t>
  </si>
  <si>
    <t>Segmentação por sectores de actividade económica [código NACE] (valor absoluto) - adaptação (CCA) BTAR</t>
  </si>
  <si>
    <t>Filtrar por [1] campo "Código NACE" (neste caso, coluna AQ) : somatório de valores existentes no campo "CCA - adaptação "  (neste caso, coluna X) para cada código NACE. Para calcular sob a forma percentual, utilizar, como denominador, a métrica correspondente para os activos alinhados.</t>
  </si>
  <si>
    <t xml:space="preserve">Filtrar por campo "Tipo" (neste caso, coluna D) por cada uma das opções 1 a 9, inclusivamente, e, para cada uma, realizar o somatório dos valores existentes nos campos "CCM - capacitante " e "CCA - capacitante" (neste caso, colunas R e Z, respectivamente). </t>
  </si>
  <si>
    <t>Segmentação por sectores de actividade económica [código NACE] (valor absoluto) - capacitante BTAR</t>
  </si>
  <si>
    <t>Filtrar por [1] campo "Código NACE" (neste caso, coluna AQ) : somatório de valores existentes nos campos "CCM - capacitante " e "CCA - capacitante" (neste caso, colunas R e Z, respectivamente) para cada código NACE.</t>
  </si>
  <si>
    <t>Diferença entre "segmentação dos tipos de activos em balanço - elegíveis - 9 rubricas diferentes" e "segmentação dos tipos de activos em balanço - alinhados - 9 rubricas diferentes"</t>
  </si>
  <si>
    <t>Elegibilidade BTAR</t>
  </si>
  <si>
    <t>Filtrar por [a] campo "Fim específico (S/N)" (neste caso, coluna J) - opção "Sim (S)": somatórios dos valores existentes nos campos "CCM - elegibilidade" e "CCA - elegibilidade" (neste caso, colunas L e T, respectivamente).</t>
  </si>
  <si>
    <t>Alinhamento BTAR</t>
  </si>
  <si>
    <t>Filtrar por [a] campo "Fim específico (S/N)" (neste caso, coluna J) - opção "Sim (S)": somatórios dos valores existentes nos campos "CCM - alinhamento" e "CCA - alinhamento" (neste caso, colunas N e V, respectivamente).</t>
  </si>
  <si>
    <t>Transição/Adaptação BTAR</t>
  </si>
  <si>
    <t>Filtrar por [a] campo "Fim específico (S/N)" (neste caso, coluna J) - opção "Sim (S)" : somatórios dos valores existentes nos campos "CCM - transição" e "CCA - adaptação" (neste caso, colunas P e X, respectivamente).</t>
  </si>
  <si>
    <t>Capacitante BTAR</t>
  </si>
  <si>
    <t>Filtrar por [a] campo "Fim específico (S/N)" (neste caso, coluna J) - opção "Sim (S)" : somatórios dos valores existentes nos campos "CCM - capacitante" e "CCA - capacitante" (neste caso, colunas R e Z, respectivamente).</t>
  </si>
  <si>
    <t xml:space="preserve">Segmentação dos tipos de activos em balanço - abrangidos BTAR - 9 rubricas diferentes </t>
  </si>
  <si>
    <t xml:space="preserve">Filtrar por campo "Tipo" (neste caso, coluna D) por cada uma das opções 1 a 9, inclusivamente, e, para cada uma, realizar o somatório dos valores existentes no campo "Valor Total" (neste caso, coluna B). </t>
  </si>
  <si>
    <t>Atividades de transição/adaptação BTAR</t>
  </si>
  <si>
    <r>
      <rPr>
        <sz val="11"/>
        <color rgb="FF000000"/>
        <rFont val="Calibri"/>
        <family val="2"/>
      </rPr>
      <t xml:space="preserve">Somatório da métrica "Atividades de transição/adaptação GAR", pertencente ao </t>
    </r>
    <r>
      <rPr>
        <i/>
        <sz val="11"/>
        <color rgb="FF000000"/>
        <rFont val="Calibri"/>
        <family val="2"/>
      </rPr>
      <t>tab</t>
    </r>
    <r>
      <rPr>
        <sz val="11"/>
        <color rgb="FF000000"/>
        <rFont val="Calibri"/>
        <family val="2"/>
      </rPr>
      <t xml:space="preserve"> GAR, com a métrica "Empresas não sujeitas a NFRD - Transição/Adaptação"</t>
    </r>
  </si>
  <si>
    <t>Atividades de capacitação BTAR</t>
  </si>
  <si>
    <r>
      <rPr>
        <sz val="11"/>
        <color rgb="FF000000"/>
        <rFont val="Calibri"/>
        <family val="2"/>
      </rPr>
      <t xml:space="preserve">Somatório da métrica "Atividades de capacitação GAR", pertencente ao </t>
    </r>
    <r>
      <rPr>
        <i/>
        <sz val="11"/>
        <color rgb="FF000000"/>
        <rFont val="Calibri"/>
        <family val="2"/>
      </rPr>
      <t>tab</t>
    </r>
    <r>
      <rPr>
        <sz val="11"/>
        <color rgb="FF000000"/>
        <rFont val="Calibri"/>
        <family val="2"/>
      </rPr>
      <t xml:space="preserve"> GAR, com a métrica "Empresas não sujeitas a NFRD - Capacitante"</t>
    </r>
  </si>
  <si>
    <t>Mitigação das alterações climáticas - alinhamento BTAR</t>
  </si>
  <si>
    <t xml:space="preserve">Filtrar por [1] campo "Tipo" (neste caso, coluna D) para todas as opções 1 a 9, inclusivamente, e realizar o somatório de todos os valores apresentados no campo "CCM - alinhamento" (neste caso, coluna N). </t>
  </si>
  <si>
    <t>Adaptação às alterações climáticas - alinhamento BTAR</t>
  </si>
  <si>
    <t xml:space="preserve">Filtrar por [1] campo "Tipo" (neste caso, coluna D) para todas as opções 1 a 9, inclusivamente, e realizar o somatório de todos os valores apresentados no campo "CCA - alinhamento" (neste caso, coluna V). </t>
  </si>
  <si>
    <t>Nivel 1</t>
  </si>
  <si>
    <t>Nivel 2</t>
  </si>
  <si>
    <t>Nivel 3</t>
  </si>
  <si>
    <t>Nivel 4</t>
  </si>
  <si>
    <t>Irrelevantes</t>
  </si>
  <si>
    <t>Excluídos do numerador</t>
  </si>
  <si>
    <t>Ativos Abrangidos</t>
  </si>
  <si>
    <t>Empresas</t>
  </si>
  <si>
    <r>
      <t xml:space="preserve">
1.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>Instituições de crédito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</si>
  <si>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alibri Light"/>
        <family val="2"/>
      </rPr>
      <t xml:space="preserve">Empréstimos e adiantamentos a empresas
2.       Títulos de dívida, incluindo unidades de participação
</t>
    </r>
    <r>
      <rPr>
        <b/>
        <sz val="9"/>
        <color theme="1"/>
        <rFont val="Calibri Light"/>
        <family val="2"/>
      </rPr>
      <t>3.       Instrumentos de capital próprio</t>
    </r>
  </si>
  <si>
    <t>Outros</t>
  </si>
  <si>
    <t>ID Empresa</t>
  </si>
  <si>
    <t>Sujeição a NFRD</t>
  </si>
  <si>
    <t>Empresa Europeia</t>
  </si>
  <si>
    <t>Atividade</t>
  </si>
  <si>
    <t>CCM elegibilidade</t>
  </si>
  <si>
    <t>CCA elegibilidade</t>
  </si>
  <si>
    <t>CCA alinhamento</t>
  </si>
  <si>
    <t>CCA Transição</t>
  </si>
  <si>
    <t>Conexão a Atividades</t>
  </si>
  <si>
    <t>Deve ser o NIPC, mas deve ter versatilidade para abranger sociedades estrangeiras PT000000000
**É o elemento que faz a conexão entre os dois ficheiros</t>
  </si>
  <si>
    <t>S/N</t>
  </si>
  <si>
    <t>Nota: estes dados não correspondem à totalidade dos dados guardados com o exercício de taxonomia. É uma resumo que é construído</t>
  </si>
  <si>
    <t>ID Atividade</t>
  </si>
  <si>
    <t>ID Interno</t>
  </si>
  <si>
    <t>Algo que permita fazer a conexão a cada empresa</t>
  </si>
  <si>
    <t>Neste caso a percentagem é a percentagem indicada em cada atividade. No futuro será só S/N</t>
  </si>
  <si>
    <t>idem</t>
  </si>
  <si>
    <t>ID Imóvel</t>
  </si>
  <si>
    <t>Algo que permita fazer a conexão a cada imóvel</t>
  </si>
  <si>
    <t>Em bom rigor desnecessário pois é sempre elegível</t>
  </si>
  <si>
    <t>Em bom rigor desnecessário pois é sempre igual</t>
  </si>
  <si>
    <t>ID</t>
  </si>
  <si>
    <t>Indicador</t>
  </si>
  <si>
    <t>Total energy consumption from non-renewable sources (in the reporting period)</t>
  </si>
  <si>
    <t>Climate Change</t>
  </si>
  <si>
    <t>E</t>
  </si>
  <si>
    <t>Total energy consumption from renewable sources (in the reporting period)</t>
  </si>
  <si>
    <t>Total direct GHG emissions of scope 1</t>
  </si>
  <si>
    <t>Total indirect GHG emissions of scope 2</t>
  </si>
  <si>
    <t>Total indirect GHG scope 3 emissions</t>
  </si>
  <si>
    <t>Reduction target (intensity) for GHG</t>
  </si>
  <si>
    <t>Number of contracted workers of the gender: Female</t>
  </si>
  <si>
    <t>Workers of the organisation</t>
  </si>
  <si>
    <t>Number of contracted workers of the gender:  Male</t>
  </si>
  <si>
    <t>Number of contracted workers of the gender:  Other</t>
  </si>
  <si>
    <t>Number of nationalities within your organisation</t>
  </si>
  <si>
    <t>Number of female subcontracted workers</t>
  </si>
  <si>
    <t>Number of male subcontracted workers</t>
  </si>
  <si>
    <t>Number of subcontracted workers of other genders</t>
  </si>
  <si>
    <t>Total Number of work accidents for contracted workers</t>
  </si>
  <si>
    <t>Number of days lost due to injuries, accidents, death or illness (for the reporting period)</t>
  </si>
  <si>
    <t>Total value of financial investment in the community in the last 12 months</t>
  </si>
  <si>
    <t>Affected communities</t>
  </si>
  <si>
    <t>Number of consumers and/or end users at the end of the last 12-month period</t>
  </si>
  <si>
    <t>Consumers and end-users</t>
  </si>
  <si>
    <t>Number of new consumers and/or end users acquired over the last 12 months</t>
  </si>
  <si>
    <t>Number of complaints received regarding breaches of privacy policy</t>
  </si>
  <si>
    <t>Total Number of members of the highest governance body of the gender: female</t>
  </si>
  <si>
    <t>Main conduct policies and corporate culture</t>
  </si>
  <si>
    <t>G</t>
  </si>
  <si>
    <t>Total Number of members of the highest governance body of the gender: male</t>
  </si>
  <si>
    <t>Total Number of members of the highest governance body of the gender: other</t>
  </si>
  <si>
    <t>Number of suppliers evaluated regarding environmental impacts</t>
  </si>
  <si>
    <t>Relations with suppliers and payment practices</t>
  </si>
  <si>
    <t>Number of suppliers identified as causing negative environmental impacts</t>
  </si>
  <si>
    <t>Number of suppliers evaluated according to social criteria</t>
  </si>
  <si>
    <t>Number of suppliers identified as causing negative social impacts</t>
  </si>
  <si>
    <t>Number of corruption cases reported</t>
  </si>
  <si>
    <t>Corruption and bribery prevention and detection</t>
  </si>
  <si>
    <t>Number of bribery cases reported</t>
  </si>
  <si>
    <t>Number of confirmed corruption cases</t>
  </si>
  <si>
    <t>Number of confirmed bribery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</si>
</sst>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0.0%"/>
    <numFmt numFmtId="167" formatCode="#,##0.00\ &quot;€&quot;"/>
    <numFmt numFmtId="168" formatCode="#,##0\ &quot;€&quot;"/>
  </numFmts>
  <fonts count="46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sz val="9"/>
      <color theme="1"/>
      <name val="Calibri Light"/>
      <family val="2"/>
      <scheme val="major"/>
    </font>
    <font>
      <sz val="7"/>
      <color theme="1"/>
      <name val="Times New Roman"/>
      <family val="1"/>
    </font>
    <font>
      <b/>
      <i/>
      <sz val="9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i/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9"/>
      <color theme="1"/>
      <name val="Calibri"/>
      <family val="2"/>
    </font>
    <font>
      <b/>
      <i/>
      <sz val="11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i/>
      <u/>
      <sz val="14"/>
      <color rgb="FF000000"/>
      <name val="Calibri"/>
      <family val="2"/>
      <scheme val="minor"/>
    </font>
    <font>
      <b/>
      <sz val="9"/>
      <color rgb="FF000000"/>
      <name val="Calibri Light"/>
      <family val="2"/>
    </font>
    <font>
      <sz val="9"/>
      <color rgb="FF000000"/>
      <name val="Calibri Light"/>
      <family val="2"/>
    </font>
    <font>
      <sz val="7"/>
      <color rgb="FF000000"/>
      <name val="Times New Roman"/>
      <family val="1"/>
    </font>
    <font>
      <b/>
      <i/>
      <sz val="12"/>
      <color rgb="FF203764"/>
      <name val="Calibri"/>
      <family val="2"/>
      <scheme val="minor"/>
    </font>
    <font>
      <b/>
      <sz val="12"/>
      <color rgb="FF203764"/>
      <name val="Calibri"/>
      <family val="2"/>
      <scheme val="minor"/>
    </font>
    <font>
      <b/>
      <i/>
      <sz val="9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Segoe U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ashed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dashed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wrapText="1"/>
    </xf>
    <xf numFmtId="0" fontId="9" fillId="4" borderId="0" xfId="0" applyFont="1" applyFill="1" applyAlignment="1">
      <alignment horizontal="left" vertical="center" wrapText="1"/>
    </xf>
    <xf numFmtId="0" fontId="5" fillId="4" borderId="0" xfId="0" applyFont="1" applyFill="1"/>
    <xf numFmtId="0" fontId="9" fillId="5" borderId="0" xfId="0" applyFont="1" applyFill="1" applyAlignment="1">
      <alignment horizontal="left" vertical="center" wrapText="1"/>
    </xf>
    <xf numFmtId="0" fontId="5" fillId="5" borderId="0" xfId="0" applyFont="1" applyFill="1"/>
    <xf numFmtId="0" fontId="5" fillId="6" borderId="0" xfId="0" applyFont="1" applyFill="1"/>
    <xf numFmtId="0" fontId="9" fillId="6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vertical="center" wrapText="1"/>
    </xf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4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top" wrapText="1"/>
    </xf>
    <xf numFmtId="0" fontId="4" fillId="7" borderId="0" xfId="0" applyFont="1" applyFill="1" applyAlignment="1">
      <alignment horizontal="center" vertical="top" wrapText="1"/>
    </xf>
    <xf numFmtId="0" fontId="5" fillId="7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horizontal="center"/>
    </xf>
    <xf numFmtId="164" fontId="15" fillId="0" borderId="0" xfId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12" borderId="0" xfId="0" applyFill="1"/>
    <xf numFmtId="0" fontId="22" fillId="12" borderId="0" xfId="0" applyFont="1" applyFill="1"/>
    <xf numFmtId="0" fontId="21" fillId="12" borderId="0" xfId="0" applyFont="1" applyFill="1" applyAlignment="1">
      <alignment horizontal="left"/>
    </xf>
    <xf numFmtId="0" fontId="20" fillId="12" borderId="3" xfId="0" applyFont="1" applyFill="1" applyBorder="1"/>
    <xf numFmtId="0" fontId="23" fillId="12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19" fillId="12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19" fillId="7" borderId="0" xfId="0" applyFont="1" applyFill="1" applyAlignment="1">
      <alignment horizontal="left"/>
    </xf>
    <xf numFmtId="0" fontId="29" fillId="12" borderId="0" xfId="0" applyFont="1" applyFill="1"/>
    <xf numFmtId="0" fontId="30" fillId="14" borderId="0" xfId="0" applyFont="1" applyFill="1" applyAlignment="1">
      <alignment horizontal="left" vertical="center" wrapText="1"/>
    </xf>
    <xf numFmtId="0" fontId="30" fillId="14" borderId="9" xfId="0" applyFont="1" applyFill="1" applyBorder="1" applyAlignment="1">
      <alignment horizontal="left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5" fillId="7" borderId="0" xfId="0" applyFont="1" applyFill="1"/>
    <xf numFmtId="0" fontId="31" fillId="12" borderId="0" xfId="0" applyFont="1" applyFill="1"/>
    <xf numFmtId="0" fontId="0" fillId="12" borderId="7" xfId="0" applyFill="1" applyBorder="1"/>
    <xf numFmtId="0" fontId="0" fillId="12" borderId="8" xfId="0" applyFill="1" applyBorder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31" fillId="12" borderId="7" xfId="0" applyFont="1" applyFill="1" applyBorder="1"/>
    <xf numFmtId="0" fontId="0" fillId="12" borderId="0" xfId="0" applyFill="1" applyAlignment="1">
      <alignment wrapText="1"/>
    </xf>
    <xf numFmtId="0" fontId="31" fillId="12" borderId="8" xfId="0" applyFont="1" applyFill="1" applyBorder="1"/>
    <xf numFmtId="0" fontId="20" fillId="12" borderId="11" xfId="0" applyFont="1" applyFill="1" applyBorder="1"/>
    <xf numFmtId="0" fontId="32" fillId="12" borderId="0" xfId="0" applyFont="1" applyFill="1" applyAlignment="1">
      <alignment vertical="center" wrapText="1"/>
    </xf>
    <xf numFmtId="0" fontId="0" fillId="12" borderId="0" xfId="0" applyFill="1" applyAlignment="1">
      <alignment vertical="center"/>
    </xf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31" fillId="16" borderId="0" xfId="0" applyFont="1" applyFill="1"/>
    <xf numFmtId="0" fontId="0" fillId="12" borderId="0" xfId="0" applyFill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15" xfId="1" applyNumberFormat="1" applyFont="1" applyBorder="1"/>
    <xf numFmtId="0" fontId="0" fillId="0" borderId="15" xfId="0" applyBorder="1" applyAlignment="1">
      <alignment horizontal="center" vertical="center" wrapText="1"/>
    </xf>
    <xf numFmtId="0" fontId="9" fillId="4" borderId="15" xfId="0" applyFont="1" applyFill="1" applyBorder="1" applyAlignment="1">
      <alignment horizontal="left" vertical="center" wrapText="1"/>
    </xf>
    <xf numFmtId="0" fontId="0" fillId="0" borderId="15" xfId="0" applyBorder="1"/>
    <xf numFmtId="16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1" applyNumberFormat="1" applyFont="1" applyBorder="1"/>
    <xf numFmtId="0" fontId="0" fillId="0" borderId="16" xfId="0" applyBorder="1" applyAlignment="1">
      <alignment horizontal="center" vertical="center" wrapText="1"/>
    </xf>
    <xf numFmtId="0" fontId="0" fillId="0" borderId="16" xfId="0" applyBorder="1"/>
    <xf numFmtId="166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quotePrefix="1" applyNumberFormat="1" applyAlignment="1">
      <alignment horizontal="center"/>
    </xf>
    <xf numFmtId="0" fontId="9" fillId="11" borderId="16" xfId="0" applyFont="1" applyFill="1" applyBorder="1" applyAlignment="1">
      <alignment horizontal="left" vertical="center" wrapText="1"/>
    </xf>
    <xf numFmtId="0" fontId="30" fillId="15" borderId="10" xfId="0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30" fillId="15" borderId="0" xfId="0" applyFont="1" applyFill="1" applyAlignment="1">
      <alignment horizontal="left" vertical="center" wrapText="1"/>
    </xf>
    <xf numFmtId="0" fontId="9" fillId="11" borderId="15" xfId="0" applyFont="1" applyFill="1" applyBorder="1" applyAlignment="1">
      <alignment horizontal="left" vertical="center" wrapText="1"/>
    </xf>
    <xf numFmtId="0" fontId="30" fillId="15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30" fillId="17" borderId="10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30" fillId="17" borderId="0" xfId="0" applyFont="1" applyFill="1" applyAlignment="1">
      <alignment horizontal="left" vertical="center" wrapText="1"/>
    </xf>
    <xf numFmtId="0" fontId="30" fillId="17" borderId="9" xfId="0" applyFont="1" applyFill="1" applyBorder="1" applyAlignment="1">
      <alignment horizontal="left" vertic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/>
    <xf numFmtId="0" fontId="0" fillId="8" borderId="0" xfId="0" applyFill="1"/>
    <xf numFmtId="0" fontId="32" fillId="12" borderId="0" xfId="0" applyFont="1" applyFill="1"/>
    <xf numFmtId="0" fontId="36" fillId="12" borderId="0" xfId="0" applyFont="1" applyFill="1"/>
    <xf numFmtId="0" fontId="0" fillId="0" borderId="0" xfId="0" applyAlignment="1">
      <alignment horizontal="left"/>
    </xf>
    <xf numFmtId="0" fontId="33" fillId="0" borderId="0" xfId="0" applyFont="1"/>
    <xf numFmtId="0" fontId="34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31" fillId="0" borderId="7" xfId="0" applyFont="1" applyBorder="1"/>
    <xf numFmtId="0" fontId="31" fillId="0" borderId="8" xfId="0" applyFont="1" applyBorder="1"/>
    <xf numFmtId="0" fontId="38" fillId="0" borderId="0" xfId="0" applyFont="1" applyAlignment="1">
      <alignment horizontal="center" vertical="center"/>
    </xf>
    <xf numFmtId="164" fontId="39" fillId="13" borderId="17" xfId="1" applyNumberFormat="1" applyFont="1" applyFill="1" applyBorder="1" applyAlignment="1">
      <alignment horizontal="center"/>
    </xf>
    <xf numFmtId="0" fontId="39" fillId="13" borderId="17" xfId="0" applyFont="1" applyFill="1" applyBorder="1" applyAlignment="1">
      <alignment horizontal="center"/>
    </xf>
    <xf numFmtId="1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4" fontId="0" fillId="0" borderId="0" xfId="1" applyNumberFormat="1" applyFont="1" applyFill="1"/>
    <xf numFmtId="167" fontId="0" fillId="0" borderId="0" xfId="1" applyNumberFormat="1" applyFont="1" applyFill="1"/>
    <xf numFmtId="168" fontId="0" fillId="0" borderId="0" xfId="1" applyNumberFormat="1" applyFont="1" applyFill="1"/>
    <xf numFmtId="168" fontId="0" fillId="0" borderId="0" xfId="1" applyNumberFormat="1" applyFont="1"/>
    <xf numFmtId="1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6" fontId="0" fillId="0" borderId="15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0" fontId="0" fillId="0" borderId="16" xfId="0" applyNumberFormat="1" applyBorder="1" applyAlignment="1">
      <alignment horizontal="right"/>
    </xf>
    <xf numFmtId="166" fontId="0" fillId="0" borderId="15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10" fontId="0" fillId="0" borderId="0" xfId="2" applyNumberFormat="1" applyFont="1" applyAlignment="1">
      <alignment horizontal="right"/>
    </xf>
    <xf numFmtId="10" fontId="0" fillId="0" borderId="15" xfId="2" applyNumberFormat="1" applyFont="1" applyBorder="1" applyAlignment="1">
      <alignment horizontal="right"/>
    </xf>
    <xf numFmtId="10" fontId="0" fillId="0" borderId="16" xfId="2" applyNumberFormat="1" applyFont="1" applyBorder="1" applyAlignment="1">
      <alignment horizontal="right"/>
    </xf>
    <xf numFmtId="1" fontId="40" fillId="0" borderId="0" xfId="1" applyNumberFormat="1" applyFont="1"/>
    <xf numFmtId="0" fontId="0" fillId="0" borderId="0" xfId="1" applyNumberFormat="1" applyFont="1"/>
    <xf numFmtId="0" fontId="40" fillId="0" borderId="0" xfId="0" applyFont="1"/>
    <xf numFmtId="49" fontId="41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66" fontId="42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0" fillId="0" borderId="18" xfId="0" applyBorder="1"/>
    <xf numFmtId="0" fontId="19" fillId="20" borderId="18" xfId="0" applyFont="1" applyFill="1" applyBorder="1" applyAlignment="1">
      <alignment horizontal="center" wrapText="1"/>
    </xf>
    <xf numFmtId="164" fontId="0" fillId="0" borderId="15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164" fontId="39" fillId="13" borderId="17" xfId="1" applyNumberFormat="1" applyFont="1" applyFill="1" applyBorder="1" applyAlignment="1">
      <alignment horizontal="right"/>
    </xf>
    <xf numFmtId="0" fontId="39" fillId="13" borderId="17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12" borderId="0" xfId="0" applyFill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30" fillId="14" borderId="0" xfId="0" applyFont="1" applyFill="1" applyAlignment="1">
      <alignment horizontal="right" vertical="center" wrapText="1"/>
    </xf>
    <xf numFmtId="0" fontId="9" fillId="4" borderId="15" xfId="0" applyFont="1" applyFill="1" applyBorder="1" applyAlignment="1">
      <alignment horizontal="right" vertical="center" wrapText="1"/>
    </xf>
    <xf numFmtId="0" fontId="30" fillId="14" borderId="9" xfId="0" applyFont="1" applyFill="1" applyBorder="1" applyAlignment="1">
      <alignment horizontal="right" vertical="center" wrapText="1"/>
    </xf>
    <xf numFmtId="0" fontId="9" fillId="11" borderId="16" xfId="0" applyFont="1" applyFill="1" applyBorder="1" applyAlignment="1">
      <alignment horizontal="right" vertical="center" wrapText="1"/>
    </xf>
    <xf numFmtId="0" fontId="30" fillId="15" borderId="10" xfId="0" applyFont="1" applyFill="1" applyBorder="1" applyAlignment="1">
      <alignment horizontal="right" vertical="center" wrapText="1"/>
    </xf>
    <xf numFmtId="0" fontId="9" fillId="11" borderId="0" xfId="0" applyFont="1" applyFill="1" applyAlignment="1">
      <alignment horizontal="right" vertical="center" wrapText="1"/>
    </xf>
    <xf numFmtId="0" fontId="30" fillId="15" borderId="0" xfId="0" applyFont="1" applyFill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0" fillId="15" borderId="9" xfId="0" applyFont="1" applyFill="1" applyBorder="1" applyAlignment="1">
      <alignment horizontal="right" vertical="center" wrapText="1"/>
    </xf>
    <xf numFmtId="0" fontId="9" fillId="3" borderId="16" xfId="0" applyFont="1" applyFill="1" applyBorder="1" applyAlignment="1">
      <alignment horizontal="right" vertical="center" wrapText="1"/>
    </xf>
    <xf numFmtId="0" fontId="30" fillId="17" borderId="10" xfId="0" applyFont="1" applyFill="1" applyBorder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30" fillId="17" borderId="0" xfId="0" applyFont="1" applyFill="1" applyAlignment="1">
      <alignment horizontal="right" vertical="center" wrapText="1"/>
    </xf>
    <xf numFmtId="0" fontId="30" fillId="17" borderId="9" xfId="0" applyFont="1" applyFill="1" applyBorder="1" applyAlignment="1">
      <alignment horizontal="right" vertical="center" wrapText="1"/>
    </xf>
    <xf numFmtId="9" fontId="0" fillId="0" borderId="0" xfId="2" applyFont="1" applyAlignment="1">
      <alignment horizontal="right"/>
    </xf>
    <xf numFmtId="9" fontId="0" fillId="0" borderId="15" xfId="2" applyFont="1" applyBorder="1" applyAlignment="1">
      <alignment horizontal="right"/>
    </xf>
    <xf numFmtId="9" fontId="0" fillId="0" borderId="16" xfId="2" applyFon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6" fontId="0" fillId="0" borderId="0" xfId="0" quotePrefix="1" applyNumberFormat="1" applyAlignment="1">
      <alignment horizontal="right"/>
    </xf>
    <xf numFmtId="0" fontId="36" fillId="0" borderId="0" xfId="0" applyFont="1"/>
    <xf numFmtId="0" fontId="45" fillId="0" borderId="0" xfId="0" applyFont="1" applyAlignment="1">
      <alignment wrapText="1"/>
    </xf>
    <xf numFmtId="0" fontId="45" fillId="0" borderId="0" xfId="0" applyFont="1"/>
    <xf numFmtId="0" fontId="19" fillId="0" borderId="0" xfId="0" applyFont="1"/>
    <xf numFmtId="164" fontId="0" fillId="21" borderId="0" xfId="1" applyNumberFormat="1" applyFont="1" applyFill="1"/>
    <xf numFmtId="168" fontId="0" fillId="21" borderId="0" xfId="1" applyNumberFormat="1" applyFont="1" applyFill="1"/>
    <xf numFmtId="1" fontId="0" fillId="21" borderId="0" xfId="1" applyNumberFormat="1" applyFont="1" applyFill="1"/>
    <xf numFmtId="0" fontId="0" fillId="21" borderId="0" xfId="0" applyFill="1" applyAlignment="1">
      <alignment horizontal="center"/>
    </xf>
    <xf numFmtId="0" fontId="42" fillId="21" borderId="0" xfId="0" applyFont="1" applyFill="1" applyAlignment="1">
      <alignment horizontal="center" vertical="center"/>
    </xf>
    <xf numFmtId="10" fontId="0" fillId="21" borderId="0" xfId="2" applyNumberFormat="1" applyFont="1" applyFill="1" applyAlignment="1">
      <alignment horizontal="right"/>
    </xf>
    <xf numFmtId="164" fontId="0" fillId="21" borderId="0" xfId="1" applyNumberFormat="1" applyFont="1" applyFill="1" applyAlignment="1">
      <alignment horizontal="right"/>
    </xf>
    <xf numFmtId="166" fontId="0" fillId="21" borderId="15" xfId="2" applyNumberFormat="1" applyFont="1" applyFill="1" applyBorder="1" applyAlignment="1">
      <alignment horizontal="right"/>
    </xf>
    <xf numFmtId="10" fontId="0" fillId="21" borderId="0" xfId="0" applyNumberFormat="1" applyFill="1" applyAlignment="1">
      <alignment horizontal="right"/>
    </xf>
    <xf numFmtId="166" fontId="0" fillId="21" borderId="0" xfId="0" applyNumberFormat="1" applyFill="1" applyAlignment="1">
      <alignment horizontal="right"/>
    </xf>
    <xf numFmtId="10" fontId="0" fillId="21" borderId="16" xfId="2" applyNumberFormat="1" applyFont="1" applyFill="1" applyBorder="1" applyAlignment="1">
      <alignment horizontal="right"/>
    </xf>
    <xf numFmtId="10" fontId="0" fillId="21" borderId="15" xfId="2" applyNumberFormat="1" applyFont="1" applyFill="1" applyBorder="1" applyAlignment="1">
      <alignment horizontal="right"/>
    </xf>
    <xf numFmtId="0" fontId="0" fillId="21" borderId="0" xfId="0" applyFill="1"/>
    <xf numFmtId="166" fontId="0" fillId="21" borderId="0" xfId="2" applyNumberFormat="1" applyFont="1" applyFill="1" applyAlignment="1">
      <alignment horizontal="right"/>
    </xf>
    <xf numFmtId="1" fontId="0" fillId="0" borderId="0" xfId="1" applyNumberFormat="1" applyFont="1" applyFill="1"/>
    <xf numFmtId="10" fontId="0" fillId="0" borderId="0" xfId="2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6" fontId="0" fillId="0" borderId="15" xfId="2" applyNumberFormat="1" applyFont="1" applyFill="1" applyBorder="1" applyAlignment="1">
      <alignment horizontal="right"/>
    </xf>
    <xf numFmtId="10" fontId="0" fillId="0" borderId="16" xfId="2" applyNumberFormat="1" applyFont="1" applyFill="1" applyBorder="1" applyAlignment="1">
      <alignment horizontal="right"/>
    </xf>
    <xf numFmtId="10" fontId="0" fillId="0" borderId="15" xfId="2" applyNumberFormat="1" applyFont="1" applyFill="1" applyBorder="1" applyAlignment="1">
      <alignment horizontal="right"/>
    </xf>
    <xf numFmtId="9" fontId="0" fillId="0" borderId="0" xfId="2" applyFont="1" applyFill="1" applyAlignment="1">
      <alignment horizontal="right"/>
    </xf>
    <xf numFmtId="1" fontId="0" fillId="0" borderId="0" xfId="1" applyNumberFormat="1" applyFont="1" applyAlignment="1">
      <alignment horizontal="right"/>
    </xf>
    <xf numFmtId="10" fontId="32" fillId="0" borderId="0" xfId="0" applyNumberFormat="1" applyFont="1" applyAlignment="1">
      <alignment horizontal="right"/>
    </xf>
    <xf numFmtId="164" fontId="0" fillId="9" borderId="0" xfId="1" applyNumberFormat="1" applyFont="1" applyFill="1"/>
    <xf numFmtId="168" fontId="0" fillId="9" borderId="0" xfId="1" applyNumberFormat="1" applyFont="1" applyFill="1"/>
    <xf numFmtId="1" fontId="0" fillId="9" borderId="0" xfId="1" applyNumberFormat="1" applyFont="1" applyFill="1"/>
    <xf numFmtId="0" fontId="0" fillId="9" borderId="0" xfId="0" applyFill="1" applyAlignment="1">
      <alignment horizontal="center"/>
    </xf>
    <xf numFmtId="0" fontId="42" fillId="9" borderId="0" xfId="0" applyFont="1" applyFill="1" applyAlignment="1">
      <alignment horizontal="center" vertical="center"/>
    </xf>
    <xf numFmtId="10" fontId="0" fillId="9" borderId="0" xfId="2" applyNumberFormat="1" applyFont="1" applyFill="1" applyAlignment="1">
      <alignment horizontal="right"/>
    </xf>
    <xf numFmtId="164" fontId="0" fillId="9" borderId="0" xfId="1" applyNumberFormat="1" applyFont="1" applyFill="1" applyAlignment="1">
      <alignment horizontal="right"/>
    </xf>
    <xf numFmtId="166" fontId="0" fillId="9" borderId="15" xfId="2" applyNumberFormat="1" applyFont="1" applyFill="1" applyBorder="1" applyAlignment="1">
      <alignment horizontal="right"/>
    </xf>
    <xf numFmtId="10" fontId="0" fillId="9" borderId="0" xfId="0" applyNumberFormat="1" applyFill="1" applyAlignment="1">
      <alignment horizontal="right"/>
    </xf>
    <xf numFmtId="166" fontId="0" fillId="9" borderId="0" xfId="0" applyNumberFormat="1" applyFill="1" applyAlignment="1">
      <alignment horizontal="right"/>
    </xf>
    <xf numFmtId="10" fontId="0" fillId="9" borderId="16" xfId="2" applyNumberFormat="1" applyFont="1" applyFill="1" applyBorder="1" applyAlignment="1">
      <alignment horizontal="right"/>
    </xf>
    <xf numFmtId="10" fontId="0" fillId="9" borderId="15" xfId="2" applyNumberFormat="1" applyFont="1" applyFill="1" applyBorder="1" applyAlignment="1">
      <alignment horizontal="right"/>
    </xf>
    <xf numFmtId="0" fontId="0" fillId="9" borderId="0" xfId="0" applyFill="1"/>
    <xf numFmtId="166" fontId="0" fillId="9" borderId="0" xfId="2" applyNumberFormat="1" applyFont="1" applyFill="1" applyAlignment="1">
      <alignment horizontal="right"/>
    </xf>
    <xf numFmtId="164" fontId="35" fillId="18" borderId="0" xfId="1" applyNumberFormat="1" applyFont="1" applyFill="1" applyAlignment="1">
      <alignment horizontal="center"/>
    </xf>
    <xf numFmtId="164" fontId="35" fillId="19" borderId="0" xfId="1" applyNumberFormat="1" applyFont="1" applyFill="1" applyAlignment="1">
      <alignment horizontal="center"/>
    </xf>
    <xf numFmtId="164" fontId="35" fillId="17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12" borderId="0" xfId="0" applyFill="1" applyAlignment="1">
      <alignment horizontal="left"/>
    </xf>
    <xf numFmtId="0" fontId="32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/>
    </xf>
    <xf numFmtId="0" fontId="20" fillId="12" borderId="13" xfId="0" applyFont="1" applyFill="1" applyBorder="1" applyAlignment="1">
      <alignment horizontal="center"/>
    </xf>
    <xf numFmtId="0" fontId="20" fillId="12" borderId="14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3" fillId="12" borderId="0" xfId="0" applyFont="1" applyFill="1" applyAlignment="1">
      <alignment horizontal="left"/>
    </xf>
    <xf numFmtId="0" fontId="21" fillId="12" borderId="0" xfId="0" applyFont="1" applyFill="1" applyAlignment="1">
      <alignment horizontal="left"/>
    </xf>
    <xf numFmtId="0" fontId="20" fillId="12" borderId="5" xfId="0" applyFont="1" applyFill="1" applyBorder="1" applyAlignment="1">
      <alignment horizontal="center"/>
    </xf>
    <xf numFmtId="0" fontId="20" fillId="12" borderId="6" xfId="0" applyFont="1" applyFill="1" applyBorder="1" applyAlignment="1">
      <alignment horizontal="center"/>
    </xf>
    <xf numFmtId="0" fontId="20" fillId="13" borderId="3" xfId="0" applyFont="1" applyFill="1" applyBorder="1" applyAlignment="1">
      <alignment horizontal="center"/>
    </xf>
    <xf numFmtId="0" fontId="20" fillId="13" borderId="6" xfId="0" applyFont="1" applyFill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ocumenttasks/documenttask1.xml><?xml version="1.0" encoding="utf-8"?>
<Tasks xmlns="http://schemas.microsoft.com/office/tasks/2019/documenttasks">
  <Task id="{CCB94D36-0EEE-4385-80F1-1FF15EDE378C}">
    <Anchor>
      <Comment id="{FEDDFEB7-BF6D-427E-9A37-7F539135AB3A}"/>
    </Anchor>
    <History>
      <Event time="2023-10-24T15:36:30.02" id="{91B33C66-CBAD-4581-BFE2-463180C33A9A}">
        <Attribution userId="S::henrique.felix@cmore.pt::12677a8a-d900-41db-a1f9-9cb20c4bb215" userName="Henrique Felix" userProvider="AD"/>
        <Anchor>
          <Comment id="{FEDDFEB7-BF6D-427E-9A37-7F539135AB3A}"/>
        </Anchor>
        <Create/>
      </Event>
      <Event time="2023-10-24T15:36:30.02" id="{BB9B7882-095C-47E8-A4B8-C6E9BC258AFE}">
        <Attribution userId="S::henrique.felix@cmore.pt::12677a8a-d900-41db-a1f9-9cb20c4bb215" userName="Henrique Felix" userProvider="AD"/>
        <Anchor>
          <Comment id="{FEDDFEB7-BF6D-427E-9A37-7F539135AB3A}"/>
        </Anchor>
        <Assign userId="S::shedman.chavez@cmore.pt::e260d6b5-d6b1-4b90-8875-bbb1720e9bdf" userName="Shedman Chavez" userProvider="AD"/>
      </Event>
      <Event time="2023-10-24T15:36:30.02" id="{647DADD4-8C7F-4B28-9457-E46862C33AB9}">
        <Attribution userId="S::henrique.felix@cmore.pt::12677a8a-d900-41db-a1f9-9cb20c4bb215" userName="Henrique Felix" userProvider="AD"/>
        <Anchor>
          <Comment id="{FEDDFEB7-BF6D-427E-9A37-7F539135AB3A}"/>
        </Anchor>
        <SetTitle title="@Shedman Chavez . nesse caso , todo lugar no codigo que esta para usar a coluna L , voce usuara a colna AB para o capex. A regra se mantem para as demais colunas"/>
      </Event>
      <Event time="2023-10-26T17:15:42.44" id="{49F53B82-C5B7-48C4-BA50-93D52E6EAB15}">
        <Attribution userId="S::shedman.chavez@cmore.pt::e260d6b5-d6b1-4b90-8875-bbb1720e9bdf" userName="Shedman Chavez" userProvider="AD"/>
        <Progress percentComplete="100"/>
      </Event>
    </History>
  </Task>
  <Task id="{03CC4FCB-9D18-435B-A37C-321E74934F20}">
    <Anchor>
      <Comment id="{3CEB961A-38FF-48E7-B2A7-54B54B9559B6}"/>
    </Anchor>
    <History>
      <Event time="2023-10-24T14:38:46.97" id="{20D43046-A8A6-4D3E-8867-D45C91761A2A}">
        <Attribution userId="S::henrique.felix@cmore.pt::12677a8a-d900-41db-a1f9-9cb20c4bb215" userName="Henrique Felix" userProvider="AD"/>
        <Anchor>
          <Comment id="{3CEB961A-38FF-48E7-B2A7-54B54B9559B6}"/>
        </Anchor>
        <Create/>
      </Event>
      <Event time="2023-10-24T14:38:46.97" id="{363552C6-A836-4A68-915F-BDEF7DE66CA3}">
        <Attribution userId="S::henrique.felix@cmore.pt::12677a8a-d900-41db-a1f9-9cb20c4bb215" userName="Henrique Felix" userProvider="AD"/>
        <Anchor>
          <Comment id="{3CEB961A-38FF-48E7-B2A7-54B54B9559B6}"/>
        </Anchor>
        <Assign userId="S::joao.saagua@cmore.pt::7c05697c-26bd-46d9-a375-644b2a58993b" userName="João Sàágua" userProvider="AD"/>
      </Event>
      <Event time="2023-10-24T14:38:46.97" id="{6F2CE1DB-9F76-47BB-92C2-655D8E7FC959}">
        <Attribution userId="S::henrique.felix@cmore.pt::12677a8a-d900-41db-a1f9-9cb20c4bb215" userName="Henrique Felix" userProvider="AD"/>
        <Anchor>
          <Comment id="{3CEB961A-38FF-48E7-B2A7-54B54B9559B6}"/>
        </Anchor>
        <SetTitle title="@João Sàágua Can you update the NACES with the ID ? I create a new sheet with our NACE and IDS from cmore"/>
      </Event>
      <Event time="2023-11-04T13:49:24.36" id="{F9D61947-4E76-49AB-B58B-1497AA145971}">
        <Attribution userId="S::joao.saagua@cmore.pt::7c05697c-26bd-46d9-a375-644b2a58993b" userName="João Sàágua" userProvider="AD"/>
        <Anchor>
          <Comment id="{F13E5010-C34F-467C-84F6-4262CB7AD693}"/>
        </Anchor>
        <UnassignAll/>
      </Event>
      <Event time="2023-11-04T13:49:24.36" id="{DBF27F7F-DC88-49ED-AC09-247F517283D0}">
        <Attribution userId="S::joao.saagua@cmore.pt::7c05697c-26bd-46d9-a375-644b2a58993b" userName="João Sàágua" userProvider="AD"/>
        <Anchor>
          <Comment id="{F13E5010-C34F-467C-84F6-4262CB7AD693}"/>
        </Anchor>
        <Assign userId="S::rita.amaral@cmore.pt::3c9ac06d-d046-4939-94d2-7276ea1582a1" userName="Rita Amaral" userProvider="AD"/>
      </Event>
    </History>
  </Task>
  <Task id="{666E42DA-29DF-4004-AB9D-0040746079E4}">
    <Anchor>
      <Comment id="{69F0D004-4E03-4FDC-9411-960C566554CB}"/>
    </Anchor>
    <History>
      <Event time="2023-10-24T14:39:06.93" id="{E8AD1C79-39F4-42D1-AE87-98C74265B433}">
        <Attribution userId="S::henrique.felix@cmore.pt::12677a8a-d900-41db-a1f9-9cb20c4bb215" userName="Henrique Felix" userProvider="AD"/>
        <Anchor>
          <Comment id="{69F0D004-4E03-4FDC-9411-960C566554CB}"/>
        </Anchor>
        <Create/>
      </Event>
      <Event time="2023-10-24T14:39:06.93" id="{7C4C2127-EA18-40E2-87CD-538B5B2AF64F}">
        <Attribution userId="S::henrique.felix@cmore.pt::12677a8a-d900-41db-a1f9-9cb20c4bb215" userName="Henrique Felix" userProvider="AD"/>
        <Anchor>
          <Comment id="{69F0D004-4E03-4FDC-9411-960C566554CB}"/>
        </Anchor>
        <Assign userId="S::joao.saagua@cmore.pt::7c05697c-26bd-46d9-a375-644b2a58993b" userName="João Sàágua" userProvider="AD"/>
      </Event>
      <Event time="2023-10-24T14:39:06.93" id="{10971B4C-E3CE-461F-93E7-289E25751A7F}">
        <Attribution userId="S::henrique.felix@cmore.pt::12677a8a-d900-41db-a1f9-9cb20c4bb215" userName="Henrique Felix" userProvider="AD"/>
        <Anchor>
          <Comment id="{69F0D004-4E03-4FDC-9411-960C566554CB}"/>
        </Anchor>
        <SetTitle title="@João Sàágua Can you update witht the companies name and NIF"/>
      </Event>
      <Event time="2023-10-24T23:22:03.42" id="{A9F88407-D141-42D4-A85D-74CF5ACD684D}">
        <Attribution userId="S::joao.saagua@cmore.pt::7c05697c-26bd-46d9-a375-644b2a58993b" userName="João Sàágua" userProvider="AD"/>
        <Progress percentComplete="100"/>
      </Event>
    </History>
  </Task>
</Tasks>
</file>

<file path=xl/documenttasks/documenttask2.xml><?xml version="1.0" encoding="utf-8"?>
<Tasks xmlns="http://schemas.microsoft.com/office/tasks/2019/documenttasks">
  <Task id="{C7F97980-D5A4-462C-87B6-0DC1E6CF1FA8}">
    <Anchor>
      <Comment id="{6C75A1E5-A0DC-4D56-932E-FEBE998972AB}"/>
    </Anchor>
    <History>
      <Event time="2023-10-24T15:36:30.02" id="{91B33C66-CBAD-4581-BFE2-463180C33A9A}">
        <Attribution userId="S::henrique.felix@cmore.pt::12677a8a-d900-41db-a1f9-9cb20c4bb215" userName="Henrique Felix" userProvider="AD"/>
        <Anchor>
          <Comment id="{6C75A1E5-A0DC-4D56-932E-FEBE998972AB}"/>
        </Anchor>
        <Create/>
      </Event>
      <Event time="2023-10-24T15:36:30.02" id="{BB9B7882-095C-47E8-A4B8-C6E9BC258AFE}">
        <Attribution userId="S::henrique.felix@cmore.pt::12677a8a-d900-41db-a1f9-9cb20c4bb215" userName="Henrique Felix" userProvider="AD"/>
        <Anchor>
          <Comment id="{6C75A1E5-A0DC-4D56-932E-FEBE998972AB}"/>
        </Anchor>
        <Assign userId="S::shedman.chavez@cmore.pt::e260d6b5-d6b1-4b90-8875-bbb1720e9bdf" userName="Shedman Chavez" userProvider="AD"/>
      </Event>
      <Event time="2023-10-24T15:36:30.02" id="{647DADD4-8C7F-4B28-9457-E46862C33AB9}">
        <Attribution userId="S::henrique.felix@cmore.pt::12677a8a-d900-41db-a1f9-9cb20c4bb215" userName="Henrique Felix" userProvider="AD"/>
        <Anchor>
          <Comment id="{6C75A1E5-A0DC-4D56-932E-FEBE998972AB}"/>
        </Anchor>
        <SetTitle title="@Shedman Chavez . nesse caso , todo lugar no codigo que esta para usar a coluna L , voce usuara a colna AB para o capex. A regra se mantem para as demais colunas"/>
      </Event>
      <Event time="2023-10-26T17:15:42.44" id="{49F53B82-C5B7-48C4-BA50-93D52E6EAB15}">
        <Attribution userId="S::shedman.chavez@cmore.pt::e260d6b5-d6b1-4b90-8875-bbb1720e9bdf" userName="Shedman Chavez" userProvider="AD"/>
        <Progress percentComplete="100"/>
      </Event>
    </History>
  </Task>
  <Task id="{C04B358E-5FE9-431D-B025-EC2BAF618348}">
    <Anchor>
      <Comment id="{BF360DE5-7FEE-4DEF-8601-9FA27B351BEB}"/>
    </Anchor>
    <History>
      <Event time="2023-10-24T14:39:06.93" id="{E8AD1C79-39F4-42D1-AE87-98C74265B433}">
        <Attribution userId="S::henrique.felix@cmore.pt::12677a8a-d900-41db-a1f9-9cb20c4bb215" userName="Henrique Felix" userProvider="AD"/>
        <Anchor>
          <Comment id="{BF360DE5-7FEE-4DEF-8601-9FA27B351BEB}"/>
        </Anchor>
        <Create/>
      </Event>
      <Event time="2023-10-24T14:39:06.93" id="{7C4C2127-EA18-40E2-87CD-538B5B2AF64F}">
        <Attribution userId="S::henrique.felix@cmore.pt::12677a8a-d900-41db-a1f9-9cb20c4bb215" userName="Henrique Felix" userProvider="AD"/>
        <Anchor>
          <Comment id="{BF360DE5-7FEE-4DEF-8601-9FA27B351BEB}"/>
        </Anchor>
        <Assign userId="S::joao.saagua@cmore.pt::7c05697c-26bd-46d9-a375-644b2a58993b" userName="João Sàágua" userProvider="AD"/>
      </Event>
      <Event time="2023-10-24T14:39:06.93" id="{10971B4C-E3CE-461F-93E7-289E25751A7F}">
        <Attribution userId="S::henrique.felix@cmore.pt::12677a8a-d900-41db-a1f9-9cb20c4bb215" userName="Henrique Felix" userProvider="AD"/>
        <Anchor>
          <Comment id="{BF360DE5-7FEE-4DEF-8601-9FA27B351BEB}"/>
        </Anchor>
        <SetTitle title="@João Sàágua Can you update witht the companies name and NIF"/>
      </Event>
      <Event time="2023-10-24T23:22:03.42" id="{A9F88407-D141-42D4-A85D-74CF5ACD684D}">
        <Attribution userId="S::joao.saagua@cmore.pt::7c05697c-26bd-46d9-a375-644b2a58993b" userName="João Sàágua" userProvider="AD"/>
        <Progress percentComplete="100"/>
      </Event>
    </History>
  </Task>
  <Task id="{88459892-2D38-41E7-9109-8CDE3413CB58}">
    <Anchor>
      <Comment id="{3F0528E4-B9CE-4B5D-A8FE-6F6777324F5B}"/>
    </Anchor>
    <History>
      <Event time="2023-10-24T14:38:46.97" id="{20D43046-A8A6-4D3E-8867-D45C91761A2A}">
        <Attribution userId="S::henrique.felix@cmore.pt::12677a8a-d900-41db-a1f9-9cb20c4bb215" userName="Henrique Felix" userProvider="AD"/>
        <Anchor>
          <Comment id="{3F0528E4-B9CE-4B5D-A8FE-6F6777324F5B}"/>
        </Anchor>
        <Create/>
      </Event>
      <Event time="2023-10-24T14:38:46.97" id="{363552C6-A836-4A68-915F-BDEF7DE66CA3}">
        <Attribution userId="S::henrique.felix@cmore.pt::12677a8a-d900-41db-a1f9-9cb20c4bb215" userName="Henrique Felix" userProvider="AD"/>
        <Anchor>
          <Comment id="{3F0528E4-B9CE-4B5D-A8FE-6F6777324F5B}"/>
        </Anchor>
        <Assign userId="S::joao.saagua@cmore.pt::7c05697c-26bd-46d9-a375-644b2a58993b" userName="João Sàágua" userProvider="AD"/>
      </Event>
      <Event time="2023-10-24T14:38:46.97" id="{6F2CE1DB-9F76-47BB-92C2-655D8E7FC959}">
        <Attribution userId="S::henrique.felix@cmore.pt::12677a8a-d900-41db-a1f9-9cb20c4bb215" userName="Henrique Felix" userProvider="AD"/>
        <Anchor>
          <Comment id="{3F0528E4-B9CE-4B5D-A8FE-6F6777324F5B}"/>
        </Anchor>
        <SetTitle title="@João Sàágua Can you update the NACES with the ID ? I create a new sheet with our NACE and IDS from cmore"/>
      </Event>
      <Event time="2023-11-04T13:47:34.72" id="{31C8A6BC-7831-4FDB-9ADD-D5B0F50E05CF}">
        <Attribution userId="S::joao.saagua@cmore.pt::7c05697c-26bd-46d9-a375-644b2a58993b" userName="João Sàágua" userProvider="AD"/>
        <Anchor>
          <Comment id="{A2EDFFB4-2621-452B-B944-A82A6EAD8F01}"/>
        </Anchor>
        <UnassignAll/>
      </Event>
      <Event time="2023-11-04T13:47:34.72" id="{A7C18464-ED7F-404E-A1B1-6B14430AA999}">
        <Attribution userId="S::joao.saagua@cmore.pt::7c05697c-26bd-46d9-a375-644b2a58993b" userName="João Sàágua" userProvider="AD"/>
        <Anchor>
          <Comment id="{A2EDFFB4-2621-452B-B944-A82A6EAD8F01}"/>
        </Anchor>
        <Assign userId="S::rita.amaral@cmore.pt::3c9ac06d-d046-4939-94d2-7276ea1582a1" userName="Rita Amaral" userProvider="AD"/>
      </Event>
    </History>
  </Task>
</Tasks>
</file>

<file path=xl/documenttasks/documenttask3.xml><?xml version="1.0" encoding="utf-8"?>
<Tasks xmlns="http://schemas.microsoft.com/office/tasks/2019/documenttasks">
  <Task id="{34CE7D57-1D47-46E6-8926-3283BC875859}">
    <Anchor>
      <Comment id="{CE43D621-92F7-4D63-B4AA-4A05EF657E97}"/>
    </Anchor>
    <History>
      <Event time="2023-10-24T14:38:46.97" id="{20D43046-A8A6-4D3E-8867-D45C91761A2A}">
        <Attribution userId="S::henrique.felix@cmore.pt::12677a8a-d900-41db-a1f9-9cb20c4bb215" userName="Henrique Felix" userProvider="AD"/>
        <Anchor>
          <Comment id="{CE43D621-92F7-4D63-B4AA-4A05EF657E97}"/>
        </Anchor>
        <Create/>
      </Event>
      <Event time="2023-10-24T14:38:46.97" id="{363552C6-A836-4A68-915F-BDEF7DE66CA3}">
        <Attribution userId="S::henrique.felix@cmore.pt::12677a8a-d900-41db-a1f9-9cb20c4bb215" userName="Henrique Felix" userProvider="AD"/>
        <Anchor>
          <Comment id="{CE43D621-92F7-4D63-B4AA-4A05EF657E97}"/>
        </Anchor>
        <Assign userId="S::joao.saagua@cmore.pt::7c05697c-26bd-46d9-a375-644b2a58993b" userName="João Sàágua" userProvider="AD"/>
      </Event>
      <Event time="2023-10-24T14:38:46.97" id="{6F2CE1DB-9F76-47BB-92C2-655D8E7FC959}">
        <Attribution userId="S::henrique.felix@cmore.pt::12677a8a-d900-41db-a1f9-9cb20c4bb215" userName="Henrique Felix" userProvider="AD"/>
        <Anchor>
          <Comment id="{CE43D621-92F7-4D63-B4AA-4A05EF657E97}"/>
        </Anchor>
        <SetTitle title="@João Sàágua Can you update the NACES with the ID ? I create a new sheet with our NACE and IDS from cmore"/>
      </Event>
      <Event time="2023-11-04T13:47:34.72" id="{31C8A6BC-7831-4FDB-9ADD-D5B0F50E05CF}">
        <Attribution userId="S::joao.saagua@cmore.pt::7c05697c-26bd-46d9-a375-644b2a58993b" userName="João Sàágua" userProvider="AD"/>
        <Anchor>
          <Comment id="{A2EDFFB4-2621-452B-B944-A82A6EAD8F01}"/>
        </Anchor>
        <UnassignAll/>
      </Event>
      <Event time="2023-11-04T13:47:34.72" id="{A7C18464-ED7F-404E-A1B1-6B14430AA999}">
        <Attribution userId="S::joao.saagua@cmore.pt::7c05697c-26bd-46d9-a375-644b2a58993b" userName="João Sàágua" userProvider="AD"/>
        <Anchor>
          <Comment id="{A2EDFFB4-2621-452B-B944-A82A6EAD8F01}"/>
        </Anchor>
        <Assign userId="S::rita.amaral@cmore.pt::3c9ac06d-d046-4939-94d2-7276ea1582a1" userName="Rita Amaral" userProvider="AD"/>
      </Event>
    </History>
  </Task>
  <Task id="{3653AA69-21FF-48E1-855B-3A8E64074618}">
    <Anchor>
      <Comment id="{B5B0986F-5C2C-479A-8478-5FB2E1729C6D}"/>
    </Anchor>
    <History>
      <Event time="2023-10-24T15:36:30.02" id="{91B33C66-CBAD-4581-BFE2-463180C33A9A}">
        <Attribution userId="S::henrique.felix@cmore.pt::12677a8a-d900-41db-a1f9-9cb20c4bb215" userName="Henrique Felix" userProvider="AD"/>
        <Anchor>
          <Comment id="{B5B0986F-5C2C-479A-8478-5FB2E1729C6D}"/>
        </Anchor>
        <Create/>
      </Event>
      <Event time="2023-10-24T15:36:30.02" id="{BB9B7882-095C-47E8-A4B8-C6E9BC258AFE}">
        <Attribution userId="S::henrique.felix@cmore.pt::12677a8a-d900-41db-a1f9-9cb20c4bb215" userName="Henrique Felix" userProvider="AD"/>
        <Anchor>
          <Comment id="{B5B0986F-5C2C-479A-8478-5FB2E1729C6D}"/>
        </Anchor>
        <Assign userId="S::shedman.chavez@cmore.pt::e260d6b5-d6b1-4b90-8875-bbb1720e9bdf" userName="Shedman Chavez" userProvider="AD"/>
      </Event>
      <Event time="2023-10-24T15:36:30.02" id="{647DADD4-8C7F-4B28-9457-E46862C33AB9}">
        <Attribution userId="S::henrique.felix@cmore.pt::12677a8a-d900-41db-a1f9-9cb20c4bb215" userName="Henrique Felix" userProvider="AD"/>
        <Anchor>
          <Comment id="{B5B0986F-5C2C-479A-8478-5FB2E1729C6D}"/>
        </Anchor>
        <SetTitle title="@Shedman Chavez . nesse caso , todo lugar no codigo que esta para usar a coluna L , voce usuara a colna AB para o capex. A regra se mantem para as demais colunas"/>
      </Event>
      <Event time="2023-10-26T17:15:42.44" id="{49F53B82-C5B7-48C4-BA50-93D52E6EAB15}">
        <Attribution userId="S::shedman.chavez@cmore.pt::e260d6b5-d6b1-4b90-8875-bbb1720e9bdf" userName="Shedman Chavez" userProvider="AD"/>
        <Progress percentComplete="100"/>
      </Event>
    </History>
  </Task>
  <Task id="{6808FFEF-9721-4D8D-8766-41186112D990}">
    <Anchor>
      <Comment id="{36F244FD-4DAF-4AFB-AD0D-A3AAF3340238}"/>
    </Anchor>
    <History>
      <Event time="2023-10-24T14:39:06.93" id="{E8AD1C79-39F4-42D1-AE87-98C74265B433}">
        <Attribution userId="S::henrique.felix@cmore.pt::12677a8a-d900-41db-a1f9-9cb20c4bb215" userName="Henrique Felix" userProvider="AD"/>
        <Anchor>
          <Comment id="{36F244FD-4DAF-4AFB-AD0D-A3AAF3340238}"/>
        </Anchor>
        <Create/>
      </Event>
      <Event time="2023-10-24T14:39:06.93" id="{7C4C2127-EA18-40E2-87CD-538B5B2AF64F}">
        <Attribution userId="S::henrique.felix@cmore.pt::12677a8a-d900-41db-a1f9-9cb20c4bb215" userName="Henrique Felix" userProvider="AD"/>
        <Anchor>
          <Comment id="{36F244FD-4DAF-4AFB-AD0D-A3AAF3340238}"/>
        </Anchor>
        <Assign userId="S::joao.saagua@cmore.pt::7c05697c-26bd-46d9-a375-644b2a58993b" userName="João Sàágua" userProvider="AD"/>
      </Event>
      <Event time="2023-10-24T14:39:06.93" id="{10971B4C-E3CE-461F-93E7-289E25751A7F}">
        <Attribution userId="S::henrique.felix@cmore.pt::12677a8a-d900-41db-a1f9-9cb20c4bb215" userName="Henrique Felix" userProvider="AD"/>
        <Anchor>
          <Comment id="{36F244FD-4DAF-4AFB-AD0D-A3AAF3340238}"/>
        </Anchor>
        <SetTitle title="@João Sàágua Can you update witht the companies name and NIF"/>
      </Event>
      <Event time="2023-10-24T23:22:03.42" id="{A9F88407-D141-42D4-A85D-74CF5ACD684D}">
        <Attribution userId="S::joao.saagua@cmore.pt::7c05697c-26bd-46d9-a375-644b2a58993b" userName="João Sàágua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João Sàágua" id="{BB875223-6610-4801-9D36-C3556A151E43}" userId="joao.saagua@cmore.pt" providerId="PeoplePicker"/>
  <person displayName="Rita Amaral" id="{2A9AAD2E-C3EF-428B-8FF3-FDA9F28DF778}" userId="rita.amaral@cmore.pt" providerId="PeoplePicker"/>
  <person displayName="Henrique Felix" id="{5097C0ED-5AA0-4EE1-8403-288BDECA36BD}" userId="henrique.felix@cmore.pt" providerId="PeoplePicker"/>
  <person displayName="Shedman Chavez" id="{2814CC61-3016-4611-B1EC-E043C8C7AA3A}" userId="shedman.chavez@cmore.pt" providerId="PeoplePicker"/>
  <person displayName="Luís" id="{2D90596F-0952-4AF5-A056-DC2A0D64EE3E}" userId="S::luis@cmore.pt::ac55b2a2-efe8-46e0-bd5e-b4a916f9268e" providerId="AD"/>
  <person displayName="João Sàágua" id="{01870C40-51E1-4935-A093-CA657CC28984}" userId="S::joao.saagua@cmore.pt::7c05697c-26bd-46d9-a375-644b2a58993b" providerId="AD"/>
  <person displayName="Henrique Felix" id="{6B77B6BB-BCF5-4FCA-80BD-86C879AFA744}" userId="S::henrique.felix@cmore.pt::12677a8a-d900-41db-a1f9-9cb20c4bb215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2" dT="2023-10-24T15:36:30.06" personId="{6B77B6BB-BCF5-4FCA-80BD-86C879AFA744}" id="{FEDDFEB7-BF6D-427E-9A37-7F539135AB3A}" done="1">
    <text xml:space="preserve">@Shedman Chavez . 
nesse caso , todo lugar no codigo que esta para usar a coluna L , voce usuara a colna AB para o capex. 
A regra se mantem para as demais colunas </text>
    <mentions>
      <mention mentionpersonId="{2814CC61-3016-4611-B1EC-E043C8C7AA3A}" mentionId="{55554C6D-37F2-4873-BB5B-833FE924F196}" startIndex="0" length="15"/>
    </mentions>
  </threadedComment>
  <threadedComment ref="E4" dT="2023-10-24T14:39:06.97" personId="{6B77B6BB-BCF5-4FCA-80BD-86C879AFA744}" id="{69F0D004-4E03-4FDC-9411-960C566554CB}" done="1">
    <text xml:space="preserve">@João Sàágua  Can you update witht the companies name and NIF </text>
    <mentions>
      <mention mentionpersonId="{BB875223-6610-4801-9D36-C3556A151E43}" mentionId="{B8E104DF-DF1A-48EC-B219-09DA1116AEBF}" startIndex="0" length="12"/>
    </mentions>
  </threadedComment>
  <threadedComment ref="H4" dT="2023-10-24T14:38:47.03" personId="{6B77B6BB-BCF5-4FCA-80BD-86C879AFA744}" id="{3CEB961A-38FF-48E7-B2A7-54B54B9559B6}">
    <text>@João Sàágua 
Can you update the NACES with the ID ? 
I create a new sheet with our NACE and IDS from cmore</text>
    <mentions>
      <mention mentionpersonId="{BB875223-6610-4801-9D36-C3556A151E43}" mentionId="{813801F3-AEAA-4185-931D-A31E868333BE}" startIndex="0" length="12"/>
    </mentions>
  </threadedComment>
  <threadedComment ref="H4" dT="2023-10-24T23:26:12.97" personId="{01870C40-51E1-4935-A093-CA657CC28984}" id="{F4343F5D-0E15-40D9-B221-52EB9F0DB1AB}" parentId="{3CEB961A-38FF-48E7-B2A7-54B54B9559B6}">
    <text xml:space="preserve">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</text>
    <mentions>
      <mention mentionpersonId="{2814CC61-3016-4611-B1EC-E043C8C7AA3A}" mentionId="{29BC3130-D6E4-45C5-B45B-09FFAC4E22C7}" startIndex="124" length="15"/>
      <mention mentionpersonId="{5097C0ED-5AA0-4EE1-8403-288BDECA36BD}" mentionId="{65DC775F-1A21-4338-8D0F-5DB003132DC1}" startIndex="188" length="15"/>
    </mentions>
  </threadedComment>
  <threadedComment ref="H4" dT="2023-11-04T13:49:24.42" personId="{01870C40-51E1-4935-A093-CA657CC28984}" id="{F13E5010-C34F-467C-84F6-4262CB7AD693}" parentId="{3CEB961A-38FF-48E7-B2A7-54B54B9559B6}">
    <text>@Rita Amaral , @Henrique Felix , C-MORE's IDs for NACE Codes have been added in column BH of the "Query base" sheet.</text>
    <mentions>
      <mention mentionpersonId="{2A9AAD2E-C3EF-428B-8FF3-FDA9F28DF778}" mentionId="{631EBECF-FD1D-4374-8D06-BE2AC19F22FA}" startIndex="0" length="12"/>
      <mention mentionpersonId="{5097C0ED-5AA0-4EE1-8403-288BDECA36BD}" mentionId="{47D16AAA-14A8-4E06-843A-C0BE17B81958}" startIndex="15" length="15"/>
    </mentions>
  </threadedComment>
  <threadedComment ref="K8" dT="2023-11-10T09:24:31.94" personId="{2D90596F-0952-4AF5-A056-DC2A0D64EE3E}" id="{3F7FB071-BB6F-4A98-8F7B-C43D4D299B4F}">
    <text>Fim especifico e linha selecionada</text>
  </threadedComment>
  <threadedComment ref="P8" dT="2023-11-10T08:49:43.13" personId="{2D90596F-0952-4AF5-A056-DC2A0D64EE3E}" id="{6DCD3C1A-8F15-45B0-8458-ADFC17A0C733}">
    <text>O que deu origem ao 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2" dT="2023-10-24T15:36:30.06" personId="{6B77B6BB-BCF5-4FCA-80BD-86C879AFA744}" id="{6C75A1E5-A0DC-4D56-932E-FEBE998972AB}" done="1">
    <text xml:space="preserve">@Shedman Chavez . 
nesse caso , todo lugar no codigo que esta para usar a coluna L , voce usuara a colna AB para o capex. 
A regra se mantem para as demais colunas </text>
    <mentions>
      <mention mentionpersonId="{2814CC61-3016-4611-B1EC-E043C8C7AA3A}" mentionId="{CBEF93D6-E3DB-4203-99AA-9E567D0DAE4E}" startIndex="0" length="15"/>
    </mentions>
  </threadedComment>
  <threadedComment ref="E4" dT="2023-10-24T14:39:06.97" personId="{6B77B6BB-BCF5-4FCA-80BD-86C879AFA744}" id="{BF360DE5-7FEE-4DEF-8601-9FA27B351BEB}" done="1">
    <text xml:space="preserve">@João Sàágua  Can you update witht the companies name and NIF </text>
    <mentions>
      <mention mentionpersonId="{BB875223-6610-4801-9D36-C3556A151E43}" mentionId="{2B9D129E-4224-4602-8F92-3C912DB0CB60}" startIndex="0" length="12"/>
    </mentions>
  </threadedComment>
  <threadedComment ref="H4" dT="2023-10-24T14:38:47.03" personId="{6B77B6BB-BCF5-4FCA-80BD-86C879AFA744}" id="{3F0528E4-B9CE-4B5D-A8FE-6F6777324F5B}">
    <text>@João Sàágua 
Can you update the NACES with the ID ? 
I create a new sheet with our NACE and IDS from cmore</text>
    <mentions>
      <mention mentionpersonId="{BB875223-6610-4801-9D36-C3556A151E43}" mentionId="{55316BC3-B5B2-4136-AC51-A10182EEA023}" startIndex="0" length="12"/>
    </mentions>
  </threadedComment>
  <threadedComment ref="H4" dT="2023-10-24T23:26:12.97" personId="{01870C40-51E1-4935-A093-CA657CC28984}" id="{95C2615F-DD7E-482E-B556-BA3D6FD81801}" parentId="{3F0528E4-B9CE-4B5D-A8FE-6F6777324F5B}">
    <text xml:space="preserve">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</text>
    <mentions>
      <mention mentionpersonId="{2814CC61-3016-4611-B1EC-E043C8C7AA3A}" mentionId="{8AF92320-E911-4FCD-8E3D-D265A3ECD8BC}" startIndex="124" length="15"/>
      <mention mentionpersonId="{5097C0ED-5AA0-4EE1-8403-288BDECA36BD}" mentionId="{694AE064-79B0-4EA3-B0C9-00BA92A69BA3}" startIndex="188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B2" dT="2023-10-24T15:36:30.06" personId="{6B77B6BB-BCF5-4FCA-80BD-86C879AFA744}" id="{B5B0986F-5C2C-479A-8478-5FB2E1729C6D}" done="1">
    <text xml:space="preserve">@Shedman Chavez . 
nesse caso , todo lugar no codigo que esta para usar a coluna L , voce usuara a colna AB para o capex. 
A regra se mantem para as demais colunas </text>
    <mentions>
      <mention mentionpersonId="{2814CC61-3016-4611-B1EC-E043C8C7AA3A}" mentionId="{F620E20C-608E-49E1-BE38-B67C81244769}" startIndex="0" length="15"/>
    </mentions>
  </threadedComment>
  <threadedComment ref="E4" dT="2023-10-24T14:39:06.97" personId="{6B77B6BB-BCF5-4FCA-80BD-86C879AFA744}" id="{36F244FD-4DAF-4AFB-AD0D-A3AAF3340238}" done="1">
    <text xml:space="preserve">@João Sàágua  Can you update witht the companies name and NIF </text>
    <mentions>
      <mention mentionpersonId="{BB875223-6610-4801-9D36-C3556A151E43}" mentionId="{71CD270C-465A-4725-97B2-E0BE10BC21FE}" startIndex="0" length="12"/>
    </mentions>
  </threadedComment>
  <threadedComment ref="H4" dT="2023-10-24T14:38:47.03" personId="{6B77B6BB-BCF5-4FCA-80BD-86C879AFA744}" id="{CE43D621-92F7-4D63-B4AA-4A05EF657E97}">
    <text>@João Sàágua 
Can you update the NACES with the ID ? 
I create a new sheet with our NACE and IDS from cmore</text>
    <mentions>
      <mention mentionpersonId="{BB875223-6610-4801-9D36-C3556A151E43}" mentionId="{665D6C9B-B21F-470B-957C-436956B22275}" startIndex="0" length="12"/>
    </mentions>
  </threadedComment>
  <threadedComment ref="H4" dT="2023-10-24T23:26:12.97" personId="{01870C40-51E1-4935-A093-CA657CC28984}" id="{2636ACA9-38B0-4BA6-8C8E-7E981A2EC0B2}" parentId="{CE43D621-92F7-4D63-B4AA-4A05EF657E97}">
    <text xml:space="preserve">Could you please clarify this request? The NACE codes were included, last Thursday, October 19th, in the format agreed with @Shedman Chavez, "LNN.NN". with L for letter and N for numbers. @Henrique Felix , could you please specify how you would like these NACE codes to be adjusted?
</text>
    <mentions>
      <mention mentionpersonId="{2814CC61-3016-4611-B1EC-E043C8C7AA3A}" mentionId="{EE74209C-11C7-42FB-94DB-7FF125267313}" startIndex="124" length="15"/>
      <mention mentionpersonId="{5097C0ED-5AA0-4EE1-8403-288BDECA36BD}" mentionId="{1353D7E0-3079-4A0D-9D21-B9A7C41F698D}" startIndex="188" length="15"/>
    </mentions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9/04/relationships/documenttask" Target="../documenttasks/documenttask3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7747-E174-4E7E-9395-F98A433F45C8}">
  <dimension ref="A1:C705"/>
  <sheetViews>
    <sheetView topLeftCell="A515" workbookViewId="0">
      <selection activeCell="A524" sqref="A524"/>
    </sheetView>
  </sheetViews>
  <sheetFormatPr defaultRowHeight="15"/>
  <cols>
    <col min="2" max="2" width="20.42578125" customWidth="1"/>
    <col min="3" max="3" width="255.7109375" bestFit="1" customWidth="1"/>
  </cols>
  <sheetData>
    <row r="1" spans="1:3">
      <c r="B1" t="s">
        <v>0</v>
      </c>
      <c r="C1" t="s">
        <v>1</v>
      </c>
    </row>
    <row r="2" spans="1:3">
      <c r="A2" s="181" t="str">
        <f t="shared" ref="A2:A65" si="0">MID(C2, SEARCH("""en"": """, C2) + 7, 6)</f>
        <v xml:space="preserve">A01 - </v>
      </c>
      <c r="B2" s="181">
        <v>248</v>
      </c>
      <c r="C2" s="181" t="s">
        <v>2</v>
      </c>
    </row>
    <row r="3" spans="1:3">
      <c r="A3" s="181" t="str">
        <f t="shared" si="0"/>
        <v>A01.11</v>
      </c>
      <c r="B3" s="181">
        <v>249</v>
      </c>
      <c r="C3" s="181" t="s">
        <v>3</v>
      </c>
    </row>
    <row r="4" spans="1:3">
      <c r="A4" s="181" t="str">
        <f t="shared" si="0"/>
        <v>A01.12</v>
      </c>
      <c r="B4" s="181">
        <v>250</v>
      </c>
      <c r="C4" s="181" t="s">
        <v>4</v>
      </c>
    </row>
    <row r="5" spans="1:3">
      <c r="A5" s="181" t="str">
        <f t="shared" si="0"/>
        <v>A01.13</v>
      </c>
      <c r="B5" s="181">
        <v>251</v>
      </c>
      <c r="C5" s="181" t="s">
        <v>5</v>
      </c>
    </row>
    <row r="6" spans="1:3">
      <c r="A6" s="181" t="str">
        <f t="shared" si="0"/>
        <v>A01.14</v>
      </c>
      <c r="B6" s="181">
        <v>252</v>
      </c>
      <c r="C6" s="181" t="s">
        <v>6</v>
      </c>
    </row>
    <row r="7" spans="1:3">
      <c r="A7" s="181" t="str">
        <f t="shared" si="0"/>
        <v>A01.15</v>
      </c>
      <c r="B7" s="181">
        <v>253</v>
      </c>
      <c r="C7" s="181" t="s">
        <v>7</v>
      </c>
    </row>
    <row r="8" spans="1:3">
      <c r="A8" s="181" t="str">
        <f t="shared" si="0"/>
        <v>A01.16</v>
      </c>
      <c r="B8" s="181">
        <v>254</v>
      </c>
      <c r="C8" s="181" t="s">
        <v>8</v>
      </c>
    </row>
    <row r="9" spans="1:3">
      <c r="A9" s="181" t="str">
        <f t="shared" si="0"/>
        <v>A01.19</v>
      </c>
      <c r="B9" s="181">
        <v>255</v>
      </c>
      <c r="C9" s="181" t="s">
        <v>9</v>
      </c>
    </row>
    <row r="10" spans="1:3">
      <c r="A10" s="181" t="str">
        <f t="shared" si="0"/>
        <v>A01.21</v>
      </c>
      <c r="B10" s="181">
        <v>256</v>
      </c>
      <c r="C10" s="181" t="s">
        <v>10</v>
      </c>
    </row>
    <row r="11" spans="1:3">
      <c r="A11" s="181" t="str">
        <f t="shared" si="0"/>
        <v>A01.22</v>
      </c>
      <c r="B11" s="181">
        <v>257</v>
      </c>
      <c r="C11" s="181" t="s">
        <v>11</v>
      </c>
    </row>
    <row r="12" spans="1:3">
      <c r="A12" s="181" t="str">
        <f t="shared" si="0"/>
        <v>A01.23</v>
      </c>
      <c r="B12" s="181">
        <v>258</v>
      </c>
      <c r="C12" s="181" t="s">
        <v>12</v>
      </c>
    </row>
    <row r="13" spans="1:3">
      <c r="A13" s="181" t="str">
        <f t="shared" si="0"/>
        <v>A01.24</v>
      </c>
      <c r="B13" s="181">
        <v>259</v>
      </c>
      <c r="C13" s="181" t="s">
        <v>13</v>
      </c>
    </row>
    <row r="14" spans="1:3">
      <c r="A14" s="181" t="str">
        <f t="shared" si="0"/>
        <v>A01.25</v>
      </c>
      <c r="B14" s="181">
        <v>260</v>
      </c>
      <c r="C14" s="181" t="s">
        <v>14</v>
      </c>
    </row>
    <row r="15" spans="1:3">
      <c r="A15" s="181" t="str">
        <f t="shared" si="0"/>
        <v>A01.26</v>
      </c>
      <c r="B15" s="181">
        <v>261</v>
      </c>
      <c r="C15" s="181" t="s">
        <v>15</v>
      </c>
    </row>
    <row r="16" spans="1:3">
      <c r="A16" s="181" t="str">
        <f t="shared" si="0"/>
        <v>A01.27</v>
      </c>
      <c r="B16" s="181">
        <v>262</v>
      </c>
      <c r="C16" s="181" t="s">
        <v>16</v>
      </c>
    </row>
    <row r="17" spans="1:3">
      <c r="A17" s="181" t="str">
        <f t="shared" si="0"/>
        <v>A01.28</v>
      </c>
      <c r="B17" s="181">
        <v>263</v>
      </c>
      <c r="C17" s="181" t="s">
        <v>17</v>
      </c>
    </row>
    <row r="18" spans="1:3">
      <c r="A18" s="181" t="str">
        <f t="shared" si="0"/>
        <v>A01.29</v>
      </c>
      <c r="B18" s="181">
        <v>264</v>
      </c>
      <c r="C18" s="181" t="s">
        <v>18</v>
      </c>
    </row>
    <row r="19" spans="1:3">
      <c r="A19" s="181" t="str">
        <f t="shared" si="0"/>
        <v>A01.30</v>
      </c>
      <c r="B19" s="181">
        <v>265</v>
      </c>
      <c r="C19" s="181" t="s">
        <v>19</v>
      </c>
    </row>
    <row r="20" spans="1:3">
      <c r="A20" s="181" t="str">
        <f t="shared" si="0"/>
        <v>A01.41</v>
      </c>
      <c r="B20" s="181">
        <v>266</v>
      </c>
      <c r="C20" s="181" t="s">
        <v>20</v>
      </c>
    </row>
    <row r="21" spans="1:3">
      <c r="A21" s="181" t="str">
        <f t="shared" si="0"/>
        <v>A01.42</v>
      </c>
      <c r="B21" s="181">
        <v>267</v>
      </c>
      <c r="C21" s="181" t="s">
        <v>21</v>
      </c>
    </row>
    <row r="22" spans="1:3">
      <c r="A22" s="181" t="str">
        <f t="shared" si="0"/>
        <v>A01.43</v>
      </c>
      <c r="B22" s="181">
        <v>268</v>
      </c>
      <c r="C22" s="181" t="s">
        <v>22</v>
      </c>
    </row>
    <row r="23" spans="1:3">
      <c r="A23" s="181" t="str">
        <f t="shared" si="0"/>
        <v>A01.44</v>
      </c>
      <c r="B23" s="181">
        <v>269</v>
      </c>
      <c r="C23" s="181" t="s">
        <v>23</v>
      </c>
    </row>
    <row r="24" spans="1:3">
      <c r="A24" s="181" t="str">
        <f t="shared" si="0"/>
        <v>A01.45</v>
      </c>
      <c r="B24" s="181">
        <v>270</v>
      </c>
      <c r="C24" s="181" t="s">
        <v>24</v>
      </c>
    </row>
    <row r="25" spans="1:3">
      <c r="A25" s="181" t="str">
        <f t="shared" si="0"/>
        <v>A01.46</v>
      </c>
      <c r="B25" s="181">
        <v>271</v>
      </c>
      <c r="C25" s="181" t="s">
        <v>25</v>
      </c>
    </row>
    <row r="26" spans="1:3">
      <c r="A26" s="181" t="str">
        <f t="shared" si="0"/>
        <v>A01.47</v>
      </c>
      <c r="B26" s="181">
        <v>272</v>
      </c>
      <c r="C26" s="181" t="s">
        <v>26</v>
      </c>
    </row>
    <row r="27" spans="1:3">
      <c r="A27" s="181" t="str">
        <f t="shared" si="0"/>
        <v>A01.49</v>
      </c>
      <c r="B27" s="181">
        <v>273</v>
      </c>
      <c r="C27" s="181" t="s">
        <v>27</v>
      </c>
    </row>
    <row r="28" spans="1:3">
      <c r="A28" s="181" t="str">
        <f t="shared" si="0"/>
        <v>A01.50</v>
      </c>
      <c r="B28" s="181">
        <v>274</v>
      </c>
      <c r="C28" s="181" t="s">
        <v>28</v>
      </c>
    </row>
    <row r="29" spans="1:3">
      <c r="A29" s="181" t="str">
        <f t="shared" si="0"/>
        <v>A01.61</v>
      </c>
      <c r="B29" s="181">
        <v>275</v>
      </c>
      <c r="C29" s="181" t="s">
        <v>29</v>
      </c>
    </row>
    <row r="30" spans="1:3">
      <c r="A30" s="181" t="str">
        <f t="shared" si="0"/>
        <v>A01.62</v>
      </c>
      <c r="B30" s="181">
        <v>276</v>
      </c>
      <c r="C30" s="181" t="s">
        <v>30</v>
      </c>
    </row>
    <row r="31" spans="1:3">
      <c r="A31" s="181" t="str">
        <f t="shared" si="0"/>
        <v>A01.63</v>
      </c>
      <c r="B31" s="181">
        <v>277</v>
      </c>
      <c r="C31" s="181" t="s">
        <v>31</v>
      </c>
    </row>
    <row r="32" spans="1:3">
      <c r="A32" s="181" t="str">
        <f t="shared" si="0"/>
        <v>A01.64</v>
      </c>
      <c r="B32" s="181">
        <v>278</v>
      </c>
      <c r="C32" s="181" t="s">
        <v>32</v>
      </c>
    </row>
    <row r="33" spans="1:3">
      <c r="A33" s="181" t="str">
        <f t="shared" si="0"/>
        <v>A01.70</v>
      </c>
      <c r="B33" s="181">
        <v>279</v>
      </c>
      <c r="C33" s="181" t="s">
        <v>33</v>
      </c>
    </row>
    <row r="34" spans="1:3">
      <c r="A34" s="181" t="str">
        <f t="shared" si="0"/>
        <v xml:space="preserve">A02 - </v>
      </c>
      <c r="B34" s="181">
        <v>280</v>
      </c>
      <c r="C34" s="181" t="s">
        <v>34</v>
      </c>
    </row>
    <row r="35" spans="1:3">
      <c r="A35" s="181" t="str">
        <f t="shared" si="0"/>
        <v>A02.10</v>
      </c>
      <c r="B35" s="181">
        <v>281</v>
      </c>
      <c r="C35" s="181" t="s">
        <v>35</v>
      </c>
    </row>
    <row r="36" spans="1:3">
      <c r="A36" s="181" t="str">
        <f t="shared" si="0"/>
        <v>A02.20</v>
      </c>
      <c r="B36" s="181">
        <v>282</v>
      </c>
      <c r="C36" s="181" t="s">
        <v>36</v>
      </c>
    </row>
    <row r="37" spans="1:3">
      <c r="A37" s="181" t="str">
        <f t="shared" si="0"/>
        <v>A02.30</v>
      </c>
      <c r="B37" s="181">
        <v>283</v>
      </c>
      <c r="C37" s="181" t="s">
        <v>37</v>
      </c>
    </row>
    <row r="38" spans="1:3">
      <c r="A38" s="181" t="str">
        <f t="shared" si="0"/>
        <v>A02.40</v>
      </c>
      <c r="B38" s="181">
        <v>284</v>
      </c>
      <c r="C38" s="181" t="s">
        <v>38</v>
      </c>
    </row>
    <row r="39" spans="1:3">
      <c r="A39" s="181" t="str">
        <f t="shared" si="0"/>
        <v xml:space="preserve">A03 - </v>
      </c>
      <c r="B39" s="181">
        <v>285</v>
      </c>
      <c r="C39" s="181" t="s">
        <v>39</v>
      </c>
    </row>
    <row r="40" spans="1:3">
      <c r="A40" s="181" t="str">
        <f t="shared" si="0"/>
        <v>A03.11</v>
      </c>
      <c r="B40" s="181">
        <v>286</v>
      </c>
      <c r="C40" s="181" t="s">
        <v>40</v>
      </c>
    </row>
    <row r="41" spans="1:3">
      <c r="A41" s="181" t="str">
        <f t="shared" si="0"/>
        <v>A03.12</v>
      </c>
      <c r="B41" s="181">
        <v>287</v>
      </c>
      <c r="C41" s="181" t="s">
        <v>41</v>
      </c>
    </row>
    <row r="42" spans="1:3">
      <c r="A42" s="181" t="str">
        <f t="shared" si="0"/>
        <v>A03.21</v>
      </c>
      <c r="B42" s="181">
        <v>288</v>
      </c>
      <c r="C42" s="181" t="s">
        <v>42</v>
      </c>
    </row>
    <row r="43" spans="1:3">
      <c r="A43" s="181" t="str">
        <f t="shared" si="0"/>
        <v>A03.22</v>
      </c>
      <c r="B43" s="181">
        <v>289</v>
      </c>
      <c r="C43" s="181" t="s">
        <v>43</v>
      </c>
    </row>
    <row r="44" spans="1:3">
      <c r="A44" s="181" t="str">
        <f t="shared" si="0"/>
        <v xml:space="preserve">B05 - </v>
      </c>
      <c r="B44" s="181">
        <v>290</v>
      </c>
      <c r="C44" s="181" t="s">
        <v>44</v>
      </c>
    </row>
    <row r="45" spans="1:3">
      <c r="A45" s="181" t="str">
        <f t="shared" si="0"/>
        <v>B05.10</v>
      </c>
      <c r="B45" s="181">
        <v>291</v>
      </c>
      <c r="C45" s="181" t="s">
        <v>45</v>
      </c>
    </row>
    <row r="46" spans="1:3">
      <c r="A46" s="181" t="str">
        <f t="shared" si="0"/>
        <v>B05.20</v>
      </c>
      <c r="B46" s="181">
        <v>292</v>
      </c>
      <c r="C46" s="181" t="s">
        <v>46</v>
      </c>
    </row>
    <row r="47" spans="1:3">
      <c r="A47" s="181" t="str">
        <f t="shared" si="0"/>
        <v xml:space="preserve">B06 - </v>
      </c>
      <c r="B47" s="181">
        <v>293</v>
      </c>
      <c r="C47" s="181" t="s">
        <v>47</v>
      </c>
    </row>
    <row r="48" spans="1:3">
      <c r="A48" s="181" t="str">
        <f t="shared" si="0"/>
        <v>B06.10</v>
      </c>
      <c r="B48" s="181">
        <v>294</v>
      </c>
      <c r="C48" s="181" t="s">
        <v>48</v>
      </c>
    </row>
    <row r="49" spans="1:3">
      <c r="A49" s="181" t="str">
        <f t="shared" si="0"/>
        <v>B06.20</v>
      </c>
      <c r="B49" s="181">
        <v>295</v>
      </c>
      <c r="C49" s="181" t="s">
        <v>49</v>
      </c>
    </row>
    <row r="50" spans="1:3">
      <c r="A50" s="181" t="str">
        <f t="shared" si="0"/>
        <v xml:space="preserve">B07 - </v>
      </c>
      <c r="B50" s="181">
        <v>296</v>
      </c>
      <c r="C50" s="181" t="s">
        <v>50</v>
      </c>
    </row>
    <row r="51" spans="1:3">
      <c r="A51" s="181" t="str">
        <f t="shared" si="0"/>
        <v>B07.10</v>
      </c>
      <c r="B51" s="181">
        <v>297</v>
      </c>
      <c r="C51" s="181" t="s">
        <v>51</v>
      </c>
    </row>
    <row r="52" spans="1:3">
      <c r="A52" s="181" t="str">
        <f t="shared" si="0"/>
        <v>B07.21</v>
      </c>
      <c r="B52" s="181">
        <v>298</v>
      </c>
      <c r="C52" s="181" t="s">
        <v>52</v>
      </c>
    </row>
    <row r="53" spans="1:3">
      <c r="A53" s="181" t="str">
        <f t="shared" si="0"/>
        <v>B07.29</v>
      </c>
      <c r="B53" s="181">
        <v>299</v>
      </c>
      <c r="C53" s="181" t="s">
        <v>53</v>
      </c>
    </row>
    <row r="54" spans="1:3">
      <c r="A54" s="181" t="str">
        <f t="shared" si="0"/>
        <v xml:space="preserve">B08 - </v>
      </c>
      <c r="B54" s="181">
        <v>300</v>
      </c>
      <c r="C54" s="181" t="s">
        <v>54</v>
      </c>
    </row>
    <row r="55" spans="1:3">
      <c r="A55" s="181" t="str">
        <f t="shared" si="0"/>
        <v>B08.11</v>
      </c>
      <c r="B55" s="181">
        <v>301</v>
      </c>
      <c r="C55" s="181" t="s">
        <v>55</v>
      </c>
    </row>
    <row r="56" spans="1:3">
      <c r="A56" s="181" t="str">
        <f t="shared" si="0"/>
        <v>B08.12</v>
      </c>
      <c r="B56" s="181">
        <v>302</v>
      </c>
      <c r="C56" s="181" t="s">
        <v>56</v>
      </c>
    </row>
    <row r="57" spans="1:3">
      <c r="A57" s="181" t="str">
        <f t="shared" si="0"/>
        <v>B08.91</v>
      </c>
      <c r="B57" s="181">
        <v>303</v>
      </c>
      <c r="C57" s="181" t="s">
        <v>57</v>
      </c>
    </row>
    <row r="58" spans="1:3">
      <c r="A58" s="181" t="str">
        <f t="shared" si="0"/>
        <v>B08.92</v>
      </c>
      <c r="B58" s="181">
        <v>304</v>
      </c>
      <c r="C58" s="181" t="s">
        <v>58</v>
      </c>
    </row>
    <row r="59" spans="1:3">
      <c r="A59" s="181" t="str">
        <f t="shared" si="0"/>
        <v>B08.93</v>
      </c>
      <c r="B59" s="181">
        <v>305</v>
      </c>
      <c r="C59" s="181" t="s">
        <v>59</v>
      </c>
    </row>
    <row r="60" spans="1:3">
      <c r="A60" s="181" t="str">
        <f t="shared" si="0"/>
        <v>B08.99</v>
      </c>
      <c r="B60" s="181">
        <v>306</v>
      </c>
      <c r="C60" s="181" t="s">
        <v>60</v>
      </c>
    </row>
    <row r="61" spans="1:3">
      <c r="A61" s="181" t="str">
        <f t="shared" si="0"/>
        <v xml:space="preserve">B09 - </v>
      </c>
      <c r="B61" s="181">
        <v>307</v>
      </c>
      <c r="C61" s="181" t="s">
        <v>61</v>
      </c>
    </row>
    <row r="62" spans="1:3">
      <c r="A62" s="181" t="str">
        <f t="shared" si="0"/>
        <v>B09.10</v>
      </c>
      <c r="B62" s="181">
        <v>308</v>
      </c>
      <c r="C62" s="181" t="s">
        <v>62</v>
      </c>
    </row>
    <row r="63" spans="1:3">
      <c r="A63" s="181" t="str">
        <f t="shared" si="0"/>
        <v>B09.90</v>
      </c>
      <c r="B63" s="181">
        <v>309</v>
      </c>
      <c r="C63" s="181" t="s">
        <v>63</v>
      </c>
    </row>
    <row r="64" spans="1:3">
      <c r="A64" s="181" t="str">
        <f t="shared" si="0"/>
        <v xml:space="preserve">C10 - </v>
      </c>
      <c r="B64" s="181">
        <v>310</v>
      </c>
      <c r="C64" s="181" t="s">
        <v>64</v>
      </c>
    </row>
    <row r="65" spans="1:3">
      <c r="A65" s="181" t="str">
        <f t="shared" si="0"/>
        <v>C10.11</v>
      </c>
      <c r="B65" s="181">
        <v>311</v>
      </c>
      <c r="C65" s="181" t="s">
        <v>65</v>
      </c>
    </row>
    <row r="66" spans="1:3">
      <c r="A66" s="181" t="str">
        <f t="shared" ref="A66:A129" si="1">MID(C66, SEARCH("""en"": """, C66) + 7, 6)</f>
        <v>C10.12</v>
      </c>
      <c r="B66" s="181">
        <v>312</v>
      </c>
      <c r="C66" s="181" t="s">
        <v>66</v>
      </c>
    </row>
    <row r="67" spans="1:3">
      <c r="A67" s="181" t="str">
        <f t="shared" si="1"/>
        <v>C10.13</v>
      </c>
      <c r="B67" s="181">
        <v>313</v>
      </c>
      <c r="C67" s="181" t="s">
        <v>67</v>
      </c>
    </row>
    <row r="68" spans="1:3">
      <c r="A68" s="181" t="str">
        <f t="shared" si="1"/>
        <v>C10.20</v>
      </c>
      <c r="B68" s="181">
        <v>314</v>
      </c>
      <c r="C68" s="181" t="s">
        <v>68</v>
      </c>
    </row>
    <row r="69" spans="1:3">
      <c r="A69" s="181" t="str">
        <f t="shared" si="1"/>
        <v>C10.31</v>
      </c>
      <c r="B69" s="181">
        <v>315</v>
      </c>
      <c r="C69" s="181" t="s">
        <v>69</v>
      </c>
    </row>
    <row r="70" spans="1:3">
      <c r="A70" s="181" t="str">
        <f t="shared" si="1"/>
        <v>C10.32</v>
      </c>
      <c r="B70" s="181">
        <v>316</v>
      </c>
      <c r="C70" s="181" t="s">
        <v>70</v>
      </c>
    </row>
    <row r="71" spans="1:3">
      <c r="A71" s="181" t="str">
        <f t="shared" si="1"/>
        <v>C10.39</v>
      </c>
      <c r="B71" s="181">
        <v>317</v>
      </c>
      <c r="C71" s="181" t="s">
        <v>71</v>
      </c>
    </row>
    <row r="72" spans="1:3">
      <c r="A72" s="181" t="str">
        <f t="shared" si="1"/>
        <v>C10.41</v>
      </c>
      <c r="B72" s="181">
        <v>318</v>
      </c>
      <c r="C72" s="181" t="s">
        <v>72</v>
      </c>
    </row>
    <row r="73" spans="1:3">
      <c r="A73" s="181" t="str">
        <f t="shared" si="1"/>
        <v>C10.42</v>
      </c>
      <c r="B73" s="181">
        <v>319</v>
      </c>
      <c r="C73" s="181" t="s">
        <v>73</v>
      </c>
    </row>
    <row r="74" spans="1:3">
      <c r="A74" s="181" t="str">
        <f t="shared" si="1"/>
        <v>C10.51</v>
      </c>
      <c r="B74" s="181">
        <v>320</v>
      </c>
      <c r="C74" s="181" t="s">
        <v>74</v>
      </c>
    </row>
    <row r="75" spans="1:3">
      <c r="A75" s="181" t="str">
        <f t="shared" si="1"/>
        <v>C10.52</v>
      </c>
      <c r="B75" s="181">
        <v>321</v>
      </c>
      <c r="C75" s="181" t="s">
        <v>75</v>
      </c>
    </row>
    <row r="76" spans="1:3">
      <c r="A76" s="181" t="str">
        <f t="shared" si="1"/>
        <v>C10.61</v>
      </c>
      <c r="B76" s="181">
        <v>322</v>
      </c>
      <c r="C76" s="181" t="s">
        <v>76</v>
      </c>
    </row>
    <row r="77" spans="1:3">
      <c r="A77" s="181" t="str">
        <f t="shared" si="1"/>
        <v>C10.62</v>
      </c>
      <c r="B77" s="181">
        <v>323</v>
      </c>
      <c r="C77" s="181" t="s">
        <v>77</v>
      </c>
    </row>
    <row r="78" spans="1:3">
      <c r="A78" s="181" t="str">
        <f t="shared" si="1"/>
        <v>C10.71</v>
      </c>
      <c r="B78" s="181">
        <v>324</v>
      </c>
      <c r="C78" s="181" t="s">
        <v>78</v>
      </c>
    </row>
    <row r="79" spans="1:3">
      <c r="A79" s="181" t="str">
        <f t="shared" si="1"/>
        <v>C10.72</v>
      </c>
      <c r="B79" s="181">
        <v>325</v>
      </c>
      <c r="C79" s="181" t="s">
        <v>79</v>
      </c>
    </row>
    <row r="80" spans="1:3">
      <c r="A80" s="181" t="str">
        <f t="shared" si="1"/>
        <v>C10.73</v>
      </c>
      <c r="B80" s="181">
        <v>326</v>
      </c>
      <c r="C80" s="181" t="s">
        <v>80</v>
      </c>
    </row>
    <row r="81" spans="1:3">
      <c r="A81" s="181" t="str">
        <f t="shared" si="1"/>
        <v>C10.81</v>
      </c>
      <c r="B81" s="181">
        <v>327</v>
      </c>
      <c r="C81" s="181" t="s">
        <v>81</v>
      </c>
    </row>
    <row r="82" spans="1:3">
      <c r="A82" s="181" t="str">
        <f t="shared" si="1"/>
        <v>C10.82</v>
      </c>
      <c r="B82" s="181">
        <v>328</v>
      </c>
      <c r="C82" s="181" t="s">
        <v>82</v>
      </c>
    </row>
    <row r="83" spans="1:3">
      <c r="A83" s="181" t="str">
        <f t="shared" si="1"/>
        <v>C10.83</v>
      </c>
      <c r="B83" s="181">
        <v>329</v>
      </c>
      <c r="C83" s="181" t="s">
        <v>83</v>
      </c>
    </row>
    <row r="84" spans="1:3">
      <c r="A84" s="181" t="str">
        <f t="shared" si="1"/>
        <v>C10.84</v>
      </c>
      <c r="B84" s="181">
        <v>330</v>
      </c>
      <c r="C84" s="181" t="s">
        <v>84</v>
      </c>
    </row>
    <row r="85" spans="1:3">
      <c r="A85" s="181" t="str">
        <f t="shared" si="1"/>
        <v>C10.85</v>
      </c>
      <c r="B85" s="181">
        <v>331</v>
      </c>
      <c r="C85" s="181" t="s">
        <v>85</v>
      </c>
    </row>
    <row r="86" spans="1:3">
      <c r="A86" s="181" t="str">
        <f t="shared" si="1"/>
        <v>C10.86</v>
      </c>
      <c r="B86" s="181">
        <v>332</v>
      </c>
      <c r="C86" s="181" t="s">
        <v>86</v>
      </c>
    </row>
    <row r="87" spans="1:3">
      <c r="A87" s="181" t="str">
        <f t="shared" si="1"/>
        <v>C10.89</v>
      </c>
      <c r="B87" s="181">
        <v>333</v>
      </c>
      <c r="C87" s="181" t="s">
        <v>87</v>
      </c>
    </row>
    <row r="88" spans="1:3">
      <c r="A88" s="181" t="str">
        <f t="shared" si="1"/>
        <v>C10.91</v>
      </c>
      <c r="B88" s="181">
        <v>334</v>
      </c>
      <c r="C88" s="181" t="s">
        <v>88</v>
      </c>
    </row>
    <row r="89" spans="1:3">
      <c r="A89" s="181" t="str">
        <f t="shared" si="1"/>
        <v>C10.92</v>
      </c>
      <c r="B89" s="181">
        <v>335</v>
      </c>
      <c r="C89" s="181" t="s">
        <v>89</v>
      </c>
    </row>
    <row r="90" spans="1:3">
      <c r="A90" s="181" t="str">
        <f t="shared" si="1"/>
        <v xml:space="preserve">C11 - </v>
      </c>
      <c r="B90" s="181">
        <v>336</v>
      </c>
      <c r="C90" s="181" t="s">
        <v>90</v>
      </c>
    </row>
    <row r="91" spans="1:3">
      <c r="A91" s="181" t="str">
        <f t="shared" si="1"/>
        <v>C11.01</v>
      </c>
      <c r="B91" s="181">
        <v>337</v>
      </c>
      <c r="C91" s="181" t="s">
        <v>91</v>
      </c>
    </row>
    <row r="92" spans="1:3">
      <c r="A92" s="181" t="str">
        <f t="shared" si="1"/>
        <v>C11.02</v>
      </c>
      <c r="B92" s="181">
        <v>338</v>
      </c>
      <c r="C92" s="181" t="s">
        <v>92</v>
      </c>
    </row>
    <row r="93" spans="1:3">
      <c r="A93" s="181" t="str">
        <f t="shared" si="1"/>
        <v>C11.03</v>
      </c>
      <c r="B93" s="181">
        <v>339</v>
      </c>
      <c r="C93" s="181" t="s">
        <v>93</v>
      </c>
    </row>
    <row r="94" spans="1:3">
      <c r="A94" s="181" t="str">
        <f t="shared" si="1"/>
        <v>C11.04</v>
      </c>
      <c r="B94" s="181">
        <v>340</v>
      </c>
      <c r="C94" s="181" t="s">
        <v>94</v>
      </c>
    </row>
    <row r="95" spans="1:3">
      <c r="A95" s="181" t="str">
        <f t="shared" si="1"/>
        <v>C11.05</v>
      </c>
      <c r="B95" s="181">
        <v>341</v>
      </c>
      <c r="C95" s="181" t="s">
        <v>95</v>
      </c>
    </row>
    <row r="96" spans="1:3">
      <c r="A96" s="181" t="str">
        <f t="shared" si="1"/>
        <v>C11.06</v>
      </c>
      <c r="B96" s="181">
        <v>342</v>
      </c>
      <c r="C96" s="181" t="s">
        <v>96</v>
      </c>
    </row>
    <row r="97" spans="1:3">
      <c r="A97" s="181" t="str">
        <f t="shared" si="1"/>
        <v>C11.07</v>
      </c>
      <c r="B97" s="181">
        <v>343</v>
      </c>
      <c r="C97" s="181" t="s">
        <v>97</v>
      </c>
    </row>
    <row r="98" spans="1:3">
      <c r="A98" s="181" t="str">
        <f t="shared" si="1"/>
        <v xml:space="preserve">C12 - </v>
      </c>
      <c r="B98" s="181">
        <v>344</v>
      </c>
      <c r="C98" s="181" t="s">
        <v>98</v>
      </c>
    </row>
    <row r="99" spans="1:3">
      <c r="A99" s="181" t="str">
        <f t="shared" si="1"/>
        <v>C12.00</v>
      </c>
      <c r="B99" s="181">
        <v>345</v>
      </c>
      <c r="C99" s="181" t="s">
        <v>99</v>
      </c>
    </row>
    <row r="100" spans="1:3">
      <c r="A100" s="181" t="str">
        <f t="shared" si="1"/>
        <v xml:space="preserve">C13 - </v>
      </c>
      <c r="B100" s="181">
        <v>346</v>
      </c>
      <c r="C100" s="181" t="s">
        <v>100</v>
      </c>
    </row>
    <row r="101" spans="1:3">
      <c r="A101" s="181" t="str">
        <f t="shared" si="1"/>
        <v>C13.10</v>
      </c>
      <c r="B101" s="181">
        <v>347</v>
      </c>
      <c r="C101" s="181" t="s">
        <v>101</v>
      </c>
    </row>
    <row r="102" spans="1:3">
      <c r="A102" s="181" t="str">
        <f t="shared" si="1"/>
        <v>C13.20</v>
      </c>
      <c r="B102" s="181">
        <v>348</v>
      </c>
      <c r="C102" s="181" t="s">
        <v>102</v>
      </c>
    </row>
    <row r="103" spans="1:3">
      <c r="A103" s="181" t="str">
        <f t="shared" si="1"/>
        <v>C13.30</v>
      </c>
      <c r="B103" s="181">
        <v>349</v>
      </c>
      <c r="C103" s="181" t="s">
        <v>103</v>
      </c>
    </row>
    <row r="104" spans="1:3">
      <c r="A104" s="181" t="str">
        <f t="shared" si="1"/>
        <v>C13.91</v>
      </c>
      <c r="B104" s="181">
        <v>350</v>
      </c>
      <c r="C104" s="181" t="s">
        <v>104</v>
      </c>
    </row>
    <row r="105" spans="1:3">
      <c r="A105" s="181" t="str">
        <f t="shared" si="1"/>
        <v>C13.92</v>
      </c>
      <c r="B105" s="181">
        <v>351</v>
      </c>
      <c r="C105" s="181" t="s">
        <v>105</v>
      </c>
    </row>
    <row r="106" spans="1:3">
      <c r="A106" s="181" t="str">
        <f t="shared" si="1"/>
        <v>C13.93</v>
      </c>
      <c r="B106" s="181">
        <v>352</v>
      </c>
      <c r="C106" s="181" t="s">
        <v>106</v>
      </c>
    </row>
    <row r="107" spans="1:3">
      <c r="A107" s="181" t="str">
        <f t="shared" si="1"/>
        <v>C13.94</v>
      </c>
      <c r="B107" s="181">
        <v>353</v>
      </c>
      <c r="C107" s="181" t="s">
        <v>107</v>
      </c>
    </row>
    <row r="108" spans="1:3">
      <c r="A108" s="181" t="str">
        <f t="shared" si="1"/>
        <v>C13.95</v>
      </c>
      <c r="B108" s="181">
        <v>354</v>
      </c>
      <c r="C108" s="181" t="s">
        <v>108</v>
      </c>
    </row>
    <row r="109" spans="1:3">
      <c r="A109" s="181" t="str">
        <f t="shared" si="1"/>
        <v>C13.96</v>
      </c>
      <c r="B109" s="181">
        <v>355</v>
      </c>
      <c r="C109" s="181" t="s">
        <v>109</v>
      </c>
    </row>
    <row r="110" spans="1:3">
      <c r="A110" s="181" t="str">
        <f t="shared" si="1"/>
        <v>C13.99</v>
      </c>
      <c r="B110" s="181">
        <v>356</v>
      </c>
      <c r="C110" s="181" t="s">
        <v>110</v>
      </c>
    </row>
    <row r="111" spans="1:3">
      <c r="A111" s="181" t="str">
        <f t="shared" si="1"/>
        <v xml:space="preserve">C14 - </v>
      </c>
      <c r="B111" s="181">
        <v>357</v>
      </c>
      <c r="C111" s="181" t="s">
        <v>111</v>
      </c>
    </row>
    <row r="112" spans="1:3">
      <c r="A112" s="181" t="str">
        <f t="shared" si="1"/>
        <v>C14.11</v>
      </c>
      <c r="B112" s="181">
        <v>358</v>
      </c>
      <c r="C112" s="181" t="s">
        <v>112</v>
      </c>
    </row>
    <row r="113" spans="1:3">
      <c r="A113" s="181" t="str">
        <f t="shared" si="1"/>
        <v>C14.12</v>
      </c>
      <c r="B113" s="181">
        <v>359</v>
      </c>
      <c r="C113" s="181" t="s">
        <v>113</v>
      </c>
    </row>
    <row r="114" spans="1:3">
      <c r="A114" s="181" t="str">
        <f t="shared" si="1"/>
        <v>C14.13</v>
      </c>
      <c r="B114" s="181">
        <v>360</v>
      </c>
      <c r="C114" s="181" t="s">
        <v>114</v>
      </c>
    </row>
    <row r="115" spans="1:3">
      <c r="A115" s="181" t="str">
        <f t="shared" si="1"/>
        <v>C14.14</v>
      </c>
      <c r="B115" s="181">
        <v>361</v>
      </c>
      <c r="C115" s="181" t="s">
        <v>115</v>
      </c>
    </row>
    <row r="116" spans="1:3">
      <c r="A116" s="181" t="str">
        <f t="shared" si="1"/>
        <v>C14.19</v>
      </c>
      <c r="B116" s="181">
        <v>362</v>
      </c>
      <c r="C116" s="181" t="s">
        <v>116</v>
      </c>
    </row>
    <row r="117" spans="1:3">
      <c r="A117" s="181" t="str">
        <f t="shared" si="1"/>
        <v>C14.20</v>
      </c>
      <c r="B117" s="181">
        <v>363</v>
      </c>
      <c r="C117" s="181" t="s">
        <v>117</v>
      </c>
    </row>
    <row r="118" spans="1:3">
      <c r="A118" s="181" t="str">
        <f t="shared" si="1"/>
        <v>C14.31</v>
      </c>
      <c r="B118" s="181">
        <v>364</v>
      </c>
      <c r="C118" s="181" t="s">
        <v>118</v>
      </c>
    </row>
    <row r="119" spans="1:3">
      <c r="A119" s="181" t="str">
        <f t="shared" si="1"/>
        <v>C14.39</v>
      </c>
      <c r="B119" s="181">
        <v>365</v>
      </c>
      <c r="C119" s="181" t="s">
        <v>119</v>
      </c>
    </row>
    <row r="120" spans="1:3">
      <c r="A120" s="181" t="str">
        <f t="shared" si="1"/>
        <v xml:space="preserve">C15 - </v>
      </c>
      <c r="B120" s="181">
        <v>366</v>
      </c>
      <c r="C120" s="181" t="s">
        <v>120</v>
      </c>
    </row>
    <row r="121" spans="1:3">
      <c r="A121" s="181" t="str">
        <f t="shared" si="1"/>
        <v>C15.11</v>
      </c>
      <c r="B121" s="181">
        <v>367</v>
      </c>
      <c r="C121" s="181" t="s">
        <v>121</v>
      </c>
    </row>
    <row r="122" spans="1:3">
      <c r="A122" s="181" t="str">
        <f t="shared" si="1"/>
        <v>C15.12</v>
      </c>
      <c r="B122" s="181">
        <v>368</v>
      </c>
      <c r="C122" s="181" t="s">
        <v>122</v>
      </c>
    </row>
    <row r="123" spans="1:3">
      <c r="A123" s="181" t="str">
        <f t="shared" si="1"/>
        <v>C15.20</v>
      </c>
      <c r="B123" s="181">
        <v>369</v>
      </c>
      <c r="C123" s="181" t="s">
        <v>123</v>
      </c>
    </row>
    <row r="124" spans="1:3">
      <c r="A124" s="181" t="str">
        <f t="shared" si="1"/>
        <v xml:space="preserve">C16 - </v>
      </c>
      <c r="B124" s="181">
        <v>370</v>
      </c>
      <c r="C124" s="181" t="s">
        <v>124</v>
      </c>
    </row>
    <row r="125" spans="1:3">
      <c r="A125" s="181" t="str">
        <f t="shared" si="1"/>
        <v>C16.10</v>
      </c>
      <c r="B125" s="181">
        <v>371</v>
      </c>
      <c r="C125" s="181" t="s">
        <v>125</v>
      </c>
    </row>
    <row r="126" spans="1:3">
      <c r="A126" s="181" t="str">
        <f t="shared" si="1"/>
        <v>C16.21</v>
      </c>
      <c r="B126" s="181">
        <v>372</v>
      </c>
      <c r="C126" s="181" t="s">
        <v>126</v>
      </c>
    </row>
    <row r="127" spans="1:3">
      <c r="A127" s="181" t="str">
        <f t="shared" si="1"/>
        <v>C16.22</v>
      </c>
      <c r="B127" s="181">
        <v>373</v>
      </c>
      <c r="C127" s="181" t="s">
        <v>127</v>
      </c>
    </row>
    <row r="128" spans="1:3">
      <c r="A128" s="181" t="str">
        <f t="shared" si="1"/>
        <v>C16.23</v>
      </c>
      <c r="B128" s="181">
        <v>374</v>
      </c>
      <c r="C128" s="181" t="s">
        <v>128</v>
      </c>
    </row>
    <row r="129" spans="1:3">
      <c r="A129" s="181" t="str">
        <f t="shared" si="1"/>
        <v>C16.24</v>
      </c>
      <c r="B129" s="181">
        <v>375</v>
      </c>
      <c r="C129" s="181" t="s">
        <v>129</v>
      </c>
    </row>
    <row r="130" spans="1:3">
      <c r="A130" s="181" t="str">
        <f t="shared" ref="A130:A193" si="2">MID(C130, SEARCH("""en"": """, C130) + 7, 6)</f>
        <v>C16.29</v>
      </c>
      <c r="B130" s="181">
        <v>376</v>
      </c>
      <c r="C130" s="181" t="s">
        <v>130</v>
      </c>
    </row>
    <row r="131" spans="1:3">
      <c r="A131" s="181" t="str">
        <f t="shared" si="2"/>
        <v xml:space="preserve">C17 - </v>
      </c>
      <c r="B131" s="181">
        <v>377</v>
      </c>
      <c r="C131" s="181" t="s">
        <v>131</v>
      </c>
    </row>
    <row r="132" spans="1:3">
      <c r="A132" s="181" t="str">
        <f t="shared" si="2"/>
        <v>C17.11</v>
      </c>
      <c r="B132" s="181">
        <v>378</v>
      </c>
      <c r="C132" s="181" t="s">
        <v>132</v>
      </c>
    </row>
    <row r="133" spans="1:3">
      <c r="A133" s="181" t="str">
        <f t="shared" si="2"/>
        <v>C17.12</v>
      </c>
      <c r="B133" s="181">
        <v>379</v>
      </c>
      <c r="C133" s="181" t="s">
        <v>133</v>
      </c>
    </row>
    <row r="134" spans="1:3">
      <c r="A134" s="181" t="str">
        <f t="shared" si="2"/>
        <v>C17.21</v>
      </c>
      <c r="B134" s="181">
        <v>380</v>
      </c>
      <c r="C134" s="181" t="s">
        <v>134</v>
      </c>
    </row>
    <row r="135" spans="1:3">
      <c r="A135" s="181" t="str">
        <f t="shared" si="2"/>
        <v>C17.22</v>
      </c>
      <c r="B135" s="181">
        <v>381</v>
      </c>
      <c r="C135" s="181" t="s">
        <v>135</v>
      </c>
    </row>
    <row r="136" spans="1:3">
      <c r="A136" s="181" t="str">
        <f t="shared" si="2"/>
        <v>C17.23</v>
      </c>
      <c r="B136" s="181">
        <v>382</v>
      </c>
      <c r="C136" s="181" t="s">
        <v>136</v>
      </c>
    </row>
    <row r="137" spans="1:3">
      <c r="A137" s="181" t="str">
        <f t="shared" si="2"/>
        <v>C17.24</v>
      </c>
      <c r="B137" s="181">
        <v>383</v>
      </c>
      <c r="C137" s="181" t="s">
        <v>137</v>
      </c>
    </row>
    <row r="138" spans="1:3">
      <c r="A138" s="181" t="str">
        <f t="shared" si="2"/>
        <v>C17.29</v>
      </c>
      <c r="B138" s="181">
        <v>384</v>
      </c>
      <c r="C138" s="181" t="s">
        <v>138</v>
      </c>
    </row>
    <row r="139" spans="1:3">
      <c r="A139" s="181" t="str">
        <f t="shared" si="2"/>
        <v xml:space="preserve">C18 - </v>
      </c>
      <c r="B139" s="181">
        <v>385</v>
      </c>
      <c r="C139" s="181" t="s">
        <v>139</v>
      </c>
    </row>
    <row r="140" spans="1:3">
      <c r="A140" s="181" t="str">
        <f t="shared" si="2"/>
        <v>C18.11</v>
      </c>
      <c r="B140" s="181">
        <v>386</v>
      </c>
      <c r="C140" s="181" t="s">
        <v>140</v>
      </c>
    </row>
    <row r="141" spans="1:3">
      <c r="A141" s="181" t="str">
        <f t="shared" si="2"/>
        <v>C18.12</v>
      </c>
      <c r="B141" s="181">
        <v>387</v>
      </c>
      <c r="C141" s="181" t="s">
        <v>141</v>
      </c>
    </row>
    <row r="142" spans="1:3">
      <c r="A142" s="181" t="str">
        <f t="shared" si="2"/>
        <v>C18.13</v>
      </c>
      <c r="B142" s="181">
        <v>388</v>
      </c>
      <c r="C142" s="181" t="s">
        <v>142</v>
      </c>
    </row>
    <row r="143" spans="1:3">
      <c r="A143" s="181" t="str">
        <f t="shared" si="2"/>
        <v>C18.14</v>
      </c>
      <c r="B143" s="181">
        <v>389</v>
      </c>
      <c r="C143" s="181" t="s">
        <v>143</v>
      </c>
    </row>
    <row r="144" spans="1:3">
      <c r="A144" s="181" t="str">
        <f t="shared" si="2"/>
        <v>C18.20</v>
      </c>
      <c r="B144" s="181">
        <v>390</v>
      </c>
      <c r="C144" s="181" t="s">
        <v>144</v>
      </c>
    </row>
    <row r="145" spans="1:3">
      <c r="A145" s="181" t="str">
        <f t="shared" si="2"/>
        <v xml:space="preserve">C19 - </v>
      </c>
      <c r="B145" s="181">
        <v>391</v>
      </c>
      <c r="C145" s="181" t="s">
        <v>145</v>
      </c>
    </row>
    <row r="146" spans="1:3">
      <c r="A146" s="181" t="str">
        <f t="shared" si="2"/>
        <v>C19.10</v>
      </c>
      <c r="B146" s="181">
        <v>392</v>
      </c>
      <c r="C146" s="181" t="s">
        <v>146</v>
      </c>
    </row>
    <row r="147" spans="1:3">
      <c r="A147" s="181" t="str">
        <f t="shared" si="2"/>
        <v>C19.20</v>
      </c>
      <c r="B147" s="181">
        <v>393</v>
      </c>
      <c r="C147" s="181" t="s">
        <v>147</v>
      </c>
    </row>
    <row r="148" spans="1:3">
      <c r="A148" s="181" t="str">
        <f t="shared" si="2"/>
        <v xml:space="preserve">C20 - </v>
      </c>
      <c r="B148" s="181">
        <v>394</v>
      </c>
      <c r="C148" s="181" t="s">
        <v>148</v>
      </c>
    </row>
    <row r="149" spans="1:3">
      <c r="A149" s="181" t="str">
        <f t="shared" si="2"/>
        <v>C20.11</v>
      </c>
      <c r="B149" s="181">
        <v>395</v>
      </c>
      <c r="C149" s="181" t="s">
        <v>149</v>
      </c>
    </row>
    <row r="150" spans="1:3">
      <c r="A150" s="181" t="str">
        <f t="shared" si="2"/>
        <v>C20.12</v>
      </c>
      <c r="B150" s="181">
        <v>396</v>
      </c>
      <c r="C150" s="181" t="s">
        <v>150</v>
      </c>
    </row>
    <row r="151" spans="1:3">
      <c r="A151" s="181" t="str">
        <f t="shared" si="2"/>
        <v>C20.13</v>
      </c>
      <c r="B151" s="181">
        <v>397</v>
      </c>
      <c r="C151" s="181" t="s">
        <v>151</v>
      </c>
    </row>
    <row r="152" spans="1:3">
      <c r="A152" s="181" t="str">
        <f t="shared" si="2"/>
        <v>C20.14</v>
      </c>
      <c r="B152" s="181">
        <v>398</v>
      </c>
      <c r="C152" s="181" t="s">
        <v>152</v>
      </c>
    </row>
    <row r="153" spans="1:3">
      <c r="A153" s="181" t="str">
        <f t="shared" si="2"/>
        <v>C20.15</v>
      </c>
      <c r="B153" s="181">
        <v>399</v>
      </c>
      <c r="C153" s="181" t="s">
        <v>153</v>
      </c>
    </row>
    <row r="154" spans="1:3">
      <c r="A154" s="181" t="str">
        <f t="shared" si="2"/>
        <v>C20.16</v>
      </c>
      <c r="B154" s="181">
        <v>400</v>
      </c>
      <c r="C154" s="181" t="s">
        <v>154</v>
      </c>
    </row>
    <row r="155" spans="1:3">
      <c r="A155" s="181" t="str">
        <f t="shared" si="2"/>
        <v>C20.17</v>
      </c>
      <c r="B155" s="181">
        <v>401</v>
      </c>
      <c r="C155" s="181" t="s">
        <v>155</v>
      </c>
    </row>
    <row r="156" spans="1:3">
      <c r="A156" s="181" t="str">
        <f t="shared" si="2"/>
        <v>C20.20</v>
      </c>
      <c r="B156" s="181">
        <v>402</v>
      </c>
      <c r="C156" s="181" t="s">
        <v>156</v>
      </c>
    </row>
    <row r="157" spans="1:3">
      <c r="A157" s="181" t="str">
        <f t="shared" si="2"/>
        <v>C20.30</v>
      </c>
      <c r="B157" s="181">
        <v>403</v>
      </c>
      <c r="C157" s="181" t="s">
        <v>157</v>
      </c>
    </row>
    <row r="158" spans="1:3">
      <c r="A158" s="181" t="str">
        <f t="shared" si="2"/>
        <v>C20.41</v>
      </c>
      <c r="B158" s="181">
        <v>404</v>
      </c>
      <c r="C158" s="181" t="s">
        <v>158</v>
      </c>
    </row>
    <row r="159" spans="1:3">
      <c r="A159" s="181" t="str">
        <f t="shared" si="2"/>
        <v>C20.42</v>
      </c>
      <c r="B159" s="181">
        <v>405</v>
      </c>
      <c r="C159" s="181" t="s">
        <v>159</v>
      </c>
    </row>
    <row r="160" spans="1:3">
      <c r="A160" s="181" t="str">
        <f t="shared" si="2"/>
        <v>C20.51</v>
      </c>
      <c r="B160" s="181">
        <v>406</v>
      </c>
      <c r="C160" s="181" t="s">
        <v>160</v>
      </c>
    </row>
    <row r="161" spans="1:3">
      <c r="A161" s="181" t="str">
        <f t="shared" si="2"/>
        <v>C20.52</v>
      </c>
      <c r="B161" s="181">
        <v>407</v>
      </c>
      <c r="C161" s="181" t="s">
        <v>161</v>
      </c>
    </row>
    <row r="162" spans="1:3">
      <c r="A162" s="181" t="str">
        <f t="shared" si="2"/>
        <v>C20.53</v>
      </c>
      <c r="B162" s="181">
        <v>408</v>
      </c>
      <c r="C162" s="181" t="s">
        <v>162</v>
      </c>
    </row>
    <row r="163" spans="1:3">
      <c r="A163" s="181" t="str">
        <f t="shared" si="2"/>
        <v>C20.59</v>
      </c>
      <c r="B163" s="181">
        <v>409</v>
      </c>
      <c r="C163" s="181" t="s">
        <v>163</v>
      </c>
    </row>
    <row r="164" spans="1:3">
      <c r="A164" s="181" t="str">
        <f t="shared" si="2"/>
        <v>C20.60</v>
      </c>
      <c r="B164" s="181">
        <v>410</v>
      </c>
      <c r="C164" s="181" t="s">
        <v>164</v>
      </c>
    </row>
    <row r="165" spans="1:3">
      <c r="A165" s="181" t="str">
        <f t="shared" si="2"/>
        <v xml:space="preserve">C21 - </v>
      </c>
      <c r="B165" s="181">
        <v>411</v>
      </c>
      <c r="C165" s="181" t="s">
        <v>165</v>
      </c>
    </row>
    <row r="166" spans="1:3">
      <c r="A166" s="181" t="str">
        <f t="shared" si="2"/>
        <v>C21.10</v>
      </c>
      <c r="B166" s="181">
        <v>412</v>
      </c>
      <c r="C166" s="181" t="s">
        <v>166</v>
      </c>
    </row>
    <row r="167" spans="1:3">
      <c r="A167" s="181" t="str">
        <f t="shared" si="2"/>
        <v>C21.20</v>
      </c>
      <c r="B167" s="181">
        <v>413</v>
      </c>
      <c r="C167" s="181" t="s">
        <v>167</v>
      </c>
    </row>
    <row r="168" spans="1:3">
      <c r="A168" s="181" t="str">
        <f t="shared" si="2"/>
        <v xml:space="preserve">C22 - </v>
      </c>
      <c r="B168" s="181">
        <v>414</v>
      </c>
      <c r="C168" s="181" t="s">
        <v>168</v>
      </c>
    </row>
    <row r="169" spans="1:3">
      <c r="A169" s="181" t="str">
        <f t="shared" si="2"/>
        <v>C22.11</v>
      </c>
      <c r="B169" s="181">
        <v>415</v>
      </c>
      <c r="C169" s="181" t="s">
        <v>169</v>
      </c>
    </row>
    <row r="170" spans="1:3">
      <c r="A170" s="181" t="str">
        <f t="shared" si="2"/>
        <v>C22.19</v>
      </c>
      <c r="B170" s="181">
        <v>416</v>
      </c>
      <c r="C170" s="181" t="s">
        <v>170</v>
      </c>
    </row>
    <row r="171" spans="1:3">
      <c r="A171" s="181" t="str">
        <f t="shared" si="2"/>
        <v>C22.21</v>
      </c>
      <c r="B171" s="181">
        <v>417</v>
      </c>
      <c r="C171" s="181" t="s">
        <v>171</v>
      </c>
    </row>
    <row r="172" spans="1:3">
      <c r="A172" s="181" t="str">
        <f t="shared" si="2"/>
        <v>C22.22</v>
      </c>
      <c r="B172" s="181">
        <v>418</v>
      </c>
      <c r="C172" s="181" t="s">
        <v>172</v>
      </c>
    </row>
    <row r="173" spans="1:3">
      <c r="A173" s="181" t="str">
        <f t="shared" si="2"/>
        <v>C22.23</v>
      </c>
      <c r="B173" s="181">
        <v>419</v>
      </c>
      <c r="C173" s="181" t="s">
        <v>173</v>
      </c>
    </row>
    <row r="174" spans="1:3">
      <c r="A174" s="181" t="str">
        <f t="shared" si="2"/>
        <v>C22.29</v>
      </c>
      <c r="B174" s="181">
        <v>420</v>
      </c>
      <c r="C174" s="181" t="s">
        <v>174</v>
      </c>
    </row>
    <row r="175" spans="1:3">
      <c r="A175" s="181" t="str">
        <f t="shared" si="2"/>
        <v xml:space="preserve">C23 - </v>
      </c>
      <c r="B175" s="181">
        <v>421</v>
      </c>
      <c r="C175" s="181" t="s">
        <v>175</v>
      </c>
    </row>
    <row r="176" spans="1:3">
      <c r="A176" s="181" t="str">
        <f t="shared" si="2"/>
        <v>C23.11</v>
      </c>
      <c r="B176" s="181">
        <v>422</v>
      </c>
      <c r="C176" s="181" t="s">
        <v>176</v>
      </c>
    </row>
    <row r="177" spans="1:3">
      <c r="A177" s="181" t="str">
        <f t="shared" si="2"/>
        <v>C23.12</v>
      </c>
      <c r="B177" s="181">
        <v>423</v>
      </c>
      <c r="C177" s="181" t="s">
        <v>177</v>
      </c>
    </row>
    <row r="178" spans="1:3">
      <c r="A178" s="181" t="str">
        <f t="shared" si="2"/>
        <v>C23.13</v>
      </c>
      <c r="B178" s="181">
        <v>424</v>
      </c>
      <c r="C178" s="181" t="s">
        <v>178</v>
      </c>
    </row>
    <row r="179" spans="1:3">
      <c r="A179" s="181" t="str">
        <f t="shared" si="2"/>
        <v>C23.14</v>
      </c>
      <c r="B179" s="181">
        <v>425</v>
      </c>
      <c r="C179" s="181" t="s">
        <v>179</v>
      </c>
    </row>
    <row r="180" spans="1:3">
      <c r="A180" s="181" t="str">
        <f t="shared" si="2"/>
        <v>C23.19</v>
      </c>
      <c r="B180" s="181">
        <v>426</v>
      </c>
      <c r="C180" s="181" t="s">
        <v>180</v>
      </c>
    </row>
    <row r="181" spans="1:3">
      <c r="A181" s="181" t="str">
        <f t="shared" si="2"/>
        <v>C23.20</v>
      </c>
      <c r="B181" s="181">
        <v>427</v>
      </c>
      <c r="C181" s="181" t="s">
        <v>181</v>
      </c>
    </row>
    <row r="182" spans="1:3">
      <c r="A182" s="181" t="str">
        <f t="shared" si="2"/>
        <v>C23.31</v>
      </c>
      <c r="B182" s="181">
        <v>428</v>
      </c>
      <c r="C182" s="181" t="s">
        <v>182</v>
      </c>
    </row>
    <row r="183" spans="1:3">
      <c r="A183" s="181" t="str">
        <f t="shared" si="2"/>
        <v>C23.32</v>
      </c>
      <c r="B183" s="181">
        <v>429</v>
      </c>
      <c r="C183" s="181" t="s">
        <v>183</v>
      </c>
    </row>
    <row r="184" spans="1:3">
      <c r="A184" s="181" t="str">
        <f t="shared" si="2"/>
        <v>C23.41</v>
      </c>
      <c r="B184" s="181">
        <v>430</v>
      </c>
      <c r="C184" s="181" t="s">
        <v>184</v>
      </c>
    </row>
    <row r="185" spans="1:3">
      <c r="A185" s="181" t="str">
        <f t="shared" si="2"/>
        <v>C23.42</v>
      </c>
      <c r="B185" s="181">
        <v>431</v>
      </c>
      <c r="C185" s="181" t="s">
        <v>185</v>
      </c>
    </row>
    <row r="186" spans="1:3">
      <c r="A186" s="181" t="str">
        <f t="shared" si="2"/>
        <v>C23.43</v>
      </c>
      <c r="B186" s="181">
        <v>432</v>
      </c>
      <c r="C186" s="181" t="s">
        <v>186</v>
      </c>
    </row>
    <row r="187" spans="1:3">
      <c r="A187" s="181" t="str">
        <f t="shared" si="2"/>
        <v>C23.44</v>
      </c>
      <c r="B187" s="181">
        <v>433</v>
      </c>
      <c r="C187" s="181" t="s">
        <v>187</v>
      </c>
    </row>
    <row r="188" spans="1:3">
      <c r="A188" s="181" t="str">
        <f t="shared" si="2"/>
        <v>C23.49</v>
      </c>
      <c r="B188" s="181">
        <v>434</v>
      </c>
      <c r="C188" s="181" t="s">
        <v>188</v>
      </c>
    </row>
    <row r="189" spans="1:3">
      <c r="A189" s="181" t="str">
        <f t="shared" si="2"/>
        <v>C23.51</v>
      </c>
      <c r="B189" s="181">
        <v>435</v>
      </c>
      <c r="C189" s="181" t="s">
        <v>189</v>
      </c>
    </row>
    <row r="190" spans="1:3">
      <c r="A190" s="181" t="str">
        <f t="shared" si="2"/>
        <v>C23.52</v>
      </c>
      <c r="B190" s="181">
        <v>436</v>
      </c>
      <c r="C190" s="181" t="s">
        <v>190</v>
      </c>
    </row>
    <row r="191" spans="1:3">
      <c r="A191" s="181" t="str">
        <f t="shared" si="2"/>
        <v>C23.61</v>
      </c>
      <c r="B191" s="181">
        <v>437</v>
      </c>
      <c r="C191" s="181" t="s">
        <v>191</v>
      </c>
    </row>
    <row r="192" spans="1:3">
      <c r="A192" s="181" t="str">
        <f t="shared" si="2"/>
        <v>C23.62</v>
      </c>
      <c r="B192" s="181">
        <v>438</v>
      </c>
      <c r="C192" s="181" t="s">
        <v>192</v>
      </c>
    </row>
    <row r="193" spans="1:3">
      <c r="A193" s="181" t="str">
        <f t="shared" si="2"/>
        <v>C23.63</v>
      </c>
      <c r="B193" s="181">
        <v>439</v>
      </c>
      <c r="C193" s="181" t="s">
        <v>193</v>
      </c>
    </row>
    <row r="194" spans="1:3">
      <c r="A194" s="181" t="str">
        <f t="shared" ref="A194:A257" si="3">MID(C194, SEARCH("""en"": """, C194) + 7, 6)</f>
        <v>C23.64</v>
      </c>
      <c r="B194" s="181">
        <v>440</v>
      </c>
      <c r="C194" s="181" t="s">
        <v>194</v>
      </c>
    </row>
    <row r="195" spans="1:3">
      <c r="A195" s="181" t="str">
        <f t="shared" si="3"/>
        <v>C23.65</v>
      </c>
      <c r="B195" s="181">
        <v>441</v>
      </c>
      <c r="C195" s="181" t="s">
        <v>195</v>
      </c>
    </row>
    <row r="196" spans="1:3">
      <c r="A196" s="181" t="str">
        <f t="shared" si="3"/>
        <v>C23.69</v>
      </c>
      <c r="B196" s="181">
        <v>442</v>
      </c>
      <c r="C196" s="181" t="s">
        <v>196</v>
      </c>
    </row>
    <row r="197" spans="1:3">
      <c r="A197" s="181" t="str">
        <f t="shared" si="3"/>
        <v>C23.70</v>
      </c>
      <c r="B197" s="181">
        <v>443</v>
      </c>
      <c r="C197" s="181" t="s">
        <v>197</v>
      </c>
    </row>
    <row r="198" spans="1:3">
      <c r="A198" s="181" t="str">
        <f t="shared" si="3"/>
        <v>C23.91</v>
      </c>
      <c r="B198" s="181">
        <v>444</v>
      </c>
      <c r="C198" s="181" t="s">
        <v>198</v>
      </c>
    </row>
    <row r="199" spans="1:3">
      <c r="A199" s="181" t="str">
        <f t="shared" si="3"/>
        <v>C23.99</v>
      </c>
      <c r="B199" s="181">
        <v>445</v>
      </c>
      <c r="C199" s="181" t="s">
        <v>199</v>
      </c>
    </row>
    <row r="200" spans="1:3">
      <c r="A200" s="181" t="str">
        <f t="shared" si="3"/>
        <v xml:space="preserve">C24 - </v>
      </c>
      <c r="B200" s="181">
        <v>446</v>
      </c>
      <c r="C200" s="181" t="s">
        <v>200</v>
      </c>
    </row>
    <row r="201" spans="1:3">
      <c r="A201" s="181" t="str">
        <f t="shared" si="3"/>
        <v>C24.10</v>
      </c>
      <c r="B201" s="181">
        <v>447</v>
      </c>
      <c r="C201" s="181" t="s">
        <v>201</v>
      </c>
    </row>
    <row r="202" spans="1:3">
      <c r="A202" s="181" t="str">
        <f t="shared" si="3"/>
        <v>C24.20</v>
      </c>
      <c r="B202" s="181">
        <v>448</v>
      </c>
      <c r="C202" s="181" t="s">
        <v>202</v>
      </c>
    </row>
    <row r="203" spans="1:3">
      <c r="A203" s="181" t="str">
        <f t="shared" si="3"/>
        <v>C24.31</v>
      </c>
      <c r="B203" s="181">
        <v>449</v>
      </c>
      <c r="C203" s="181" t="s">
        <v>203</v>
      </c>
    </row>
    <row r="204" spans="1:3">
      <c r="A204" s="181" t="str">
        <f t="shared" si="3"/>
        <v>C24.32</v>
      </c>
      <c r="B204" s="181">
        <v>450</v>
      </c>
      <c r="C204" s="181" t="s">
        <v>204</v>
      </c>
    </row>
    <row r="205" spans="1:3">
      <c r="A205" s="181" t="str">
        <f t="shared" si="3"/>
        <v>C24.33</v>
      </c>
      <c r="B205" s="181">
        <v>451</v>
      </c>
      <c r="C205" s="181" t="s">
        <v>205</v>
      </c>
    </row>
    <row r="206" spans="1:3">
      <c r="A206" s="181" t="str">
        <f t="shared" si="3"/>
        <v>C24.34</v>
      </c>
      <c r="B206" s="181">
        <v>452</v>
      </c>
      <c r="C206" s="181" t="s">
        <v>206</v>
      </c>
    </row>
    <row r="207" spans="1:3">
      <c r="A207" s="181" t="str">
        <f t="shared" si="3"/>
        <v>C24.41</v>
      </c>
      <c r="B207" s="181">
        <v>453</v>
      </c>
      <c r="C207" s="181" t="s">
        <v>207</v>
      </c>
    </row>
    <row r="208" spans="1:3">
      <c r="A208" s="181" t="str">
        <f t="shared" si="3"/>
        <v>C24.42</v>
      </c>
      <c r="B208" s="181">
        <v>454</v>
      </c>
      <c r="C208" s="181" t="s">
        <v>208</v>
      </c>
    </row>
    <row r="209" spans="1:3">
      <c r="A209" s="181" t="str">
        <f t="shared" si="3"/>
        <v>C24.43</v>
      </c>
      <c r="B209" s="181">
        <v>455</v>
      </c>
      <c r="C209" s="181" t="s">
        <v>209</v>
      </c>
    </row>
    <row r="210" spans="1:3">
      <c r="A210" s="181" t="str">
        <f t="shared" si="3"/>
        <v>C24.44</v>
      </c>
      <c r="B210" s="181">
        <v>456</v>
      </c>
      <c r="C210" s="181" t="s">
        <v>210</v>
      </c>
    </row>
    <row r="211" spans="1:3">
      <c r="A211" s="181" t="str">
        <f t="shared" si="3"/>
        <v>C24.45</v>
      </c>
      <c r="B211" s="181">
        <v>457</v>
      </c>
      <c r="C211" s="181" t="s">
        <v>211</v>
      </c>
    </row>
    <row r="212" spans="1:3">
      <c r="A212" s="181" t="str">
        <f t="shared" si="3"/>
        <v>C24.46</v>
      </c>
      <c r="B212" s="181">
        <v>458</v>
      </c>
      <c r="C212" s="181" t="s">
        <v>212</v>
      </c>
    </row>
    <row r="213" spans="1:3">
      <c r="A213" s="181" t="str">
        <f t="shared" si="3"/>
        <v>C24.51</v>
      </c>
      <c r="B213" s="181">
        <v>459</v>
      </c>
      <c r="C213" s="181" t="s">
        <v>213</v>
      </c>
    </row>
    <row r="214" spans="1:3">
      <c r="A214" s="181" t="str">
        <f t="shared" si="3"/>
        <v>C24.52</v>
      </c>
      <c r="B214" s="181">
        <v>460</v>
      </c>
      <c r="C214" s="181" t="s">
        <v>214</v>
      </c>
    </row>
    <row r="215" spans="1:3">
      <c r="A215" s="181" t="str">
        <f t="shared" si="3"/>
        <v>C24.53</v>
      </c>
      <c r="B215" s="181">
        <v>461</v>
      </c>
      <c r="C215" s="181" t="s">
        <v>215</v>
      </c>
    </row>
    <row r="216" spans="1:3">
      <c r="A216" s="181" t="str">
        <f t="shared" si="3"/>
        <v>C24.54</v>
      </c>
      <c r="B216" s="181">
        <v>462</v>
      </c>
      <c r="C216" s="181" t="s">
        <v>216</v>
      </c>
    </row>
    <row r="217" spans="1:3">
      <c r="A217" s="181" t="str">
        <f t="shared" si="3"/>
        <v xml:space="preserve">C25 - </v>
      </c>
      <c r="B217" s="181">
        <v>463</v>
      </c>
      <c r="C217" s="181" t="s">
        <v>217</v>
      </c>
    </row>
    <row r="218" spans="1:3">
      <c r="A218" s="181" t="str">
        <f t="shared" si="3"/>
        <v>C25.11</v>
      </c>
      <c r="B218" s="181">
        <v>464</v>
      </c>
      <c r="C218" s="181" t="s">
        <v>218</v>
      </c>
    </row>
    <row r="219" spans="1:3">
      <c r="A219" s="181" t="str">
        <f t="shared" si="3"/>
        <v>C25.12</v>
      </c>
      <c r="B219" s="181">
        <v>465</v>
      </c>
      <c r="C219" s="181" t="s">
        <v>219</v>
      </c>
    </row>
    <row r="220" spans="1:3">
      <c r="A220" s="181" t="str">
        <f t="shared" si="3"/>
        <v>C25.21</v>
      </c>
      <c r="B220" s="181">
        <v>466</v>
      </c>
      <c r="C220" s="181" t="s">
        <v>220</v>
      </c>
    </row>
    <row r="221" spans="1:3">
      <c r="A221" s="181" t="str">
        <f t="shared" si="3"/>
        <v>C25.29</v>
      </c>
      <c r="B221" s="181">
        <v>467</v>
      </c>
      <c r="C221" s="181" t="s">
        <v>221</v>
      </c>
    </row>
    <row r="222" spans="1:3">
      <c r="A222" s="181" t="str">
        <f t="shared" si="3"/>
        <v>C25.30</v>
      </c>
      <c r="B222" s="181">
        <v>468</v>
      </c>
      <c r="C222" s="181" t="s">
        <v>222</v>
      </c>
    </row>
    <row r="223" spans="1:3">
      <c r="A223" s="181" t="str">
        <f t="shared" si="3"/>
        <v>C25.40</v>
      </c>
      <c r="B223" s="181">
        <v>469</v>
      </c>
      <c r="C223" s="181" t="s">
        <v>223</v>
      </c>
    </row>
    <row r="224" spans="1:3">
      <c r="A224" s="181" t="str">
        <f t="shared" si="3"/>
        <v>C25.50</v>
      </c>
      <c r="B224" s="181">
        <v>470</v>
      </c>
      <c r="C224" s="181" t="s">
        <v>224</v>
      </c>
    </row>
    <row r="225" spans="1:3">
      <c r="A225" s="181" t="str">
        <f t="shared" si="3"/>
        <v>C25.61</v>
      </c>
      <c r="B225" s="181">
        <v>471</v>
      </c>
      <c r="C225" s="181" t="s">
        <v>225</v>
      </c>
    </row>
    <row r="226" spans="1:3">
      <c r="A226" s="181" t="str">
        <f t="shared" si="3"/>
        <v>C25.62</v>
      </c>
      <c r="B226" s="181">
        <v>472</v>
      </c>
      <c r="C226" s="181" t="s">
        <v>226</v>
      </c>
    </row>
    <row r="227" spans="1:3">
      <c r="A227" s="181" t="str">
        <f t="shared" si="3"/>
        <v>C25.71</v>
      </c>
      <c r="B227" s="181">
        <v>473</v>
      </c>
      <c r="C227" s="181" t="s">
        <v>227</v>
      </c>
    </row>
    <row r="228" spans="1:3">
      <c r="A228" s="181" t="str">
        <f t="shared" si="3"/>
        <v>C25.72</v>
      </c>
      <c r="B228" s="181">
        <v>474</v>
      </c>
      <c r="C228" s="181" t="s">
        <v>228</v>
      </c>
    </row>
    <row r="229" spans="1:3">
      <c r="A229" s="181" t="str">
        <f t="shared" si="3"/>
        <v>C25.73</v>
      </c>
      <c r="B229" s="181">
        <v>475</v>
      </c>
      <c r="C229" s="181" t="s">
        <v>229</v>
      </c>
    </row>
    <row r="230" spans="1:3">
      <c r="A230" s="181" t="str">
        <f t="shared" si="3"/>
        <v>C25.91</v>
      </c>
      <c r="B230" s="181">
        <v>476</v>
      </c>
      <c r="C230" s="181" t="s">
        <v>230</v>
      </c>
    </row>
    <row r="231" spans="1:3">
      <c r="A231" s="181" t="str">
        <f t="shared" si="3"/>
        <v>C25.92</v>
      </c>
      <c r="B231" s="181">
        <v>477</v>
      </c>
      <c r="C231" s="181" t="s">
        <v>231</v>
      </c>
    </row>
    <row r="232" spans="1:3">
      <c r="A232" s="181" t="str">
        <f t="shared" si="3"/>
        <v>C25.93</v>
      </c>
      <c r="B232" s="181">
        <v>478</v>
      </c>
      <c r="C232" s="181" t="s">
        <v>232</v>
      </c>
    </row>
    <row r="233" spans="1:3">
      <c r="A233" s="181" t="str">
        <f t="shared" si="3"/>
        <v>C25.94</v>
      </c>
      <c r="B233" s="181">
        <v>479</v>
      </c>
      <c r="C233" s="181" t="s">
        <v>233</v>
      </c>
    </row>
    <row r="234" spans="1:3">
      <c r="A234" s="181" t="str">
        <f t="shared" si="3"/>
        <v>C25.99</v>
      </c>
      <c r="B234" s="181">
        <v>480</v>
      </c>
      <c r="C234" s="181" t="s">
        <v>234</v>
      </c>
    </row>
    <row r="235" spans="1:3">
      <c r="A235" s="181" t="str">
        <f t="shared" si="3"/>
        <v xml:space="preserve">C26 - </v>
      </c>
      <c r="B235" s="181">
        <v>481</v>
      </c>
      <c r="C235" s="181" t="s">
        <v>235</v>
      </c>
    </row>
    <row r="236" spans="1:3">
      <c r="A236" s="181" t="str">
        <f t="shared" si="3"/>
        <v>C26.11</v>
      </c>
      <c r="B236" s="181">
        <v>482</v>
      </c>
      <c r="C236" s="181" t="s">
        <v>236</v>
      </c>
    </row>
    <row r="237" spans="1:3">
      <c r="A237" s="181" t="str">
        <f t="shared" si="3"/>
        <v>C26.12</v>
      </c>
      <c r="B237" s="181">
        <v>483</v>
      </c>
      <c r="C237" s="181" t="s">
        <v>237</v>
      </c>
    </row>
    <row r="238" spans="1:3">
      <c r="A238" s="181" t="str">
        <f t="shared" si="3"/>
        <v>C26.20</v>
      </c>
      <c r="B238" s="181">
        <v>484</v>
      </c>
      <c r="C238" s="181" t="s">
        <v>238</v>
      </c>
    </row>
    <row r="239" spans="1:3">
      <c r="A239" s="181" t="str">
        <f t="shared" si="3"/>
        <v>C26.30</v>
      </c>
      <c r="B239" s="181">
        <v>485</v>
      </c>
      <c r="C239" s="181" t="s">
        <v>239</v>
      </c>
    </row>
    <row r="240" spans="1:3">
      <c r="A240" s="181" t="str">
        <f t="shared" si="3"/>
        <v>C26.40</v>
      </c>
      <c r="B240" s="181">
        <v>486</v>
      </c>
      <c r="C240" s="181" t="s">
        <v>240</v>
      </c>
    </row>
    <row r="241" spans="1:3">
      <c r="A241" s="181" t="str">
        <f t="shared" si="3"/>
        <v>C26.51</v>
      </c>
      <c r="B241" s="181">
        <v>487</v>
      </c>
      <c r="C241" s="181" t="s">
        <v>241</v>
      </c>
    </row>
    <row r="242" spans="1:3">
      <c r="A242" s="181" t="str">
        <f t="shared" si="3"/>
        <v>C26.52</v>
      </c>
      <c r="B242" s="181">
        <v>488</v>
      </c>
      <c r="C242" s="181" t="s">
        <v>242</v>
      </c>
    </row>
    <row r="243" spans="1:3">
      <c r="A243" s="181" t="str">
        <f t="shared" si="3"/>
        <v>C26.60</v>
      </c>
      <c r="B243" s="181">
        <v>489</v>
      </c>
      <c r="C243" s="181" t="s">
        <v>243</v>
      </c>
    </row>
    <row r="244" spans="1:3">
      <c r="A244" s="181" t="str">
        <f t="shared" si="3"/>
        <v>C26.70</v>
      </c>
      <c r="B244" s="181">
        <v>490</v>
      </c>
      <c r="C244" s="181" t="s">
        <v>244</v>
      </c>
    </row>
    <row r="245" spans="1:3">
      <c r="A245" s="181" t="str">
        <f t="shared" si="3"/>
        <v>C26.80</v>
      </c>
      <c r="B245" s="181">
        <v>491</v>
      </c>
      <c r="C245" s="181" t="s">
        <v>245</v>
      </c>
    </row>
    <row r="246" spans="1:3">
      <c r="A246" s="181" t="str">
        <f t="shared" si="3"/>
        <v xml:space="preserve">C27 - </v>
      </c>
      <c r="B246" s="181">
        <v>492</v>
      </c>
      <c r="C246" s="181" t="s">
        <v>246</v>
      </c>
    </row>
    <row r="247" spans="1:3">
      <c r="A247" s="181" t="str">
        <f t="shared" si="3"/>
        <v>C27.11</v>
      </c>
      <c r="B247" s="181">
        <v>493</v>
      </c>
      <c r="C247" s="181" t="s">
        <v>247</v>
      </c>
    </row>
    <row r="248" spans="1:3">
      <c r="A248" s="181" t="str">
        <f t="shared" si="3"/>
        <v>C27.12</v>
      </c>
      <c r="B248" s="181">
        <v>494</v>
      </c>
      <c r="C248" s="181" t="s">
        <v>248</v>
      </c>
    </row>
    <row r="249" spans="1:3">
      <c r="A249" s="181" t="str">
        <f t="shared" si="3"/>
        <v>C27.20</v>
      </c>
      <c r="B249" s="181">
        <v>495</v>
      </c>
      <c r="C249" s="181" t="s">
        <v>249</v>
      </c>
    </row>
    <row r="250" spans="1:3">
      <c r="A250" s="181" t="str">
        <f t="shared" si="3"/>
        <v>C27.31</v>
      </c>
      <c r="B250" s="181">
        <v>496</v>
      </c>
      <c r="C250" s="181" t="s">
        <v>250</v>
      </c>
    </row>
    <row r="251" spans="1:3">
      <c r="A251" s="181" t="str">
        <f t="shared" si="3"/>
        <v>C27.32</v>
      </c>
      <c r="B251" s="181">
        <v>497</v>
      </c>
      <c r="C251" s="181" t="s">
        <v>251</v>
      </c>
    </row>
    <row r="252" spans="1:3">
      <c r="A252" s="181" t="str">
        <f t="shared" si="3"/>
        <v>C27.33</v>
      </c>
      <c r="B252" s="181">
        <v>498</v>
      </c>
      <c r="C252" s="181" t="s">
        <v>252</v>
      </c>
    </row>
    <row r="253" spans="1:3">
      <c r="A253" s="181" t="str">
        <f t="shared" si="3"/>
        <v>C27.40</v>
      </c>
      <c r="B253" s="181">
        <v>499</v>
      </c>
      <c r="C253" s="181" t="s">
        <v>253</v>
      </c>
    </row>
    <row r="254" spans="1:3">
      <c r="A254" s="181" t="str">
        <f t="shared" si="3"/>
        <v>C27.51</v>
      </c>
      <c r="B254" s="181">
        <v>500</v>
      </c>
      <c r="C254" s="181" t="s">
        <v>254</v>
      </c>
    </row>
    <row r="255" spans="1:3">
      <c r="A255" s="181" t="str">
        <f t="shared" si="3"/>
        <v>C27.52</v>
      </c>
      <c r="B255" s="181">
        <v>501</v>
      </c>
      <c r="C255" s="181" t="s">
        <v>255</v>
      </c>
    </row>
    <row r="256" spans="1:3">
      <c r="A256" s="181" t="str">
        <f t="shared" si="3"/>
        <v>C27.90</v>
      </c>
      <c r="B256" s="181">
        <v>502</v>
      </c>
      <c r="C256" s="181" t="s">
        <v>256</v>
      </c>
    </row>
    <row r="257" spans="1:3">
      <c r="A257" s="181" t="str">
        <f t="shared" si="3"/>
        <v xml:space="preserve">C28 - </v>
      </c>
      <c r="B257" s="181">
        <v>503</v>
      </c>
      <c r="C257" s="181" t="s">
        <v>257</v>
      </c>
    </row>
    <row r="258" spans="1:3">
      <c r="A258" s="181" t="str">
        <f t="shared" ref="A258:A321" si="4">MID(C258, SEARCH("""en"": """, C258) + 7, 6)</f>
        <v>C28.11</v>
      </c>
      <c r="B258" s="181">
        <v>504</v>
      </c>
      <c r="C258" s="181" t="s">
        <v>258</v>
      </c>
    </row>
    <row r="259" spans="1:3">
      <c r="A259" s="181" t="str">
        <f t="shared" si="4"/>
        <v>C28.12</v>
      </c>
      <c r="B259" s="181">
        <v>505</v>
      </c>
      <c r="C259" s="181" t="s">
        <v>259</v>
      </c>
    </row>
    <row r="260" spans="1:3">
      <c r="A260" s="181" t="str">
        <f t="shared" si="4"/>
        <v>C28.13</v>
      </c>
      <c r="B260" s="181">
        <v>506</v>
      </c>
      <c r="C260" s="181" t="s">
        <v>260</v>
      </c>
    </row>
    <row r="261" spans="1:3">
      <c r="A261" s="181" t="str">
        <f t="shared" si="4"/>
        <v>C28.14</v>
      </c>
      <c r="B261" s="181">
        <v>507</v>
      </c>
      <c r="C261" s="181" t="s">
        <v>261</v>
      </c>
    </row>
    <row r="262" spans="1:3">
      <c r="A262" s="181" t="str">
        <f t="shared" si="4"/>
        <v>C28.15</v>
      </c>
      <c r="B262" s="181">
        <v>508</v>
      </c>
      <c r="C262" s="181" t="s">
        <v>262</v>
      </c>
    </row>
    <row r="263" spans="1:3">
      <c r="A263" s="181" t="str">
        <f t="shared" si="4"/>
        <v>C28.21</v>
      </c>
      <c r="B263" s="181">
        <v>509</v>
      </c>
      <c r="C263" s="181" t="s">
        <v>263</v>
      </c>
    </row>
    <row r="264" spans="1:3">
      <c r="A264" s="181" t="str">
        <f t="shared" si="4"/>
        <v>C28.22</v>
      </c>
      <c r="B264" s="181">
        <v>510</v>
      </c>
      <c r="C264" s="181" t="s">
        <v>264</v>
      </c>
    </row>
    <row r="265" spans="1:3">
      <c r="A265" s="181" t="str">
        <f t="shared" si="4"/>
        <v>C28.23</v>
      </c>
      <c r="B265" s="181">
        <v>511</v>
      </c>
      <c r="C265" s="181" t="s">
        <v>265</v>
      </c>
    </row>
    <row r="266" spans="1:3">
      <c r="A266" s="181" t="str">
        <f t="shared" si="4"/>
        <v>C28.24</v>
      </c>
      <c r="B266" s="181">
        <v>512</v>
      </c>
      <c r="C266" s="181" t="s">
        <v>266</v>
      </c>
    </row>
    <row r="267" spans="1:3">
      <c r="A267" s="181" t="str">
        <f t="shared" si="4"/>
        <v>C28.25</v>
      </c>
      <c r="B267" s="181">
        <v>513</v>
      </c>
      <c r="C267" s="181" t="s">
        <v>267</v>
      </c>
    </row>
    <row r="268" spans="1:3">
      <c r="A268" s="181" t="str">
        <f t="shared" si="4"/>
        <v>C28.29</v>
      </c>
      <c r="B268" s="181">
        <v>514</v>
      </c>
      <c r="C268" s="181" t="s">
        <v>268</v>
      </c>
    </row>
    <row r="269" spans="1:3">
      <c r="A269" s="181" t="str">
        <f t="shared" si="4"/>
        <v>C28.30</v>
      </c>
      <c r="B269" s="181">
        <v>515</v>
      </c>
      <c r="C269" s="181" t="s">
        <v>269</v>
      </c>
    </row>
    <row r="270" spans="1:3">
      <c r="A270" s="181" t="str">
        <f t="shared" si="4"/>
        <v>C28.41</v>
      </c>
      <c r="B270" s="181">
        <v>516</v>
      </c>
      <c r="C270" s="181" t="s">
        <v>270</v>
      </c>
    </row>
    <row r="271" spans="1:3">
      <c r="A271" s="181" t="str">
        <f t="shared" si="4"/>
        <v>C28.49</v>
      </c>
      <c r="B271" s="181">
        <v>517</v>
      </c>
      <c r="C271" s="181" t="s">
        <v>271</v>
      </c>
    </row>
    <row r="272" spans="1:3">
      <c r="A272" s="181" t="str">
        <f t="shared" si="4"/>
        <v>C28.91</v>
      </c>
      <c r="B272" s="181">
        <v>518</v>
      </c>
      <c r="C272" s="181" t="s">
        <v>272</v>
      </c>
    </row>
    <row r="273" spans="1:3">
      <c r="A273" s="181" t="str">
        <f t="shared" si="4"/>
        <v>C28.92</v>
      </c>
      <c r="B273" s="181">
        <v>519</v>
      </c>
      <c r="C273" s="181" t="s">
        <v>273</v>
      </c>
    </row>
    <row r="274" spans="1:3">
      <c r="A274" s="181" t="str">
        <f t="shared" si="4"/>
        <v>C28.93</v>
      </c>
      <c r="B274" s="181">
        <v>520</v>
      </c>
      <c r="C274" s="181" t="s">
        <v>274</v>
      </c>
    </row>
    <row r="275" spans="1:3">
      <c r="A275" s="181" t="str">
        <f t="shared" si="4"/>
        <v>C28.94</v>
      </c>
      <c r="B275" s="181">
        <v>521</v>
      </c>
      <c r="C275" s="181" t="s">
        <v>275</v>
      </c>
    </row>
    <row r="276" spans="1:3">
      <c r="A276" s="181" t="str">
        <f t="shared" si="4"/>
        <v>C28.95</v>
      </c>
      <c r="B276" s="181">
        <v>522</v>
      </c>
      <c r="C276" s="181" t="s">
        <v>276</v>
      </c>
    </row>
    <row r="277" spans="1:3">
      <c r="A277" s="181" t="str">
        <f t="shared" si="4"/>
        <v>C28.96</v>
      </c>
      <c r="B277" s="181">
        <v>523</v>
      </c>
      <c r="C277" s="181" t="s">
        <v>277</v>
      </c>
    </row>
    <row r="278" spans="1:3">
      <c r="A278" s="181" t="str">
        <f t="shared" si="4"/>
        <v>C28.99</v>
      </c>
      <c r="B278" s="181">
        <v>524</v>
      </c>
      <c r="C278" s="181" t="s">
        <v>278</v>
      </c>
    </row>
    <row r="279" spans="1:3">
      <c r="A279" s="181" t="str">
        <f t="shared" si="4"/>
        <v xml:space="preserve">C29 - </v>
      </c>
      <c r="B279" s="181">
        <v>525</v>
      </c>
      <c r="C279" s="181" t="s">
        <v>279</v>
      </c>
    </row>
    <row r="280" spans="1:3">
      <c r="A280" s="181" t="str">
        <f t="shared" si="4"/>
        <v>C29.10</v>
      </c>
      <c r="B280" s="181">
        <v>526</v>
      </c>
      <c r="C280" s="181" t="s">
        <v>280</v>
      </c>
    </row>
    <row r="281" spans="1:3">
      <c r="A281" s="181" t="str">
        <f t="shared" si="4"/>
        <v>C29.20</v>
      </c>
      <c r="B281" s="181">
        <v>527</v>
      </c>
      <c r="C281" s="181" t="s">
        <v>281</v>
      </c>
    </row>
    <row r="282" spans="1:3">
      <c r="A282" s="181" t="str">
        <f t="shared" si="4"/>
        <v>C29.31</v>
      </c>
      <c r="B282" s="181">
        <v>528</v>
      </c>
      <c r="C282" s="181" t="s">
        <v>282</v>
      </c>
    </row>
    <row r="283" spans="1:3">
      <c r="A283" s="181" t="str">
        <f t="shared" si="4"/>
        <v>C29.32</v>
      </c>
      <c r="B283" s="181">
        <v>529</v>
      </c>
      <c r="C283" s="181" t="s">
        <v>283</v>
      </c>
    </row>
    <row r="284" spans="1:3">
      <c r="A284" s="181" t="str">
        <f t="shared" si="4"/>
        <v xml:space="preserve">C30 - </v>
      </c>
      <c r="B284" s="181">
        <v>530</v>
      </c>
      <c r="C284" s="181" t="s">
        <v>284</v>
      </c>
    </row>
    <row r="285" spans="1:3">
      <c r="A285" s="181" t="str">
        <f t="shared" si="4"/>
        <v>C30.11</v>
      </c>
      <c r="B285" s="181">
        <v>531</v>
      </c>
      <c r="C285" s="181" t="s">
        <v>285</v>
      </c>
    </row>
    <row r="286" spans="1:3">
      <c r="A286" s="181" t="str">
        <f t="shared" si="4"/>
        <v>C30.12</v>
      </c>
      <c r="B286" s="181">
        <v>532</v>
      </c>
      <c r="C286" s="181" t="s">
        <v>286</v>
      </c>
    </row>
    <row r="287" spans="1:3">
      <c r="A287" s="181" t="str">
        <f t="shared" si="4"/>
        <v>C30.20</v>
      </c>
      <c r="B287" s="181">
        <v>533</v>
      </c>
      <c r="C287" s="181" t="s">
        <v>287</v>
      </c>
    </row>
    <row r="288" spans="1:3">
      <c r="A288" s="181" t="str">
        <f t="shared" si="4"/>
        <v>C30.30</v>
      </c>
      <c r="B288" s="181">
        <v>534</v>
      </c>
      <c r="C288" s="181" t="s">
        <v>288</v>
      </c>
    </row>
    <row r="289" spans="1:3">
      <c r="A289" s="181" t="str">
        <f t="shared" si="4"/>
        <v>C30.40</v>
      </c>
      <c r="B289" s="181">
        <v>535</v>
      </c>
      <c r="C289" s="181" t="s">
        <v>289</v>
      </c>
    </row>
    <row r="290" spans="1:3">
      <c r="A290" s="181" t="str">
        <f t="shared" si="4"/>
        <v>C30.91</v>
      </c>
      <c r="B290" s="181">
        <v>536</v>
      </c>
      <c r="C290" s="181" t="s">
        <v>290</v>
      </c>
    </row>
    <row r="291" spans="1:3">
      <c r="A291" s="181" t="str">
        <f t="shared" si="4"/>
        <v>C30.92</v>
      </c>
      <c r="B291" s="181">
        <v>537</v>
      </c>
      <c r="C291" s="181" t="s">
        <v>291</v>
      </c>
    </row>
    <row r="292" spans="1:3">
      <c r="A292" s="181" t="str">
        <f t="shared" si="4"/>
        <v>C30.99</v>
      </c>
      <c r="B292" s="181">
        <v>538</v>
      </c>
      <c r="C292" s="181" t="s">
        <v>292</v>
      </c>
    </row>
    <row r="293" spans="1:3">
      <c r="A293" s="181" t="str">
        <f t="shared" si="4"/>
        <v xml:space="preserve">C31 - </v>
      </c>
      <c r="B293" s="181">
        <v>539</v>
      </c>
      <c r="C293" s="181" t="s">
        <v>293</v>
      </c>
    </row>
    <row r="294" spans="1:3">
      <c r="A294" s="181" t="str">
        <f t="shared" si="4"/>
        <v>C31.01</v>
      </c>
      <c r="B294" s="181">
        <v>540</v>
      </c>
      <c r="C294" s="181" t="s">
        <v>294</v>
      </c>
    </row>
    <row r="295" spans="1:3">
      <c r="A295" s="181" t="str">
        <f t="shared" si="4"/>
        <v>C31.02</v>
      </c>
      <c r="B295" s="181">
        <v>541</v>
      </c>
      <c r="C295" s="181" t="s">
        <v>295</v>
      </c>
    </row>
    <row r="296" spans="1:3">
      <c r="A296" s="181" t="str">
        <f t="shared" si="4"/>
        <v>C31.03</v>
      </c>
      <c r="B296" s="181">
        <v>542</v>
      </c>
      <c r="C296" s="181" t="s">
        <v>296</v>
      </c>
    </row>
    <row r="297" spans="1:3">
      <c r="A297" s="181" t="str">
        <f t="shared" si="4"/>
        <v>C31.09</v>
      </c>
      <c r="B297" s="181">
        <v>543</v>
      </c>
      <c r="C297" s="181" t="s">
        <v>297</v>
      </c>
    </row>
    <row r="298" spans="1:3">
      <c r="A298" s="181" t="str">
        <f t="shared" si="4"/>
        <v xml:space="preserve">C32 - </v>
      </c>
      <c r="B298" s="181">
        <v>544</v>
      </c>
      <c r="C298" s="181" t="s">
        <v>298</v>
      </c>
    </row>
    <row r="299" spans="1:3">
      <c r="A299" s="181" t="str">
        <f t="shared" si="4"/>
        <v>C32.11</v>
      </c>
      <c r="B299" s="181">
        <v>545</v>
      </c>
      <c r="C299" s="181" t="s">
        <v>299</v>
      </c>
    </row>
    <row r="300" spans="1:3">
      <c r="A300" s="181" t="str">
        <f t="shared" si="4"/>
        <v>C32.12</v>
      </c>
      <c r="B300" s="181">
        <v>546</v>
      </c>
      <c r="C300" s="181" t="s">
        <v>300</v>
      </c>
    </row>
    <row r="301" spans="1:3">
      <c r="A301" s="181" t="str">
        <f t="shared" si="4"/>
        <v>C32.13</v>
      </c>
      <c r="B301" s="181">
        <v>547</v>
      </c>
      <c r="C301" s="181" t="s">
        <v>301</v>
      </c>
    </row>
    <row r="302" spans="1:3">
      <c r="A302" s="181" t="str">
        <f t="shared" si="4"/>
        <v>C32.20</v>
      </c>
      <c r="B302" s="181">
        <v>548</v>
      </c>
      <c r="C302" s="181" t="s">
        <v>302</v>
      </c>
    </row>
    <row r="303" spans="1:3">
      <c r="A303" s="181" t="str">
        <f t="shared" si="4"/>
        <v>C32.30</v>
      </c>
      <c r="B303" s="181">
        <v>549</v>
      </c>
      <c r="C303" s="181" t="s">
        <v>303</v>
      </c>
    </row>
    <row r="304" spans="1:3">
      <c r="A304" s="181" t="str">
        <f t="shared" si="4"/>
        <v>C32.40</v>
      </c>
      <c r="B304" s="181">
        <v>550</v>
      </c>
      <c r="C304" s="181" t="s">
        <v>304</v>
      </c>
    </row>
    <row r="305" spans="1:3">
      <c r="A305" s="181" t="str">
        <f t="shared" si="4"/>
        <v>C32.50</v>
      </c>
      <c r="B305" s="181">
        <v>551</v>
      </c>
      <c r="C305" s="181" t="s">
        <v>305</v>
      </c>
    </row>
    <row r="306" spans="1:3">
      <c r="A306" s="181" t="str">
        <f t="shared" si="4"/>
        <v>C32.91</v>
      </c>
      <c r="B306" s="181">
        <v>552</v>
      </c>
      <c r="C306" s="181" t="s">
        <v>306</v>
      </c>
    </row>
    <row r="307" spans="1:3">
      <c r="A307" s="181" t="str">
        <f t="shared" si="4"/>
        <v>C32.99</v>
      </c>
      <c r="B307" s="181">
        <v>553</v>
      </c>
      <c r="C307" s="181" t="s">
        <v>307</v>
      </c>
    </row>
    <row r="308" spans="1:3">
      <c r="A308" s="181" t="str">
        <f t="shared" si="4"/>
        <v xml:space="preserve">C33 - </v>
      </c>
      <c r="B308" s="181">
        <v>554</v>
      </c>
      <c r="C308" s="181" t="s">
        <v>308</v>
      </c>
    </row>
    <row r="309" spans="1:3">
      <c r="A309" s="181" t="str">
        <f t="shared" si="4"/>
        <v>C33.11</v>
      </c>
      <c r="B309" s="181">
        <v>555</v>
      </c>
      <c r="C309" s="181" t="s">
        <v>309</v>
      </c>
    </row>
    <row r="310" spans="1:3">
      <c r="A310" s="181" t="str">
        <f t="shared" si="4"/>
        <v>C33.12</v>
      </c>
      <c r="B310" s="181">
        <v>556</v>
      </c>
      <c r="C310" s="181" t="s">
        <v>310</v>
      </c>
    </row>
    <row r="311" spans="1:3">
      <c r="A311" s="181" t="str">
        <f t="shared" si="4"/>
        <v>C33.13</v>
      </c>
      <c r="B311" s="181">
        <v>557</v>
      </c>
      <c r="C311" s="181" t="s">
        <v>311</v>
      </c>
    </row>
    <row r="312" spans="1:3">
      <c r="A312" s="181" t="str">
        <f t="shared" si="4"/>
        <v>C33.14</v>
      </c>
      <c r="B312" s="181">
        <v>558</v>
      </c>
      <c r="C312" s="181" t="s">
        <v>312</v>
      </c>
    </row>
    <row r="313" spans="1:3">
      <c r="A313" s="181" t="str">
        <f t="shared" si="4"/>
        <v>C33.15</v>
      </c>
      <c r="B313" s="181">
        <v>559</v>
      </c>
      <c r="C313" s="181" t="s">
        <v>313</v>
      </c>
    </row>
    <row r="314" spans="1:3">
      <c r="A314" s="181" t="str">
        <f t="shared" si="4"/>
        <v>C33.16</v>
      </c>
      <c r="B314" s="181">
        <v>560</v>
      </c>
      <c r="C314" s="181" t="s">
        <v>314</v>
      </c>
    </row>
    <row r="315" spans="1:3">
      <c r="A315" s="181" t="str">
        <f t="shared" si="4"/>
        <v>C33.17</v>
      </c>
      <c r="B315" s="181">
        <v>561</v>
      </c>
      <c r="C315" s="181" t="s">
        <v>315</v>
      </c>
    </row>
    <row r="316" spans="1:3">
      <c r="A316" s="181" t="str">
        <f t="shared" si="4"/>
        <v>C33.19</v>
      </c>
      <c r="B316" s="181">
        <v>562</v>
      </c>
      <c r="C316" s="181" t="s">
        <v>316</v>
      </c>
    </row>
    <row r="317" spans="1:3">
      <c r="A317" s="181" t="str">
        <f t="shared" si="4"/>
        <v>C33.20</v>
      </c>
      <c r="B317" s="181">
        <v>563</v>
      </c>
      <c r="C317" s="181" t="s">
        <v>317</v>
      </c>
    </row>
    <row r="318" spans="1:3">
      <c r="A318" s="181" t="str">
        <f t="shared" si="4"/>
        <v xml:space="preserve">D35 - </v>
      </c>
      <c r="B318" s="181">
        <v>564</v>
      </c>
      <c r="C318" s="181" t="s">
        <v>318</v>
      </c>
    </row>
    <row r="319" spans="1:3">
      <c r="A319" s="181" t="str">
        <f t="shared" si="4"/>
        <v>D35.11</v>
      </c>
      <c r="B319" s="181">
        <v>565</v>
      </c>
      <c r="C319" s="181" t="s">
        <v>319</v>
      </c>
    </row>
    <row r="320" spans="1:3">
      <c r="A320" s="181" t="str">
        <f t="shared" si="4"/>
        <v>D35.12</v>
      </c>
      <c r="B320" s="181">
        <v>566</v>
      </c>
      <c r="C320" s="181" t="s">
        <v>320</v>
      </c>
    </row>
    <row r="321" spans="1:3">
      <c r="A321" s="181" t="str">
        <f t="shared" si="4"/>
        <v>D35.13</v>
      </c>
      <c r="B321" s="181">
        <v>567</v>
      </c>
      <c r="C321" s="181" t="s">
        <v>321</v>
      </c>
    </row>
    <row r="322" spans="1:3">
      <c r="A322" s="181" t="str">
        <f t="shared" ref="A322:A385" si="5">MID(C322, SEARCH("""en"": """, C322) + 7, 6)</f>
        <v>D35.14</v>
      </c>
      <c r="B322" s="181">
        <v>568</v>
      </c>
      <c r="C322" s="181" t="s">
        <v>322</v>
      </c>
    </row>
    <row r="323" spans="1:3">
      <c r="A323" s="181" t="str">
        <f t="shared" si="5"/>
        <v>D35.21</v>
      </c>
      <c r="B323" s="181">
        <v>569</v>
      </c>
      <c r="C323" s="181" t="s">
        <v>323</v>
      </c>
    </row>
    <row r="324" spans="1:3">
      <c r="A324" s="181" t="str">
        <f t="shared" si="5"/>
        <v>D35.22</v>
      </c>
      <c r="B324" s="181">
        <v>570</v>
      </c>
      <c r="C324" s="181" t="s">
        <v>324</v>
      </c>
    </row>
    <row r="325" spans="1:3">
      <c r="A325" s="181" t="str">
        <f t="shared" si="5"/>
        <v>D35.23</v>
      </c>
      <c r="B325" s="181">
        <v>571</v>
      </c>
      <c r="C325" s="181" t="s">
        <v>325</v>
      </c>
    </row>
    <row r="326" spans="1:3">
      <c r="A326" s="181" t="str">
        <f t="shared" si="5"/>
        <v>D35.30</v>
      </c>
      <c r="B326" s="181">
        <v>572</v>
      </c>
      <c r="C326" s="181" t="s">
        <v>326</v>
      </c>
    </row>
    <row r="327" spans="1:3">
      <c r="A327" s="181" t="str">
        <f t="shared" si="5"/>
        <v xml:space="preserve">E36 - </v>
      </c>
      <c r="B327" s="181">
        <v>573</v>
      </c>
      <c r="C327" s="181" t="s">
        <v>327</v>
      </c>
    </row>
    <row r="328" spans="1:3">
      <c r="A328" s="181" t="str">
        <f t="shared" si="5"/>
        <v>E36.00</v>
      </c>
      <c r="B328" s="181">
        <v>574</v>
      </c>
      <c r="C328" s="181" t="s">
        <v>328</v>
      </c>
    </row>
    <row r="329" spans="1:3">
      <c r="A329" s="181" t="str">
        <f t="shared" si="5"/>
        <v xml:space="preserve">E37 - </v>
      </c>
      <c r="B329" s="181">
        <v>575</v>
      </c>
      <c r="C329" s="181" t="s">
        <v>329</v>
      </c>
    </row>
    <row r="330" spans="1:3">
      <c r="A330" s="181" t="str">
        <f t="shared" si="5"/>
        <v>E37.00</v>
      </c>
      <c r="B330" s="181">
        <v>576</v>
      </c>
      <c r="C330" s="181" t="s">
        <v>330</v>
      </c>
    </row>
    <row r="331" spans="1:3">
      <c r="A331" s="181" t="str">
        <f t="shared" si="5"/>
        <v xml:space="preserve">E38 - </v>
      </c>
      <c r="B331" s="181">
        <v>577</v>
      </c>
      <c r="C331" s="181" t="s">
        <v>331</v>
      </c>
    </row>
    <row r="332" spans="1:3">
      <c r="A332" s="181" t="str">
        <f t="shared" si="5"/>
        <v>E38.11</v>
      </c>
      <c r="B332" s="181">
        <v>578</v>
      </c>
      <c r="C332" s="181" t="s">
        <v>332</v>
      </c>
    </row>
    <row r="333" spans="1:3">
      <c r="A333" s="181" t="str">
        <f t="shared" si="5"/>
        <v>E38.12</v>
      </c>
      <c r="B333" s="181">
        <v>579</v>
      </c>
      <c r="C333" s="181" t="s">
        <v>333</v>
      </c>
    </row>
    <row r="334" spans="1:3">
      <c r="A334" s="181" t="str">
        <f t="shared" si="5"/>
        <v>E38.21</v>
      </c>
      <c r="B334" s="181">
        <v>580</v>
      </c>
      <c r="C334" s="181" t="s">
        <v>334</v>
      </c>
    </row>
    <row r="335" spans="1:3">
      <c r="A335" s="181" t="str">
        <f t="shared" si="5"/>
        <v>E38.22</v>
      </c>
      <c r="B335" s="181">
        <v>581</v>
      </c>
      <c r="C335" s="181" t="s">
        <v>335</v>
      </c>
    </row>
    <row r="336" spans="1:3">
      <c r="A336" s="181" t="str">
        <f t="shared" si="5"/>
        <v>E38.31</v>
      </c>
      <c r="B336" s="181">
        <v>582</v>
      </c>
      <c r="C336" s="181" t="s">
        <v>336</v>
      </c>
    </row>
    <row r="337" spans="1:3">
      <c r="A337" s="181" t="str">
        <f t="shared" si="5"/>
        <v>E38.32</v>
      </c>
      <c r="B337" s="181">
        <v>583</v>
      </c>
      <c r="C337" s="181" t="s">
        <v>337</v>
      </c>
    </row>
    <row r="338" spans="1:3">
      <c r="A338" s="181" t="str">
        <f t="shared" si="5"/>
        <v xml:space="preserve">E39 - </v>
      </c>
      <c r="B338" s="181">
        <v>584</v>
      </c>
      <c r="C338" s="181" t="s">
        <v>338</v>
      </c>
    </row>
    <row r="339" spans="1:3">
      <c r="A339" s="181" t="str">
        <f t="shared" si="5"/>
        <v>E39.00</v>
      </c>
      <c r="B339" s="181">
        <v>585</v>
      </c>
      <c r="C339" s="181" t="s">
        <v>339</v>
      </c>
    </row>
    <row r="340" spans="1:3">
      <c r="A340" s="181" t="str">
        <f t="shared" si="5"/>
        <v xml:space="preserve">F41 - </v>
      </c>
      <c r="B340" s="181">
        <v>586</v>
      </c>
      <c r="C340" s="181" t="s">
        <v>340</v>
      </c>
    </row>
    <row r="341" spans="1:3">
      <c r="A341" s="181" t="str">
        <f t="shared" si="5"/>
        <v>F41.10</v>
      </c>
      <c r="B341" s="181">
        <v>587</v>
      </c>
      <c r="C341" s="181" t="s">
        <v>341</v>
      </c>
    </row>
    <row r="342" spans="1:3">
      <c r="A342" s="181" t="str">
        <f t="shared" si="5"/>
        <v>F41.20</v>
      </c>
      <c r="B342" s="181">
        <v>588</v>
      </c>
      <c r="C342" s="181" t="s">
        <v>342</v>
      </c>
    </row>
    <row r="343" spans="1:3">
      <c r="A343" s="181" t="str">
        <f t="shared" si="5"/>
        <v xml:space="preserve">F42 - </v>
      </c>
      <c r="B343" s="181">
        <v>589</v>
      </c>
      <c r="C343" s="181" t="s">
        <v>343</v>
      </c>
    </row>
    <row r="344" spans="1:3">
      <c r="A344" s="181" t="str">
        <f t="shared" si="5"/>
        <v>F42.11</v>
      </c>
      <c r="B344" s="181">
        <v>590</v>
      </c>
      <c r="C344" s="181" t="s">
        <v>344</v>
      </c>
    </row>
    <row r="345" spans="1:3">
      <c r="A345" s="181" t="str">
        <f t="shared" si="5"/>
        <v>F42.12</v>
      </c>
      <c r="B345" s="181">
        <v>591</v>
      </c>
      <c r="C345" s="181" t="s">
        <v>345</v>
      </c>
    </row>
    <row r="346" spans="1:3">
      <c r="A346" s="181" t="str">
        <f t="shared" si="5"/>
        <v>F42.13</v>
      </c>
      <c r="B346" s="181">
        <v>592</v>
      </c>
      <c r="C346" s="181" t="s">
        <v>346</v>
      </c>
    </row>
    <row r="347" spans="1:3">
      <c r="A347" s="181" t="str">
        <f t="shared" si="5"/>
        <v>F42.21</v>
      </c>
      <c r="B347" s="181">
        <v>593</v>
      </c>
      <c r="C347" s="181" t="s">
        <v>347</v>
      </c>
    </row>
    <row r="348" spans="1:3">
      <c r="A348" s="181" t="str">
        <f t="shared" si="5"/>
        <v>F42.22</v>
      </c>
      <c r="B348" s="181">
        <v>594</v>
      </c>
      <c r="C348" s="181" t="s">
        <v>348</v>
      </c>
    </row>
    <row r="349" spans="1:3">
      <c r="A349" s="181" t="str">
        <f t="shared" si="5"/>
        <v>F42.91</v>
      </c>
      <c r="B349" s="181">
        <v>595</v>
      </c>
      <c r="C349" s="181" t="s">
        <v>349</v>
      </c>
    </row>
    <row r="350" spans="1:3">
      <c r="A350" s="181" t="str">
        <f t="shared" si="5"/>
        <v>F42.99</v>
      </c>
      <c r="B350" s="181">
        <v>596</v>
      </c>
      <c r="C350" s="181" t="s">
        <v>350</v>
      </c>
    </row>
    <row r="351" spans="1:3">
      <c r="A351" s="181" t="str">
        <f t="shared" si="5"/>
        <v xml:space="preserve">F43 - </v>
      </c>
      <c r="B351" s="181">
        <v>597</v>
      </c>
      <c r="C351" s="181" t="s">
        <v>351</v>
      </c>
    </row>
    <row r="352" spans="1:3">
      <c r="A352" s="181" t="str">
        <f t="shared" si="5"/>
        <v>F43.11</v>
      </c>
      <c r="B352" s="181">
        <v>598</v>
      </c>
      <c r="C352" s="181" t="s">
        <v>352</v>
      </c>
    </row>
    <row r="353" spans="1:3">
      <c r="A353" s="181" t="str">
        <f t="shared" si="5"/>
        <v>F43.12</v>
      </c>
      <c r="B353" s="181">
        <v>599</v>
      </c>
      <c r="C353" s="181" t="s">
        <v>353</v>
      </c>
    </row>
    <row r="354" spans="1:3">
      <c r="A354" s="181" t="str">
        <f t="shared" si="5"/>
        <v>F43.13</v>
      </c>
      <c r="B354" s="181">
        <v>600</v>
      </c>
      <c r="C354" s="181" t="s">
        <v>354</v>
      </c>
    </row>
    <row r="355" spans="1:3">
      <c r="A355" s="181" t="str">
        <f t="shared" si="5"/>
        <v>F43.21</v>
      </c>
      <c r="B355" s="181">
        <v>601</v>
      </c>
      <c r="C355" s="181" t="s">
        <v>355</v>
      </c>
    </row>
    <row r="356" spans="1:3">
      <c r="A356" s="181" t="str">
        <f t="shared" si="5"/>
        <v>F43.22</v>
      </c>
      <c r="B356" s="181">
        <v>602</v>
      </c>
      <c r="C356" s="181" t="s">
        <v>356</v>
      </c>
    </row>
    <row r="357" spans="1:3">
      <c r="A357" s="181" t="str">
        <f t="shared" si="5"/>
        <v>F43.29</v>
      </c>
      <c r="B357" s="181">
        <v>603</v>
      </c>
      <c r="C357" s="181" t="s">
        <v>357</v>
      </c>
    </row>
    <row r="358" spans="1:3">
      <c r="A358" s="181" t="str">
        <f t="shared" si="5"/>
        <v>F43.31</v>
      </c>
      <c r="B358" s="181">
        <v>604</v>
      </c>
      <c r="C358" s="181" t="s">
        <v>358</v>
      </c>
    </row>
    <row r="359" spans="1:3">
      <c r="A359" s="181" t="str">
        <f t="shared" si="5"/>
        <v>F43.32</v>
      </c>
      <c r="B359" s="181">
        <v>605</v>
      </c>
      <c r="C359" s="181" t="s">
        <v>359</v>
      </c>
    </row>
    <row r="360" spans="1:3">
      <c r="A360" s="181" t="str">
        <f t="shared" si="5"/>
        <v>F43.33</v>
      </c>
      <c r="B360" s="181">
        <v>606</v>
      </c>
      <c r="C360" s="181" t="s">
        <v>360</v>
      </c>
    </row>
    <row r="361" spans="1:3">
      <c r="A361" s="181" t="str">
        <f t="shared" si="5"/>
        <v>F43.34</v>
      </c>
      <c r="B361" s="181">
        <v>607</v>
      </c>
      <c r="C361" s="181" t="s">
        <v>361</v>
      </c>
    </row>
    <row r="362" spans="1:3">
      <c r="A362" s="181" t="str">
        <f t="shared" si="5"/>
        <v>F43.39</v>
      </c>
      <c r="B362" s="181">
        <v>608</v>
      </c>
      <c r="C362" s="181" t="s">
        <v>362</v>
      </c>
    </row>
    <row r="363" spans="1:3">
      <c r="A363" s="181" t="str">
        <f t="shared" si="5"/>
        <v>F43.91</v>
      </c>
      <c r="B363" s="181">
        <v>609</v>
      </c>
      <c r="C363" s="181" t="s">
        <v>363</v>
      </c>
    </row>
    <row r="364" spans="1:3">
      <c r="A364" s="181" t="str">
        <f t="shared" si="5"/>
        <v>F43.99</v>
      </c>
      <c r="B364" s="181">
        <v>610</v>
      </c>
      <c r="C364" s="181" t="s">
        <v>364</v>
      </c>
    </row>
    <row r="365" spans="1:3">
      <c r="A365" s="181" t="str">
        <f t="shared" si="5"/>
        <v xml:space="preserve">G45 - </v>
      </c>
      <c r="B365" s="181">
        <v>611</v>
      </c>
      <c r="C365" s="181" t="s">
        <v>365</v>
      </c>
    </row>
    <row r="366" spans="1:3">
      <c r="A366" s="181" t="str">
        <f t="shared" si="5"/>
        <v>G45.11</v>
      </c>
      <c r="B366" s="181">
        <v>612</v>
      </c>
      <c r="C366" s="181" t="s">
        <v>366</v>
      </c>
    </row>
    <row r="367" spans="1:3">
      <c r="A367" s="181" t="str">
        <f t="shared" si="5"/>
        <v>G45.19</v>
      </c>
      <c r="B367" s="181">
        <v>613</v>
      </c>
      <c r="C367" s="181" t="s">
        <v>367</v>
      </c>
    </row>
    <row r="368" spans="1:3">
      <c r="A368" s="181" t="str">
        <f t="shared" si="5"/>
        <v>G45.20</v>
      </c>
      <c r="B368" s="181">
        <v>614</v>
      </c>
      <c r="C368" s="181" t="s">
        <v>368</v>
      </c>
    </row>
    <row r="369" spans="1:3">
      <c r="A369" s="181" t="str">
        <f t="shared" si="5"/>
        <v>G45.31</v>
      </c>
      <c r="B369" s="181">
        <v>615</v>
      </c>
      <c r="C369" s="181" t="s">
        <v>369</v>
      </c>
    </row>
    <row r="370" spans="1:3">
      <c r="A370" s="181" t="str">
        <f t="shared" si="5"/>
        <v>G45.32</v>
      </c>
      <c r="B370" s="181">
        <v>616</v>
      </c>
      <c r="C370" s="181" t="s">
        <v>370</v>
      </c>
    </row>
    <row r="371" spans="1:3">
      <c r="A371" s="181" t="str">
        <f t="shared" si="5"/>
        <v>G45.40</v>
      </c>
      <c r="B371" s="181">
        <v>617</v>
      </c>
      <c r="C371" s="181" t="s">
        <v>371</v>
      </c>
    </row>
    <row r="372" spans="1:3">
      <c r="A372" s="181" t="str">
        <f t="shared" si="5"/>
        <v xml:space="preserve">G46 - </v>
      </c>
      <c r="B372" s="181">
        <v>618</v>
      </c>
      <c r="C372" s="181" t="s">
        <v>372</v>
      </c>
    </row>
    <row r="373" spans="1:3">
      <c r="A373" s="181" t="str">
        <f t="shared" si="5"/>
        <v>G46.11</v>
      </c>
      <c r="B373" s="181">
        <v>619</v>
      </c>
      <c r="C373" s="181" t="s">
        <v>373</v>
      </c>
    </row>
    <row r="374" spans="1:3">
      <c r="A374" s="181" t="str">
        <f t="shared" si="5"/>
        <v>G46.12</v>
      </c>
      <c r="B374" s="181">
        <v>620</v>
      </c>
      <c r="C374" s="181" t="s">
        <v>374</v>
      </c>
    </row>
    <row r="375" spans="1:3">
      <c r="A375" s="181" t="str">
        <f t="shared" si="5"/>
        <v>G46.13</v>
      </c>
      <c r="B375" s="181">
        <v>621</v>
      </c>
      <c r="C375" s="181" t="s">
        <v>375</v>
      </c>
    </row>
    <row r="376" spans="1:3">
      <c r="A376" s="181" t="str">
        <f t="shared" si="5"/>
        <v>G46.14</v>
      </c>
      <c r="B376" s="181">
        <v>622</v>
      </c>
      <c r="C376" s="181" t="s">
        <v>376</v>
      </c>
    </row>
    <row r="377" spans="1:3">
      <c r="A377" s="181" t="str">
        <f t="shared" si="5"/>
        <v>G46.15</v>
      </c>
      <c r="B377" s="181">
        <v>623</v>
      </c>
      <c r="C377" s="181" t="s">
        <v>377</v>
      </c>
    </row>
    <row r="378" spans="1:3">
      <c r="A378" s="181" t="str">
        <f t="shared" si="5"/>
        <v>G46.16</v>
      </c>
      <c r="B378" s="181">
        <v>624</v>
      </c>
      <c r="C378" s="181" t="s">
        <v>378</v>
      </c>
    </row>
    <row r="379" spans="1:3">
      <c r="A379" s="181" t="str">
        <f t="shared" si="5"/>
        <v>G46.17</v>
      </c>
      <c r="B379" s="181">
        <v>625</v>
      </c>
      <c r="C379" s="181" t="s">
        <v>379</v>
      </c>
    </row>
    <row r="380" spans="1:3">
      <c r="A380" s="181" t="str">
        <f t="shared" si="5"/>
        <v>G46.18</v>
      </c>
      <c r="B380" s="181">
        <v>626</v>
      </c>
      <c r="C380" s="181" t="s">
        <v>380</v>
      </c>
    </row>
    <row r="381" spans="1:3">
      <c r="A381" s="181" t="str">
        <f t="shared" si="5"/>
        <v>G46.19</v>
      </c>
      <c r="B381" s="181">
        <v>627</v>
      </c>
      <c r="C381" s="181" t="s">
        <v>381</v>
      </c>
    </row>
    <row r="382" spans="1:3">
      <c r="A382" s="181" t="str">
        <f t="shared" si="5"/>
        <v>G46.21</v>
      </c>
      <c r="B382" s="181">
        <v>628</v>
      </c>
      <c r="C382" s="181" t="s">
        <v>382</v>
      </c>
    </row>
    <row r="383" spans="1:3">
      <c r="A383" s="181" t="str">
        <f t="shared" si="5"/>
        <v>G46.22</v>
      </c>
      <c r="B383" s="181">
        <v>629</v>
      </c>
      <c r="C383" s="181" t="s">
        <v>383</v>
      </c>
    </row>
    <row r="384" spans="1:3">
      <c r="A384" s="181" t="str">
        <f t="shared" si="5"/>
        <v>G46.23</v>
      </c>
      <c r="B384" s="181">
        <v>630</v>
      </c>
      <c r="C384" s="181" t="s">
        <v>384</v>
      </c>
    </row>
    <row r="385" spans="1:3">
      <c r="A385" s="181" t="str">
        <f t="shared" si="5"/>
        <v>G46.24</v>
      </c>
      <c r="B385" s="181">
        <v>631</v>
      </c>
      <c r="C385" s="181" t="s">
        <v>385</v>
      </c>
    </row>
    <row r="386" spans="1:3">
      <c r="A386" s="181" t="str">
        <f t="shared" ref="A386:A449" si="6">MID(C386, SEARCH("""en"": """, C386) + 7, 6)</f>
        <v>G46.31</v>
      </c>
      <c r="B386" s="181">
        <v>632</v>
      </c>
      <c r="C386" s="181" t="s">
        <v>386</v>
      </c>
    </row>
    <row r="387" spans="1:3">
      <c r="A387" s="181" t="str">
        <f t="shared" si="6"/>
        <v>G46.32</v>
      </c>
      <c r="B387" s="181">
        <v>633</v>
      </c>
      <c r="C387" s="181" t="s">
        <v>387</v>
      </c>
    </row>
    <row r="388" spans="1:3">
      <c r="A388" s="181" t="str">
        <f t="shared" si="6"/>
        <v>G46.33</v>
      </c>
      <c r="B388" s="181">
        <v>634</v>
      </c>
      <c r="C388" s="181" t="s">
        <v>388</v>
      </c>
    </row>
    <row r="389" spans="1:3">
      <c r="A389" s="181" t="str">
        <f t="shared" si="6"/>
        <v>G46.34</v>
      </c>
      <c r="B389" s="181">
        <v>635</v>
      </c>
      <c r="C389" s="181" t="s">
        <v>389</v>
      </c>
    </row>
    <row r="390" spans="1:3">
      <c r="A390" s="181" t="str">
        <f t="shared" si="6"/>
        <v>G46.35</v>
      </c>
      <c r="B390" s="181">
        <v>636</v>
      </c>
      <c r="C390" s="181" t="s">
        <v>390</v>
      </c>
    </row>
    <row r="391" spans="1:3">
      <c r="A391" s="181" t="str">
        <f t="shared" si="6"/>
        <v>G46.36</v>
      </c>
      <c r="B391" s="181">
        <v>637</v>
      </c>
      <c r="C391" s="181" t="s">
        <v>391</v>
      </c>
    </row>
    <row r="392" spans="1:3">
      <c r="A392" s="181" t="str">
        <f t="shared" si="6"/>
        <v>G46.37</v>
      </c>
      <c r="B392" s="181">
        <v>638</v>
      </c>
      <c r="C392" s="181" t="s">
        <v>392</v>
      </c>
    </row>
    <row r="393" spans="1:3">
      <c r="A393" s="181" t="str">
        <f t="shared" si="6"/>
        <v>G46.38</v>
      </c>
      <c r="B393" s="181">
        <v>639</v>
      </c>
      <c r="C393" s="181" t="s">
        <v>393</v>
      </c>
    </row>
    <row r="394" spans="1:3">
      <c r="A394" s="181" t="str">
        <f t="shared" si="6"/>
        <v>G46.39</v>
      </c>
      <c r="B394" s="181">
        <v>640</v>
      </c>
      <c r="C394" s="181" t="s">
        <v>394</v>
      </c>
    </row>
    <row r="395" spans="1:3">
      <c r="A395" s="181" t="str">
        <f t="shared" si="6"/>
        <v>G46.41</v>
      </c>
      <c r="B395" s="181">
        <v>641</v>
      </c>
      <c r="C395" s="181" t="s">
        <v>395</v>
      </c>
    </row>
    <row r="396" spans="1:3">
      <c r="A396" s="181" t="str">
        <f t="shared" si="6"/>
        <v>G46.42</v>
      </c>
      <c r="B396" s="181">
        <v>642</v>
      </c>
      <c r="C396" s="181" t="s">
        <v>396</v>
      </c>
    </row>
    <row r="397" spans="1:3">
      <c r="A397" s="181" t="str">
        <f t="shared" si="6"/>
        <v>G46.43</v>
      </c>
      <c r="B397" s="181">
        <v>643</v>
      </c>
      <c r="C397" s="181" t="s">
        <v>397</v>
      </c>
    </row>
    <row r="398" spans="1:3">
      <c r="A398" s="181" t="str">
        <f t="shared" si="6"/>
        <v>G46.44</v>
      </c>
      <c r="B398" s="181">
        <v>644</v>
      </c>
      <c r="C398" s="181" t="s">
        <v>398</v>
      </c>
    </row>
    <row r="399" spans="1:3">
      <c r="A399" s="181" t="str">
        <f t="shared" si="6"/>
        <v>G46.45</v>
      </c>
      <c r="B399" s="181">
        <v>645</v>
      </c>
      <c r="C399" s="181" t="s">
        <v>399</v>
      </c>
    </row>
    <row r="400" spans="1:3">
      <c r="A400" s="181" t="str">
        <f t="shared" si="6"/>
        <v>G46.46</v>
      </c>
      <c r="B400" s="181">
        <v>646</v>
      </c>
      <c r="C400" s="181" t="s">
        <v>400</v>
      </c>
    </row>
    <row r="401" spans="1:3">
      <c r="A401" s="181" t="str">
        <f t="shared" si="6"/>
        <v>G46.47</v>
      </c>
      <c r="B401" s="181">
        <v>647</v>
      </c>
      <c r="C401" s="181" t="s">
        <v>401</v>
      </c>
    </row>
    <row r="402" spans="1:3">
      <c r="A402" s="181" t="str">
        <f t="shared" si="6"/>
        <v>G46.48</v>
      </c>
      <c r="B402" s="181">
        <v>648</v>
      </c>
      <c r="C402" s="181" t="s">
        <v>402</v>
      </c>
    </row>
    <row r="403" spans="1:3">
      <c r="A403" s="181" t="str">
        <f t="shared" si="6"/>
        <v>G46.49</v>
      </c>
      <c r="B403" s="181">
        <v>649</v>
      </c>
      <c r="C403" s="181" t="s">
        <v>403</v>
      </c>
    </row>
    <row r="404" spans="1:3">
      <c r="A404" s="181" t="str">
        <f t="shared" si="6"/>
        <v>G46.51</v>
      </c>
      <c r="B404" s="181">
        <v>650</v>
      </c>
      <c r="C404" s="181" t="s">
        <v>404</v>
      </c>
    </row>
    <row r="405" spans="1:3">
      <c r="A405" s="181" t="str">
        <f t="shared" si="6"/>
        <v>G46.52</v>
      </c>
      <c r="B405" s="181">
        <v>651</v>
      </c>
      <c r="C405" s="181" t="s">
        <v>405</v>
      </c>
    </row>
    <row r="406" spans="1:3">
      <c r="A406" s="181" t="str">
        <f t="shared" si="6"/>
        <v>G46.61</v>
      </c>
      <c r="B406" s="181">
        <v>652</v>
      </c>
      <c r="C406" s="181" t="s">
        <v>406</v>
      </c>
    </row>
    <row r="407" spans="1:3">
      <c r="A407" s="181" t="str">
        <f t="shared" si="6"/>
        <v>G46.62</v>
      </c>
      <c r="B407" s="181">
        <v>653</v>
      </c>
      <c r="C407" s="181" t="s">
        <v>407</v>
      </c>
    </row>
    <row r="408" spans="1:3">
      <c r="A408" s="181" t="str">
        <f t="shared" si="6"/>
        <v>G46.63</v>
      </c>
      <c r="B408" s="181">
        <v>654</v>
      </c>
      <c r="C408" s="181" t="s">
        <v>408</v>
      </c>
    </row>
    <row r="409" spans="1:3">
      <c r="A409" s="181" t="str">
        <f t="shared" si="6"/>
        <v>G46.64</v>
      </c>
      <c r="B409" s="181">
        <v>655</v>
      </c>
      <c r="C409" s="181" t="s">
        <v>409</v>
      </c>
    </row>
    <row r="410" spans="1:3">
      <c r="A410" s="181" t="str">
        <f t="shared" si="6"/>
        <v>G46.65</v>
      </c>
      <c r="B410" s="181">
        <v>656</v>
      </c>
      <c r="C410" s="181" t="s">
        <v>410</v>
      </c>
    </row>
    <row r="411" spans="1:3">
      <c r="A411" s="181" t="str">
        <f t="shared" si="6"/>
        <v>G46.66</v>
      </c>
      <c r="B411" s="181">
        <v>657</v>
      </c>
      <c r="C411" s="181" t="s">
        <v>411</v>
      </c>
    </row>
    <row r="412" spans="1:3">
      <c r="A412" s="181" t="str">
        <f t="shared" si="6"/>
        <v>G46.69</v>
      </c>
      <c r="B412" s="181">
        <v>658</v>
      </c>
      <c r="C412" s="181" t="s">
        <v>412</v>
      </c>
    </row>
    <row r="413" spans="1:3">
      <c r="A413" s="181" t="str">
        <f t="shared" si="6"/>
        <v>G46.71</v>
      </c>
      <c r="B413" s="181">
        <v>659</v>
      </c>
      <c r="C413" s="181" t="s">
        <v>413</v>
      </c>
    </row>
    <row r="414" spans="1:3">
      <c r="A414" s="181" t="str">
        <f t="shared" si="6"/>
        <v>G46.72</v>
      </c>
      <c r="B414" s="181">
        <v>660</v>
      </c>
      <c r="C414" s="181" t="s">
        <v>414</v>
      </c>
    </row>
    <row r="415" spans="1:3">
      <c r="A415" s="181" t="str">
        <f t="shared" si="6"/>
        <v>G46.73</v>
      </c>
      <c r="B415" s="181">
        <v>661</v>
      </c>
      <c r="C415" s="181" t="s">
        <v>415</v>
      </c>
    </row>
    <row r="416" spans="1:3">
      <c r="A416" s="181" t="str">
        <f t="shared" si="6"/>
        <v>G46.74</v>
      </c>
      <c r="B416" s="181">
        <v>662</v>
      </c>
      <c r="C416" s="181" t="s">
        <v>416</v>
      </c>
    </row>
    <row r="417" spans="1:3">
      <c r="A417" s="181" t="str">
        <f t="shared" si="6"/>
        <v>G46.75</v>
      </c>
      <c r="B417" s="181">
        <v>663</v>
      </c>
      <c r="C417" s="181" t="s">
        <v>417</v>
      </c>
    </row>
    <row r="418" spans="1:3">
      <c r="A418" s="181" t="str">
        <f t="shared" si="6"/>
        <v>G46.76</v>
      </c>
      <c r="B418" s="181">
        <v>664</v>
      </c>
      <c r="C418" s="181" t="s">
        <v>418</v>
      </c>
    </row>
    <row r="419" spans="1:3">
      <c r="A419" s="181" t="str">
        <f t="shared" si="6"/>
        <v>G46.77</v>
      </c>
      <c r="B419" s="181">
        <v>665</v>
      </c>
      <c r="C419" s="181" t="s">
        <v>419</v>
      </c>
    </row>
    <row r="420" spans="1:3">
      <c r="A420" s="181" t="str">
        <f t="shared" si="6"/>
        <v>G46.90</v>
      </c>
      <c r="B420" s="181">
        <v>666</v>
      </c>
      <c r="C420" s="181" t="s">
        <v>420</v>
      </c>
    </row>
    <row r="421" spans="1:3">
      <c r="A421" s="181" t="str">
        <f t="shared" si="6"/>
        <v xml:space="preserve">G47 - </v>
      </c>
      <c r="B421" s="181">
        <v>667</v>
      </c>
      <c r="C421" s="181" t="s">
        <v>421</v>
      </c>
    </row>
    <row r="422" spans="1:3">
      <c r="A422" s="181" t="str">
        <f t="shared" si="6"/>
        <v>G47.11</v>
      </c>
      <c r="B422" s="181">
        <v>668</v>
      </c>
      <c r="C422" s="181" t="s">
        <v>422</v>
      </c>
    </row>
    <row r="423" spans="1:3">
      <c r="A423" s="181" t="str">
        <f t="shared" si="6"/>
        <v>G47.19</v>
      </c>
      <c r="B423" s="181">
        <v>669</v>
      </c>
      <c r="C423" s="181" t="s">
        <v>423</v>
      </c>
    </row>
    <row r="424" spans="1:3">
      <c r="A424" s="181" t="str">
        <f t="shared" si="6"/>
        <v>G47.21</v>
      </c>
      <c r="B424" s="181">
        <v>670</v>
      </c>
      <c r="C424" s="181" t="s">
        <v>424</v>
      </c>
    </row>
    <row r="425" spans="1:3">
      <c r="A425" s="181" t="str">
        <f t="shared" si="6"/>
        <v>G47.22</v>
      </c>
      <c r="B425" s="181">
        <v>671</v>
      </c>
      <c r="C425" s="181" t="s">
        <v>425</v>
      </c>
    </row>
    <row r="426" spans="1:3">
      <c r="A426" s="181" t="str">
        <f t="shared" si="6"/>
        <v>G47.23</v>
      </c>
      <c r="B426" s="181">
        <v>672</v>
      </c>
      <c r="C426" s="181" t="s">
        <v>426</v>
      </c>
    </row>
    <row r="427" spans="1:3">
      <c r="A427" s="181" t="str">
        <f t="shared" si="6"/>
        <v>G47.24</v>
      </c>
      <c r="B427" s="181">
        <v>673</v>
      </c>
      <c r="C427" s="181" t="s">
        <v>427</v>
      </c>
    </row>
    <row r="428" spans="1:3">
      <c r="A428" s="181" t="str">
        <f t="shared" si="6"/>
        <v>G47.25</v>
      </c>
      <c r="B428" s="181">
        <v>674</v>
      </c>
      <c r="C428" s="181" t="s">
        <v>428</v>
      </c>
    </row>
    <row r="429" spans="1:3">
      <c r="A429" s="181" t="str">
        <f t="shared" si="6"/>
        <v>G47.26</v>
      </c>
      <c r="B429" s="181">
        <v>675</v>
      </c>
      <c r="C429" s="181" t="s">
        <v>429</v>
      </c>
    </row>
    <row r="430" spans="1:3">
      <c r="A430" s="181" t="str">
        <f t="shared" si="6"/>
        <v>G47.29</v>
      </c>
      <c r="B430" s="181">
        <v>676</v>
      </c>
      <c r="C430" s="181" t="s">
        <v>430</v>
      </c>
    </row>
    <row r="431" spans="1:3">
      <c r="A431" s="181" t="str">
        <f t="shared" si="6"/>
        <v>G47.30</v>
      </c>
      <c r="B431" s="181">
        <v>677</v>
      </c>
      <c r="C431" s="181" t="s">
        <v>431</v>
      </c>
    </row>
    <row r="432" spans="1:3">
      <c r="A432" s="181" t="str">
        <f t="shared" si="6"/>
        <v>G47.41</v>
      </c>
      <c r="B432" s="181">
        <v>678</v>
      </c>
      <c r="C432" s="181" t="s">
        <v>432</v>
      </c>
    </row>
    <row r="433" spans="1:3">
      <c r="A433" s="181" t="str">
        <f t="shared" si="6"/>
        <v>G47.42</v>
      </c>
      <c r="B433" s="181">
        <v>679</v>
      </c>
      <c r="C433" s="181" t="s">
        <v>433</v>
      </c>
    </row>
    <row r="434" spans="1:3">
      <c r="A434" s="181" t="str">
        <f t="shared" si="6"/>
        <v>G47.43</v>
      </c>
      <c r="B434" s="181">
        <v>680</v>
      </c>
      <c r="C434" s="181" t="s">
        <v>434</v>
      </c>
    </row>
    <row r="435" spans="1:3">
      <c r="A435" s="181" t="str">
        <f t="shared" si="6"/>
        <v>G47.51</v>
      </c>
      <c r="B435" s="181">
        <v>681</v>
      </c>
      <c r="C435" s="181" t="s">
        <v>435</v>
      </c>
    </row>
    <row r="436" spans="1:3">
      <c r="A436" s="181" t="str">
        <f t="shared" si="6"/>
        <v>G47.52</v>
      </c>
      <c r="B436" s="181">
        <v>682</v>
      </c>
      <c r="C436" s="181" t="s">
        <v>436</v>
      </c>
    </row>
    <row r="437" spans="1:3">
      <c r="A437" s="181" t="str">
        <f t="shared" si="6"/>
        <v>G47.53</v>
      </c>
      <c r="B437" s="181">
        <v>683</v>
      </c>
      <c r="C437" s="181" t="s">
        <v>437</v>
      </c>
    </row>
    <row r="438" spans="1:3">
      <c r="A438" s="181" t="str">
        <f t="shared" si="6"/>
        <v>G47.54</v>
      </c>
      <c r="B438" s="181">
        <v>684</v>
      </c>
      <c r="C438" s="181" t="s">
        <v>438</v>
      </c>
    </row>
    <row r="439" spans="1:3">
      <c r="A439" s="181" t="str">
        <f t="shared" si="6"/>
        <v>G47.59</v>
      </c>
      <c r="B439" s="181">
        <v>685</v>
      </c>
      <c r="C439" s="181" t="s">
        <v>439</v>
      </c>
    </row>
    <row r="440" spans="1:3">
      <c r="A440" s="181" t="str">
        <f t="shared" si="6"/>
        <v>G47.61</v>
      </c>
      <c r="B440" s="181">
        <v>686</v>
      </c>
      <c r="C440" s="181" t="s">
        <v>440</v>
      </c>
    </row>
    <row r="441" spans="1:3">
      <c r="A441" s="181" t="str">
        <f t="shared" si="6"/>
        <v>G47.62</v>
      </c>
      <c r="B441" s="181">
        <v>687</v>
      </c>
      <c r="C441" s="181" t="s">
        <v>441</v>
      </c>
    </row>
    <row r="442" spans="1:3">
      <c r="A442" s="181" t="str">
        <f t="shared" si="6"/>
        <v>G47.63</v>
      </c>
      <c r="B442" s="181">
        <v>688</v>
      </c>
      <c r="C442" s="181" t="s">
        <v>442</v>
      </c>
    </row>
    <row r="443" spans="1:3">
      <c r="A443" s="181" t="str">
        <f t="shared" si="6"/>
        <v>G47.64</v>
      </c>
      <c r="B443" s="181">
        <v>689</v>
      </c>
      <c r="C443" s="181" t="s">
        <v>443</v>
      </c>
    </row>
    <row r="444" spans="1:3">
      <c r="A444" s="181" t="str">
        <f t="shared" si="6"/>
        <v>G47.65</v>
      </c>
      <c r="B444" s="181">
        <v>690</v>
      </c>
      <c r="C444" s="181" t="s">
        <v>444</v>
      </c>
    </row>
    <row r="445" spans="1:3">
      <c r="A445" s="181" t="str">
        <f t="shared" si="6"/>
        <v>G47.71</v>
      </c>
      <c r="B445" s="181">
        <v>691</v>
      </c>
      <c r="C445" s="181" t="s">
        <v>445</v>
      </c>
    </row>
    <row r="446" spans="1:3">
      <c r="A446" s="181" t="str">
        <f t="shared" si="6"/>
        <v>G47.72</v>
      </c>
      <c r="B446" s="181">
        <v>692</v>
      </c>
      <c r="C446" s="181" t="s">
        <v>446</v>
      </c>
    </row>
    <row r="447" spans="1:3">
      <c r="A447" s="181" t="str">
        <f t="shared" si="6"/>
        <v>G47.73</v>
      </c>
      <c r="B447" s="181">
        <v>693</v>
      </c>
      <c r="C447" s="181" t="s">
        <v>447</v>
      </c>
    </row>
    <row r="448" spans="1:3">
      <c r="A448" s="181" t="str">
        <f t="shared" si="6"/>
        <v>G47.74</v>
      </c>
      <c r="B448" s="181">
        <v>694</v>
      </c>
      <c r="C448" s="181" t="s">
        <v>448</v>
      </c>
    </row>
    <row r="449" spans="1:3">
      <c r="A449" s="181" t="str">
        <f t="shared" si="6"/>
        <v>G47.75</v>
      </c>
      <c r="B449" s="181">
        <v>695</v>
      </c>
      <c r="C449" s="181" t="s">
        <v>449</v>
      </c>
    </row>
    <row r="450" spans="1:3">
      <c r="A450" s="181" t="str">
        <f t="shared" ref="A450:A513" si="7">MID(C450, SEARCH("""en"": """, C450) + 7, 6)</f>
        <v>G47.76</v>
      </c>
      <c r="B450" s="181">
        <v>696</v>
      </c>
      <c r="C450" s="181" t="s">
        <v>450</v>
      </c>
    </row>
    <row r="451" spans="1:3">
      <c r="A451" s="181" t="str">
        <f t="shared" si="7"/>
        <v>G47.77</v>
      </c>
      <c r="B451" s="181">
        <v>697</v>
      </c>
      <c r="C451" s="181" t="s">
        <v>451</v>
      </c>
    </row>
    <row r="452" spans="1:3">
      <c r="A452" s="181" t="str">
        <f t="shared" si="7"/>
        <v>G47.78</v>
      </c>
      <c r="B452" s="181">
        <v>698</v>
      </c>
      <c r="C452" s="181" t="s">
        <v>452</v>
      </c>
    </row>
    <row r="453" spans="1:3">
      <c r="A453" s="181" t="str">
        <f t="shared" si="7"/>
        <v>G47.79</v>
      </c>
      <c r="B453" s="181">
        <v>699</v>
      </c>
      <c r="C453" s="181" t="s">
        <v>453</v>
      </c>
    </row>
    <row r="454" spans="1:3">
      <c r="A454" s="181" t="str">
        <f t="shared" si="7"/>
        <v>G47.81</v>
      </c>
      <c r="B454" s="181">
        <v>700</v>
      </c>
      <c r="C454" s="181" t="s">
        <v>454</v>
      </c>
    </row>
    <row r="455" spans="1:3">
      <c r="A455" s="181" t="str">
        <f t="shared" si="7"/>
        <v>G47.82</v>
      </c>
      <c r="B455" s="181">
        <v>701</v>
      </c>
      <c r="C455" s="181" t="s">
        <v>455</v>
      </c>
    </row>
    <row r="456" spans="1:3">
      <c r="A456" s="181" t="str">
        <f t="shared" si="7"/>
        <v>G47.89</v>
      </c>
      <c r="B456" s="181">
        <v>702</v>
      </c>
      <c r="C456" s="181" t="s">
        <v>456</v>
      </c>
    </row>
    <row r="457" spans="1:3">
      <c r="A457" s="181" t="str">
        <f t="shared" si="7"/>
        <v>G47.91</v>
      </c>
      <c r="B457" s="181">
        <v>703</v>
      </c>
      <c r="C457" s="181" t="s">
        <v>457</v>
      </c>
    </row>
    <row r="458" spans="1:3">
      <c r="A458" s="181" t="str">
        <f t="shared" si="7"/>
        <v>G47.99</v>
      </c>
      <c r="B458" s="181">
        <v>704</v>
      </c>
      <c r="C458" s="181" t="s">
        <v>458</v>
      </c>
    </row>
    <row r="459" spans="1:3">
      <c r="A459" s="181" t="str">
        <f t="shared" si="7"/>
        <v xml:space="preserve">H49 - </v>
      </c>
      <c r="B459" s="181">
        <v>705</v>
      </c>
      <c r="C459" s="181" t="s">
        <v>459</v>
      </c>
    </row>
    <row r="460" spans="1:3">
      <c r="A460" s="181" t="str">
        <f t="shared" si="7"/>
        <v>H49.10</v>
      </c>
      <c r="B460" s="181">
        <v>706</v>
      </c>
      <c r="C460" s="181" t="s">
        <v>460</v>
      </c>
    </row>
    <row r="461" spans="1:3">
      <c r="A461" s="181" t="str">
        <f t="shared" si="7"/>
        <v>H49.20</v>
      </c>
      <c r="B461" s="181">
        <v>707</v>
      </c>
      <c r="C461" s="181" t="s">
        <v>461</v>
      </c>
    </row>
    <row r="462" spans="1:3">
      <c r="A462" s="181" t="str">
        <f t="shared" si="7"/>
        <v>H49.31</v>
      </c>
      <c r="B462" s="181">
        <v>708</v>
      </c>
      <c r="C462" s="181" t="s">
        <v>462</v>
      </c>
    </row>
    <row r="463" spans="1:3">
      <c r="A463" s="181" t="str">
        <f t="shared" si="7"/>
        <v>H49.32</v>
      </c>
      <c r="B463" s="181">
        <v>709</v>
      </c>
      <c r="C463" s="181" t="s">
        <v>463</v>
      </c>
    </row>
    <row r="464" spans="1:3">
      <c r="A464" s="181" t="str">
        <f t="shared" si="7"/>
        <v>H49.39</v>
      </c>
      <c r="B464" s="181">
        <v>710</v>
      </c>
      <c r="C464" s="181" t="s">
        <v>464</v>
      </c>
    </row>
    <row r="465" spans="1:3">
      <c r="A465" s="181" t="str">
        <f t="shared" si="7"/>
        <v>H49.41</v>
      </c>
      <c r="B465" s="181">
        <v>711</v>
      </c>
      <c r="C465" s="181" t="s">
        <v>465</v>
      </c>
    </row>
    <row r="466" spans="1:3">
      <c r="A466" s="181" t="str">
        <f t="shared" si="7"/>
        <v>H49.42</v>
      </c>
      <c r="B466" s="181">
        <v>712</v>
      </c>
      <c r="C466" s="181" t="s">
        <v>466</v>
      </c>
    </row>
    <row r="467" spans="1:3">
      <c r="A467" s="181" t="str">
        <f t="shared" si="7"/>
        <v>H49.50</v>
      </c>
      <c r="B467" s="181">
        <v>713</v>
      </c>
      <c r="C467" s="181" t="s">
        <v>467</v>
      </c>
    </row>
    <row r="468" spans="1:3">
      <c r="A468" s="181" t="str">
        <f t="shared" si="7"/>
        <v xml:space="preserve">H50 - </v>
      </c>
      <c r="B468" s="181">
        <v>714</v>
      </c>
      <c r="C468" s="181" t="s">
        <v>468</v>
      </c>
    </row>
    <row r="469" spans="1:3">
      <c r="A469" s="181" t="str">
        <f t="shared" si="7"/>
        <v>H50.10</v>
      </c>
      <c r="B469" s="181">
        <v>715</v>
      </c>
      <c r="C469" s="181" t="s">
        <v>469</v>
      </c>
    </row>
    <row r="470" spans="1:3">
      <c r="A470" s="181" t="str">
        <f t="shared" si="7"/>
        <v>H50.20</v>
      </c>
      <c r="B470" s="181">
        <v>716</v>
      </c>
      <c r="C470" s="181" t="s">
        <v>470</v>
      </c>
    </row>
    <row r="471" spans="1:3">
      <c r="A471" s="181" t="str">
        <f t="shared" si="7"/>
        <v>H50.30</v>
      </c>
      <c r="B471" s="181">
        <v>717</v>
      </c>
      <c r="C471" s="181" t="s">
        <v>471</v>
      </c>
    </row>
    <row r="472" spans="1:3">
      <c r="A472" s="181" t="str">
        <f t="shared" si="7"/>
        <v>H50.40</v>
      </c>
      <c r="B472" s="181">
        <v>718</v>
      </c>
      <c r="C472" s="181" t="s">
        <v>472</v>
      </c>
    </row>
    <row r="473" spans="1:3">
      <c r="A473" s="181" t="str">
        <f t="shared" si="7"/>
        <v xml:space="preserve">H51 - </v>
      </c>
      <c r="B473" s="181">
        <v>719</v>
      </c>
      <c r="C473" s="181" t="s">
        <v>473</v>
      </c>
    </row>
    <row r="474" spans="1:3">
      <c r="A474" s="181" t="str">
        <f t="shared" si="7"/>
        <v>H51.10</v>
      </c>
      <c r="B474" s="181">
        <v>720</v>
      </c>
      <c r="C474" s="181" t="s">
        <v>474</v>
      </c>
    </row>
    <row r="475" spans="1:3">
      <c r="A475" s="181" t="str">
        <f t="shared" si="7"/>
        <v>H51.21</v>
      </c>
      <c r="B475" s="181">
        <v>721</v>
      </c>
      <c r="C475" s="181" t="s">
        <v>475</v>
      </c>
    </row>
    <row r="476" spans="1:3">
      <c r="A476" s="181" t="str">
        <f t="shared" si="7"/>
        <v>H51.22</v>
      </c>
      <c r="B476" s="181">
        <v>722</v>
      </c>
      <c r="C476" s="181" t="s">
        <v>476</v>
      </c>
    </row>
    <row r="477" spans="1:3">
      <c r="A477" s="181" t="str">
        <f t="shared" si="7"/>
        <v xml:space="preserve">H52 - </v>
      </c>
      <c r="B477" s="181">
        <v>723</v>
      </c>
      <c r="C477" s="181" t="s">
        <v>477</v>
      </c>
    </row>
    <row r="478" spans="1:3">
      <c r="A478" s="181" t="str">
        <f t="shared" si="7"/>
        <v>H52.10</v>
      </c>
      <c r="B478" s="181">
        <v>724</v>
      </c>
      <c r="C478" s="181" t="s">
        <v>478</v>
      </c>
    </row>
    <row r="479" spans="1:3">
      <c r="A479" s="181" t="str">
        <f t="shared" si="7"/>
        <v>H52.21</v>
      </c>
      <c r="B479" s="181">
        <v>725</v>
      </c>
      <c r="C479" s="181" t="s">
        <v>479</v>
      </c>
    </row>
    <row r="480" spans="1:3">
      <c r="A480" s="181" t="str">
        <f t="shared" si="7"/>
        <v>H52.22</v>
      </c>
      <c r="B480" s="181">
        <v>726</v>
      </c>
      <c r="C480" s="181" t="s">
        <v>480</v>
      </c>
    </row>
    <row r="481" spans="1:3">
      <c r="A481" s="181" t="str">
        <f t="shared" si="7"/>
        <v>H52.23</v>
      </c>
      <c r="B481" s="181">
        <v>727</v>
      </c>
      <c r="C481" s="181" t="s">
        <v>481</v>
      </c>
    </row>
    <row r="482" spans="1:3">
      <c r="A482" s="181" t="str">
        <f t="shared" si="7"/>
        <v>H52.24</v>
      </c>
      <c r="B482" s="181">
        <v>728</v>
      </c>
      <c r="C482" s="181" t="s">
        <v>482</v>
      </c>
    </row>
    <row r="483" spans="1:3">
      <c r="A483" s="181" t="str">
        <f t="shared" si="7"/>
        <v>H52.29</v>
      </c>
      <c r="B483" s="181">
        <v>729</v>
      </c>
      <c r="C483" s="181" t="s">
        <v>483</v>
      </c>
    </row>
    <row r="484" spans="1:3">
      <c r="A484" s="181" t="str">
        <f t="shared" si="7"/>
        <v xml:space="preserve">H53 - </v>
      </c>
      <c r="B484" s="181">
        <v>730</v>
      </c>
      <c r="C484" s="181" t="s">
        <v>484</v>
      </c>
    </row>
    <row r="485" spans="1:3">
      <c r="A485" s="181" t="str">
        <f t="shared" si="7"/>
        <v>H53.10</v>
      </c>
      <c r="B485" s="181">
        <v>731</v>
      </c>
      <c r="C485" s="181" t="s">
        <v>485</v>
      </c>
    </row>
    <row r="486" spans="1:3">
      <c r="A486" s="181" t="str">
        <f t="shared" si="7"/>
        <v>H53.20</v>
      </c>
      <c r="B486" s="181">
        <v>732</v>
      </c>
      <c r="C486" s="181" t="s">
        <v>486</v>
      </c>
    </row>
    <row r="487" spans="1:3">
      <c r="A487" s="181" t="str">
        <f t="shared" si="7"/>
        <v xml:space="preserve">I55 - </v>
      </c>
      <c r="B487" s="181">
        <v>733</v>
      </c>
      <c r="C487" s="181" t="s">
        <v>487</v>
      </c>
    </row>
    <row r="488" spans="1:3">
      <c r="A488" s="181" t="str">
        <f t="shared" si="7"/>
        <v>I55.10</v>
      </c>
      <c r="B488" s="181">
        <v>734</v>
      </c>
      <c r="C488" s="181" t="s">
        <v>488</v>
      </c>
    </row>
    <row r="489" spans="1:3">
      <c r="A489" s="181" t="str">
        <f t="shared" si="7"/>
        <v>I55.12</v>
      </c>
      <c r="B489" s="181">
        <v>735</v>
      </c>
      <c r="C489" s="181" t="s">
        <v>489</v>
      </c>
    </row>
    <row r="490" spans="1:3">
      <c r="A490" s="181" t="str">
        <f t="shared" si="7"/>
        <v>I55.20</v>
      </c>
      <c r="B490" s="181">
        <v>736</v>
      </c>
      <c r="C490" s="181" t="s">
        <v>490</v>
      </c>
    </row>
    <row r="491" spans="1:3">
      <c r="A491" s="181" t="str">
        <f t="shared" si="7"/>
        <v>I55.30</v>
      </c>
      <c r="B491" s="181">
        <v>737</v>
      </c>
      <c r="C491" s="181" t="s">
        <v>491</v>
      </c>
    </row>
    <row r="492" spans="1:3">
      <c r="A492" s="181" t="str">
        <f t="shared" si="7"/>
        <v>I55.90</v>
      </c>
      <c r="B492" s="181">
        <v>738</v>
      </c>
      <c r="C492" s="181" t="s">
        <v>492</v>
      </c>
    </row>
    <row r="493" spans="1:3">
      <c r="A493" s="181" t="str">
        <f t="shared" si="7"/>
        <v xml:space="preserve">I56 - </v>
      </c>
      <c r="B493" s="181">
        <v>739</v>
      </c>
      <c r="C493" s="181" t="s">
        <v>493</v>
      </c>
    </row>
    <row r="494" spans="1:3">
      <c r="A494" s="181" t="str">
        <f t="shared" si="7"/>
        <v>I56.10</v>
      </c>
      <c r="B494" s="181">
        <v>740</v>
      </c>
      <c r="C494" s="181" t="s">
        <v>494</v>
      </c>
    </row>
    <row r="495" spans="1:3">
      <c r="A495" s="181" t="str">
        <f t="shared" si="7"/>
        <v>I56.21</v>
      </c>
      <c r="B495" s="181">
        <v>741</v>
      </c>
      <c r="C495" s="181" t="s">
        <v>495</v>
      </c>
    </row>
    <row r="496" spans="1:3">
      <c r="A496" s="181" t="str">
        <f t="shared" si="7"/>
        <v>I56.29</v>
      </c>
      <c r="B496" s="181">
        <v>742</v>
      </c>
      <c r="C496" s="181" t="s">
        <v>496</v>
      </c>
    </row>
    <row r="497" spans="1:3">
      <c r="A497" s="181" t="str">
        <f t="shared" si="7"/>
        <v>I56.30</v>
      </c>
      <c r="B497" s="181">
        <v>743</v>
      </c>
      <c r="C497" s="181" t="s">
        <v>497</v>
      </c>
    </row>
    <row r="498" spans="1:3">
      <c r="A498" s="181" t="str">
        <f t="shared" si="7"/>
        <v xml:space="preserve">J58 - </v>
      </c>
      <c r="B498" s="181">
        <v>744</v>
      </c>
      <c r="C498" s="181" t="s">
        <v>498</v>
      </c>
    </row>
    <row r="499" spans="1:3">
      <c r="A499" s="181" t="str">
        <f t="shared" si="7"/>
        <v>J58.11</v>
      </c>
      <c r="B499" s="181">
        <v>745</v>
      </c>
      <c r="C499" s="181" t="s">
        <v>499</v>
      </c>
    </row>
    <row r="500" spans="1:3">
      <c r="A500" s="181" t="str">
        <f t="shared" si="7"/>
        <v>J58.12</v>
      </c>
      <c r="B500" s="181">
        <v>746</v>
      </c>
      <c r="C500" s="181" t="s">
        <v>500</v>
      </c>
    </row>
    <row r="501" spans="1:3">
      <c r="A501" s="181" t="str">
        <f t="shared" si="7"/>
        <v>J58.13</v>
      </c>
      <c r="B501" s="181">
        <v>747</v>
      </c>
      <c r="C501" s="181" t="s">
        <v>501</v>
      </c>
    </row>
    <row r="502" spans="1:3">
      <c r="A502" s="181" t="str">
        <f t="shared" si="7"/>
        <v>J58.14</v>
      </c>
      <c r="B502" s="181">
        <v>748</v>
      </c>
      <c r="C502" s="181" t="s">
        <v>502</v>
      </c>
    </row>
    <row r="503" spans="1:3">
      <c r="A503" s="181" t="str">
        <f t="shared" si="7"/>
        <v>J58.19</v>
      </c>
      <c r="B503" s="181">
        <v>749</v>
      </c>
      <c r="C503" s="181" t="s">
        <v>503</v>
      </c>
    </row>
    <row r="504" spans="1:3">
      <c r="A504" s="181" t="str">
        <f t="shared" si="7"/>
        <v>J58.21</v>
      </c>
      <c r="B504" s="181">
        <v>750</v>
      </c>
      <c r="C504" s="181" t="s">
        <v>504</v>
      </c>
    </row>
    <row r="505" spans="1:3">
      <c r="A505" s="181" t="str">
        <f t="shared" si="7"/>
        <v>J58.29</v>
      </c>
      <c r="B505" s="181">
        <v>751</v>
      </c>
      <c r="C505" s="181" t="s">
        <v>505</v>
      </c>
    </row>
    <row r="506" spans="1:3">
      <c r="A506" s="181" t="str">
        <f t="shared" si="7"/>
        <v xml:space="preserve">J59 - </v>
      </c>
      <c r="B506" s="181">
        <v>752</v>
      </c>
      <c r="C506" s="181" t="s">
        <v>506</v>
      </c>
    </row>
    <row r="507" spans="1:3">
      <c r="A507" s="181" t="str">
        <f t="shared" si="7"/>
        <v>J59.11</v>
      </c>
      <c r="B507" s="181">
        <v>753</v>
      </c>
      <c r="C507" s="181" t="s">
        <v>507</v>
      </c>
    </row>
    <row r="508" spans="1:3">
      <c r="A508" s="181" t="str">
        <f t="shared" si="7"/>
        <v>J59.12</v>
      </c>
      <c r="B508" s="181">
        <v>754</v>
      </c>
      <c r="C508" s="181" t="s">
        <v>508</v>
      </c>
    </row>
    <row r="509" spans="1:3">
      <c r="A509" s="181" t="str">
        <f t="shared" si="7"/>
        <v>J59.13</v>
      </c>
      <c r="B509" s="181">
        <v>755</v>
      </c>
      <c r="C509" s="181" t="s">
        <v>509</v>
      </c>
    </row>
    <row r="510" spans="1:3">
      <c r="A510" s="181" t="str">
        <f t="shared" si="7"/>
        <v>J59.14</v>
      </c>
      <c r="B510" s="181">
        <v>756</v>
      </c>
      <c r="C510" s="181" t="s">
        <v>510</v>
      </c>
    </row>
    <row r="511" spans="1:3">
      <c r="A511" s="181" t="str">
        <f t="shared" si="7"/>
        <v>J59.20</v>
      </c>
      <c r="B511" s="181">
        <v>757</v>
      </c>
      <c r="C511" s="181" t="s">
        <v>511</v>
      </c>
    </row>
    <row r="512" spans="1:3">
      <c r="A512" s="181" t="str">
        <f t="shared" si="7"/>
        <v xml:space="preserve">J60 - </v>
      </c>
      <c r="B512" s="181">
        <v>758</v>
      </c>
      <c r="C512" s="181" t="s">
        <v>512</v>
      </c>
    </row>
    <row r="513" spans="1:3">
      <c r="A513" s="181" t="str">
        <f t="shared" si="7"/>
        <v>J60.10</v>
      </c>
      <c r="B513" s="181">
        <v>759</v>
      </c>
      <c r="C513" s="181" t="s">
        <v>513</v>
      </c>
    </row>
    <row r="514" spans="1:3">
      <c r="A514" s="181" t="str">
        <f t="shared" ref="A514:A577" si="8">MID(C514, SEARCH("""en"": """, C514) + 7, 6)</f>
        <v>J60.20</v>
      </c>
      <c r="B514" s="181">
        <v>760</v>
      </c>
      <c r="C514" s="181" t="s">
        <v>514</v>
      </c>
    </row>
    <row r="515" spans="1:3">
      <c r="A515" s="181" t="str">
        <f t="shared" si="8"/>
        <v xml:space="preserve">J61 - </v>
      </c>
      <c r="B515" s="181">
        <v>761</v>
      </c>
      <c r="C515" s="181" t="s">
        <v>515</v>
      </c>
    </row>
    <row r="516" spans="1:3">
      <c r="A516" s="181" t="str">
        <f t="shared" si="8"/>
        <v>J61.10</v>
      </c>
      <c r="B516" s="181">
        <v>762</v>
      </c>
      <c r="C516" s="181" t="s">
        <v>516</v>
      </c>
    </row>
    <row r="517" spans="1:3">
      <c r="A517" s="181" t="str">
        <f t="shared" si="8"/>
        <v>J61.20</v>
      </c>
      <c r="B517" s="181">
        <v>763</v>
      </c>
      <c r="C517" s="181" t="s">
        <v>517</v>
      </c>
    </row>
    <row r="518" spans="1:3">
      <c r="A518" s="181" t="str">
        <f t="shared" si="8"/>
        <v>J61.30</v>
      </c>
      <c r="B518" s="181">
        <v>764</v>
      </c>
      <c r="C518" s="181" t="s">
        <v>518</v>
      </c>
    </row>
    <row r="519" spans="1:3">
      <c r="A519" s="181" t="str">
        <f t="shared" si="8"/>
        <v>J61.90</v>
      </c>
      <c r="B519" s="181">
        <v>765</v>
      </c>
      <c r="C519" s="181" t="s">
        <v>519</v>
      </c>
    </row>
    <row r="520" spans="1:3">
      <c r="A520" s="181" t="str">
        <f t="shared" si="8"/>
        <v xml:space="preserve">J62 - </v>
      </c>
      <c r="B520" s="181">
        <v>766</v>
      </c>
      <c r="C520" s="181" t="s">
        <v>520</v>
      </c>
    </row>
    <row r="521" spans="1:3">
      <c r="A521" s="181" t="str">
        <f t="shared" si="8"/>
        <v>J62.01</v>
      </c>
      <c r="B521" s="181">
        <v>767</v>
      </c>
      <c r="C521" s="181" t="s">
        <v>521</v>
      </c>
    </row>
    <row r="522" spans="1:3">
      <c r="A522" s="181" t="str">
        <f t="shared" si="8"/>
        <v>J62.02</v>
      </c>
      <c r="B522" s="181">
        <v>768</v>
      </c>
      <c r="C522" s="181" t="s">
        <v>522</v>
      </c>
    </row>
    <row r="523" spans="1:3">
      <c r="A523" s="181" t="str">
        <f t="shared" si="8"/>
        <v>J62.03</v>
      </c>
      <c r="B523" s="181">
        <v>769</v>
      </c>
      <c r="C523" s="181" t="s">
        <v>523</v>
      </c>
    </row>
    <row r="524" spans="1:3">
      <c r="A524" s="181" t="str">
        <f t="shared" si="8"/>
        <v>J62.09</v>
      </c>
      <c r="B524" s="181">
        <v>770</v>
      </c>
      <c r="C524" s="181" t="s">
        <v>524</v>
      </c>
    </row>
    <row r="525" spans="1:3">
      <c r="A525" s="181" t="str">
        <f t="shared" si="8"/>
        <v xml:space="preserve">J63 - </v>
      </c>
      <c r="B525" s="181">
        <v>771</v>
      </c>
      <c r="C525" s="181" t="s">
        <v>525</v>
      </c>
    </row>
    <row r="526" spans="1:3">
      <c r="A526" s="181" t="str">
        <f t="shared" si="8"/>
        <v>J63.11</v>
      </c>
      <c r="B526" s="181">
        <v>772</v>
      </c>
      <c r="C526" s="181" t="s">
        <v>526</v>
      </c>
    </row>
    <row r="527" spans="1:3">
      <c r="A527" s="181" t="str">
        <f t="shared" si="8"/>
        <v>J63.12</v>
      </c>
      <c r="B527" s="181">
        <v>773</v>
      </c>
      <c r="C527" s="181" t="s">
        <v>527</v>
      </c>
    </row>
    <row r="528" spans="1:3">
      <c r="A528" s="181" t="str">
        <f t="shared" si="8"/>
        <v>J63.91</v>
      </c>
      <c r="B528" s="181">
        <v>774</v>
      </c>
      <c r="C528" s="181" t="s">
        <v>528</v>
      </c>
    </row>
    <row r="529" spans="1:3">
      <c r="A529" s="181" t="str">
        <f t="shared" si="8"/>
        <v>J63.99</v>
      </c>
      <c r="B529" s="181">
        <v>775</v>
      </c>
      <c r="C529" s="181" t="s">
        <v>529</v>
      </c>
    </row>
    <row r="530" spans="1:3">
      <c r="A530" s="181" t="str">
        <f t="shared" si="8"/>
        <v xml:space="preserve">K64 - </v>
      </c>
      <c r="B530" s="181">
        <v>776</v>
      </c>
      <c r="C530" s="181" t="s">
        <v>530</v>
      </c>
    </row>
    <row r="531" spans="1:3">
      <c r="A531" s="181" t="str">
        <f t="shared" si="8"/>
        <v>K64.11</v>
      </c>
      <c r="B531" s="181">
        <v>777</v>
      </c>
      <c r="C531" s="181" t="s">
        <v>531</v>
      </c>
    </row>
    <row r="532" spans="1:3">
      <c r="A532" s="181" t="str">
        <f t="shared" si="8"/>
        <v>K64.19</v>
      </c>
      <c r="B532" s="181">
        <v>778</v>
      </c>
      <c r="C532" s="181" t="s">
        <v>532</v>
      </c>
    </row>
    <row r="533" spans="1:3">
      <c r="A533" s="181" t="str">
        <f t="shared" si="8"/>
        <v>K64.20</v>
      </c>
      <c r="B533" s="181">
        <v>779</v>
      </c>
      <c r="C533" s="181" t="s">
        <v>533</v>
      </c>
    </row>
    <row r="534" spans="1:3">
      <c r="A534" s="181" t="str">
        <f t="shared" si="8"/>
        <v>K64.30</v>
      </c>
      <c r="B534" s="181">
        <v>780</v>
      </c>
      <c r="C534" s="181" t="s">
        <v>534</v>
      </c>
    </row>
    <row r="535" spans="1:3">
      <c r="A535" s="181" t="str">
        <f t="shared" si="8"/>
        <v>K64.91</v>
      </c>
      <c r="B535" s="181">
        <v>781</v>
      </c>
      <c r="C535" s="181" t="s">
        <v>535</v>
      </c>
    </row>
    <row r="536" spans="1:3">
      <c r="A536" s="181" t="str">
        <f t="shared" si="8"/>
        <v>K64.92</v>
      </c>
      <c r="B536" s="181">
        <v>782</v>
      </c>
      <c r="C536" s="181" t="s">
        <v>536</v>
      </c>
    </row>
    <row r="537" spans="1:3">
      <c r="A537" s="181" t="str">
        <f t="shared" si="8"/>
        <v>K64.99</v>
      </c>
      <c r="B537" s="181">
        <v>783</v>
      </c>
      <c r="C537" s="181" t="s">
        <v>537</v>
      </c>
    </row>
    <row r="538" spans="1:3">
      <c r="A538" s="181" t="str">
        <f t="shared" si="8"/>
        <v xml:space="preserve">K65 - </v>
      </c>
      <c r="B538" s="181">
        <v>784</v>
      </c>
      <c r="C538" s="181" t="s">
        <v>538</v>
      </c>
    </row>
    <row r="539" spans="1:3">
      <c r="A539" s="181" t="str">
        <f t="shared" si="8"/>
        <v>K65.11</v>
      </c>
      <c r="B539" s="181">
        <v>785</v>
      </c>
      <c r="C539" s="181" t="s">
        <v>539</v>
      </c>
    </row>
    <row r="540" spans="1:3">
      <c r="A540" s="181" t="str">
        <f t="shared" si="8"/>
        <v>K65.12</v>
      </c>
      <c r="B540" s="181">
        <v>786</v>
      </c>
      <c r="C540" s="181" t="s">
        <v>540</v>
      </c>
    </row>
    <row r="541" spans="1:3">
      <c r="A541" s="181" t="str">
        <f t="shared" si="8"/>
        <v>K65.20</v>
      </c>
      <c r="B541" s="181">
        <v>787</v>
      </c>
      <c r="C541" s="181" t="s">
        <v>541</v>
      </c>
    </row>
    <row r="542" spans="1:3">
      <c r="A542" s="181" t="str">
        <f t="shared" si="8"/>
        <v>K65.30</v>
      </c>
      <c r="B542" s="181">
        <v>788</v>
      </c>
      <c r="C542" s="181" t="s">
        <v>542</v>
      </c>
    </row>
    <row r="543" spans="1:3">
      <c r="A543" s="181" t="str">
        <f t="shared" si="8"/>
        <v xml:space="preserve">K66 - </v>
      </c>
      <c r="B543" s="181">
        <v>789</v>
      </c>
      <c r="C543" s="181" t="s">
        <v>543</v>
      </c>
    </row>
    <row r="544" spans="1:3">
      <c r="A544" s="181" t="str">
        <f t="shared" si="8"/>
        <v>K66.11</v>
      </c>
      <c r="B544" s="181">
        <v>790</v>
      </c>
      <c r="C544" s="181" t="s">
        <v>544</v>
      </c>
    </row>
    <row r="545" spans="1:3">
      <c r="A545" s="181" t="str">
        <f t="shared" si="8"/>
        <v>K66.12</v>
      </c>
      <c r="B545" s="181">
        <v>791</v>
      </c>
      <c r="C545" s="181" t="s">
        <v>545</v>
      </c>
    </row>
    <row r="546" spans="1:3">
      <c r="A546" s="181" t="str">
        <f t="shared" si="8"/>
        <v>K66.19</v>
      </c>
      <c r="B546" s="181">
        <v>792</v>
      </c>
      <c r="C546" s="181" t="s">
        <v>546</v>
      </c>
    </row>
    <row r="547" spans="1:3">
      <c r="A547" s="181" t="str">
        <f t="shared" si="8"/>
        <v>K66.21</v>
      </c>
      <c r="B547" s="181">
        <v>793</v>
      </c>
      <c r="C547" s="181" t="s">
        <v>547</v>
      </c>
    </row>
    <row r="548" spans="1:3">
      <c r="A548" s="181" t="str">
        <f t="shared" si="8"/>
        <v>K66.22</v>
      </c>
      <c r="B548" s="181">
        <v>794</v>
      </c>
      <c r="C548" s="181" t="s">
        <v>548</v>
      </c>
    </row>
    <row r="549" spans="1:3">
      <c r="A549" s="181" t="str">
        <f t="shared" si="8"/>
        <v>K66.29</v>
      </c>
      <c r="B549" s="181">
        <v>795</v>
      </c>
      <c r="C549" s="181" t="s">
        <v>549</v>
      </c>
    </row>
    <row r="550" spans="1:3">
      <c r="A550" s="181" t="str">
        <f t="shared" si="8"/>
        <v>K66.30</v>
      </c>
      <c r="B550" s="181">
        <v>796</v>
      </c>
      <c r="C550" s="181" t="s">
        <v>550</v>
      </c>
    </row>
    <row r="551" spans="1:3">
      <c r="A551" s="181" t="str">
        <f t="shared" si="8"/>
        <v xml:space="preserve">L68 - </v>
      </c>
      <c r="B551" s="181">
        <v>797</v>
      </c>
      <c r="C551" s="181" t="s">
        <v>551</v>
      </c>
    </row>
    <row r="552" spans="1:3">
      <c r="A552" s="181" t="str">
        <f t="shared" si="8"/>
        <v>L68.10</v>
      </c>
      <c r="B552" s="181">
        <v>798</v>
      </c>
      <c r="C552" s="181" t="s">
        <v>552</v>
      </c>
    </row>
    <row r="553" spans="1:3">
      <c r="A553" s="181" t="str">
        <f t="shared" si="8"/>
        <v>L68.20</v>
      </c>
      <c r="B553" s="181">
        <v>799</v>
      </c>
      <c r="C553" s="181" t="s">
        <v>553</v>
      </c>
    </row>
    <row r="554" spans="1:3">
      <c r="A554" s="181" t="str">
        <f t="shared" si="8"/>
        <v>L68.31</v>
      </c>
      <c r="B554" s="181">
        <v>800</v>
      </c>
      <c r="C554" s="181" t="s">
        <v>554</v>
      </c>
    </row>
    <row r="555" spans="1:3">
      <c r="A555" s="181" t="str">
        <f t="shared" si="8"/>
        <v>L68.32</v>
      </c>
      <c r="B555" s="181">
        <v>801</v>
      </c>
      <c r="C555" s="181" t="s">
        <v>555</v>
      </c>
    </row>
    <row r="556" spans="1:3">
      <c r="A556" s="181" t="str">
        <f t="shared" si="8"/>
        <v xml:space="preserve">M69 - </v>
      </c>
      <c r="B556" s="181">
        <v>802</v>
      </c>
      <c r="C556" s="181" t="s">
        <v>556</v>
      </c>
    </row>
    <row r="557" spans="1:3">
      <c r="A557" s="181" t="str">
        <f t="shared" si="8"/>
        <v>M69.10</v>
      </c>
      <c r="B557" s="181">
        <v>803</v>
      </c>
      <c r="C557" s="181" t="s">
        <v>557</v>
      </c>
    </row>
    <row r="558" spans="1:3">
      <c r="A558" s="181" t="str">
        <f t="shared" si="8"/>
        <v>M69.20</v>
      </c>
      <c r="B558" s="181">
        <v>804</v>
      </c>
      <c r="C558" s="181" t="s">
        <v>558</v>
      </c>
    </row>
    <row r="559" spans="1:3">
      <c r="A559" s="181" t="str">
        <f t="shared" si="8"/>
        <v xml:space="preserve">M70 - </v>
      </c>
      <c r="B559" s="181">
        <v>805</v>
      </c>
      <c r="C559" s="181" t="s">
        <v>559</v>
      </c>
    </row>
    <row r="560" spans="1:3">
      <c r="A560" s="181" t="str">
        <f t="shared" si="8"/>
        <v>M70.10</v>
      </c>
      <c r="B560" s="181">
        <v>806</v>
      </c>
      <c r="C560" s="181" t="s">
        <v>560</v>
      </c>
    </row>
    <row r="561" spans="1:3">
      <c r="A561" s="181" t="str">
        <f t="shared" si="8"/>
        <v>M70.21</v>
      </c>
      <c r="B561" s="181">
        <v>807</v>
      </c>
      <c r="C561" s="181" t="s">
        <v>561</v>
      </c>
    </row>
    <row r="562" spans="1:3">
      <c r="A562" s="181" t="str">
        <f t="shared" si="8"/>
        <v>M70.22</v>
      </c>
      <c r="B562" s="181">
        <v>808</v>
      </c>
      <c r="C562" s="181" t="s">
        <v>562</v>
      </c>
    </row>
    <row r="563" spans="1:3">
      <c r="A563" s="181" t="str">
        <f t="shared" si="8"/>
        <v xml:space="preserve">M71 - </v>
      </c>
      <c r="B563" s="181">
        <v>809</v>
      </c>
      <c r="C563" s="181" t="s">
        <v>563</v>
      </c>
    </row>
    <row r="564" spans="1:3">
      <c r="A564" s="181" t="str">
        <f t="shared" si="8"/>
        <v>M71.11</v>
      </c>
      <c r="B564" s="181">
        <v>810</v>
      </c>
      <c r="C564" s="181" t="s">
        <v>564</v>
      </c>
    </row>
    <row r="565" spans="1:3">
      <c r="A565" s="181" t="str">
        <f t="shared" si="8"/>
        <v>M71.12</v>
      </c>
      <c r="B565" s="181">
        <v>811</v>
      </c>
      <c r="C565" s="181" t="s">
        <v>565</v>
      </c>
    </row>
    <row r="566" spans="1:3">
      <c r="A566" s="181" t="str">
        <f t="shared" si="8"/>
        <v>M71.20</v>
      </c>
      <c r="B566" s="181">
        <v>812</v>
      </c>
      <c r="C566" s="181" t="s">
        <v>566</v>
      </c>
    </row>
    <row r="567" spans="1:3">
      <c r="A567" s="181" t="str">
        <f t="shared" si="8"/>
        <v xml:space="preserve">M72 - </v>
      </c>
      <c r="B567" s="181">
        <v>813</v>
      </c>
      <c r="C567" s="181" t="s">
        <v>567</v>
      </c>
    </row>
    <row r="568" spans="1:3">
      <c r="A568" s="181" t="str">
        <f t="shared" si="8"/>
        <v>M72.11</v>
      </c>
      <c r="B568" s="181">
        <v>814</v>
      </c>
      <c r="C568" s="181" t="s">
        <v>568</v>
      </c>
    </row>
    <row r="569" spans="1:3">
      <c r="A569" s="181" t="str">
        <f t="shared" si="8"/>
        <v>M72.19</v>
      </c>
      <c r="B569" s="181">
        <v>815</v>
      </c>
      <c r="C569" s="181" t="s">
        <v>569</v>
      </c>
    </row>
    <row r="570" spans="1:3">
      <c r="A570" s="181" t="str">
        <f t="shared" si="8"/>
        <v>M72.20</v>
      </c>
      <c r="B570" s="181">
        <v>816</v>
      </c>
      <c r="C570" s="181" t="s">
        <v>570</v>
      </c>
    </row>
    <row r="571" spans="1:3">
      <c r="A571" s="181" t="str">
        <f t="shared" si="8"/>
        <v xml:space="preserve">M73 - </v>
      </c>
      <c r="B571" s="181">
        <v>817</v>
      </c>
      <c r="C571" s="181" t="s">
        <v>571</v>
      </c>
    </row>
    <row r="572" spans="1:3">
      <c r="A572" s="181" t="str">
        <f t="shared" si="8"/>
        <v>M73.11</v>
      </c>
      <c r="B572" s="181">
        <v>818</v>
      </c>
      <c r="C572" s="181" t="s">
        <v>572</v>
      </c>
    </row>
    <row r="573" spans="1:3">
      <c r="A573" s="181" t="str">
        <f t="shared" si="8"/>
        <v>M73.12</v>
      </c>
      <c r="B573" s="181">
        <v>819</v>
      </c>
      <c r="C573" s="181" t="s">
        <v>573</v>
      </c>
    </row>
    <row r="574" spans="1:3">
      <c r="A574" s="181" t="str">
        <f t="shared" si="8"/>
        <v>M73.20</v>
      </c>
      <c r="B574" s="181">
        <v>820</v>
      </c>
      <c r="C574" s="181" t="s">
        <v>574</v>
      </c>
    </row>
    <row r="575" spans="1:3">
      <c r="A575" s="181" t="str">
        <f t="shared" si="8"/>
        <v xml:space="preserve">M74 - </v>
      </c>
      <c r="B575" s="181">
        <v>821</v>
      </c>
      <c r="C575" s="181" t="s">
        <v>575</v>
      </c>
    </row>
    <row r="576" spans="1:3">
      <c r="A576" s="181" t="str">
        <f t="shared" si="8"/>
        <v>M74.10</v>
      </c>
      <c r="B576" s="181">
        <v>822</v>
      </c>
      <c r="C576" s="181" t="s">
        <v>576</v>
      </c>
    </row>
    <row r="577" spans="1:3">
      <c r="A577" s="181" t="str">
        <f t="shared" si="8"/>
        <v>M74.20</v>
      </c>
      <c r="B577" s="181">
        <v>823</v>
      </c>
      <c r="C577" s="181" t="s">
        <v>577</v>
      </c>
    </row>
    <row r="578" spans="1:3">
      <c r="A578" s="181" t="str">
        <f t="shared" ref="A578:A641" si="9">MID(C578, SEARCH("""en"": """, C578) + 7, 6)</f>
        <v>M74.30</v>
      </c>
      <c r="B578" s="181">
        <v>824</v>
      </c>
      <c r="C578" s="181" t="s">
        <v>578</v>
      </c>
    </row>
    <row r="579" spans="1:3">
      <c r="A579" s="181" t="str">
        <f t="shared" si="9"/>
        <v>M74.90</v>
      </c>
      <c r="B579" s="181">
        <v>825</v>
      </c>
      <c r="C579" s="181" t="s">
        <v>579</v>
      </c>
    </row>
    <row r="580" spans="1:3">
      <c r="A580" s="181" t="str">
        <f t="shared" si="9"/>
        <v xml:space="preserve">M75 - </v>
      </c>
      <c r="B580" s="181">
        <v>826</v>
      </c>
      <c r="C580" s="181" t="s">
        <v>580</v>
      </c>
    </row>
    <row r="581" spans="1:3">
      <c r="A581" s="181" t="str">
        <f t="shared" si="9"/>
        <v>M75.00</v>
      </c>
      <c r="B581" s="181">
        <v>827</v>
      </c>
      <c r="C581" s="181" t="s">
        <v>581</v>
      </c>
    </row>
    <row r="582" spans="1:3">
      <c r="A582" s="181" t="str">
        <f t="shared" si="9"/>
        <v xml:space="preserve">N77 - </v>
      </c>
      <c r="B582" s="181">
        <v>828</v>
      </c>
      <c r="C582" s="181" t="s">
        <v>582</v>
      </c>
    </row>
    <row r="583" spans="1:3">
      <c r="A583" s="181" t="str">
        <f t="shared" si="9"/>
        <v>N77.11</v>
      </c>
      <c r="B583" s="181">
        <v>829</v>
      </c>
      <c r="C583" s="181" t="s">
        <v>583</v>
      </c>
    </row>
    <row r="584" spans="1:3">
      <c r="A584" s="181" t="str">
        <f t="shared" si="9"/>
        <v>N77.12</v>
      </c>
      <c r="B584" s="181">
        <v>830</v>
      </c>
      <c r="C584" s="181" t="s">
        <v>584</v>
      </c>
    </row>
    <row r="585" spans="1:3">
      <c r="A585" s="181" t="str">
        <f t="shared" si="9"/>
        <v>N77.21</v>
      </c>
      <c r="B585" s="181">
        <v>831</v>
      </c>
      <c r="C585" s="181" t="s">
        <v>585</v>
      </c>
    </row>
    <row r="586" spans="1:3">
      <c r="A586" s="181" t="str">
        <f t="shared" si="9"/>
        <v>N77.22</v>
      </c>
      <c r="B586" s="181">
        <v>832</v>
      </c>
      <c r="C586" s="181" t="s">
        <v>586</v>
      </c>
    </row>
    <row r="587" spans="1:3">
      <c r="A587" s="181" t="str">
        <f t="shared" si="9"/>
        <v>N77.29</v>
      </c>
      <c r="B587" s="181">
        <v>833</v>
      </c>
      <c r="C587" s="181" t="s">
        <v>587</v>
      </c>
    </row>
    <row r="588" spans="1:3">
      <c r="A588" s="181" t="str">
        <f t="shared" si="9"/>
        <v>N77.31</v>
      </c>
      <c r="B588" s="181">
        <v>834</v>
      </c>
      <c r="C588" s="181" t="s">
        <v>588</v>
      </c>
    </row>
    <row r="589" spans="1:3">
      <c r="A589" s="181" t="str">
        <f t="shared" si="9"/>
        <v>N77.32</v>
      </c>
      <c r="B589" s="181">
        <v>835</v>
      </c>
      <c r="C589" s="181" t="s">
        <v>589</v>
      </c>
    </row>
    <row r="590" spans="1:3">
      <c r="A590" s="181" t="str">
        <f t="shared" si="9"/>
        <v>N77.33</v>
      </c>
      <c r="B590" s="181">
        <v>836</v>
      </c>
      <c r="C590" s="181" t="s">
        <v>590</v>
      </c>
    </row>
    <row r="591" spans="1:3">
      <c r="A591" s="181" t="str">
        <f t="shared" si="9"/>
        <v>N77.34</v>
      </c>
      <c r="B591" s="181">
        <v>837</v>
      </c>
      <c r="C591" s="181" t="s">
        <v>591</v>
      </c>
    </row>
    <row r="592" spans="1:3">
      <c r="A592" s="181" t="str">
        <f t="shared" si="9"/>
        <v>N77.35</v>
      </c>
      <c r="B592" s="181">
        <v>838</v>
      </c>
      <c r="C592" s="181" t="s">
        <v>592</v>
      </c>
    </row>
    <row r="593" spans="1:3">
      <c r="A593" s="181" t="str">
        <f t="shared" si="9"/>
        <v>N77.39</v>
      </c>
      <c r="B593" s="181">
        <v>839</v>
      </c>
      <c r="C593" s="181" t="s">
        <v>593</v>
      </c>
    </row>
    <row r="594" spans="1:3">
      <c r="A594" s="181" t="str">
        <f t="shared" si="9"/>
        <v>N77.40</v>
      </c>
      <c r="B594" s="181">
        <v>840</v>
      </c>
      <c r="C594" s="181" t="s">
        <v>594</v>
      </c>
    </row>
    <row r="595" spans="1:3">
      <c r="A595" s="181" t="str">
        <f t="shared" si="9"/>
        <v xml:space="preserve">N78 - </v>
      </c>
      <c r="B595" s="181">
        <v>841</v>
      </c>
      <c r="C595" s="181" t="s">
        <v>595</v>
      </c>
    </row>
    <row r="596" spans="1:3">
      <c r="A596" s="181" t="str">
        <f t="shared" si="9"/>
        <v>N78.10</v>
      </c>
      <c r="B596" s="181">
        <v>842</v>
      </c>
      <c r="C596" s="181" t="s">
        <v>596</v>
      </c>
    </row>
    <row r="597" spans="1:3">
      <c r="A597" s="181" t="str">
        <f t="shared" si="9"/>
        <v>N78.20</v>
      </c>
      <c r="B597" s="181">
        <v>843</v>
      </c>
      <c r="C597" s="181" t="s">
        <v>597</v>
      </c>
    </row>
    <row r="598" spans="1:3">
      <c r="A598" s="181" t="str">
        <f t="shared" si="9"/>
        <v>N78.30</v>
      </c>
      <c r="B598" s="181">
        <v>844</v>
      </c>
      <c r="C598" s="181" t="s">
        <v>598</v>
      </c>
    </row>
    <row r="599" spans="1:3">
      <c r="A599" s="181" t="str">
        <f t="shared" si="9"/>
        <v xml:space="preserve">N79 - </v>
      </c>
      <c r="B599" s="181">
        <v>845</v>
      </c>
      <c r="C599" s="181" t="s">
        <v>599</v>
      </c>
    </row>
    <row r="600" spans="1:3">
      <c r="A600" s="181" t="str">
        <f t="shared" si="9"/>
        <v>N79.11</v>
      </c>
      <c r="B600" s="181">
        <v>846</v>
      </c>
      <c r="C600" s="181" t="s">
        <v>600</v>
      </c>
    </row>
    <row r="601" spans="1:3">
      <c r="A601" s="181" t="str">
        <f t="shared" si="9"/>
        <v>N79.12</v>
      </c>
      <c r="B601" s="181">
        <v>847</v>
      </c>
      <c r="C601" s="181" t="s">
        <v>601</v>
      </c>
    </row>
    <row r="602" spans="1:3">
      <c r="A602" s="181" t="str">
        <f t="shared" si="9"/>
        <v>N79.90</v>
      </c>
      <c r="B602" s="181">
        <v>848</v>
      </c>
      <c r="C602" s="181" t="s">
        <v>602</v>
      </c>
    </row>
    <row r="603" spans="1:3">
      <c r="A603" s="181" t="str">
        <f t="shared" si="9"/>
        <v xml:space="preserve">N80 - </v>
      </c>
      <c r="B603" s="181">
        <v>849</v>
      </c>
      <c r="C603" s="181" t="s">
        <v>603</v>
      </c>
    </row>
    <row r="604" spans="1:3">
      <c r="A604" s="181" t="str">
        <f t="shared" si="9"/>
        <v>N80.10</v>
      </c>
      <c r="B604" s="181">
        <v>850</v>
      </c>
      <c r="C604" s="181" t="s">
        <v>604</v>
      </c>
    </row>
    <row r="605" spans="1:3">
      <c r="A605" s="181" t="str">
        <f t="shared" si="9"/>
        <v>N80.20</v>
      </c>
      <c r="B605" s="181">
        <v>851</v>
      </c>
      <c r="C605" s="181" t="s">
        <v>605</v>
      </c>
    </row>
    <row r="606" spans="1:3">
      <c r="A606" s="181" t="str">
        <f t="shared" si="9"/>
        <v>N80.30</v>
      </c>
      <c r="B606" s="181">
        <v>852</v>
      </c>
      <c r="C606" s="181" t="s">
        <v>606</v>
      </c>
    </row>
    <row r="607" spans="1:3">
      <c r="A607" s="181" t="str">
        <f t="shared" si="9"/>
        <v xml:space="preserve">N81 - </v>
      </c>
      <c r="B607" s="181">
        <v>853</v>
      </c>
      <c r="C607" s="181" t="s">
        <v>607</v>
      </c>
    </row>
    <row r="608" spans="1:3">
      <c r="A608" s="181" t="str">
        <f t="shared" si="9"/>
        <v>N81.10</v>
      </c>
      <c r="B608" s="181">
        <v>854</v>
      </c>
      <c r="C608" s="181" t="s">
        <v>608</v>
      </c>
    </row>
    <row r="609" spans="1:3">
      <c r="A609" s="181" t="str">
        <f t="shared" si="9"/>
        <v>N81.21</v>
      </c>
      <c r="B609" s="181">
        <v>855</v>
      </c>
      <c r="C609" s="181" t="s">
        <v>609</v>
      </c>
    </row>
    <row r="610" spans="1:3">
      <c r="A610" s="181" t="str">
        <f t="shared" si="9"/>
        <v>N81.22</v>
      </c>
      <c r="B610" s="181">
        <v>856</v>
      </c>
      <c r="C610" s="181" t="s">
        <v>610</v>
      </c>
    </row>
    <row r="611" spans="1:3">
      <c r="A611" s="181" t="str">
        <f t="shared" si="9"/>
        <v>N81.29</v>
      </c>
      <c r="B611" s="181">
        <v>857</v>
      </c>
      <c r="C611" s="181" t="s">
        <v>611</v>
      </c>
    </row>
    <row r="612" spans="1:3">
      <c r="A612" s="181" t="str">
        <f t="shared" si="9"/>
        <v>N81.30</v>
      </c>
      <c r="B612" s="181">
        <v>858</v>
      </c>
      <c r="C612" s="181" t="s">
        <v>612</v>
      </c>
    </row>
    <row r="613" spans="1:3">
      <c r="A613" s="181" t="str">
        <f t="shared" si="9"/>
        <v xml:space="preserve">N82 - </v>
      </c>
      <c r="B613" s="181">
        <v>859</v>
      </c>
      <c r="C613" s="181" t="s">
        <v>613</v>
      </c>
    </row>
    <row r="614" spans="1:3">
      <c r="A614" s="181" t="str">
        <f t="shared" si="9"/>
        <v>N82.11</v>
      </c>
      <c r="B614" s="181">
        <v>860</v>
      </c>
      <c r="C614" s="181" t="s">
        <v>614</v>
      </c>
    </row>
    <row r="615" spans="1:3">
      <c r="A615" s="181" t="str">
        <f t="shared" si="9"/>
        <v>N82.19</v>
      </c>
      <c r="B615" s="181">
        <v>861</v>
      </c>
      <c r="C615" s="181" t="s">
        <v>615</v>
      </c>
    </row>
    <row r="616" spans="1:3">
      <c r="A616" s="181" t="str">
        <f t="shared" si="9"/>
        <v>N82.20</v>
      </c>
      <c r="B616" s="181">
        <v>862</v>
      </c>
      <c r="C616" s="181" t="s">
        <v>616</v>
      </c>
    </row>
    <row r="617" spans="1:3">
      <c r="A617" s="181" t="str">
        <f t="shared" si="9"/>
        <v>N82.30</v>
      </c>
      <c r="B617" s="181">
        <v>863</v>
      </c>
      <c r="C617" s="181" t="s">
        <v>617</v>
      </c>
    </row>
    <row r="618" spans="1:3">
      <c r="A618" s="181" t="str">
        <f t="shared" si="9"/>
        <v>N82.91</v>
      </c>
      <c r="B618" s="181">
        <v>864</v>
      </c>
      <c r="C618" s="181" t="s">
        <v>618</v>
      </c>
    </row>
    <row r="619" spans="1:3">
      <c r="A619" s="181" t="str">
        <f t="shared" si="9"/>
        <v>N82.92</v>
      </c>
      <c r="B619" s="181">
        <v>865</v>
      </c>
      <c r="C619" s="181" t="s">
        <v>619</v>
      </c>
    </row>
    <row r="620" spans="1:3">
      <c r="A620" s="181" t="str">
        <f t="shared" si="9"/>
        <v>N82.99</v>
      </c>
      <c r="B620" s="181">
        <v>866</v>
      </c>
      <c r="C620" s="181" t="s">
        <v>620</v>
      </c>
    </row>
    <row r="621" spans="1:3">
      <c r="A621" s="181" t="str">
        <f t="shared" si="9"/>
        <v xml:space="preserve">O84 - </v>
      </c>
      <c r="B621" s="181">
        <v>867</v>
      </c>
      <c r="C621" s="181" t="s">
        <v>621</v>
      </c>
    </row>
    <row r="622" spans="1:3">
      <c r="A622" s="181" t="str">
        <f t="shared" si="9"/>
        <v>O84.11</v>
      </c>
      <c r="B622" s="181">
        <v>868</v>
      </c>
      <c r="C622" s="181" t="s">
        <v>622</v>
      </c>
    </row>
    <row r="623" spans="1:3">
      <c r="A623" s="181" t="str">
        <f t="shared" si="9"/>
        <v>O84.12</v>
      </c>
      <c r="B623" s="181">
        <v>869</v>
      </c>
      <c r="C623" s="181" t="s">
        <v>623</v>
      </c>
    </row>
    <row r="624" spans="1:3">
      <c r="A624" s="181" t="str">
        <f t="shared" si="9"/>
        <v>O84.13</v>
      </c>
      <c r="B624" s="181">
        <v>870</v>
      </c>
      <c r="C624" s="181" t="s">
        <v>624</v>
      </c>
    </row>
    <row r="625" spans="1:3">
      <c r="A625" s="181" t="str">
        <f t="shared" si="9"/>
        <v>O84.21</v>
      </c>
      <c r="B625" s="181">
        <v>871</v>
      </c>
      <c r="C625" s="181" t="s">
        <v>625</v>
      </c>
    </row>
    <row r="626" spans="1:3">
      <c r="A626" s="181" t="str">
        <f t="shared" si="9"/>
        <v>O84.22</v>
      </c>
      <c r="B626" s="181">
        <v>872</v>
      </c>
      <c r="C626" s="181" t="s">
        <v>626</v>
      </c>
    </row>
    <row r="627" spans="1:3">
      <c r="A627" s="181" t="str">
        <f t="shared" si="9"/>
        <v>O84.23</v>
      </c>
      <c r="B627" s="181">
        <v>873</v>
      </c>
      <c r="C627" s="181" t="s">
        <v>627</v>
      </c>
    </row>
    <row r="628" spans="1:3">
      <c r="A628" s="181" t="str">
        <f t="shared" si="9"/>
        <v>O84.24</v>
      </c>
      <c r="B628" s="181">
        <v>874</v>
      </c>
      <c r="C628" s="181" t="s">
        <v>628</v>
      </c>
    </row>
    <row r="629" spans="1:3">
      <c r="A629" s="181" t="str">
        <f t="shared" si="9"/>
        <v>O84.25</v>
      </c>
      <c r="B629" s="181">
        <v>875</v>
      </c>
      <c r="C629" s="181" t="s">
        <v>629</v>
      </c>
    </row>
    <row r="630" spans="1:3">
      <c r="A630" s="181" t="str">
        <f t="shared" si="9"/>
        <v>O84.30</v>
      </c>
      <c r="B630" s="181">
        <v>876</v>
      </c>
      <c r="C630" s="181" t="s">
        <v>630</v>
      </c>
    </row>
    <row r="631" spans="1:3">
      <c r="A631" s="181" t="str">
        <f t="shared" si="9"/>
        <v xml:space="preserve">P85 - </v>
      </c>
      <c r="B631" s="181">
        <v>877</v>
      </c>
      <c r="C631" s="181" t="s">
        <v>631</v>
      </c>
    </row>
    <row r="632" spans="1:3">
      <c r="A632" s="181" t="str">
        <f t="shared" si="9"/>
        <v>P85.10</v>
      </c>
      <c r="B632" s="181">
        <v>878</v>
      </c>
      <c r="C632" s="181" t="s">
        <v>632</v>
      </c>
    </row>
    <row r="633" spans="1:3">
      <c r="A633" s="181" t="str">
        <f t="shared" si="9"/>
        <v>P85.20</v>
      </c>
      <c r="B633" s="181">
        <v>879</v>
      </c>
      <c r="C633" s="181" t="s">
        <v>633</v>
      </c>
    </row>
    <row r="634" spans="1:3">
      <c r="A634" s="181" t="str">
        <f t="shared" si="9"/>
        <v>P85.31</v>
      </c>
      <c r="B634" s="181">
        <v>880</v>
      </c>
      <c r="C634" s="181" t="s">
        <v>634</v>
      </c>
    </row>
    <row r="635" spans="1:3">
      <c r="A635" s="181" t="str">
        <f t="shared" si="9"/>
        <v>P85.32</v>
      </c>
      <c r="B635" s="181">
        <v>881</v>
      </c>
      <c r="C635" s="181" t="s">
        <v>635</v>
      </c>
    </row>
    <row r="636" spans="1:3">
      <c r="A636" s="181" t="str">
        <f t="shared" si="9"/>
        <v>P85.41</v>
      </c>
      <c r="B636" s="181">
        <v>882</v>
      </c>
      <c r="C636" s="181" t="s">
        <v>636</v>
      </c>
    </row>
    <row r="637" spans="1:3">
      <c r="A637" s="181" t="str">
        <f t="shared" si="9"/>
        <v>P85.42</v>
      </c>
      <c r="B637" s="181">
        <v>883</v>
      </c>
      <c r="C637" s="181" t="s">
        <v>637</v>
      </c>
    </row>
    <row r="638" spans="1:3">
      <c r="A638" s="181" t="str">
        <f t="shared" si="9"/>
        <v>P85.51</v>
      </c>
      <c r="B638" s="181">
        <v>884</v>
      </c>
      <c r="C638" s="181" t="s">
        <v>638</v>
      </c>
    </row>
    <row r="639" spans="1:3">
      <c r="A639" s="181" t="str">
        <f t="shared" si="9"/>
        <v>P85.52</v>
      </c>
      <c r="B639" s="181">
        <v>885</v>
      </c>
      <c r="C639" s="181" t="s">
        <v>639</v>
      </c>
    </row>
    <row r="640" spans="1:3">
      <c r="A640" s="181" t="str">
        <f t="shared" si="9"/>
        <v>P85.53</v>
      </c>
      <c r="B640" s="181">
        <v>886</v>
      </c>
      <c r="C640" s="181" t="s">
        <v>640</v>
      </c>
    </row>
    <row r="641" spans="1:3">
      <c r="A641" s="181" t="str">
        <f t="shared" si="9"/>
        <v>P85.59</v>
      </c>
      <c r="B641" s="181">
        <v>887</v>
      </c>
      <c r="C641" s="181" t="s">
        <v>641</v>
      </c>
    </row>
    <row r="642" spans="1:3">
      <c r="A642" s="181" t="str">
        <f t="shared" ref="A642:A705" si="10">MID(C642, SEARCH("""en"": """, C642) + 7, 6)</f>
        <v>P85.60</v>
      </c>
      <c r="B642" s="181">
        <v>888</v>
      </c>
      <c r="C642" s="181" t="s">
        <v>642</v>
      </c>
    </row>
    <row r="643" spans="1:3">
      <c r="A643" s="181" t="str">
        <f t="shared" si="10"/>
        <v xml:space="preserve">Q86 - </v>
      </c>
      <c r="B643" s="181">
        <v>889</v>
      </c>
      <c r="C643" s="181" t="s">
        <v>643</v>
      </c>
    </row>
    <row r="644" spans="1:3">
      <c r="A644" s="181" t="str">
        <f t="shared" si="10"/>
        <v>Q86.10</v>
      </c>
      <c r="B644" s="181">
        <v>890</v>
      </c>
      <c r="C644" s="181" t="s">
        <v>644</v>
      </c>
    </row>
    <row r="645" spans="1:3">
      <c r="A645" s="181" t="str">
        <f t="shared" si="10"/>
        <v>Q86.21</v>
      </c>
      <c r="B645" s="181">
        <v>891</v>
      </c>
      <c r="C645" s="181" t="s">
        <v>645</v>
      </c>
    </row>
    <row r="646" spans="1:3">
      <c r="A646" s="181" t="str">
        <f t="shared" si="10"/>
        <v>Q86.22</v>
      </c>
      <c r="B646" s="181">
        <v>892</v>
      </c>
      <c r="C646" s="181" t="s">
        <v>646</v>
      </c>
    </row>
    <row r="647" spans="1:3">
      <c r="A647" s="181" t="str">
        <f t="shared" si="10"/>
        <v>Q86.23</v>
      </c>
      <c r="B647" s="181">
        <v>893</v>
      </c>
      <c r="C647" s="181" t="s">
        <v>647</v>
      </c>
    </row>
    <row r="648" spans="1:3">
      <c r="A648" s="181" t="str">
        <f t="shared" si="10"/>
        <v>Q86.90</v>
      </c>
      <c r="B648" s="181">
        <v>894</v>
      </c>
      <c r="C648" s="181" t="s">
        <v>648</v>
      </c>
    </row>
    <row r="649" spans="1:3">
      <c r="A649" s="181" t="str">
        <f t="shared" si="10"/>
        <v xml:space="preserve">Q87 - </v>
      </c>
      <c r="B649" s="181">
        <v>895</v>
      </c>
      <c r="C649" s="181" t="s">
        <v>649</v>
      </c>
    </row>
    <row r="650" spans="1:3">
      <c r="A650" s="181" t="str">
        <f t="shared" si="10"/>
        <v>Q87.10</v>
      </c>
      <c r="B650" s="181">
        <v>896</v>
      </c>
      <c r="C650" s="181" t="s">
        <v>650</v>
      </c>
    </row>
    <row r="651" spans="1:3">
      <c r="A651" s="181" t="str">
        <f t="shared" si="10"/>
        <v>Q87.20</v>
      </c>
      <c r="B651" s="181">
        <v>897</v>
      </c>
      <c r="C651" s="181" t="s">
        <v>651</v>
      </c>
    </row>
    <row r="652" spans="1:3">
      <c r="A652" s="181" t="str">
        <f t="shared" si="10"/>
        <v>Q87.30</v>
      </c>
      <c r="B652" s="181">
        <v>898</v>
      </c>
      <c r="C652" s="181" t="s">
        <v>652</v>
      </c>
    </row>
    <row r="653" spans="1:3">
      <c r="A653" s="181" t="str">
        <f t="shared" si="10"/>
        <v>Q87.90</v>
      </c>
      <c r="B653" s="181">
        <v>899</v>
      </c>
      <c r="C653" s="181" t="s">
        <v>653</v>
      </c>
    </row>
    <row r="654" spans="1:3">
      <c r="A654" s="181" t="str">
        <f t="shared" si="10"/>
        <v xml:space="preserve">Q88 - </v>
      </c>
      <c r="B654" s="181">
        <v>900</v>
      </c>
      <c r="C654" s="181" t="s">
        <v>654</v>
      </c>
    </row>
    <row r="655" spans="1:3">
      <c r="A655" s="181" t="str">
        <f t="shared" si="10"/>
        <v>Q88.10</v>
      </c>
      <c r="B655" s="181">
        <v>901</v>
      </c>
      <c r="C655" s="181" t="s">
        <v>655</v>
      </c>
    </row>
    <row r="656" spans="1:3">
      <c r="A656" s="181" t="str">
        <f t="shared" si="10"/>
        <v>Q88.91</v>
      </c>
      <c r="B656" s="181">
        <v>902</v>
      </c>
      <c r="C656" s="181" t="s">
        <v>656</v>
      </c>
    </row>
    <row r="657" spans="1:3">
      <c r="A657" s="181" t="str">
        <f t="shared" si="10"/>
        <v>Q88.99</v>
      </c>
      <c r="B657" s="181">
        <v>903</v>
      </c>
      <c r="C657" s="181" t="s">
        <v>657</v>
      </c>
    </row>
    <row r="658" spans="1:3">
      <c r="A658" s="181" t="str">
        <f t="shared" si="10"/>
        <v xml:space="preserve">R90 - </v>
      </c>
      <c r="B658" s="181">
        <v>904</v>
      </c>
      <c r="C658" s="181" t="s">
        <v>658</v>
      </c>
    </row>
    <row r="659" spans="1:3">
      <c r="A659" s="181" t="str">
        <f t="shared" si="10"/>
        <v>R90.01</v>
      </c>
      <c r="B659" s="181">
        <v>905</v>
      </c>
      <c r="C659" s="181" t="s">
        <v>659</v>
      </c>
    </row>
    <row r="660" spans="1:3">
      <c r="A660" s="181" t="str">
        <f t="shared" si="10"/>
        <v>R90.02</v>
      </c>
      <c r="B660" s="181">
        <v>906</v>
      </c>
      <c r="C660" s="181" t="s">
        <v>660</v>
      </c>
    </row>
    <row r="661" spans="1:3">
      <c r="A661" s="181" t="str">
        <f t="shared" si="10"/>
        <v>R90.03</v>
      </c>
      <c r="B661" s="181">
        <v>907</v>
      </c>
      <c r="C661" s="181" t="s">
        <v>661</v>
      </c>
    </row>
    <row r="662" spans="1:3">
      <c r="A662" s="181" t="str">
        <f t="shared" si="10"/>
        <v>R90.04</v>
      </c>
      <c r="B662" s="181">
        <v>908</v>
      </c>
      <c r="C662" s="181" t="s">
        <v>662</v>
      </c>
    </row>
    <row r="663" spans="1:3">
      <c r="A663" s="181" t="str">
        <f t="shared" si="10"/>
        <v xml:space="preserve">R91 - </v>
      </c>
      <c r="B663" s="181">
        <v>909</v>
      </c>
      <c r="C663" s="181" t="s">
        <v>663</v>
      </c>
    </row>
    <row r="664" spans="1:3">
      <c r="A664" s="181" t="str">
        <f t="shared" si="10"/>
        <v>R91.01</v>
      </c>
      <c r="B664" s="181">
        <v>910</v>
      </c>
      <c r="C664" s="181" t="s">
        <v>664</v>
      </c>
    </row>
    <row r="665" spans="1:3">
      <c r="A665" s="181" t="str">
        <f t="shared" si="10"/>
        <v>R91.02</v>
      </c>
      <c r="B665" s="181">
        <v>911</v>
      </c>
      <c r="C665" s="181" t="s">
        <v>665</v>
      </c>
    </row>
    <row r="666" spans="1:3">
      <c r="A666" s="181" t="str">
        <f t="shared" si="10"/>
        <v>R91.03</v>
      </c>
      <c r="B666" s="181">
        <v>912</v>
      </c>
      <c r="C666" s="181" t="s">
        <v>666</v>
      </c>
    </row>
    <row r="667" spans="1:3">
      <c r="A667" s="181" t="str">
        <f t="shared" si="10"/>
        <v>R91.04</v>
      </c>
      <c r="B667" s="181">
        <v>913</v>
      </c>
      <c r="C667" s="181" t="s">
        <v>667</v>
      </c>
    </row>
    <row r="668" spans="1:3">
      <c r="A668" s="181" t="str">
        <f t="shared" si="10"/>
        <v xml:space="preserve">R92 - </v>
      </c>
      <c r="B668" s="181">
        <v>914</v>
      </c>
      <c r="C668" s="181" t="s">
        <v>668</v>
      </c>
    </row>
    <row r="669" spans="1:3">
      <c r="A669" s="181" t="str">
        <f t="shared" si="10"/>
        <v>R92.00</v>
      </c>
      <c r="B669" s="181">
        <v>915</v>
      </c>
      <c r="C669" s="181" t="s">
        <v>669</v>
      </c>
    </row>
    <row r="670" spans="1:3">
      <c r="A670" s="181" t="str">
        <f t="shared" si="10"/>
        <v xml:space="preserve">R93 - </v>
      </c>
      <c r="B670" s="181">
        <v>916</v>
      </c>
      <c r="C670" s="181" t="s">
        <v>670</v>
      </c>
    </row>
    <row r="671" spans="1:3">
      <c r="A671" s="181" t="str">
        <f t="shared" si="10"/>
        <v>R93.11</v>
      </c>
      <c r="B671" s="181">
        <v>917</v>
      </c>
      <c r="C671" s="181" t="s">
        <v>671</v>
      </c>
    </row>
    <row r="672" spans="1:3">
      <c r="A672" s="181" t="str">
        <f t="shared" si="10"/>
        <v>R93.12</v>
      </c>
      <c r="B672" s="181">
        <v>918</v>
      </c>
      <c r="C672" s="181" t="s">
        <v>672</v>
      </c>
    </row>
    <row r="673" spans="1:3">
      <c r="A673" s="181" t="str">
        <f t="shared" si="10"/>
        <v>R93.13</v>
      </c>
      <c r="B673" s="181">
        <v>919</v>
      </c>
      <c r="C673" s="181" t="s">
        <v>673</v>
      </c>
    </row>
    <row r="674" spans="1:3">
      <c r="A674" s="181" t="str">
        <f t="shared" si="10"/>
        <v>R93.19</v>
      </c>
      <c r="B674" s="181">
        <v>920</v>
      </c>
      <c r="C674" s="181" t="s">
        <v>674</v>
      </c>
    </row>
    <row r="675" spans="1:3">
      <c r="A675" s="181" t="str">
        <f t="shared" si="10"/>
        <v>R93.21</v>
      </c>
      <c r="B675" s="181">
        <v>921</v>
      </c>
      <c r="C675" s="181" t="s">
        <v>675</v>
      </c>
    </row>
    <row r="676" spans="1:3">
      <c r="A676" s="181" t="str">
        <f t="shared" si="10"/>
        <v>R93.29</v>
      </c>
      <c r="B676" s="181">
        <v>922</v>
      </c>
      <c r="C676" s="181" t="s">
        <v>676</v>
      </c>
    </row>
    <row r="677" spans="1:3">
      <c r="A677" s="181" t="str">
        <f t="shared" si="10"/>
        <v xml:space="preserve">S94 - </v>
      </c>
      <c r="B677" s="181">
        <v>923</v>
      </c>
      <c r="C677" s="181" t="s">
        <v>677</v>
      </c>
    </row>
    <row r="678" spans="1:3">
      <c r="A678" s="181" t="str">
        <f t="shared" si="10"/>
        <v>S94.11</v>
      </c>
      <c r="B678" s="181">
        <v>924</v>
      </c>
      <c r="C678" s="181" t="s">
        <v>678</v>
      </c>
    </row>
    <row r="679" spans="1:3">
      <c r="A679" s="181" t="str">
        <f t="shared" si="10"/>
        <v>S94.12</v>
      </c>
      <c r="B679" s="181">
        <v>925</v>
      </c>
      <c r="C679" s="181" t="s">
        <v>679</v>
      </c>
    </row>
    <row r="680" spans="1:3">
      <c r="A680" s="181" t="str">
        <f t="shared" si="10"/>
        <v>S94.20</v>
      </c>
      <c r="B680" s="181">
        <v>926</v>
      </c>
      <c r="C680" s="181" t="s">
        <v>680</v>
      </c>
    </row>
    <row r="681" spans="1:3">
      <c r="A681" s="181" t="str">
        <f t="shared" si="10"/>
        <v>S94.91</v>
      </c>
      <c r="B681" s="181">
        <v>927</v>
      </c>
      <c r="C681" s="181" t="s">
        <v>681</v>
      </c>
    </row>
    <row r="682" spans="1:3">
      <c r="A682" s="181" t="str">
        <f t="shared" si="10"/>
        <v>S94.92</v>
      </c>
      <c r="B682" s="181">
        <v>928</v>
      </c>
      <c r="C682" s="181" t="s">
        <v>682</v>
      </c>
    </row>
    <row r="683" spans="1:3">
      <c r="A683" s="181" t="str">
        <f t="shared" si="10"/>
        <v>S94.99</v>
      </c>
      <c r="B683" s="181">
        <v>929</v>
      </c>
      <c r="C683" s="181" t="s">
        <v>683</v>
      </c>
    </row>
    <row r="684" spans="1:3">
      <c r="A684" s="181" t="str">
        <f t="shared" si="10"/>
        <v xml:space="preserve">S95 - </v>
      </c>
      <c r="B684" s="181">
        <v>930</v>
      </c>
      <c r="C684" s="181" t="s">
        <v>684</v>
      </c>
    </row>
    <row r="685" spans="1:3">
      <c r="A685" s="181" t="str">
        <f t="shared" si="10"/>
        <v>S95.11</v>
      </c>
      <c r="B685" s="181">
        <v>931</v>
      </c>
      <c r="C685" s="181" t="s">
        <v>685</v>
      </c>
    </row>
    <row r="686" spans="1:3">
      <c r="A686" s="181" t="str">
        <f t="shared" si="10"/>
        <v>S95.12</v>
      </c>
      <c r="B686" s="181">
        <v>932</v>
      </c>
      <c r="C686" s="181" t="s">
        <v>686</v>
      </c>
    </row>
    <row r="687" spans="1:3">
      <c r="A687" s="181" t="str">
        <f t="shared" si="10"/>
        <v>S95.21</v>
      </c>
      <c r="B687" s="181">
        <v>933</v>
      </c>
      <c r="C687" s="181" t="s">
        <v>687</v>
      </c>
    </row>
    <row r="688" spans="1:3">
      <c r="A688" s="181" t="str">
        <f t="shared" si="10"/>
        <v>S95.22</v>
      </c>
      <c r="B688" s="181">
        <v>934</v>
      </c>
      <c r="C688" s="181" t="s">
        <v>688</v>
      </c>
    </row>
    <row r="689" spans="1:3">
      <c r="A689" s="181" t="str">
        <f t="shared" si="10"/>
        <v>S95.23</v>
      </c>
      <c r="B689" s="181">
        <v>935</v>
      </c>
      <c r="C689" s="181" t="s">
        <v>689</v>
      </c>
    </row>
    <row r="690" spans="1:3">
      <c r="A690" s="181" t="str">
        <f t="shared" si="10"/>
        <v>S95.24</v>
      </c>
      <c r="B690" s="181">
        <v>936</v>
      </c>
      <c r="C690" s="181" t="s">
        <v>690</v>
      </c>
    </row>
    <row r="691" spans="1:3">
      <c r="A691" s="181" t="str">
        <f t="shared" si="10"/>
        <v>S95.25</v>
      </c>
      <c r="B691" s="181">
        <v>937</v>
      </c>
      <c r="C691" s="181" t="s">
        <v>691</v>
      </c>
    </row>
    <row r="692" spans="1:3">
      <c r="A692" s="181" t="str">
        <f t="shared" si="10"/>
        <v>S95.29</v>
      </c>
      <c r="B692" s="181">
        <v>938</v>
      </c>
      <c r="C692" s="181" t="s">
        <v>692</v>
      </c>
    </row>
    <row r="693" spans="1:3">
      <c r="A693" s="181" t="str">
        <f t="shared" si="10"/>
        <v xml:space="preserve">S96 - </v>
      </c>
      <c r="B693" s="181">
        <v>939</v>
      </c>
      <c r="C693" s="181" t="s">
        <v>693</v>
      </c>
    </row>
    <row r="694" spans="1:3">
      <c r="A694" s="181" t="str">
        <f t="shared" si="10"/>
        <v>S96.01</v>
      </c>
      <c r="B694" s="181">
        <v>940</v>
      </c>
      <c r="C694" s="181" t="s">
        <v>694</v>
      </c>
    </row>
    <row r="695" spans="1:3">
      <c r="A695" s="181" t="str">
        <f t="shared" si="10"/>
        <v>S96.02</v>
      </c>
      <c r="B695" s="181">
        <v>941</v>
      </c>
      <c r="C695" s="181" t="s">
        <v>695</v>
      </c>
    </row>
    <row r="696" spans="1:3">
      <c r="A696" s="181" t="str">
        <f t="shared" si="10"/>
        <v>S96.03</v>
      </c>
      <c r="B696" s="181">
        <v>942</v>
      </c>
      <c r="C696" s="181" t="s">
        <v>696</v>
      </c>
    </row>
    <row r="697" spans="1:3">
      <c r="A697" s="181" t="str">
        <f t="shared" si="10"/>
        <v>S96.04</v>
      </c>
      <c r="B697" s="181">
        <v>943</v>
      </c>
      <c r="C697" s="181" t="s">
        <v>697</v>
      </c>
    </row>
    <row r="698" spans="1:3">
      <c r="A698" s="181" t="str">
        <f t="shared" si="10"/>
        <v>S96.09</v>
      </c>
      <c r="B698" s="181">
        <v>944</v>
      </c>
      <c r="C698" s="181" t="s">
        <v>698</v>
      </c>
    </row>
    <row r="699" spans="1:3">
      <c r="A699" s="181" t="str">
        <f t="shared" si="10"/>
        <v xml:space="preserve">T97 - </v>
      </c>
      <c r="B699" s="181">
        <v>945</v>
      </c>
      <c r="C699" s="181" t="s">
        <v>699</v>
      </c>
    </row>
    <row r="700" spans="1:3">
      <c r="A700" s="181" t="str">
        <f t="shared" si="10"/>
        <v>T97.00</v>
      </c>
      <c r="B700" s="181">
        <v>946</v>
      </c>
      <c r="C700" s="181" t="s">
        <v>700</v>
      </c>
    </row>
    <row r="701" spans="1:3">
      <c r="A701" s="181" t="str">
        <f t="shared" si="10"/>
        <v xml:space="preserve">T98 - </v>
      </c>
      <c r="B701" s="181">
        <v>947</v>
      </c>
      <c r="C701" s="181" t="s">
        <v>701</v>
      </c>
    </row>
    <row r="702" spans="1:3">
      <c r="A702" s="181" t="str">
        <f t="shared" si="10"/>
        <v>T98.10</v>
      </c>
      <c r="B702" s="181">
        <v>948</v>
      </c>
      <c r="C702" s="181" t="s">
        <v>702</v>
      </c>
    </row>
    <row r="703" spans="1:3">
      <c r="A703" s="181" t="str">
        <f t="shared" si="10"/>
        <v>T98.20</v>
      </c>
      <c r="B703" s="181">
        <v>949</v>
      </c>
      <c r="C703" s="181" t="s">
        <v>703</v>
      </c>
    </row>
    <row r="704" spans="1:3">
      <c r="A704" s="181" t="str">
        <f t="shared" si="10"/>
        <v xml:space="preserve">U99 - </v>
      </c>
      <c r="B704" s="181">
        <v>950</v>
      </c>
      <c r="C704" s="181" t="s">
        <v>704</v>
      </c>
    </row>
    <row r="705" spans="1:3">
      <c r="A705" s="181" t="str">
        <f t="shared" si="10"/>
        <v>U99.00</v>
      </c>
      <c r="B705" s="181">
        <v>951</v>
      </c>
      <c r="C705" s="181" t="s">
        <v>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zoomScale="130" zoomScaleNormal="130" workbookViewId="0">
      <selection activeCell="C1" sqref="C1:J1"/>
    </sheetView>
  </sheetViews>
  <sheetFormatPr defaultColWidth="8.85546875" defaultRowHeight="15"/>
  <cols>
    <col min="2" max="2" width="19.85546875" customWidth="1"/>
    <col min="3" max="3" width="17.42578125" customWidth="1"/>
    <col min="4" max="4" width="14.28515625" customWidth="1"/>
    <col min="5" max="5" width="17.42578125" customWidth="1"/>
    <col min="6" max="6" width="16.28515625" customWidth="1"/>
    <col min="7" max="7" width="15.85546875" customWidth="1"/>
    <col min="8" max="8" width="15.42578125" customWidth="1"/>
    <col min="9" max="9" width="15.85546875" customWidth="1"/>
    <col min="10" max="10" width="17.140625" customWidth="1"/>
  </cols>
  <sheetData>
    <row r="1" spans="1:10" s="20" customFormat="1">
      <c r="A1" s="30" t="s">
        <v>861</v>
      </c>
      <c r="B1" s="19" t="s">
        <v>1183</v>
      </c>
      <c r="C1" s="19" t="s">
        <v>1170</v>
      </c>
      <c r="D1" s="19" t="s">
        <v>800</v>
      </c>
      <c r="E1" s="19" t="s">
        <v>801</v>
      </c>
      <c r="F1" s="19" t="s">
        <v>802</v>
      </c>
      <c r="G1" s="19" t="s">
        <v>1171</v>
      </c>
      <c r="H1" s="19" t="s">
        <v>1172</v>
      </c>
      <c r="I1" s="19" t="s">
        <v>1173</v>
      </c>
      <c r="J1" s="19" t="s">
        <v>806</v>
      </c>
    </row>
    <row r="2" spans="1:10" ht="24">
      <c r="A2" s="30" t="s">
        <v>869</v>
      </c>
      <c r="B2" s="9" t="s">
        <v>1179</v>
      </c>
      <c r="C2" s="9" t="s">
        <v>1176</v>
      </c>
      <c r="D2" s="9" t="s">
        <v>1176</v>
      </c>
      <c r="E2" s="9" t="s">
        <v>1176</v>
      </c>
      <c r="F2" s="9" t="s">
        <v>1176</v>
      </c>
      <c r="G2" s="9" t="s">
        <v>1176</v>
      </c>
      <c r="H2" s="9" t="s">
        <v>1176</v>
      </c>
      <c r="I2" s="9" t="s">
        <v>1176</v>
      </c>
      <c r="J2" s="9" t="s">
        <v>1176</v>
      </c>
    </row>
    <row r="3" spans="1:10" ht="48">
      <c r="A3" s="31" t="s">
        <v>876</v>
      </c>
      <c r="B3" s="9" t="s">
        <v>1184</v>
      </c>
      <c r="C3" s="9" t="s">
        <v>1185</v>
      </c>
      <c r="D3" s="9"/>
      <c r="E3" s="9" t="s">
        <v>1186</v>
      </c>
      <c r="F3" s="9" t="s">
        <v>1186</v>
      </c>
      <c r="G3" s="9" t="s">
        <v>1185</v>
      </c>
      <c r="H3" s="9"/>
      <c r="I3" s="9" t="s">
        <v>1186</v>
      </c>
      <c r="J3" s="9" t="s">
        <v>1186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B7" sqref="B7"/>
    </sheetView>
  </sheetViews>
  <sheetFormatPr defaultColWidth="8.85546875" defaultRowHeight="15"/>
  <cols>
    <col min="2" max="2" width="23.42578125" customWidth="1"/>
    <col min="3" max="3" width="18.7109375" customWidth="1"/>
    <col min="4" max="4" width="16.7109375" customWidth="1"/>
    <col min="5" max="5" width="14.140625" customWidth="1"/>
    <col min="6" max="6" width="12.85546875" customWidth="1"/>
    <col min="7" max="7" width="13.7109375" customWidth="1"/>
    <col min="8" max="8" width="14.85546875" customWidth="1"/>
    <col min="9" max="9" width="14.7109375" customWidth="1"/>
    <col min="10" max="10" width="15.42578125" customWidth="1"/>
  </cols>
  <sheetData>
    <row r="1" spans="1:10" s="22" customFormat="1" ht="24">
      <c r="A1" s="27" t="s">
        <v>861</v>
      </c>
      <c r="B1" s="21" t="s">
        <v>1183</v>
      </c>
      <c r="C1" s="21" t="s">
        <v>1170</v>
      </c>
      <c r="D1" s="21" t="s">
        <v>800</v>
      </c>
      <c r="E1" s="21" t="s">
        <v>801</v>
      </c>
      <c r="F1" s="21" t="s">
        <v>802</v>
      </c>
      <c r="G1" s="21" t="s">
        <v>1171</v>
      </c>
      <c r="H1" s="21" t="s">
        <v>1172</v>
      </c>
      <c r="I1" s="21" t="s">
        <v>1173</v>
      </c>
      <c r="J1" s="21" t="s">
        <v>806</v>
      </c>
    </row>
    <row r="2" spans="1:10" ht="24">
      <c r="A2" s="27" t="s">
        <v>869</v>
      </c>
      <c r="B2" s="9" t="s">
        <v>1179</v>
      </c>
      <c r="C2" s="9" t="s">
        <v>1176</v>
      </c>
      <c r="D2" s="9" t="s">
        <v>1176</v>
      </c>
      <c r="E2" s="9" t="s">
        <v>1176</v>
      </c>
      <c r="F2" s="9" t="s">
        <v>1176</v>
      </c>
      <c r="G2" s="9" t="s">
        <v>1176</v>
      </c>
      <c r="H2" s="9" t="s">
        <v>1176</v>
      </c>
      <c r="I2" s="9" t="s">
        <v>1176</v>
      </c>
      <c r="J2" s="9" t="s">
        <v>1176</v>
      </c>
    </row>
    <row r="3" spans="1:10" ht="48">
      <c r="A3" s="26" t="s">
        <v>876</v>
      </c>
      <c r="B3" s="9" t="s">
        <v>1184</v>
      </c>
      <c r="C3" s="9" t="s">
        <v>1185</v>
      </c>
      <c r="D3" s="9"/>
      <c r="E3" s="9" t="s">
        <v>1186</v>
      </c>
      <c r="F3" s="9" t="s">
        <v>1186</v>
      </c>
      <c r="G3" s="9" t="s">
        <v>1185</v>
      </c>
      <c r="H3" s="9"/>
      <c r="I3" s="9" t="s">
        <v>1186</v>
      </c>
      <c r="J3" s="9" t="s">
        <v>1186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="139" workbookViewId="0">
      <selection activeCell="C3" sqref="C3"/>
    </sheetView>
  </sheetViews>
  <sheetFormatPr defaultColWidth="8.85546875" defaultRowHeight="15"/>
  <cols>
    <col min="1" max="1" width="8.85546875" style="8"/>
    <col min="2" max="2" width="15.7109375" customWidth="1"/>
    <col min="3" max="3" width="13.7109375" customWidth="1"/>
    <col min="4" max="4" width="13.28515625" customWidth="1"/>
    <col min="5" max="5" width="14" customWidth="1"/>
    <col min="6" max="6" width="15.140625" customWidth="1"/>
    <col min="7" max="7" width="13.140625" customWidth="1"/>
    <col min="8" max="8" width="14.28515625" customWidth="1"/>
    <col min="9" max="9" width="14" customWidth="1"/>
    <col min="10" max="10" width="15.7109375" customWidth="1"/>
  </cols>
  <sheetData>
    <row r="1" spans="1:10" s="23" customFormat="1" ht="24">
      <c r="A1" s="28" t="s">
        <v>861</v>
      </c>
      <c r="B1" s="24" t="s">
        <v>1178</v>
      </c>
      <c r="C1" s="24" t="s">
        <v>1170</v>
      </c>
      <c r="D1" s="24" t="s">
        <v>800</v>
      </c>
      <c r="E1" s="24" t="s">
        <v>801</v>
      </c>
      <c r="F1" s="24" t="s">
        <v>802</v>
      </c>
      <c r="G1" s="24" t="s">
        <v>1171</v>
      </c>
      <c r="H1" s="24" t="s">
        <v>1172</v>
      </c>
      <c r="I1" s="24" t="s">
        <v>1173</v>
      </c>
      <c r="J1" s="24" t="s">
        <v>806</v>
      </c>
    </row>
    <row r="2" spans="1:10" ht="24">
      <c r="A2" s="29" t="s">
        <v>869</v>
      </c>
      <c r="B2" s="9" t="s">
        <v>1179</v>
      </c>
      <c r="C2" s="9" t="s">
        <v>724</v>
      </c>
      <c r="D2" s="9" t="s">
        <v>724</v>
      </c>
      <c r="E2" s="9" t="s">
        <v>724</v>
      </c>
      <c r="F2" s="9" t="s">
        <v>724</v>
      </c>
      <c r="G2" s="9" t="s">
        <v>724</v>
      </c>
      <c r="H2" s="9" t="s">
        <v>724</v>
      </c>
      <c r="I2" s="9" t="s">
        <v>724</v>
      </c>
      <c r="J2" s="9" t="s">
        <v>724</v>
      </c>
    </row>
    <row r="3" spans="1:10" ht="84">
      <c r="A3" s="29" t="s">
        <v>876</v>
      </c>
      <c r="B3" s="9" t="s">
        <v>1180</v>
      </c>
      <c r="C3" s="9" t="s">
        <v>1181</v>
      </c>
      <c r="D3" s="9" t="s">
        <v>1182</v>
      </c>
      <c r="E3" s="9" t="s">
        <v>1182</v>
      </c>
      <c r="F3" s="9" t="s">
        <v>1182</v>
      </c>
      <c r="G3" s="9" t="s">
        <v>1182</v>
      </c>
      <c r="H3" s="9" t="s">
        <v>1182</v>
      </c>
      <c r="I3" s="9" t="s">
        <v>1182</v>
      </c>
      <c r="J3" s="9" t="s">
        <v>1182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7EEE-B0C3-4619-BEC1-626222875A91}">
  <dimension ref="A1:D31"/>
  <sheetViews>
    <sheetView workbookViewId="0">
      <selection activeCell="D21" sqref="D21:D31"/>
    </sheetView>
  </sheetViews>
  <sheetFormatPr defaultRowHeight="15"/>
  <cols>
    <col min="2" max="2" width="74.5703125" customWidth="1"/>
    <col min="3" max="3" width="50.7109375" customWidth="1"/>
  </cols>
  <sheetData>
    <row r="1" spans="1:4">
      <c r="A1" s="184" t="s">
        <v>1187</v>
      </c>
      <c r="B1" s="184" t="s">
        <v>1188</v>
      </c>
    </row>
    <row r="2" spans="1:4">
      <c r="A2" s="183">
        <v>2120</v>
      </c>
      <c r="B2" s="182" t="s">
        <v>1189</v>
      </c>
      <c r="C2" s="182" t="s">
        <v>1190</v>
      </c>
      <c r="D2" t="s">
        <v>1191</v>
      </c>
    </row>
    <row r="3" spans="1:4">
      <c r="A3" s="183">
        <v>787</v>
      </c>
      <c r="B3" s="182" t="s">
        <v>1192</v>
      </c>
      <c r="C3" s="182" t="s">
        <v>1190</v>
      </c>
      <c r="D3" t="s">
        <v>1191</v>
      </c>
    </row>
    <row r="4" spans="1:4">
      <c r="A4" s="183">
        <v>20</v>
      </c>
      <c r="B4" s="182" t="s">
        <v>1193</v>
      </c>
      <c r="C4" s="182" t="s">
        <v>1190</v>
      </c>
      <c r="D4" t="s">
        <v>1191</v>
      </c>
    </row>
    <row r="5" spans="1:4">
      <c r="A5" s="183">
        <v>21</v>
      </c>
      <c r="B5" s="182" t="s">
        <v>1194</v>
      </c>
      <c r="C5" s="182" t="s">
        <v>1190</v>
      </c>
      <c r="D5" t="s">
        <v>1191</v>
      </c>
    </row>
    <row r="6" spans="1:4">
      <c r="A6" s="183">
        <v>22</v>
      </c>
      <c r="B6" s="182" t="s">
        <v>1195</v>
      </c>
      <c r="C6" s="182" t="s">
        <v>1190</v>
      </c>
      <c r="D6" t="s">
        <v>1191</v>
      </c>
    </row>
    <row r="7" spans="1:4">
      <c r="A7" s="183">
        <v>2148</v>
      </c>
      <c r="B7" s="182" t="s">
        <v>1196</v>
      </c>
      <c r="C7" s="182" t="s">
        <v>1190</v>
      </c>
      <c r="D7" t="s">
        <v>1191</v>
      </c>
    </row>
    <row r="8" spans="1:4">
      <c r="A8" s="183">
        <v>65</v>
      </c>
      <c r="B8" s="182" t="s">
        <v>1197</v>
      </c>
      <c r="C8" s="182" t="s">
        <v>1198</v>
      </c>
      <c r="D8" t="s">
        <v>713</v>
      </c>
    </row>
    <row r="9" spans="1:4">
      <c r="A9" s="183">
        <v>66</v>
      </c>
      <c r="B9" s="182" t="s">
        <v>1199</v>
      </c>
      <c r="C9" s="182" t="s">
        <v>1198</v>
      </c>
      <c r="D9" t="s">
        <v>713</v>
      </c>
    </row>
    <row r="10" spans="1:4">
      <c r="A10" s="183">
        <v>67</v>
      </c>
      <c r="B10" s="182" t="s">
        <v>1200</v>
      </c>
      <c r="C10" s="182" t="s">
        <v>1198</v>
      </c>
      <c r="D10" t="s">
        <v>713</v>
      </c>
    </row>
    <row r="11" spans="1:4">
      <c r="A11" s="183">
        <v>4183</v>
      </c>
      <c r="B11" s="182" t="s">
        <v>1201</v>
      </c>
      <c r="C11" s="182" t="s">
        <v>1198</v>
      </c>
      <c r="D11" t="s">
        <v>713</v>
      </c>
    </row>
    <row r="12" spans="1:4">
      <c r="A12" s="183">
        <v>207</v>
      </c>
      <c r="B12" s="182" t="s">
        <v>1202</v>
      </c>
      <c r="C12" s="182" t="s">
        <v>1198</v>
      </c>
      <c r="D12" t="s">
        <v>713</v>
      </c>
    </row>
    <row r="13" spans="1:4">
      <c r="A13" s="183">
        <v>208</v>
      </c>
      <c r="B13" s="182" t="s">
        <v>1203</v>
      </c>
      <c r="C13" s="182" t="s">
        <v>1198</v>
      </c>
      <c r="D13" t="s">
        <v>713</v>
      </c>
    </row>
    <row r="14" spans="1:4">
      <c r="A14" s="183">
        <v>3541</v>
      </c>
      <c r="B14" s="182" t="s">
        <v>1204</v>
      </c>
      <c r="C14" s="182" t="s">
        <v>1198</v>
      </c>
      <c r="D14" t="s">
        <v>713</v>
      </c>
    </row>
    <row r="15" spans="1:4">
      <c r="A15" s="183">
        <v>396</v>
      </c>
      <c r="B15" s="182" t="s">
        <v>1205</v>
      </c>
      <c r="C15" s="182" t="s">
        <v>1198</v>
      </c>
      <c r="D15" t="s">
        <v>713</v>
      </c>
    </row>
    <row r="16" spans="1:4" ht="28.5">
      <c r="A16" s="183">
        <v>2124</v>
      </c>
      <c r="B16" s="182" t="s">
        <v>1206</v>
      </c>
      <c r="C16" s="182" t="s">
        <v>1198</v>
      </c>
      <c r="D16" t="s">
        <v>713</v>
      </c>
    </row>
    <row r="17" spans="1:4">
      <c r="A17" s="183">
        <v>5495</v>
      </c>
      <c r="B17" s="182" t="s">
        <v>1207</v>
      </c>
      <c r="C17" s="182" t="s">
        <v>1208</v>
      </c>
      <c r="D17" t="s">
        <v>713</v>
      </c>
    </row>
    <row r="18" spans="1:4">
      <c r="A18" s="183">
        <v>5362</v>
      </c>
      <c r="B18" s="182" t="s">
        <v>1209</v>
      </c>
      <c r="C18" s="182" t="s">
        <v>1210</v>
      </c>
      <c r="D18" t="s">
        <v>713</v>
      </c>
    </row>
    <row r="19" spans="1:4">
      <c r="A19" s="183">
        <v>5363</v>
      </c>
      <c r="B19" s="182" t="s">
        <v>1211</v>
      </c>
      <c r="C19" s="182" t="s">
        <v>1210</v>
      </c>
      <c r="D19" t="s">
        <v>713</v>
      </c>
    </row>
    <row r="20" spans="1:4">
      <c r="A20" s="183">
        <v>52</v>
      </c>
      <c r="B20" s="182" t="s">
        <v>1212</v>
      </c>
      <c r="C20" s="182" t="s">
        <v>1210</v>
      </c>
      <c r="D20" t="s">
        <v>713</v>
      </c>
    </row>
    <row r="21" spans="1:4">
      <c r="A21" s="183">
        <v>423</v>
      </c>
      <c r="B21" s="182" t="s">
        <v>1213</v>
      </c>
      <c r="C21" s="181" t="s">
        <v>1214</v>
      </c>
      <c r="D21" t="s">
        <v>1215</v>
      </c>
    </row>
    <row r="22" spans="1:4">
      <c r="A22" s="183">
        <v>424</v>
      </c>
      <c r="B22" s="182" t="s">
        <v>1216</v>
      </c>
      <c r="C22" s="181" t="s">
        <v>1214</v>
      </c>
      <c r="D22" t="s">
        <v>1215</v>
      </c>
    </row>
    <row r="23" spans="1:4">
      <c r="A23" s="183">
        <v>425</v>
      </c>
      <c r="B23" s="182" t="s">
        <v>1217</v>
      </c>
      <c r="C23" s="181" t="s">
        <v>1214</v>
      </c>
      <c r="D23" t="s">
        <v>1215</v>
      </c>
    </row>
    <row r="24" spans="1:4">
      <c r="A24" s="183">
        <v>138</v>
      </c>
      <c r="B24" s="182" t="s">
        <v>1218</v>
      </c>
      <c r="C24" s="181" t="s">
        <v>1219</v>
      </c>
      <c r="D24" t="s">
        <v>1215</v>
      </c>
    </row>
    <row r="25" spans="1:4">
      <c r="A25" s="183">
        <v>139</v>
      </c>
      <c r="B25" s="182" t="s">
        <v>1220</v>
      </c>
      <c r="C25" s="181" t="s">
        <v>1219</v>
      </c>
      <c r="D25" t="s">
        <v>1215</v>
      </c>
    </row>
    <row r="26" spans="1:4">
      <c r="A26" s="183">
        <v>142</v>
      </c>
      <c r="B26" s="182" t="s">
        <v>1221</v>
      </c>
      <c r="C26" s="181" t="s">
        <v>1219</v>
      </c>
      <c r="D26" t="s">
        <v>1215</v>
      </c>
    </row>
    <row r="27" spans="1:4">
      <c r="A27" s="183">
        <v>143</v>
      </c>
      <c r="B27" s="182" t="s">
        <v>1222</v>
      </c>
      <c r="C27" s="181" t="s">
        <v>1219</v>
      </c>
      <c r="D27" t="s">
        <v>1215</v>
      </c>
    </row>
    <row r="28" spans="1:4">
      <c r="A28" s="183">
        <v>189</v>
      </c>
      <c r="B28" s="182" t="s">
        <v>1223</v>
      </c>
      <c r="C28" s="181" t="s">
        <v>1224</v>
      </c>
      <c r="D28" t="s">
        <v>1215</v>
      </c>
    </row>
    <row r="29" spans="1:4">
      <c r="A29" s="183">
        <v>5154</v>
      </c>
      <c r="B29" s="182" t="s">
        <v>1225</v>
      </c>
      <c r="C29" s="181" t="s">
        <v>1224</v>
      </c>
      <c r="D29" t="s">
        <v>1215</v>
      </c>
    </row>
    <row r="30" spans="1:4">
      <c r="A30" s="183">
        <v>190</v>
      </c>
      <c r="B30" s="182" t="s">
        <v>1226</v>
      </c>
      <c r="C30" s="181" t="s">
        <v>1224</v>
      </c>
      <c r="D30" t="s">
        <v>1215</v>
      </c>
    </row>
    <row r="31" spans="1:4">
      <c r="A31" s="183">
        <v>5157</v>
      </c>
      <c r="B31" s="182" t="s">
        <v>1227</v>
      </c>
      <c r="C31" s="181" t="s">
        <v>1224</v>
      </c>
      <c r="D31" t="s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206-EBAC-4E70-B00B-819101101198}">
  <sheetPr filterMode="1"/>
  <dimension ref="B1:BH84"/>
  <sheetViews>
    <sheetView zoomScale="110" zoomScaleNormal="110" workbookViewId="0">
      <selection activeCell="K13" sqref="K13"/>
    </sheetView>
  </sheetViews>
  <sheetFormatPr defaultColWidth="14.42578125" defaultRowHeight="15"/>
  <cols>
    <col min="1" max="1" width="5.85546875" customWidth="1"/>
    <col min="2" max="2" width="14.140625" style="39" bestFit="1" customWidth="1"/>
    <col min="3" max="3" width="19.42578125" style="39" customWidth="1"/>
    <col min="4" max="4" width="17.5703125" style="39" bestFit="1" customWidth="1"/>
    <col min="5" max="5" width="25.140625" style="39" customWidth="1"/>
    <col min="6" max="6" width="9.42578125" style="40" customWidth="1"/>
    <col min="7" max="7" width="16.7109375" style="40" bestFit="1" customWidth="1"/>
    <col min="8" max="8" width="26.7109375" style="40" customWidth="1"/>
    <col min="9" max="9" width="16.42578125" style="40" bestFit="1" customWidth="1"/>
    <col min="10" max="10" width="16.7109375" style="40" bestFit="1" customWidth="1"/>
    <col min="11" max="11" width="16.140625" bestFit="1" customWidth="1"/>
    <col min="12" max="12" width="16.140625" customWidth="1"/>
    <col min="13" max="13" width="16.7109375" style="39" bestFit="1" customWidth="1"/>
    <col min="14" max="14" width="16.7109375" style="39" customWidth="1"/>
    <col min="15" max="15" width="16.7109375" style="39" bestFit="1" customWidth="1"/>
    <col min="16" max="16" width="16.7109375" style="39" customWidth="1"/>
    <col min="17" max="17" width="16.7109375" style="39" bestFit="1" customWidth="1"/>
    <col min="18" max="18" width="16.7109375" style="39" customWidth="1"/>
    <col min="19" max="19" width="19" style="39" bestFit="1" customWidth="1"/>
    <col min="20" max="20" width="16.7109375" style="80" customWidth="1"/>
    <col min="21" max="21" width="16.7109375" style="39" bestFit="1" customWidth="1"/>
    <col min="22" max="22" width="16.7109375" style="39" customWidth="1"/>
    <col min="23" max="23" width="16.7109375" style="39" bestFit="1" customWidth="1"/>
    <col min="24" max="24" width="16.7109375" style="39" customWidth="1"/>
    <col min="25" max="25" width="16.7109375" style="39" bestFit="1" customWidth="1"/>
    <col min="26" max="26" width="16.7109375" style="39" customWidth="1"/>
    <col min="27" max="27" width="16.7109375" style="39" bestFit="1" customWidth="1"/>
    <col min="28" max="28" width="16.7109375" style="86" customWidth="1"/>
    <col min="36" max="36" width="14.42578125" style="83"/>
    <col min="44" max="44" width="14.42578125" style="88"/>
    <col min="60" max="60" width="14.42578125" style="148"/>
  </cols>
  <sheetData>
    <row r="1" spans="2:60">
      <c r="B1" s="39">
        <f>SUBTOTAL(9,B5:B102)</f>
        <v>309000</v>
      </c>
      <c r="C1" s="39">
        <f t="shared" ref="C1:AH1" si="0">SUBTOTAL(9,C5:C102)</f>
        <v>18900</v>
      </c>
      <c r="D1" s="39">
        <f t="shared" si="0"/>
        <v>0</v>
      </c>
      <c r="F1" s="39">
        <f t="shared" si="0"/>
        <v>28</v>
      </c>
      <c r="G1" s="39">
        <f t="shared" si="0"/>
        <v>0</v>
      </c>
      <c r="H1" s="39">
        <f t="shared" si="0"/>
        <v>0</v>
      </c>
      <c r="I1" s="39">
        <f t="shared" si="0"/>
        <v>0</v>
      </c>
      <c r="J1" s="39">
        <f t="shared" si="0"/>
        <v>0</v>
      </c>
      <c r="K1" s="39">
        <f t="shared" si="0"/>
        <v>0</v>
      </c>
      <c r="L1" s="39"/>
      <c r="M1" s="39">
        <f>SUBTOTAL(9,M5:M102)</f>
        <v>50590</v>
      </c>
      <c r="O1" s="39">
        <f t="shared" si="0"/>
        <v>30460</v>
      </c>
      <c r="Q1" s="39">
        <f t="shared" si="0"/>
        <v>16590</v>
      </c>
      <c r="S1" s="39">
        <f t="shared" si="0"/>
        <v>12464.444444444445</v>
      </c>
      <c r="U1" s="39">
        <f t="shared" si="0"/>
        <v>58830</v>
      </c>
      <c r="W1" s="39">
        <f t="shared" si="0"/>
        <v>41800</v>
      </c>
      <c r="Y1" s="39">
        <f t="shared" si="0"/>
        <v>27183.333333333336</v>
      </c>
      <c r="AA1" s="39">
        <f t="shared" si="0"/>
        <v>18066.666666666668</v>
      </c>
      <c r="AC1" s="39">
        <f t="shared" si="0"/>
        <v>55400</v>
      </c>
      <c r="AD1" s="39">
        <f t="shared" si="0"/>
        <v>0.72666666666666679</v>
      </c>
      <c r="AE1" s="39">
        <f t="shared" si="0"/>
        <v>33600</v>
      </c>
      <c r="AF1" s="39">
        <f t="shared" si="0"/>
        <v>0.31000000000000005</v>
      </c>
      <c r="AG1" s="39">
        <f t="shared" si="0"/>
        <v>15733.333333333336</v>
      </c>
      <c r="AH1" s="39">
        <f t="shared" si="0"/>
        <v>0.24222222222222223</v>
      </c>
    </row>
    <row r="2" spans="2:60" ht="15.75">
      <c r="F2" s="39"/>
      <c r="G2" s="39"/>
      <c r="H2" s="39"/>
      <c r="I2" s="39"/>
      <c r="J2" s="39"/>
      <c r="K2" s="39"/>
      <c r="L2" s="39"/>
      <c r="AB2" s="122" t="s">
        <v>706</v>
      </c>
      <c r="AC2" s="122" t="s">
        <v>707</v>
      </c>
      <c r="AD2" s="122" t="s">
        <v>708</v>
      </c>
      <c r="AE2" s="122" t="s">
        <v>709</v>
      </c>
      <c r="AF2" s="122" t="s">
        <v>710</v>
      </c>
      <c r="AG2" s="122" t="s">
        <v>711</v>
      </c>
      <c r="AH2" s="122" t="s">
        <v>712</v>
      </c>
      <c r="AI2" s="123" t="s">
        <v>713</v>
      </c>
      <c r="AJ2" s="123" t="s">
        <v>714</v>
      </c>
      <c r="AK2" s="123" t="s">
        <v>715</v>
      </c>
      <c r="AL2" s="123" t="s">
        <v>716</v>
      </c>
      <c r="AM2" s="123" t="s">
        <v>717</v>
      </c>
      <c r="AN2" s="123" t="s">
        <v>718</v>
      </c>
      <c r="AO2" s="123" t="s">
        <v>719</v>
      </c>
      <c r="AP2" s="123" t="s">
        <v>720</v>
      </c>
      <c r="AQ2" s="123" t="s">
        <v>721</v>
      </c>
      <c r="AR2"/>
    </row>
    <row r="3" spans="2:60" ht="120">
      <c r="F3" s="39"/>
      <c r="G3" s="39"/>
      <c r="H3" s="39"/>
      <c r="I3" s="39"/>
      <c r="J3" s="39"/>
      <c r="K3" s="39"/>
      <c r="L3" s="38" t="s">
        <v>722</v>
      </c>
      <c r="M3" s="38" t="s">
        <v>723</v>
      </c>
      <c r="N3" s="38" t="s">
        <v>722</v>
      </c>
      <c r="O3" s="38" t="s">
        <v>723</v>
      </c>
      <c r="P3" s="38" t="s">
        <v>722</v>
      </c>
      <c r="Q3" s="38" t="s">
        <v>723</v>
      </c>
      <c r="R3" s="68" t="s">
        <v>722</v>
      </c>
      <c r="S3" s="68" t="s">
        <v>723</v>
      </c>
      <c r="T3" s="81" t="s">
        <v>722</v>
      </c>
      <c r="U3" s="38" t="s">
        <v>723</v>
      </c>
      <c r="V3" s="38" t="s">
        <v>722</v>
      </c>
      <c r="W3" s="38" t="s">
        <v>723</v>
      </c>
      <c r="X3" s="38" t="s">
        <v>722</v>
      </c>
      <c r="Y3" s="38" t="s">
        <v>723</v>
      </c>
      <c r="Z3" s="38" t="s">
        <v>722</v>
      </c>
      <c r="AA3" s="38" t="s">
        <v>723</v>
      </c>
      <c r="AB3" s="87" t="s">
        <v>722</v>
      </c>
      <c r="AC3" s="38" t="s">
        <v>723</v>
      </c>
      <c r="AD3" s="38" t="s">
        <v>722</v>
      </c>
      <c r="AE3" s="38" t="s">
        <v>723</v>
      </c>
      <c r="AF3" s="38" t="s">
        <v>722</v>
      </c>
      <c r="AG3" s="38" t="s">
        <v>723</v>
      </c>
      <c r="AH3" s="38" t="s">
        <v>722</v>
      </c>
      <c r="AI3" s="38" t="s">
        <v>723</v>
      </c>
      <c r="AJ3" s="81" t="s">
        <v>722</v>
      </c>
      <c r="AK3" s="38" t="s">
        <v>723</v>
      </c>
      <c r="AL3" s="38" t="s">
        <v>724</v>
      </c>
      <c r="AM3" s="38" t="s">
        <v>723</v>
      </c>
      <c r="AN3" s="38" t="s">
        <v>724</v>
      </c>
      <c r="AO3" s="38" t="s">
        <v>723</v>
      </c>
      <c r="AP3" s="38" t="s">
        <v>724</v>
      </c>
      <c r="AQ3" s="38" t="s">
        <v>723</v>
      </c>
      <c r="AR3" s="87" t="s">
        <v>722</v>
      </c>
      <c r="AS3" s="38" t="s">
        <v>723</v>
      </c>
      <c r="AT3" s="38" t="s">
        <v>722</v>
      </c>
      <c r="AU3" s="38" t="s">
        <v>723</v>
      </c>
      <c r="AV3" s="38" t="s">
        <v>722</v>
      </c>
      <c r="AW3" s="38" t="s">
        <v>723</v>
      </c>
      <c r="AX3" s="38" t="s">
        <v>722</v>
      </c>
      <c r="AY3" s="38" t="s">
        <v>723</v>
      </c>
      <c r="AZ3" s="38" t="s">
        <v>722</v>
      </c>
      <c r="BA3" s="38" t="s">
        <v>723</v>
      </c>
      <c r="BB3" s="38" t="s">
        <v>722</v>
      </c>
      <c r="BC3" s="38" t="s">
        <v>723</v>
      </c>
      <c r="BD3" s="38" t="s">
        <v>722</v>
      </c>
      <c r="BE3" s="38" t="s">
        <v>723</v>
      </c>
      <c r="BF3" s="38" t="s">
        <v>722</v>
      </c>
      <c r="BG3" s="38" t="s">
        <v>723</v>
      </c>
    </row>
    <row r="4" spans="2:60" s="38" customFormat="1" ht="45">
      <c r="B4" s="41" t="s">
        <v>725</v>
      </c>
      <c r="C4" s="41" t="s">
        <v>726</v>
      </c>
      <c r="D4" s="41" t="s">
        <v>727</v>
      </c>
      <c r="E4" s="41" t="s">
        <v>728</v>
      </c>
      <c r="F4" s="42" t="s">
        <v>729</v>
      </c>
      <c r="G4" s="42" t="s">
        <v>730</v>
      </c>
      <c r="H4" s="42" t="s">
        <v>731</v>
      </c>
      <c r="I4" s="42" t="s">
        <v>732</v>
      </c>
      <c r="J4" s="42" t="s">
        <v>733</v>
      </c>
      <c r="K4" s="42" t="s">
        <v>734</v>
      </c>
      <c r="L4" s="19" t="s">
        <v>735</v>
      </c>
      <c r="M4" s="59" t="s">
        <v>735</v>
      </c>
      <c r="N4" s="19" t="s">
        <v>736</v>
      </c>
      <c r="O4" s="59" t="s">
        <v>736</v>
      </c>
      <c r="P4" s="19" t="s">
        <v>737</v>
      </c>
      <c r="Q4" s="59" t="s">
        <v>737</v>
      </c>
      <c r="R4" s="19" t="s">
        <v>738</v>
      </c>
      <c r="S4" s="59" t="s">
        <v>738</v>
      </c>
      <c r="T4" s="82" t="s">
        <v>739</v>
      </c>
      <c r="U4" s="60" t="s">
        <v>739</v>
      </c>
      <c r="V4" s="19" t="s">
        <v>740</v>
      </c>
      <c r="W4" s="59" t="s">
        <v>740</v>
      </c>
      <c r="X4" s="19" t="s">
        <v>741</v>
      </c>
      <c r="Y4" s="59" t="s">
        <v>742</v>
      </c>
      <c r="Z4" s="19" t="s">
        <v>743</v>
      </c>
      <c r="AA4" s="59" t="s">
        <v>743</v>
      </c>
      <c r="AB4" s="92" t="s">
        <v>744</v>
      </c>
      <c r="AC4" s="93" t="s">
        <v>744</v>
      </c>
      <c r="AD4" s="94" t="s">
        <v>745</v>
      </c>
      <c r="AE4" s="95" t="s">
        <v>745</v>
      </c>
      <c r="AF4" s="94" t="s">
        <v>746</v>
      </c>
      <c r="AG4" s="95" t="s">
        <v>746</v>
      </c>
      <c r="AH4" s="94" t="s">
        <v>747</v>
      </c>
      <c r="AI4" s="95" t="s">
        <v>747</v>
      </c>
      <c r="AJ4" s="96" t="s">
        <v>748</v>
      </c>
      <c r="AK4" s="97" t="s">
        <v>748</v>
      </c>
      <c r="AL4" s="94" t="s">
        <v>749</v>
      </c>
      <c r="AM4" s="95" t="s">
        <v>749</v>
      </c>
      <c r="AN4" s="94" t="s">
        <v>750</v>
      </c>
      <c r="AO4" s="95" t="s">
        <v>751</v>
      </c>
      <c r="AP4" s="94" t="s">
        <v>752</v>
      </c>
      <c r="AQ4" s="95" t="s">
        <v>752</v>
      </c>
      <c r="AR4" s="98" t="s">
        <v>753</v>
      </c>
      <c r="AS4" s="99" t="s">
        <v>753</v>
      </c>
      <c r="AT4" s="100" t="s">
        <v>754</v>
      </c>
      <c r="AU4" s="101" t="s">
        <v>754</v>
      </c>
      <c r="AV4" s="100" t="s">
        <v>755</v>
      </c>
      <c r="AW4" s="101" t="s">
        <v>755</v>
      </c>
      <c r="AX4" s="100" t="s">
        <v>756</v>
      </c>
      <c r="AY4" s="101" t="s">
        <v>756</v>
      </c>
      <c r="AZ4" s="100" t="s">
        <v>757</v>
      </c>
      <c r="BA4" s="102" t="s">
        <v>757</v>
      </c>
      <c r="BB4" s="100" t="s">
        <v>758</v>
      </c>
      <c r="BC4" s="101" t="s">
        <v>758</v>
      </c>
      <c r="BD4" s="100" t="s">
        <v>759</v>
      </c>
      <c r="BE4" s="101" t="s">
        <v>760</v>
      </c>
      <c r="BF4" s="100" t="s">
        <v>761</v>
      </c>
      <c r="BG4" s="101" t="s">
        <v>761</v>
      </c>
      <c r="BH4" s="149" t="s">
        <v>762</v>
      </c>
    </row>
    <row r="5" spans="2:60" hidden="1">
      <c r="H5" s="40" t="s">
        <v>763</v>
      </c>
      <c r="AB5" s="88"/>
      <c r="AC5" s="39"/>
      <c r="AD5" s="39"/>
      <c r="AE5" s="39"/>
      <c r="AF5" s="39"/>
      <c r="AG5" s="39"/>
      <c r="AH5" s="39"/>
      <c r="AI5" s="39"/>
      <c r="AJ5" s="80"/>
      <c r="AK5" s="39"/>
      <c r="AL5" s="39"/>
      <c r="AM5" s="39"/>
      <c r="AN5" s="39"/>
      <c r="AO5" s="39"/>
      <c r="AP5" s="39"/>
      <c r="AQ5" s="39"/>
      <c r="AS5" s="39"/>
      <c r="AT5" s="39"/>
      <c r="AU5" s="39"/>
      <c r="AV5" s="39"/>
      <c r="AW5" s="39"/>
      <c r="AX5" s="39"/>
      <c r="AY5" s="39"/>
      <c r="AZ5" s="80"/>
      <c r="BA5" s="39"/>
      <c r="BB5" s="39"/>
      <c r="BC5" s="39"/>
      <c r="BD5" s="39"/>
      <c r="BE5" s="39"/>
      <c r="BF5" s="39"/>
      <c r="BG5" s="39"/>
    </row>
    <row r="6" spans="2:60" hidden="1">
      <c r="B6"/>
      <c r="C6"/>
      <c r="D6"/>
      <c r="E6"/>
      <c r="F6"/>
      <c r="G6"/>
      <c r="H6"/>
      <c r="I6"/>
      <c r="J6"/>
      <c r="M6"/>
      <c r="N6"/>
      <c r="O6"/>
      <c r="P6"/>
      <c r="Q6"/>
      <c r="R6"/>
      <c r="S6"/>
      <c r="T6" s="83"/>
      <c r="U6"/>
      <c r="V6"/>
      <c r="W6"/>
      <c r="X6"/>
      <c r="Y6"/>
      <c r="Z6"/>
      <c r="AA6"/>
      <c r="AB6" s="88"/>
      <c r="AZ6" s="83"/>
    </row>
    <row r="7" spans="2:60" hidden="1">
      <c r="B7"/>
      <c r="C7"/>
      <c r="D7"/>
      <c r="E7"/>
      <c r="F7"/>
      <c r="G7"/>
      <c r="H7"/>
      <c r="I7"/>
      <c r="J7"/>
      <c r="K7" t="s">
        <v>764</v>
      </c>
      <c r="L7">
        <v>100</v>
      </c>
      <c r="M7"/>
      <c r="N7">
        <v>100</v>
      </c>
      <c r="O7"/>
      <c r="P7">
        <v>0</v>
      </c>
      <c r="Q7"/>
      <c r="R7">
        <v>100</v>
      </c>
      <c r="S7"/>
      <c r="T7" s="83">
        <v>100</v>
      </c>
      <c r="U7"/>
      <c r="V7">
        <v>100</v>
      </c>
      <c r="W7"/>
      <c r="X7">
        <v>0</v>
      </c>
      <c r="Y7"/>
      <c r="Z7">
        <v>100</v>
      </c>
      <c r="AA7"/>
      <c r="AB7" s="88">
        <v>100</v>
      </c>
      <c r="AZ7" s="83"/>
    </row>
    <row r="8" spans="2:60" hidden="1">
      <c r="B8"/>
      <c r="C8"/>
      <c r="D8"/>
      <c r="E8"/>
      <c r="F8"/>
      <c r="G8"/>
      <c r="H8"/>
      <c r="I8"/>
      <c r="J8"/>
      <c r="L8">
        <v>60</v>
      </c>
      <c r="M8"/>
      <c r="N8">
        <v>60</v>
      </c>
      <c r="O8"/>
      <c r="P8">
        <v>60</v>
      </c>
      <c r="Q8"/>
      <c r="R8">
        <v>0</v>
      </c>
      <c r="S8"/>
      <c r="T8" s="83">
        <v>40</v>
      </c>
      <c r="U8"/>
      <c r="V8">
        <v>40</v>
      </c>
      <c r="W8"/>
      <c r="X8"/>
      <c r="Y8"/>
      <c r="Z8"/>
      <c r="AA8"/>
      <c r="AB8" s="88"/>
      <c r="AZ8" s="83"/>
    </row>
    <row r="9" spans="2:60" ht="15.75" hidden="1">
      <c r="B9" s="39">
        <v>30000</v>
      </c>
      <c r="C9" s="39">
        <v>3000</v>
      </c>
      <c r="D9" s="124">
        <v>501003001</v>
      </c>
      <c r="E9" s="39" t="s">
        <v>765</v>
      </c>
      <c r="F9" s="40">
        <v>1</v>
      </c>
      <c r="G9" s="40">
        <v>5</v>
      </c>
      <c r="H9" s="121" t="s">
        <v>766</v>
      </c>
      <c r="I9" s="40" t="s">
        <v>713</v>
      </c>
      <c r="J9" s="40" t="s">
        <v>713</v>
      </c>
      <c r="K9" s="40" t="s">
        <v>708</v>
      </c>
      <c r="L9" s="79">
        <v>0.13</v>
      </c>
      <c r="M9" s="39">
        <f>B9*L9</f>
        <v>3900</v>
      </c>
      <c r="N9" s="79">
        <f>L9-L9*1/3</f>
        <v>8.666666666666667E-2</v>
      </c>
      <c r="O9" s="39">
        <f t="shared" ref="O9:O40" si="1">IF(M9="","",B9*N9)</f>
        <v>2600</v>
      </c>
      <c r="P9" s="79">
        <v>0</v>
      </c>
      <c r="Q9" s="39">
        <f>IF(M9="","",B9*P9)</f>
        <v>0</v>
      </c>
      <c r="R9" s="79">
        <f>N9-N9*1/1.5</f>
        <v>2.8888888888888888E-2</v>
      </c>
      <c r="S9" s="39">
        <f>IF(M9="","",B9*R9)</f>
        <v>866.66666666666663</v>
      </c>
      <c r="T9" s="84">
        <v>0.15</v>
      </c>
      <c r="U9" s="39">
        <f>B9*T9</f>
        <v>4500</v>
      </c>
      <c r="V9" s="79">
        <f>T9-T9*1/3</f>
        <v>0.1</v>
      </c>
      <c r="W9" s="39">
        <f>IF(U9="","",B9*V9)</f>
        <v>3000</v>
      </c>
      <c r="X9" s="79">
        <f>V9-V9*1/2</f>
        <v>0.05</v>
      </c>
      <c r="Y9" s="39">
        <f>IF(U9="","",B9*X9)</f>
        <v>1500</v>
      </c>
      <c r="Z9" s="79">
        <f>V9-V9*1/1.5</f>
        <v>3.333333333333334E-2</v>
      </c>
      <c r="AA9" s="39">
        <f t="shared" ref="AA9:AA40" si="2">IF(U9="","",B9*Z9)</f>
        <v>1000.0000000000002</v>
      </c>
      <c r="AB9" s="89">
        <v>0.15</v>
      </c>
      <c r="AC9" s="39">
        <f>B9*AB9</f>
        <v>4500</v>
      </c>
      <c r="AD9" s="79">
        <f>AB9-AB9*1/3</f>
        <v>0.1</v>
      </c>
      <c r="AE9" s="39">
        <f>IF(AC9="","",B9*AD9)</f>
        <v>3000</v>
      </c>
      <c r="AF9" s="79">
        <f>AD9-AD9*1/2</f>
        <v>0.05</v>
      </c>
      <c r="AG9" s="39">
        <f>IF(AC9="","",B9*AF9)</f>
        <v>1500</v>
      </c>
      <c r="AH9" s="79">
        <f>AD9-AD9*1/1.5</f>
        <v>3.333333333333334E-2</v>
      </c>
      <c r="AI9" s="39">
        <f>IF(AC9="","",B9*AH9)</f>
        <v>1000.0000000000002</v>
      </c>
      <c r="AJ9" s="84">
        <v>0.1</v>
      </c>
      <c r="AK9" s="39">
        <f>B9*AJ9</f>
        <v>3000</v>
      </c>
      <c r="AL9" s="79">
        <f>AJ9-AJ9*1/3</f>
        <v>6.666666666666668E-2</v>
      </c>
      <c r="AM9" s="39">
        <f t="shared" ref="AM9:AM40" si="3">IF(AK9="","",B9*AL9)</f>
        <v>2000.0000000000005</v>
      </c>
      <c r="AN9" s="79">
        <f>AL9-AL9*1/2</f>
        <v>3.333333333333334E-2</v>
      </c>
      <c r="AO9" s="39">
        <f t="shared" ref="AO9:AO40" si="4">IF(AK9="","",B9*AN9)</f>
        <v>1000.0000000000002</v>
      </c>
      <c r="AP9" s="79">
        <f>AL9-AL9*1/1.5</f>
        <v>2.2222222222222227E-2</v>
      </c>
      <c r="AQ9" s="39">
        <f t="shared" ref="AQ9:AQ40" si="5">IF(AK9="","",B9*AP9)</f>
        <v>666.66666666666674</v>
      </c>
      <c r="AR9" s="89">
        <v>0.1</v>
      </c>
      <c r="AS9" s="39">
        <f>B9*AR9</f>
        <v>3000</v>
      </c>
      <c r="AT9" s="79">
        <f>AR9-AR9*1/3</f>
        <v>6.666666666666668E-2</v>
      </c>
      <c r="AU9" s="39">
        <f t="shared" ref="AU9:AU40" si="6">IF(AS9="","",B9*AT9)</f>
        <v>2000.0000000000005</v>
      </c>
      <c r="AV9" s="79">
        <f>AT9-AT9*1/2</f>
        <v>3.333333333333334E-2</v>
      </c>
      <c r="AW9" s="39">
        <f t="shared" ref="AW9:AW40" si="7">IF(AS9="","",B9*AV9)</f>
        <v>1000.0000000000002</v>
      </c>
      <c r="AX9" s="79">
        <f>AT9-AT9*1/1.5</f>
        <v>2.2222222222222227E-2</v>
      </c>
      <c r="AY9" s="39">
        <f t="shared" ref="AY9:AY40" si="8">IF(AS9="","",B9*AX9)</f>
        <v>666.66666666666674</v>
      </c>
      <c r="AZ9" s="84">
        <v>0.12</v>
      </c>
      <c r="BA9" s="39">
        <f>B9*AZ9</f>
        <v>3600</v>
      </c>
      <c r="BB9" s="79">
        <f>AZ9-AZ9*1/3</f>
        <v>7.9999999999999988E-2</v>
      </c>
      <c r="BC9" s="39">
        <f>IF(BA9="","",B9*BB9)</f>
        <v>2399.9999999999995</v>
      </c>
      <c r="BD9" s="79">
        <f>BB9-BB9*1/2</f>
        <v>3.9999999999999994E-2</v>
      </c>
      <c r="BE9" s="39">
        <f>IF(BA9="","",B9*BD9)</f>
        <v>1199.9999999999998</v>
      </c>
      <c r="BF9" s="79">
        <f>BB9-BB9*1/1.5</f>
        <v>2.6666666666666665E-2</v>
      </c>
      <c r="BG9" s="39">
        <f t="shared" ref="BG9:BG40" si="9">IF(BA9="","",B9*BF9)</f>
        <v>800</v>
      </c>
      <c r="BH9" s="148">
        <f>VLOOKUP($H9,'NACES CMORE'!$A$1:$B$705,2,FALSE)</f>
        <v>250</v>
      </c>
    </row>
    <row r="10" spans="2:60" ht="15.75" hidden="1">
      <c r="B10" s="39">
        <v>50000</v>
      </c>
      <c r="C10" s="39">
        <v>5000</v>
      </c>
      <c r="D10" s="124">
        <v>501004002</v>
      </c>
      <c r="E10" s="39" t="s">
        <v>765</v>
      </c>
      <c r="F10" s="40">
        <v>1</v>
      </c>
      <c r="G10" s="40">
        <v>5</v>
      </c>
      <c r="H10" s="121" t="s">
        <v>767</v>
      </c>
      <c r="I10" s="40" t="s">
        <v>708</v>
      </c>
      <c r="J10" s="40" t="s">
        <v>713</v>
      </c>
      <c r="K10" s="40" t="s">
        <v>708</v>
      </c>
      <c r="L10" s="79">
        <v>0.1</v>
      </c>
      <c r="M10" s="39">
        <f>B10*L10</f>
        <v>5000</v>
      </c>
      <c r="N10" s="79">
        <f>L10-L10*1/3</f>
        <v>6.666666666666668E-2</v>
      </c>
      <c r="O10" s="39">
        <f t="shared" si="1"/>
        <v>3333.3333333333339</v>
      </c>
      <c r="P10" s="79">
        <f>N10-N10*1/2</f>
        <v>3.333333333333334E-2</v>
      </c>
      <c r="Q10" s="39">
        <f>IF(M10="","",B10*P10)</f>
        <v>1666.666666666667</v>
      </c>
      <c r="R10" s="79">
        <f>N10-N10*1/1.5</f>
        <v>2.2222222222222227E-2</v>
      </c>
      <c r="S10" s="39">
        <f>IF(M10="","",B10*R10)</f>
        <v>1111.1111111111113</v>
      </c>
      <c r="T10" s="84">
        <v>0.08</v>
      </c>
      <c r="U10" s="39">
        <f>B10*T10</f>
        <v>4000</v>
      </c>
      <c r="V10" s="79">
        <f t="shared" ref="V10:V58" si="10">T10-T10*1/3</f>
        <v>5.333333333333333E-2</v>
      </c>
      <c r="W10" s="39">
        <f>IF(U10="","",B10*V10)</f>
        <v>2666.6666666666665</v>
      </c>
      <c r="X10" s="79">
        <f>V10-V10*1/2</f>
        <v>2.6666666666666665E-2</v>
      </c>
      <c r="Y10" s="39">
        <f>IF(U10="","",B10*X10)</f>
        <v>1333.3333333333333</v>
      </c>
      <c r="Z10" s="79">
        <v>0.02</v>
      </c>
      <c r="AA10" s="39">
        <f t="shared" si="2"/>
        <v>1000</v>
      </c>
      <c r="AB10" s="89">
        <v>0.11</v>
      </c>
      <c r="AC10" s="39">
        <f>B10*AB10</f>
        <v>5500</v>
      </c>
      <c r="AD10" s="79">
        <f t="shared" ref="AD10:AD58" si="11">AB10-AB10*1/3</f>
        <v>7.3333333333333334E-2</v>
      </c>
      <c r="AE10" s="39">
        <f>IF(AC10="","",B10*AD10)</f>
        <v>3666.6666666666665</v>
      </c>
      <c r="AF10" s="79">
        <v>0.02</v>
      </c>
      <c r="AG10" s="39">
        <f>IF(AC10="","",B10*AF10)</f>
        <v>1000</v>
      </c>
      <c r="AH10" s="79">
        <f t="shared" ref="AH10:AH58" si="12">AD10-AD10*1/1.5</f>
        <v>2.4444444444444442E-2</v>
      </c>
      <c r="AI10" s="39">
        <f>IF(AC10="","",B10*AH10)</f>
        <v>1222.2222222222222</v>
      </c>
      <c r="AJ10" s="84">
        <v>0.09</v>
      </c>
      <c r="AK10" s="39">
        <f>B10*AJ10</f>
        <v>4500</v>
      </c>
      <c r="AL10" s="79">
        <f t="shared" ref="AL10:AL58" si="13">AJ10-AJ10*1/3</f>
        <v>0.06</v>
      </c>
      <c r="AM10" s="39">
        <f t="shared" si="3"/>
        <v>3000</v>
      </c>
      <c r="AN10" s="79">
        <f t="shared" ref="AN10:AN56" si="14">AL10-AL10*1/2</f>
        <v>0.03</v>
      </c>
      <c r="AO10" s="39">
        <f t="shared" si="4"/>
        <v>1500</v>
      </c>
      <c r="AP10" s="79">
        <f t="shared" ref="AP10:AP58" si="15">AL10-AL10*1/1.5</f>
        <v>1.9999999999999997E-2</v>
      </c>
      <c r="AQ10" s="39">
        <f t="shared" si="5"/>
        <v>999.99999999999989</v>
      </c>
      <c r="AR10" s="89">
        <v>0.2</v>
      </c>
      <c r="AS10" s="39">
        <f>B10*AR10</f>
        <v>10000</v>
      </c>
      <c r="AT10" s="79">
        <f>AR10-AR10*1/3</f>
        <v>0.13333333333333336</v>
      </c>
      <c r="AU10" s="39">
        <f t="shared" si="6"/>
        <v>6666.6666666666679</v>
      </c>
      <c r="AV10" s="79">
        <f t="shared" ref="AV10:AV58" si="16">AT10-AT10*1/2</f>
        <v>6.666666666666668E-2</v>
      </c>
      <c r="AW10" s="39">
        <f t="shared" si="7"/>
        <v>3333.3333333333339</v>
      </c>
      <c r="AX10" s="79">
        <f t="shared" ref="AX10:AX58" si="17">AT10-AT10*1/1.5</f>
        <v>4.4444444444444453E-2</v>
      </c>
      <c r="AY10" s="39">
        <f t="shared" si="8"/>
        <v>2222.2222222222226</v>
      </c>
      <c r="AZ10" s="84">
        <v>0.15</v>
      </c>
      <c r="BA10" s="39">
        <f>B10*AZ10</f>
        <v>7500</v>
      </c>
      <c r="BB10" s="79">
        <f t="shared" ref="BB10:BB58" si="18">AZ10-AZ10*1/3</f>
        <v>0.1</v>
      </c>
      <c r="BC10" s="39">
        <f>IF(BA10="","",B10*BB10)</f>
        <v>5000</v>
      </c>
      <c r="BD10" s="79">
        <f t="shared" ref="BD10:BD58" si="19">BB10-BB10*1/2</f>
        <v>0.05</v>
      </c>
      <c r="BE10" s="39">
        <f>IF(BA10="","",B10*BD10)</f>
        <v>2500</v>
      </c>
      <c r="BF10" s="79">
        <f t="shared" ref="BF10:BF58" si="20">BB10-BB10*1/1.5</f>
        <v>3.333333333333334E-2</v>
      </c>
      <c r="BG10" s="39">
        <f t="shared" si="9"/>
        <v>1666.666666666667</v>
      </c>
      <c r="BH10" s="148">
        <f>VLOOKUP($H10,'NACES CMORE'!$A$1:$B$705,2,FALSE)</f>
        <v>811</v>
      </c>
    </row>
    <row r="11" spans="2:60" ht="15.75" hidden="1">
      <c r="B11" s="39">
        <v>120000</v>
      </c>
      <c r="C11" s="39">
        <v>12000</v>
      </c>
      <c r="D11" s="124">
        <v>501005003</v>
      </c>
      <c r="E11" s="39" t="s">
        <v>768</v>
      </c>
      <c r="F11" s="40">
        <v>1</v>
      </c>
      <c r="G11" s="40">
        <v>5</v>
      </c>
      <c r="H11" s="121" t="s">
        <v>769</v>
      </c>
      <c r="I11" s="40" t="s">
        <v>708</v>
      </c>
      <c r="J11" s="40" t="s">
        <v>713</v>
      </c>
      <c r="K11" s="40" t="s">
        <v>708</v>
      </c>
      <c r="L11" s="40"/>
      <c r="O11" s="39" t="str">
        <f t="shared" si="1"/>
        <v/>
      </c>
      <c r="Q11" s="39" t="str">
        <f t="shared" ref="Q11:Q70" si="21">IF(M11="","",O11*0.8)</f>
        <v/>
      </c>
      <c r="R11" s="79"/>
      <c r="S11" s="39" t="str">
        <f t="shared" ref="S11:S71" si="22">IF(M11="","",O11*0.2)</f>
        <v/>
      </c>
      <c r="T11" s="85"/>
      <c r="V11" s="79"/>
      <c r="X11" s="79"/>
      <c r="Z11" s="79"/>
      <c r="AA11" s="39" t="str">
        <f t="shared" si="2"/>
        <v/>
      </c>
      <c r="AB11" s="90"/>
      <c r="AC11" s="39"/>
      <c r="AD11" s="79"/>
      <c r="AE11" s="39" t="str">
        <f t="shared" ref="AE11:AE49" si="23">IF(AC11="","",C11*AD11)</f>
        <v/>
      </c>
      <c r="AF11" s="79"/>
      <c r="AG11" s="39" t="str">
        <f t="shared" ref="AG11:AG49" si="24">IF(AC11="","",C11*AF11)</f>
        <v/>
      </c>
      <c r="AH11" s="79"/>
      <c r="AI11" s="39" t="str">
        <f t="shared" ref="AI11:AI49" si="25">IF(AC11="","",C11*AH11)</f>
        <v/>
      </c>
      <c r="AJ11" s="85"/>
      <c r="AK11" s="39"/>
      <c r="AL11" s="79"/>
      <c r="AM11" s="39" t="str">
        <f t="shared" si="3"/>
        <v/>
      </c>
      <c r="AN11" s="79"/>
      <c r="AO11" s="39" t="str">
        <f t="shared" si="4"/>
        <v/>
      </c>
      <c r="AP11" s="79"/>
      <c r="AQ11" s="39" t="str">
        <f t="shared" si="5"/>
        <v/>
      </c>
      <c r="AR11" s="90"/>
      <c r="AS11" s="39"/>
      <c r="AT11" s="79"/>
      <c r="AU11" s="39" t="str">
        <f t="shared" si="6"/>
        <v/>
      </c>
      <c r="AV11" s="79"/>
      <c r="AW11" s="39" t="str">
        <f t="shared" si="7"/>
        <v/>
      </c>
      <c r="AX11" s="79"/>
      <c r="AY11" s="39" t="str">
        <f t="shared" si="8"/>
        <v/>
      </c>
      <c r="AZ11" s="85"/>
      <c r="BA11" s="39"/>
      <c r="BB11" s="79"/>
      <c r="BC11" s="39"/>
      <c r="BD11" s="79"/>
      <c r="BE11" s="39"/>
      <c r="BF11" s="79"/>
      <c r="BG11" s="39" t="str">
        <f t="shared" si="9"/>
        <v/>
      </c>
      <c r="BH11" s="148">
        <f>VLOOKUP($H11,'NACES CMORE'!$A$1:$B$705,2,FALSE)</f>
        <v>258</v>
      </c>
    </row>
    <row r="12" spans="2:60" ht="15.75" hidden="1">
      <c r="B12" s="39">
        <v>34000</v>
      </c>
      <c r="C12" s="39">
        <v>12000</v>
      </c>
      <c r="D12" s="124">
        <v>501006004</v>
      </c>
      <c r="E12" s="39" t="s">
        <v>770</v>
      </c>
      <c r="F12" s="40">
        <v>1</v>
      </c>
      <c r="G12" s="40">
        <v>5</v>
      </c>
      <c r="H12" s="121" t="s">
        <v>771</v>
      </c>
      <c r="I12" s="40" t="s">
        <v>708</v>
      </c>
      <c r="J12" s="40" t="s">
        <v>713</v>
      </c>
      <c r="K12" s="40" t="s">
        <v>708</v>
      </c>
      <c r="L12" s="40"/>
      <c r="O12" s="39" t="str">
        <f t="shared" si="1"/>
        <v/>
      </c>
      <c r="Q12" s="39" t="str">
        <f t="shared" si="21"/>
        <v/>
      </c>
      <c r="R12" s="79"/>
      <c r="S12" s="39" t="str">
        <f t="shared" si="22"/>
        <v/>
      </c>
      <c r="T12" s="85"/>
      <c r="V12" s="79"/>
      <c r="X12" s="79"/>
      <c r="Z12" s="79"/>
      <c r="AA12" s="39" t="str">
        <f t="shared" si="2"/>
        <v/>
      </c>
      <c r="AB12" s="90"/>
      <c r="AC12" s="39"/>
      <c r="AD12" s="79"/>
      <c r="AE12" s="39" t="str">
        <f t="shared" si="23"/>
        <v/>
      </c>
      <c r="AF12" s="79"/>
      <c r="AG12" s="39" t="str">
        <f t="shared" si="24"/>
        <v/>
      </c>
      <c r="AH12" s="79"/>
      <c r="AI12" s="39" t="str">
        <f t="shared" si="25"/>
        <v/>
      </c>
      <c r="AJ12" s="85"/>
      <c r="AK12" s="39"/>
      <c r="AL12" s="79"/>
      <c r="AM12" s="39" t="str">
        <f t="shared" si="3"/>
        <v/>
      </c>
      <c r="AN12" s="79"/>
      <c r="AO12" s="39" t="str">
        <f t="shared" si="4"/>
        <v/>
      </c>
      <c r="AP12" s="79"/>
      <c r="AQ12" s="39" t="str">
        <f t="shared" si="5"/>
        <v/>
      </c>
      <c r="AR12" s="90"/>
      <c r="AS12" s="39"/>
      <c r="AT12" s="79"/>
      <c r="AU12" s="39" t="str">
        <f t="shared" si="6"/>
        <v/>
      </c>
      <c r="AV12" s="79"/>
      <c r="AW12" s="39" t="str">
        <f t="shared" si="7"/>
        <v/>
      </c>
      <c r="AX12" s="79"/>
      <c r="AY12" s="39" t="str">
        <f t="shared" si="8"/>
        <v/>
      </c>
      <c r="AZ12" s="85"/>
      <c r="BA12" s="39"/>
      <c r="BB12" s="79"/>
      <c r="BC12" s="39"/>
      <c r="BD12" s="79"/>
      <c r="BE12" s="39"/>
      <c r="BF12" s="79"/>
      <c r="BG12" s="39" t="str">
        <f t="shared" si="9"/>
        <v/>
      </c>
      <c r="BH12" s="148">
        <f>VLOOKUP($H12,'NACES CMORE'!$A$1:$B$705,2,FALSE)</f>
        <v>281</v>
      </c>
    </row>
    <row r="13" spans="2:60" ht="15.75" hidden="1">
      <c r="B13" s="39">
        <v>20000</v>
      </c>
      <c r="C13" s="39">
        <v>10000</v>
      </c>
      <c r="D13" s="124">
        <v>501007005</v>
      </c>
      <c r="E13" s="39" t="s">
        <v>772</v>
      </c>
      <c r="F13" s="40">
        <v>1</v>
      </c>
      <c r="G13" s="40">
        <v>5</v>
      </c>
      <c r="H13" s="121" t="s">
        <v>773</v>
      </c>
      <c r="I13" s="40" t="s">
        <v>708</v>
      </c>
      <c r="J13" s="40" t="s">
        <v>713</v>
      </c>
      <c r="K13" s="40" t="s">
        <v>708</v>
      </c>
      <c r="L13" s="40"/>
      <c r="O13" s="39" t="str">
        <f t="shared" si="1"/>
        <v/>
      </c>
      <c r="Q13" s="39" t="str">
        <f t="shared" si="21"/>
        <v/>
      </c>
      <c r="R13" s="79"/>
      <c r="S13" s="39" t="str">
        <f t="shared" si="22"/>
        <v/>
      </c>
      <c r="T13" s="85"/>
      <c r="V13" s="79"/>
      <c r="X13" s="79"/>
      <c r="Z13" s="79"/>
      <c r="AA13" s="39" t="str">
        <f t="shared" si="2"/>
        <v/>
      </c>
      <c r="AB13" s="90"/>
      <c r="AC13" s="39"/>
      <c r="AD13" s="79"/>
      <c r="AE13" s="39" t="str">
        <f t="shared" si="23"/>
        <v/>
      </c>
      <c r="AF13" s="79"/>
      <c r="AG13" s="39" t="str">
        <f t="shared" si="24"/>
        <v/>
      </c>
      <c r="AH13" s="79"/>
      <c r="AI13" s="39" t="str">
        <f t="shared" si="25"/>
        <v/>
      </c>
      <c r="AJ13" s="85"/>
      <c r="AK13" s="39"/>
      <c r="AL13" s="79"/>
      <c r="AM13" s="39" t="str">
        <f t="shared" si="3"/>
        <v/>
      </c>
      <c r="AN13" s="79"/>
      <c r="AO13" s="39" t="str">
        <f t="shared" si="4"/>
        <v/>
      </c>
      <c r="AP13" s="79"/>
      <c r="AQ13" s="39" t="str">
        <f t="shared" si="5"/>
        <v/>
      </c>
      <c r="AR13" s="90"/>
      <c r="AS13" s="39"/>
      <c r="AT13" s="79"/>
      <c r="AU13" s="39" t="str">
        <f t="shared" si="6"/>
        <v/>
      </c>
      <c r="AV13" s="79"/>
      <c r="AW13" s="39" t="str">
        <f t="shared" si="7"/>
        <v/>
      </c>
      <c r="AX13" s="79"/>
      <c r="AY13" s="39" t="str">
        <f t="shared" si="8"/>
        <v/>
      </c>
      <c r="AZ13" s="85"/>
      <c r="BA13" s="39"/>
      <c r="BB13" s="79"/>
      <c r="BC13" s="39"/>
      <c r="BD13" s="79"/>
      <c r="BE13" s="39"/>
      <c r="BF13" s="79"/>
      <c r="BG13" s="39" t="str">
        <f t="shared" si="9"/>
        <v/>
      </c>
      <c r="BH13" s="148">
        <f>VLOOKUP($H13,'NACES CMORE'!$A$1:$B$705,2,FALSE)</f>
        <v>284</v>
      </c>
    </row>
    <row r="14" spans="2:60" ht="15.75" hidden="1">
      <c r="B14" s="39">
        <v>45000</v>
      </c>
      <c r="D14" s="124">
        <v>501008006</v>
      </c>
      <c r="E14" s="39" t="s">
        <v>774</v>
      </c>
      <c r="F14" s="40">
        <v>1</v>
      </c>
      <c r="G14" s="40">
        <v>5</v>
      </c>
      <c r="H14" s="121" t="s">
        <v>775</v>
      </c>
      <c r="I14" s="40" t="s">
        <v>708</v>
      </c>
      <c r="J14" s="40" t="s">
        <v>713</v>
      </c>
      <c r="K14" s="40" t="s">
        <v>713</v>
      </c>
      <c r="L14" s="79">
        <v>0.2</v>
      </c>
      <c r="M14" s="39">
        <f>B14*L14</f>
        <v>9000</v>
      </c>
      <c r="N14" s="79">
        <f>L14-L14*1/3</f>
        <v>0.13333333333333336</v>
      </c>
      <c r="O14" s="39">
        <f t="shared" si="1"/>
        <v>6000.0000000000009</v>
      </c>
      <c r="P14" s="79">
        <f>N14-N14*1/2</f>
        <v>6.666666666666668E-2</v>
      </c>
      <c r="Q14" s="39">
        <f t="shared" ref="Q14:Q58" si="26">IF(M14="","",B14*P14)</f>
        <v>3000.0000000000005</v>
      </c>
      <c r="R14" s="79">
        <f t="shared" ref="R14" si="27">N14-N14*1/1.5</f>
        <v>4.4444444444444453E-2</v>
      </c>
      <c r="S14" s="39">
        <f t="shared" ref="S14:S58" si="28">IF(M14="","",B14*R14)</f>
        <v>2000.0000000000005</v>
      </c>
      <c r="T14" s="84">
        <v>0.25</v>
      </c>
      <c r="U14" s="39">
        <f>B14*T14</f>
        <v>11250</v>
      </c>
      <c r="V14" s="79">
        <f t="shared" si="10"/>
        <v>0.16666666666666669</v>
      </c>
      <c r="W14" s="39">
        <f>IF(U14="","",B14*V14)</f>
        <v>7500.0000000000009</v>
      </c>
      <c r="X14" s="79">
        <f>V14-V14*1/2</f>
        <v>8.3333333333333343E-2</v>
      </c>
      <c r="Y14" s="39">
        <f t="shared" ref="Y14:Y58" si="29">IF(U14="","",B14*X14)</f>
        <v>3750.0000000000005</v>
      </c>
      <c r="Z14" s="79">
        <f t="shared" ref="Z14:Z58" si="30">V14-V14*1/1.5</f>
        <v>5.5555555555555566E-2</v>
      </c>
      <c r="AA14" s="39">
        <f t="shared" si="2"/>
        <v>2500.0000000000005</v>
      </c>
      <c r="AB14" s="89">
        <v>0.25</v>
      </c>
      <c r="AC14" s="39">
        <f>B14*AB14</f>
        <v>11250</v>
      </c>
      <c r="AD14" s="79">
        <v>0.1</v>
      </c>
      <c r="AE14" s="39">
        <f>IF(AC14="","",B14*AD14)</f>
        <v>4500</v>
      </c>
      <c r="AF14" s="79">
        <f t="shared" ref="AF14:AF58" si="31">AD14-AD14*1/2</f>
        <v>0.05</v>
      </c>
      <c r="AG14" s="39">
        <f>IF(AC14="","",B14*AF14)</f>
        <v>2250</v>
      </c>
      <c r="AH14" s="79">
        <f t="shared" si="12"/>
        <v>3.333333333333334E-2</v>
      </c>
      <c r="AI14" s="39">
        <f>IF(AC14="","",B14*AH14)</f>
        <v>1500.0000000000002</v>
      </c>
      <c r="AJ14" s="84">
        <v>0.3</v>
      </c>
      <c r="AK14" s="39">
        <f>B14*AJ14</f>
        <v>13500</v>
      </c>
      <c r="AL14" s="79">
        <f t="shared" si="13"/>
        <v>0.2</v>
      </c>
      <c r="AM14" s="39">
        <f t="shared" si="3"/>
        <v>9000</v>
      </c>
      <c r="AN14" s="79">
        <f t="shared" si="14"/>
        <v>0.1</v>
      </c>
      <c r="AO14" s="39">
        <f t="shared" si="4"/>
        <v>4500</v>
      </c>
      <c r="AP14" s="79">
        <f t="shared" si="15"/>
        <v>6.666666666666668E-2</v>
      </c>
      <c r="AQ14" s="39">
        <f t="shared" si="5"/>
        <v>3000.0000000000005</v>
      </c>
      <c r="AR14" s="89">
        <v>0.15</v>
      </c>
      <c r="AS14" s="39">
        <f>B14*AR14</f>
        <v>6750</v>
      </c>
      <c r="AT14" s="79">
        <f t="shared" ref="AT14:AT58" si="32">AR14-AR14*1/3</f>
        <v>0.1</v>
      </c>
      <c r="AU14" s="39">
        <f t="shared" si="6"/>
        <v>4500</v>
      </c>
      <c r="AV14" s="79">
        <f t="shared" si="16"/>
        <v>0.05</v>
      </c>
      <c r="AW14" s="39">
        <f t="shared" si="7"/>
        <v>2250</v>
      </c>
      <c r="AX14" s="79">
        <f t="shared" si="17"/>
        <v>3.333333333333334E-2</v>
      </c>
      <c r="AY14" s="39">
        <f t="shared" si="8"/>
        <v>1500.0000000000002</v>
      </c>
      <c r="AZ14" s="84">
        <v>0.31</v>
      </c>
      <c r="BA14" s="39">
        <f>B14*AZ14</f>
        <v>13950</v>
      </c>
      <c r="BB14" s="79">
        <f t="shared" si="18"/>
        <v>0.20666666666666667</v>
      </c>
      <c r="BC14" s="39">
        <f>IF(BA14="","",B14*BB14)</f>
        <v>9300</v>
      </c>
      <c r="BD14" s="79">
        <f t="shared" si="19"/>
        <v>0.10333333333333333</v>
      </c>
      <c r="BE14" s="39">
        <f>IF(BA14="","",B14*BD14)</f>
        <v>4650</v>
      </c>
      <c r="BF14" s="79">
        <f t="shared" si="20"/>
        <v>6.8888888888888888E-2</v>
      </c>
      <c r="BG14" s="39">
        <f t="shared" si="9"/>
        <v>3100</v>
      </c>
      <c r="BH14" s="148">
        <f>VLOOKUP($H14,'NACES CMORE'!$A$1:$B$705,2,FALSE)</f>
        <v>287</v>
      </c>
    </row>
    <row r="15" spans="2:60" ht="15.75" hidden="1">
      <c r="B15" s="39">
        <v>10000</v>
      </c>
      <c r="C15" s="39">
        <v>5000</v>
      </c>
      <c r="D15" s="124">
        <v>501009007</v>
      </c>
      <c r="E15" s="39" t="s">
        <v>776</v>
      </c>
      <c r="F15" s="40">
        <v>1</v>
      </c>
      <c r="G15" s="40">
        <v>5</v>
      </c>
      <c r="H15" s="121" t="s">
        <v>777</v>
      </c>
      <c r="I15" s="40" t="s">
        <v>713</v>
      </c>
      <c r="J15" s="40" t="s">
        <v>713</v>
      </c>
      <c r="K15" s="40" t="s">
        <v>713</v>
      </c>
      <c r="L15" s="79">
        <v>7.4999999999999997E-2</v>
      </c>
      <c r="M15" s="39">
        <f>B15*L15</f>
        <v>750</v>
      </c>
      <c r="N15" s="79">
        <f>L15-L15*1/3</f>
        <v>0.05</v>
      </c>
      <c r="O15" s="39">
        <f t="shared" si="1"/>
        <v>500</v>
      </c>
      <c r="P15" s="79">
        <f>N15-N15*1/2</f>
        <v>2.5000000000000001E-2</v>
      </c>
      <c r="Q15" s="39">
        <f t="shared" si="26"/>
        <v>250</v>
      </c>
      <c r="R15" s="79">
        <v>0.03</v>
      </c>
      <c r="S15" s="39">
        <f t="shared" si="28"/>
        <v>300</v>
      </c>
      <c r="T15" s="84">
        <v>0.1</v>
      </c>
      <c r="U15" s="39">
        <f>B15*T15</f>
        <v>1000</v>
      </c>
      <c r="V15" s="79">
        <f t="shared" si="10"/>
        <v>6.666666666666668E-2</v>
      </c>
      <c r="W15" s="39">
        <f>IF(U15="","",B15*V15)</f>
        <v>666.66666666666674</v>
      </c>
      <c r="X15" s="79">
        <f>V15-V15*1/2</f>
        <v>3.333333333333334E-2</v>
      </c>
      <c r="Y15" s="39">
        <f t="shared" si="29"/>
        <v>333.33333333333337</v>
      </c>
      <c r="Z15" s="79">
        <v>0.01</v>
      </c>
      <c r="AA15" s="39">
        <f t="shared" si="2"/>
        <v>100</v>
      </c>
      <c r="AB15" s="89">
        <v>0.1</v>
      </c>
      <c r="AC15" s="39">
        <f>B15*AB15</f>
        <v>1000</v>
      </c>
      <c r="AD15" s="79">
        <v>0.04</v>
      </c>
      <c r="AE15" s="39">
        <f>IF(AC15="","",B15*AD15)</f>
        <v>400</v>
      </c>
      <c r="AF15" s="79">
        <v>0</v>
      </c>
      <c r="AG15" s="39">
        <f>IF(AC15="","",B15*AF15)</f>
        <v>0</v>
      </c>
      <c r="AH15" s="79">
        <f t="shared" si="12"/>
        <v>1.3333333333333332E-2</v>
      </c>
      <c r="AI15" s="39">
        <f>IF(AC15="","",B15*AH15)</f>
        <v>133.33333333333331</v>
      </c>
      <c r="AJ15" s="84">
        <v>0.15</v>
      </c>
      <c r="AK15" s="39">
        <f>B15*AJ15</f>
        <v>1500</v>
      </c>
      <c r="AL15" s="79">
        <f t="shared" si="13"/>
        <v>0.1</v>
      </c>
      <c r="AM15" s="39">
        <f t="shared" si="3"/>
        <v>1000</v>
      </c>
      <c r="AN15" s="79">
        <f t="shared" si="14"/>
        <v>0.05</v>
      </c>
      <c r="AO15" s="39">
        <f t="shared" si="4"/>
        <v>500</v>
      </c>
      <c r="AP15" s="79">
        <f t="shared" si="15"/>
        <v>3.333333333333334E-2</v>
      </c>
      <c r="AQ15" s="39">
        <f t="shared" si="5"/>
        <v>333.33333333333337</v>
      </c>
      <c r="AR15" s="89">
        <v>0.17</v>
      </c>
      <c r="AS15" s="39">
        <f>B15*AR15</f>
        <v>1700.0000000000002</v>
      </c>
      <c r="AT15" s="79">
        <f t="shared" si="32"/>
        <v>0.11333333333333334</v>
      </c>
      <c r="AU15" s="39">
        <f t="shared" si="6"/>
        <v>1133.3333333333335</v>
      </c>
      <c r="AV15" s="79">
        <f t="shared" si="16"/>
        <v>5.6666666666666671E-2</v>
      </c>
      <c r="AW15" s="39">
        <f t="shared" si="7"/>
        <v>566.66666666666674</v>
      </c>
      <c r="AX15" s="79">
        <f t="shared" si="17"/>
        <v>3.7777777777777785E-2</v>
      </c>
      <c r="AY15" s="39">
        <f t="shared" si="8"/>
        <v>377.77777777777783</v>
      </c>
      <c r="AZ15" s="84">
        <v>0.1</v>
      </c>
      <c r="BA15" s="39">
        <f>B15*AZ15</f>
        <v>1000</v>
      </c>
      <c r="BB15" s="79">
        <f t="shared" si="18"/>
        <v>6.666666666666668E-2</v>
      </c>
      <c r="BC15" s="39">
        <f>IF(BA15="","",B15*BB15)</f>
        <v>666.66666666666674</v>
      </c>
      <c r="BD15" s="79">
        <f t="shared" si="19"/>
        <v>3.333333333333334E-2</v>
      </c>
      <c r="BE15" s="39">
        <f>IF(BA15="","",B15*BD15)</f>
        <v>333.33333333333337</v>
      </c>
      <c r="BF15" s="79">
        <f t="shared" si="20"/>
        <v>2.2222222222222227E-2</v>
      </c>
      <c r="BG15" s="39">
        <f t="shared" si="9"/>
        <v>222.22222222222226</v>
      </c>
      <c r="BH15" s="148">
        <f>VLOOKUP($H15,'NACES CMORE'!$A$1:$B$705,2,FALSE)</f>
        <v>289</v>
      </c>
    </row>
    <row r="16" spans="2:60" ht="15.75" hidden="1">
      <c r="B16" s="39">
        <v>30000</v>
      </c>
      <c r="C16" s="39">
        <v>3000</v>
      </c>
      <c r="D16" s="124">
        <v>501010008</v>
      </c>
      <c r="E16" s="39" t="s">
        <v>778</v>
      </c>
      <c r="F16" s="40">
        <v>1</v>
      </c>
      <c r="G16" s="40">
        <v>4</v>
      </c>
      <c r="H16" s="121" t="s">
        <v>779</v>
      </c>
      <c r="I16" s="40" t="s">
        <v>708</v>
      </c>
      <c r="J16" s="40" t="s">
        <v>713</v>
      </c>
      <c r="K16" s="40" t="s">
        <v>708</v>
      </c>
      <c r="L16" s="79">
        <f>1/9</f>
        <v>0.1111111111111111</v>
      </c>
      <c r="M16" s="39">
        <f>B16*L16</f>
        <v>3333.333333333333</v>
      </c>
      <c r="N16" s="79">
        <v>0.04</v>
      </c>
      <c r="O16" s="39">
        <f t="shared" si="1"/>
        <v>1200</v>
      </c>
      <c r="P16" s="79">
        <v>0.03</v>
      </c>
      <c r="Q16" s="39">
        <f t="shared" si="26"/>
        <v>900</v>
      </c>
      <c r="R16" s="79">
        <f t="shared" ref="R16:R58" si="33">N16-N16*1/1.5</f>
        <v>1.3333333333333332E-2</v>
      </c>
      <c r="S16" s="39">
        <f t="shared" si="28"/>
        <v>400</v>
      </c>
      <c r="T16" s="84">
        <v>0.08</v>
      </c>
      <c r="U16" s="39">
        <f>B16*T16</f>
        <v>2400</v>
      </c>
      <c r="V16" s="79">
        <f t="shared" si="10"/>
        <v>5.333333333333333E-2</v>
      </c>
      <c r="W16" s="39">
        <f>IF(U16="","",B16*V16)</f>
        <v>1600</v>
      </c>
      <c r="X16" s="79">
        <f>V16-V16*1/2</f>
        <v>2.6666666666666665E-2</v>
      </c>
      <c r="Y16" s="39">
        <f t="shared" si="29"/>
        <v>800</v>
      </c>
      <c r="Z16" s="79">
        <v>0</v>
      </c>
      <c r="AA16" s="39">
        <f t="shared" si="2"/>
        <v>0</v>
      </c>
      <c r="AB16" s="89">
        <v>0.08</v>
      </c>
      <c r="AC16" s="39">
        <f>B16*AB16</f>
        <v>2400</v>
      </c>
      <c r="AD16" s="79">
        <v>0.08</v>
      </c>
      <c r="AE16" s="39">
        <f>IF(AC16="","",B16*AD16)</f>
        <v>2400</v>
      </c>
      <c r="AF16" s="79">
        <f t="shared" si="31"/>
        <v>0.04</v>
      </c>
      <c r="AG16" s="39">
        <f>IF(AC16="","",B16*AF16)</f>
        <v>1200</v>
      </c>
      <c r="AH16" s="79">
        <f t="shared" si="12"/>
        <v>2.6666666666666665E-2</v>
      </c>
      <c r="AI16" s="39">
        <f>IF(AC16="","",B16*AH16)</f>
        <v>800</v>
      </c>
      <c r="AJ16" s="84">
        <v>0.1</v>
      </c>
      <c r="AK16" s="39">
        <f>B16*AJ16</f>
        <v>3000</v>
      </c>
      <c r="AL16" s="79">
        <f t="shared" si="13"/>
        <v>6.666666666666668E-2</v>
      </c>
      <c r="AM16" s="39">
        <f t="shared" si="3"/>
        <v>2000.0000000000005</v>
      </c>
      <c r="AN16" s="79">
        <v>0</v>
      </c>
      <c r="AO16" s="39">
        <f t="shared" si="4"/>
        <v>0</v>
      </c>
      <c r="AP16" s="79">
        <f t="shared" si="15"/>
        <v>2.2222222222222227E-2</v>
      </c>
      <c r="AQ16" s="39">
        <f t="shared" si="5"/>
        <v>666.66666666666674</v>
      </c>
      <c r="AR16" s="89">
        <v>0.1</v>
      </c>
      <c r="AS16" s="39">
        <f>B16*AR16</f>
        <v>3000</v>
      </c>
      <c r="AT16" s="79">
        <f t="shared" si="32"/>
        <v>6.666666666666668E-2</v>
      </c>
      <c r="AU16" s="39">
        <f t="shared" si="6"/>
        <v>2000.0000000000005</v>
      </c>
      <c r="AV16" s="79">
        <f t="shared" si="16"/>
        <v>3.333333333333334E-2</v>
      </c>
      <c r="AW16" s="39">
        <f t="shared" si="7"/>
        <v>1000.0000000000002</v>
      </c>
      <c r="AX16" s="79">
        <f t="shared" si="17"/>
        <v>2.2222222222222227E-2</v>
      </c>
      <c r="AY16" s="39">
        <f t="shared" si="8"/>
        <v>666.66666666666674</v>
      </c>
      <c r="AZ16" s="84">
        <v>0.4</v>
      </c>
      <c r="BA16" s="39">
        <f>B16*AZ16</f>
        <v>12000</v>
      </c>
      <c r="BB16" s="79">
        <f t="shared" si="18"/>
        <v>0.26666666666666672</v>
      </c>
      <c r="BC16" s="39">
        <f>IF(BA16="","",B16*BB16)</f>
        <v>8000.0000000000018</v>
      </c>
      <c r="BD16" s="79">
        <f t="shared" si="19"/>
        <v>0.13333333333333336</v>
      </c>
      <c r="BE16" s="39">
        <f>IF(BA16="","",B16*BD16)</f>
        <v>4000.0000000000009</v>
      </c>
      <c r="BF16" s="79">
        <f t="shared" si="20"/>
        <v>8.8888888888888906E-2</v>
      </c>
      <c r="BG16" s="39">
        <f t="shared" si="9"/>
        <v>2666.666666666667</v>
      </c>
      <c r="BH16" s="148">
        <f>VLOOKUP($H16,'NACES CMORE'!$A$1:$B$705,2,FALSE)</f>
        <v>299</v>
      </c>
    </row>
    <row r="17" spans="2:60" ht="15.75" hidden="1">
      <c r="B17" s="39">
        <v>50000</v>
      </c>
      <c r="C17" s="39">
        <v>5000</v>
      </c>
      <c r="D17" s="124">
        <v>501011009</v>
      </c>
      <c r="E17" s="39" t="s">
        <v>780</v>
      </c>
      <c r="F17" s="40">
        <v>1</v>
      </c>
      <c r="G17" s="40">
        <v>5</v>
      </c>
      <c r="H17" s="121" t="s">
        <v>781</v>
      </c>
      <c r="I17" s="40" t="s">
        <v>708</v>
      </c>
      <c r="J17" s="40" t="s">
        <v>713</v>
      </c>
      <c r="K17" s="40" t="s">
        <v>708</v>
      </c>
      <c r="L17" s="79">
        <v>0.15</v>
      </c>
      <c r="M17" s="39">
        <f>B17*L17</f>
        <v>7500</v>
      </c>
      <c r="N17" s="79">
        <f>L17-L17*1/3</f>
        <v>0.1</v>
      </c>
      <c r="O17" s="39">
        <f t="shared" si="1"/>
        <v>5000</v>
      </c>
      <c r="P17" s="79">
        <f>N17-N17*1/2</f>
        <v>0.05</v>
      </c>
      <c r="Q17" s="39">
        <f t="shared" si="26"/>
        <v>2500</v>
      </c>
      <c r="R17" s="79">
        <v>0</v>
      </c>
      <c r="S17" s="39">
        <f t="shared" si="28"/>
        <v>0</v>
      </c>
      <c r="T17" s="84">
        <v>0.3</v>
      </c>
      <c r="U17" s="39">
        <f>B17*T17</f>
        <v>15000</v>
      </c>
      <c r="V17" s="79">
        <f t="shared" si="10"/>
        <v>0.2</v>
      </c>
      <c r="W17" s="39">
        <f>IF(U17="","",B17*V17)</f>
        <v>10000</v>
      </c>
      <c r="X17" s="79">
        <v>0.15</v>
      </c>
      <c r="Y17" s="39">
        <f t="shared" si="29"/>
        <v>7500</v>
      </c>
      <c r="Z17" s="79">
        <v>0.1</v>
      </c>
      <c r="AA17" s="39">
        <f t="shared" si="2"/>
        <v>5000</v>
      </c>
      <c r="AB17" s="89">
        <v>0.2</v>
      </c>
      <c r="AC17" s="39">
        <f>B17*AB17</f>
        <v>10000</v>
      </c>
      <c r="AD17" s="79">
        <v>0.1</v>
      </c>
      <c r="AE17" s="39">
        <f>IF(AC17="","",B17*AD17)</f>
        <v>5000</v>
      </c>
      <c r="AF17" s="79">
        <f t="shared" si="31"/>
        <v>0.05</v>
      </c>
      <c r="AG17" s="39">
        <f>IF(AC17="","",B17*AF17)</f>
        <v>2500</v>
      </c>
      <c r="AH17" s="79">
        <f t="shared" si="12"/>
        <v>3.333333333333334E-2</v>
      </c>
      <c r="AI17" s="39">
        <f>IF(AC17="","",B17*AH17)</f>
        <v>1666.666666666667</v>
      </c>
      <c r="AJ17" s="84">
        <v>0.25</v>
      </c>
      <c r="AK17" s="39">
        <f>B17*AJ17</f>
        <v>12500</v>
      </c>
      <c r="AL17" s="79">
        <f t="shared" si="13"/>
        <v>0.16666666666666669</v>
      </c>
      <c r="AM17" s="39">
        <f t="shared" si="3"/>
        <v>8333.3333333333339</v>
      </c>
      <c r="AN17" s="79">
        <f t="shared" si="14"/>
        <v>8.3333333333333343E-2</v>
      </c>
      <c r="AO17" s="39">
        <f t="shared" si="4"/>
        <v>4166.666666666667</v>
      </c>
      <c r="AP17" s="79">
        <f t="shared" si="15"/>
        <v>5.5555555555555566E-2</v>
      </c>
      <c r="AQ17" s="39">
        <f t="shared" si="5"/>
        <v>2777.7777777777783</v>
      </c>
      <c r="AR17" s="89">
        <v>0.23</v>
      </c>
      <c r="AS17" s="39">
        <f>B17*AR17</f>
        <v>11500</v>
      </c>
      <c r="AT17" s="79">
        <f t="shared" si="32"/>
        <v>0.15333333333333332</v>
      </c>
      <c r="AU17" s="39">
        <f t="shared" si="6"/>
        <v>7666.6666666666661</v>
      </c>
      <c r="AV17" s="79">
        <f t="shared" si="16"/>
        <v>7.6666666666666661E-2</v>
      </c>
      <c r="AW17" s="39">
        <f t="shared" si="7"/>
        <v>3833.333333333333</v>
      </c>
      <c r="AX17" s="79">
        <f t="shared" si="17"/>
        <v>5.1111111111111107E-2</v>
      </c>
      <c r="AY17" s="39">
        <f t="shared" si="8"/>
        <v>2555.5555555555552</v>
      </c>
      <c r="AZ17" s="84">
        <v>0.5</v>
      </c>
      <c r="BA17" s="39">
        <f>B17*AZ17</f>
        <v>25000</v>
      </c>
      <c r="BB17" s="79">
        <f t="shared" si="18"/>
        <v>0.33333333333333337</v>
      </c>
      <c r="BC17" s="39">
        <f>IF(BA17="","",B17*BB17)</f>
        <v>16666.666666666668</v>
      </c>
      <c r="BD17" s="79">
        <f t="shared" si="19"/>
        <v>0.16666666666666669</v>
      </c>
      <c r="BE17" s="39">
        <f>IF(BA17="","",B17*BD17)</f>
        <v>8333.3333333333339</v>
      </c>
      <c r="BF17" s="79">
        <f t="shared" si="20"/>
        <v>0.11111111111111113</v>
      </c>
      <c r="BG17" s="39">
        <f t="shared" si="9"/>
        <v>5555.5555555555566</v>
      </c>
      <c r="BH17" s="148">
        <f>VLOOKUP($H17,'NACES CMORE'!$A$1:$B$705,2,FALSE)</f>
        <v>305</v>
      </c>
    </row>
    <row r="18" spans="2:60" ht="15.75" hidden="1">
      <c r="B18" s="39">
        <v>120000</v>
      </c>
      <c r="C18" s="39">
        <v>12000</v>
      </c>
      <c r="D18" s="124">
        <v>501012010</v>
      </c>
      <c r="E18" s="39" t="s">
        <v>782</v>
      </c>
      <c r="F18" s="40">
        <v>1</v>
      </c>
      <c r="G18" s="40">
        <v>5</v>
      </c>
      <c r="H18" s="121" t="s">
        <v>783</v>
      </c>
      <c r="I18" s="40" t="s">
        <v>708</v>
      </c>
      <c r="J18" s="40" t="s">
        <v>713</v>
      </c>
      <c r="K18" s="40" t="s">
        <v>708</v>
      </c>
      <c r="L18" s="79"/>
      <c r="O18" s="39" t="str">
        <f t="shared" si="1"/>
        <v/>
      </c>
      <c r="Q18" s="39" t="str">
        <f t="shared" si="26"/>
        <v/>
      </c>
      <c r="R18" s="79"/>
      <c r="S18" s="39" t="str">
        <f t="shared" si="28"/>
        <v/>
      </c>
      <c r="T18" s="84"/>
      <c r="V18" s="79"/>
      <c r="X18" s="79"/>
      <c r="Y18" s="39" t="str">
        <f t="shared" si="29"/>
        <v/>
      </c>
      <c r="Z18" s="79"/>
      <c r="AA18" s="39" t="str">
        <f t="shared" si="2"/>
        <v/>
      </c>
      <c r="AB18" s="89"/>
      <c r="AC18" s="39"/>
      <c r="AD18" s="79"/>
      <c r="AE18" s="39" t="str">
        <f t="shared" si="23"/>
        <v/>
      </c>
      <c r="AF18" s="79"/>
      <c r="AG18" s="39" t="str">
        <f t="shared" si="24"/>
        <v/>
      </c>
      <c r="AH18" s="79"/>
      <c r="AI18" s="39" t="str">
        <f t="shared" si="25"/>
        <v/>
      </c>
      <c r="AJ18" s="84"/>
      <c r="AK18" s="39"/>
      <c r="AL18" s="79"/>
      <c r="AM18" s="39" t="str">
        <f t="shared" si="3"/>
        <v/>
      </c>
      <c r="AN18" s="79"/>
      <c r="AO18" s="39" t="str">
        <f t="shared" si="4"/>
        <v/>
      </c>
      <c r="AP18" s="79"/>
      <c r="AQ18" s="39" t="str">
        <f t="shared" si="5"/>
        <v/>
      </c>
      <c r="AR18" s="89"/>
      <c r="AS18" s="39"/>
      <c r="AT18" s="79"/>
      <c r="AU18" s="39" t="str">
        <f t="shared" si="6"/>
        <v/>
      </c>
      <c r="AV18" s="79"/>
      <c r="AW18" s="39" t="str">
        <f t="shared" si="7"/>
        <v/>
      </c>
      <c r="AX18" s="79"/>
      <c r="AY18" s="39" t="str">
        <f t="shared" si="8"/>
        <v/>
      </c>
      <c r="AZ18" s="84"/>
      <c r="BA18" s="39"/>
      <c r="BB18" s="79"/>
      <c r="BC18" s="39"/>
      <c r="BD18" s="79"/>
      <c r="BE18" s="39"/>
      <c r="BF18" s="79"/>
      <c r="BG18" s="39" t="str">
        <f t="shared" si="9"/>
        <v/>
      </c>
      <c r="BH18" s="148">
        <f>VLOOKUP($H18,'NACES CMORE'!$A$1:$B$705,2,FALSE)</f>
        <v>309</v>
      </c>
    </row>
    <row r="19" spans="2:60" ht="15.75" hidden="1">
      <c r="B19" s="39">
        <v>34000</v>
      </c>
      <c r="C19" s="39">
        <v>3400</v>
      </c>
      <c r="D19" s="124">
        <v>501013011</v>
      </c>
      <c r="E19" s="39" t="s">
        <v>784</v>
      </c>
      <c r="F19" s="40">
        <v>1</v>
      </c>
      <c r="G19" s="40">
        <v>3</v>
      </c>
      <c r="H19" s="121" t="s">
        <v>766</v>
      </c>
      <c r="I19" s="40" t="s">
        <v>708</v>
      </c>
      <c r="J19" s="40" t="s">
        <v>713</v>
      </c>
      <c r="K19" s="40" t="s">
        <v>713</v>
      </c>
      <c r="L19" s="79">
        <v>0.14000000000000001</v>
      </c>
      <c r="M19" s="39">
        <f>B19*L19</f>
        <v>4760</v>
      </c>
      <c r="N19" s="79">
        <f>L19-L19*1/3</f>
        <v>9.3333333333333351E-2</v>
      </c>
      <c r="O19" s="39">
        <f t="shared" si="1"/>
        <v>3173.3333333333339</v>
      </c>
      <c r="P19" s="79">
        <f t="shared" ref="P19:P20" si="34">N19-N19*1/2</f>
        <v>4.6666666666666676E-2</v>
      </c>
      <c r="Q19" s="39">
        <f t="shared" si="26"/>
        <v>1586.666666666667</v>
      </c>
      <c r="R19" s="79">
        <f t="shared" si="33"/>
        <v>3.1111111111111117E-2</v>
      </c>
      <c r="S19" s="39">
        <f t="shared" si="28"/>
        <v>1057.7777777777781</v>
      </c>
      <c r="T19" s="84">
        <v>0.5</v>
      </c>
      <c r="U19" s="39">
        <f>B19*T19</f>
        <v>17000</v>
      </c>
      <c r="V19" s="79">
        <f t="shared" si="10"/>
        <v>0.33333333333333337</v>
      </c>
      <c r="W19" s="39">
        <f>IF(U19="","",B19*V19)</f>
        <v>11333.333333333334</v>
      </c>
      <c r="X19" s="79">
        <f t="shared" ref="X19:X58" si="35">V19-V19*1/2</f>
        <v>0.16666666666666669</v>
      </c>
      <c r="Y19" s="39">
        <f t="shared" si="29"/>
        <v>5666.666666666667</v>
      </c>
      <c r="Z19" s="79">
        <v>0.03</v>
      </c>
      <c r="AA19" s="39">
        <f t="shared" si="2"/>
        <v>1020</v>
      </c>
      <c r="AB19" s="89">
        <v>0.18</v>
      </c>
      <c r="AC19" s="39">
        <f>B19*AB19</f>
        <v>6120</v>
      </c>
      <c r="AD19" s="79">
        <f t="shared" si="11"/>
        <v>0.12</v>
      </c>
      <c r="AE19" s="39">
        <f>IF(AC19="","",B19*AD19)</f>
        <v>4080</v>
      </c>
      <c r="AF19" s="79">
        <f t="shared" si="31"/>
        <v>0.06</v>
      </c>
      <c r="AG19" s="39">
        <f>IF(AC19="","",B19*AF19)</f>
        <v>2040</v>
      </c>
      <c r="AH19" s="79">
        <f t="shared" si="12"/>
        <v>3.9999999999999994E-2</v>
      </c>
      <c r="AI19" s="39">
        <f>IF(AC19="","",B19*AH19)</f>
        <v>1359.9999999999998</v>
      </c>
      <c r="AJ19" s="84">
        <v>0.4</v>
      </c>
      <c r="AK19" s="39">
        <f>B19*AJ19</f>
        <v>13600</v>
      </c>
      <c r="AL19" s="79">
        <f t="shared" si="13"/>
        <v>0.26666666666666672</v>
      </c>
      <c r="AM19" s="39">
        <f t="shared" si="3"/>
        <v>9066.6666666666679</v>
      </c>
      <c r="AN19" s="79">
        <f t="shared" si="14"/>
        <v>0.13333333333333336</v>
      </c>
      <c r="AO19" s="39">
        <f t="shared" si="4"/>
        <v>4533.3333333333339</v>
      </c>
      <c r="AP19" s="79">
        <f t="shared" si="15"/>
        <v>8.8888888888888906E-2</v>
      </c>
      <c r="AQ19" s="39">
        <f t="shared" si="5"/>
        <v>3022.2222222222226</v>
      </c>
      <c r="AR19" s="89">
        <v>0.14000000000000001</v>
      </c>
      <c r="AS19" s="39">
        <f>B19*AR19</f>
        <v>4760</v>
      </c>
      <c r="AT19" s="79">
        <f t="shared" si="32"/>
        <v>9.3333333333333351E-2</v>
      </c>
      <c r="AU19" s="39">
        <f t="shared" si="6"/>
        <v>3173.3333333333339</v>
      </c>
      <c r="AV19" s="79">
        <f t="shared" si="16"/>
        <v>4.6666666666666676E-2</v>
      </c>
      <c r="AW19" s="39">
        <f t="shared" si="7"/>
        <v>1586.666666666667</v>
      </c>
      <c r="AX19" s="79">
        <f t="shared" si="17"/>
        <v>3.1111111111111117E-2</v>
      </c>
      <c r="AY19" s="39">
        <f t="shared" si="8"/>
        <v>1057.7777777777781</v>
      </c>
      <c r="AZ19" s="84">
        <v>0.54</v>
      </c>
      <c r="BA19" s="39">
        <f>B19*AZ19</f>
        <v>18360</v>
      </c>
      <c r="BB19" s="79">
        <f t="shared" si="18"/>
        <v>0.36</v>
      </c>
      <c r="BC19" s="39">
        <f>IF(BA19="","",B19*BB19)</f>
        <v>12240</v>
      </c>
      <c r="BD19" s="79">
        <f t="shared" si="19"/>
        <v>0.18</v>
      </c>
      <c r="BE19" s="39">
        <f>IF(BA19="","",B19*BD19)</f>
        <v>6120</v>
      </c>
      <c r="BF19" s="79">
        <f t="shared" si="20"/>
        <v>0.12</v>
      </c>
      <c r="BG19" s="39">
        <f t="shared" si="9"/>
        <v>4080</v>
      </c>
      <c r="BH19" s="148">
        <f>VLOOKUP($H19,'NACES CMORE'!$A$1:$B$705,2,FALSE)</f>
        <v>250</v>
      </c>
    </row>
    <row r="20" spans="2:60" ht="15.75" hidden="1">
      <c r="B20" s="39">
        <v>20000</v>
      </c>
      <c r="C20" s="39">
        <v>2000</v>
      </c>
      <c r="D20" s="124">
        <v>501014012</v>
      </c>
      <c r="E20" s="39" t="s">
        <v>785</v>
      </c>
      <c r="F20" s="40">
        <v>1</v>
      </c>
      <c r="G20" s="40">
        <v>1</v>
      </c>
      <c r="H20" s="121" t="s">
        <v>767</v>
      </c>
      <c r="I20" s="40" t="s">
        <v>708</v>
      </c>
      <c r="J20" s="40" t="s">
        <v>708</v>
      </c>
      <c r="K20" s="40" t="s">
        <v>708</v>
      </c>
      <c r="L20" s="79">
        <v>0.17</v>
      </c>
      <c r="M20" s="39">
        <f>B20*L20</f>
        <v>3400.0000000000005</v>
      </c>
      <c r="N20" s="79">
        <v>0.05</v>
      </c>
      <c r="O20" s="39">
        <f t="shared" si="1"/>
        <v>1000</v>
      </c>
      <c r="P20" s="79">
        <f t="shared" si="34"/>
        <v>2.5000000000000001E-2</v>
      </c>
      <c r="Q20" s="39">
        <f t="shared" si="26"/>
        <v>500</v>
      </c>
      <c r="R20" s="79">
        <f t="shared" si="33"/>
        <v>1.666666666666667E-2</v>
      </c>
      <c r="S20" s="39">
        <f t="shared" si="28"/>
        <v>333.33333333333337</v>
      </c>
      <c r="T20" s="84">
        <v>0.2</v>
      </c>
      <c r="U20" s="39">
        <f>B20*T20</f>
        <v>4000</v>
      </c>
      <c r="V20" s="79">
        <f t="shared" si="10"/>
        <v>0.13333333333333336</v>
      </c>
      <c r="W20" s="39">
        <f>IF(U20="","",B20*V20)</f>
        <v>2666.666666666667</v>
      </c>
      <c r="X20" s="79">
        <f t="shared" si="35"/>
        <v>6.666666666666668E-2</v>
      </c>
      <c r="Y20" s="39">
        <f t="shared" si="29"/>
        <v>1333.3333333333335</v>
      </c>
      <c r="Z20" s="79">
        <f t="shared" si="30"/>
        <v>4.4444444444444453E-2</v>
      </c>
      <c r="AA20" s="39">
        <f t="shared" si="2"/>
        <v>888.88888888888903</v>
      </c>
      <c r="AB20" s="89">
        <v>0.2</v>
      </c>
      <c r="AC20" s="39">
        <f>B20*AB20</f>
        <v>4000</v>
      </c>
      <c r="AD20" s="79">
        <v>0.1</v>
      </c>
      <c r="AE20" s="39">
        <f>IF(AC20="","",B20*AD20)</f>
        <v>2000</v>
      </c>
      <c r="AF20" s="79">
        <f t="shared" si="31"/>
        <v>0.05</v>
      </c>
      <c r="AG20" s="39">
        <f>IF(AC20="","",B20*AF20)</f>
        <v>1000</v>
      </c>
      <c r="AH20" s="79">
        <f t="shared" si="12"/>
        <v>3.333333333333334E-2</v>
      </c>
      <c r="AI20" s="39">
        <f>IF(AC20="","",B20*AH20)</f>
        <v>666.66666666666674</v>
      </c>
      <c r="AJ20" s="84">
        <v>0.2</v>
      </c>
      <c r="AK20" s="39">
        <f>B20*AJ20</f>
        <v>4000</v>
      </c>
      <c r="AL20" s="79">
        <f t="shared" si="13"/>
        <v>0.13333333333333336</v>
      </c>
      <c r="AM20" s="39">
        <f t="shared" si="3"/>
        <v>2666.666666666667</v>
      </c>
      <c r="AN20" s="79">
        <v>0.1</v>
      </c>
      <c r="AO20" s="39">
        <f t="shared" si="4"/>
        <v>2000</v>
      </c>
      <c r="AP20" s="79">
        <f t="shared" si="15"/>
        <v>4.4444444444444453E-2</v>
      </c>
      <c r="AQ20" s="39">
        <f t="shared" si="5"/>
        <v>888.88888888888903</v>
      </c>
      <c r="AR20" s="89">
        <v>0.34</v>
      </c>
      <c r="AS20" s="39">
        <f>B20*AR20</f>
        <v>6800.0000000000009</v>
      </c>
      <c r="AT20" s="79">
        <f t="shared" si="32"/>
        <v>0.22666666666666668</v>
      </c>
      <c r="AU20" s="39">
        <f t="shared" si="6"/>
        <v>4533.3333333333339</v>
      </c>
      <c r="AV20" s="79">
        <f t="shared" si="16"/>
        <v>0.11333333333333334</v>
      </c>
      <c r="AW20" s="39">
        <f t="shared" si="7"/>
        <v>2266.666666666667</v>
      </c>
      <c r="AX20" s="79">
        <f t="shared" si="17"/>
        <v>7.555555555555557E-2</v>
      </c>
      <c r="AY20" s="39">
        <f t="shared" si="8"/>
        <v>1511.1111111111113</v>
      </c>
      <c r="AZ20" s="84">
        <v>0.3</v>
      </c>
      <c r="BA20" s="39">
        <f>B20*AZ20</f>
        <v>6000</v>
      </c>
      <c r="BB20" s="79">
        <f t="shared" si="18"/>
        <v>0.2</v>
      </c>
      <c r="BC20" s="39">
        <f>IF(BA20="","",B20*BB20)</f>
        <v>4000</v>
      </c>
      <c r="BD20" s="79">
        <f t="shared" si="19"/>
        <v>0.1</v>
      </c>
      <c r="BE20" s="39">
        <f>IF(BA20="","",B20*BD20)</f>
        <v>2000</v>
      </c>
      <c r="BF20" s="79">
        <f t="shared" si="20"/>
        <v>6.666666666666668E-2</v>
      </c>
      <c r="BG20" s="39">
        <f t="shared" si="9"/>
        <v>1333.3333333333335</v>
      </c>
      <c r="BH20" s="148">
        <f>VLOOKUP($H20,'NACES CMORE'!$A$1:$B$705,2,FALSE)</f>
        <v>811</v>
      </c>
    </row>
    <row r="21" spans="2:60" ht="15.75" hidden="1">
      <c r="B21" s="39">
        <v>45000</v>
      </c>
      <c r="D21" s="124">
        <v>501015013</v>
      </c>
      <c r="E21" s="39" t="s">
        <v>786</v>
      </c>
      <c r="F21" s="40">
        <v>2</v>
      </c>
      <c r="G21" s="40">
        <v>5</v>
      </c>
      <c r="H21" s="121" t="s">
        <v>769</v>
      </c>
      <c r="I21" s="40" t="s">
        <v>708</v>
      </c>
      <c r="J21" s="40" t="s">
        <v>708</v>
      </c>
      <c r="K21" s="40" t="s">
        <v>713</v>
      </c>
      <c r="L21" s="40"/>
      <c r="N21" s="79"/>
      <c r="O21" s="39" t="str">
        <f t="shared" si="1"/>
        <v/>
      </c>
      <c r="Q21" s="39" t="str">
        <f t="shared" si="26"/>
        <v/>
      </c>
      <c r="R21" s="79"/>
      <c r="S21" s="39" t="str">
        <f t="shared" si="28"/>
        <v/>
      </c>
      <c r="T21" s="85"/>
      <c r="V21" s="79"/>
      <c r="X21" s="79"/>
      <c r="Y21" s="39" t="str">
        <f t="shared" si="29"/>
        <v/>
      </c>
      <c r="Z21" s="79"/>
      <c r="AA21" s="39" t="str">
        <f t="shared" si="2"/>
        <v/>
      </c>
      <c r="AB21" s="90"/>
      <c r="AC21" s="39"/>
      <c r="AD21" s="79"/>
      <c r="AE21" s="39" t="str">
        <f t="shared" si="23"/>
        <v/>
      </c>
      <c r="AF21" s="79"/>
      <c r="AG21" s="39" t="str">
        <f t="shared" si="24"/>
        <v/>
      </c>
      <c r="AH21" s="79"/>
      <c r="AI21" s="39" t="str">
        <f t="shared" si="25"/>
        <v/>
      </c>
      <c r="AJ21" s="85"/>
      <c r="AK21" s="39"/>
      <c r="AL21" s="79"/>
      <c r="AM21" s="39" t="str">
        <f t="shared" si="3"/>
        <v/>
      </c>
      <c r="AN21" s="79"/>
      <c r="AO21" s="39" t="str">
        <f t="shared" si="4"/>
        <v/>
      </c>
      <c r="AP21" s="79"/>
      <c r="AQ21" s="39" t="str">
        <f t="shared" si="5"/>
        <v/>
      </c>
      <c r="AR21" s="90"/>
      <c r="AS21" s="39"/>
      <c r="AT21" s="79"/>
      <c r="AU21" s="39" t="str">
        <f t="shared" si="6"/>
        <v/>
      </c>
      <c r="AV21" s="79"/>
      <c r="AW21" s="39" t="str">
        <f t="shared" si="7"/>
        <v/>
      </c>
      <c r="AX21" s="79"/>
      <c r="AY21" s="39" t="str">
        <f t="shared" si="8"/>
        <v/>
      </c>
      <c r="AZ21" s="85"/>
      <c r="BA21" s="39"/>
      <c r="BB21" s="79"/>
      <c r="BC21" s="39"/>
      <c r="BD21" s="79"/>
      <c r="BE21" s="39"/>
      <c r="BF21" s="79"/>
      <c r="BG21" s="39" t="str">
        <f t="shared" si="9"/>
        <v/>
      </c>
      <c r="BH21" s="148">
        <f>VLOOKUP($H21,'NACES CMORE'!$A$1:$B$705,2,FALSE)</f>
        <v>258</v>
      </c>
    </row>
    <row r="22" spans="2:60" ht="15.75" hidden="1">
      <c r="B22" s="39">
        <v>10000</v>
      </c>
      <c r="D22" s="124">
        <v>501016014</v>
      </c>
      <c r="E22" s="39" t="s">
        <v>787</v>
      </c>
      <c r="F22" s="40">
        <v>2</v>
      </c>
      <c r="G22" s="40">
        <v>5</v>
      </c>
      <c r="H22" s="121" t="s">
        <v>771</v>
      </c>
      <c r="I22" s="40" t="s">
        <v>708</v>
      </c>
      <c r="J22" s="40" t="s">
        <v>708</v>
      </c>
      <c r="K22" s="40" t="s">
        <v>708</v>
      </c>
      <c r="L22" s="79">
        <v>0.18</v>
      </c>
      <c r="M22" s="39">
        <f>B22*L22</f>
        <v>1800</v>
      </c>
      <c r="N22" s="79">
        <f t="shared" ref="N22:N47" si="36">L22-L22*1/3</f>
        <v>0.12</v>
      </c>
      <c r="O22" s="39">
        <f t="shared" si="1"/>
        <v>1200</v>
      </c>
      <c r="P22" s="79">
        <v>0.01</v>
      </c>
      <c r="Q22" s="39">
        <f t="shared" si="26"/>
        <v>100</v>
      </c>
      <c r="R22" s="79">
        <f t="shared" si="33"/>
        <v>3.9999999999999994E-2</v>
      </c>
      <c r="S22" s="39">
        <f t="shared" si="28"/>
        <v>399.99999999999994</v>
      </c>
      <c r="T22" s="84">
        <v>0.16</v>
      </c>
      <c r="U22" s="39">
        <f>B22*T22</f>
        <v>1600</v>
      </c>
      <c r="V22" s="79">
        <f t="shared" si="10"/>
        <v>0.10666666666666666</v>
      </c>
      <c r="W22" s="39">
        <f>IF(U22="","",B22*V22)</f>
        <v>1066.6666666666665</v>
      </c>
      <c r="X22" s="79">
        <f t="shared" si="35"/>
        <v>5.333333333333333E-2</v>
      </c>
      <c r="Y22" s="39">
        <f t="shared" si="29"/>
        <v>533.33333333333326</v>
      </c>
      <c r="Z22" s="79">
        <f t="shared" si="30"/>
        <v>3.5555555555555549E-2</v>
      </c>
      <c r="AA22" s="39">
        <f t="shared" si="2"/>
        <v>355.55555555555549</v>
      </c>
      <c r="AB22" s="89">
        <v>0.35</v>
      </c>
      <c r="AC22" s="39">
        <f>B22*AB22</f>
        <v>3500</v>
      </c>
      <c r="AD22" s="79">
        <f t="shared" si="11"/>
        <v>0.23333333333333334</v>
      </c>
      <c r="AE22" s="39">
        <f>IF(AC22="","",B22*AD22)</f>
        <v>2333.3333333333335</v>
      </c>
      <c r="AF22" s="79">
        <f t="shared" si="31"/>
        <v>0.11666666666666667</v>
      </c>
      <c r="AG22" s="39">
        <f>IF(AC22="","",B22*AF22)</f>
        <v>1166.6666666666667</v>
      </c>
      <c r="AH22" s="79">
        <f t="shared" si="12"/>
        <v>7.7777777777777779E-2</v>
      </c>
      <c r="AI22" s="39">
        <f>IF(AC22="","",B22*AH22)</f>
        <v>777.77777777777783</v>
      </c>
      <c r="AJ22" s="84">
        <v>0.1</v>
      </c>
      <c r="AK22" s="39">
        <f>B22*AJ22</f>
        <v>1000</v>
      </c>
      <c r="AL22" s="79">
        <f t="shared" si="13"/>
        <v>6.666666666666668E-2</v>
      </c>
      <c r="AM22" s="39">
        <f t="shared" si="3"/>
        <v>666.66666666666674</v>
      </c>
      <c r="AN22" s="79">
        <f t="shared" si="14"/>
        <v>3.333333333333334E-2</v>
      </c>
      <c r="AO22" s="39">
        <f t="shared" si="4"/>
        <v>333.33333333333337</v>
      </c>
      <c r="AP22" s="79">
        <f t="shared" si="15"/>
        <v>2.2222222222222227E-2</v>
      </c>
      <c r="AQ22" s="39">
        <f t="shared" si="5"/>
        <v>222.22222222222226</v>
      </c>
      <c r="AR22" s="89">
        <v>0.32</v>
      </c>
      <c r="AS22" s="39">
        <f>B22*AR22</f>
        <v>3200</v>
      </c>
      <c r="AT22" s="79">
        <f t="shared" si="32"/>
        <v>0.21333333333333332</v>
      </c>
      <c r="AU22" s="39">
        <f t="shared" si="6"/>
        <v>2133.333333333333</v>
      </c>
      <c r="AV22" s="79">
        <f t="shared" si="16"/>
        <v>0.10666666666666666</v>
      </c>
      <c r="AW22" s="39">
        <f t="shared" si="7"/>
        <v>1066.6666666666665</v>
      </c>
      <c r="AX22" s="79">
        <f t="shared" si="17"/>
        <v>7.1111111111111097E-2</v>
      </c>
      <c r="AY22" s="39">
        <f t="shared" si="8"/>
        <v>711.11111111111097</v>
      </c>
      <c r="AZ22" s="84">
        <v>0.41</v>
      </c>
      <c r="BA22" s="39">
        <f>B22*AZ22</f>
        <v>4100</v>
      </c>
      <c r="BB22" s="79">
        <f t="shared" si="18"/>
        <v>0.27333333333333332</v>
      </c>
      <c r="BC22" s="39">
        <f>IF(BA22="","",B22*BB22)</f>
        <v>2733.333333333333</v>
      </c>
      <c r="BD22" s="79">
        <f t="shared" si="19"/>
        <v>0.13666666666666666</v>
      </c>
      <c r="BE22" s="39">
        <f>IF(BA22="","",B22*BD22)</f>
        <v>1366.6666666666665</v>
      </c>
      <c r="BF22" s="79">
        <f t="shared" si="20"/>
        <v>9.1111111111111115E-2</v>
      </c>
      <c r="BG22" s="39">
        <f t="shared" si="9"/>
        <v>911.1111111111112</v>
      </c>
      <c r="BH22" s="148">
        <f>VLOOKUP($H22,'NACES CMORE'!$A$1:$B$705,2,FALSE)</f>
        <v>281</v>
      </c>
    </row>
    <row r="23" spans="2:60" ht="15.75" hidden="1">
      <c r="B23" s="39">
        <v>30000</v>
      </c>
      <c r="C23" s="39">
        <v>3000</v>
      </c>
      <c r="D23" s="124">
        <v>501017015</v>
      </c>
      <c r="E23" s="39" t="s">
        <v>788</v>
      </c>
      <c r="F23" s="40">
        <v>2</v>
      </c>
      <c r="G23" s="40">
        <v>5</v>
      </c>
      <c r="H23" s="121" t="s">
        <v>773</v>
      </c>
      <c r="I23" s="40" t="s">
        <v>713</v>
      </c>
      <c r="J23" s="40" t="s">
        <v>713</v>
      </c>
      <c r="K23" s="40" t="s">
        <v>708</v>
      </c>
      <c r="L23" s="79">
        <v>0.19</v>
      </c>
      <c r="M23" s="39">
        <f>B23*L23</f>
        <v>5700</v>
      </c>
      <c r="N23" s="79">
        <f t="shared" si="36"/>
        <v>0.12666666666666665</v>
      </c>
      <c r="O23" s="39">
        <f t="shared" si="1"/>
        <v>3799.9999999999995</v>
      </c>
      <c r="P23" s="79">
        <v>0.1</v>
      </c>
      <c r="Q23" s="39">
        <f t="shared" si="26"/>
        <v>3000</v>
      </c>
      <c r="R23" s="79">
        <f t="shared" si="33"/>
        <v>4.2222222222222217E-2</v>
      </c>
      <c r="S23" s="39">
        <f t="shared" si="28"/>
        <v>1266.6666666666665</v>
      </c>
      <c r="T23" s="84">
        <v>0.13</v>
      </c>
      <c r="U23" s="39">
        <f>B23*T23</f>
        <v>3900</v>
      </c>
      <c r="V23" s="79">
        <f t="shared" si="10"/>
        <v>8.666666666666667E-2</v>
      </c>
      <c r="W23" s="39">
        <f>IF(U23="","",B23*V23)</f>
        <v>2600</v>
      </c>
      <c r="X23" s="79">
        <f t="shared" si="35"/>
        <v>4.3333333333333335E-2</v>
      </c>
      <c r="Y23" s="39">
        <f t="shared" si="29"/>
        <v>1300</v>
      </c>
      <c r="Z23" s="79">
        <v>0.02</v>
      </c>
      <c r="AA23" s="39">
        <f t="shared" si="2"/>
        <v>600</v>
      </c>
      <c r="AB23" s="89">
        <v>0.4</v>
      </c>
      <c r="AC23" s="39">
        <f>B23*AB23</f>
        <v>12000</v>
      </c>
      <c r="AD23" s="79">
        <f t="shared" si="11"/>
        <v>0.26666666666666672</v>
      </c>
      <c r="AE23" s="39">
        <f>IF(AC23="","",B23*AD23)</f>
        <v>8000.0000000000018</v>
      </c>
      <c r="AF23" s="79">
        <v>0.15</v>
      </c>
      <c r="AG23" s="39">
        <f>IF(AC23="","",B23*AF23)</f>
        <v>4500</v>
      </c>
      <c r="AH23" s="79">
        <f t="shared" si="12"/>
        <v>8.8888888888888906E-2</v>
      </c>
      <c r="AI23" s="39">
        <f>IF(AC23="","",B23*AH23)</f>
        <v>2666.666666666667</v>
      </c>
      <c r="AJ23" s="84">
        <v>0.09</v>
      </c>
      <c r="AK23" s="39">
        <f>B23*AJ23</f>
        <v>2700</v>
      </c>
      <c r="AL23" s="79">
        <f t="shared" si="13"/>
        <v>0.06</v>
      </c>
      <c r="AM23" s="39">
        <f t="shared" si="3"/>
        <v>1800</v>
      </c>
      <c r="AN23" s="79">
        <f t="shared" si="14"/>
        <v>0.03</v>
      </c>
      <c r="AO23" s="39">
        <f t="shared" si="4"/>
        <v>900</v>
      </c>
      <c r="AP23" s="79">
        <f t="shared" si="15"/>
        <v>1.9999999999999997E-2</v>
      </c>
      <c r="AQ23" s="39">
        <f t="shared" si="5"/>
        <v>599.99999999999989</v>
      </c>
      <c r="AR23" s="89">
        <v>0.2</v>
      </c>
      <c r="AS23" s="39">
        <f>B23*AR23</f>
        <v>6000</v>
      </c>
      <c r="AT23" s="79">
        <f t="shared" si="32"/>
        <v>0.13333333333333336</v>
      </c>
      <c r="AU23" s="39">
        <f t="shared" si="6"/>
        <v>4000.0000000000009</v>
      </c>
      <c r="AV23" s="79">
        <f t="shared" si="16"/>
        <v>6.666666666666668E-2</v>
      </c>
      <c r="AW23" s="39">
        <f t="shared" si="7"/>
        <v>2000.0000000000005</v>
      </c>
      <c r="AX23" s="79">
        <f t="shared" si="17"/>
        <v>4.4444444444444453E-2</v>
      </c>
      <c r="AY23" s="39">
        <f t="shared" si="8"/>
        <v>1333.3333333333335</v>
      </c>
      <c r="AZ23" s="84">
        <v>0.17</v>
      </c>
      <c r="BA23" s="39">
        <f>B23*AZ23</f>
        <v>5100</v>
      </c>
      <c r="BB23" s="79">
        <f t="shared" si="18"/>
        <v>0.11333333333333334</v>
      </c>
      <c r="BC23" s="39">
        <f>IF(BA23="","",B23*BB23)</f>
        <v>3400.0000000000005</v>
      </c>
      <c r="BD23" s="79">
        <f t="shared" si="19"/>
        <v>5.6666666666666671E-2</v>
      </c>
      <c r="BE23" s="39">
        <f>IF(BA23="","",B23*BD23)</f>
        <v>1700.0000000000002</v>
      </c>
      <c r="BF23" s="79">
        <f t="shared" si="20"/>
        <v>3.7777777777777785E-2</v>
      </c>
      <c r="BG23" s="39">
        <f t="shared" si="9"/>
        <v>1133.3333333333335</v>
      </c>
      <c r="BH23" s="148">
        <f>VLOOKUP($H23,'NACES CMORE'!$A$1:$B$705,2,FALSE)</f>
        <v>284</v>
      </c>
    </row>
    <row r="24" spans="2:60" ht="15.75" hidden="1">
      <c r="B24" s="39">
        <v>50000</v>
      </c>
      <c r="C24" s="39">
        <v>5000</v>
      </c>
      <c r="D24" s="124">
        <v>501018016</v>
      </c>
      <c r="E24" s="39" t="s">
        <v>789</v>
      </c>
      <c r="F24" s="40">
        <v>2</v>
      </c>
      <c r="G24" s="40">
        <v>2</v>
      </c>
      <c r="H24" s="121" t="s">
        <v>775</v>
      </c>
      <c r="I24" s="40" t="s">
        <v>713</v>
      </c>
      <c r="J24" s="40" t="s">
        <v>713</v>
      </c>
      <c r="K24" s="40" t="s">
        <v>713</v>
      </c>
      <c r="L24" s="40"/>
      <c r="N24" s="79"/>
      <c r="O24" s="39" t="str">
        <f t="shared" si="1"/>
        <v/>
      </c>
      <c r="Q24" s="39" t="str">
        <f t="shared" si="26"/>
        <v/>
      </c>
      <c r="R24" s="79"/>
      <c r="S24" s="39" t="str">
        <f t="shared" si="28"/>
        <v/>
      </c>
      <c r="T24" s="85"/>
      <c r="V24" s="79"/>
      <c r="X24" s="79"/>
      <c r="Y24" s="39" t="str">
        <f t="shared" si="29"/>
        <v/>
      </c>
      <c r="Z24" s="79"/>
      <c r="AA24" s="39" t="str">
        <f t="shared" si="2"/>
        <v/>
      </c>
      <c r="AB24" s="90"/>
      <c r="AC24" s="39"/>
      <c r="AD24" s="79"/>
      <c r="AE24" s="39" t="str">
        <f t="shared" si="23"/>
        <v/>
      </c>
      <c r="AF24" s="79"/>
      <c r="AG24" s="39" t="str">
        <f t="shared" si="24"/>
        <v/>
      </c>
      <c r="AH24" s="79"/>
      <c r="AI24" s="39" t="str">
        <f t="shared" si="25"/>
        <v/>
      </c>
      <c r="AJ24" s="85"/>
      <c r="AK24" s="39"/>
      <c r="AL24" s="79"/>
      <c r="AM24" s="39" t="str">
        <f t="shared" si="3"/>
        <v/>
      </c>
      <c r="AN24" s="79"/>
      <c r="AO24" s="39" t="str">
        <f t="shared" si="4"/>
        <v/>
      </c>
      <c r="AP24" s="79"/>
      <c r="AQ24" s="39" t="str">
        <f t="shared" si="5"/>
        <v/>
      </c>
      <c r="AR24" s="90"/>
      <c r="AS24" s="39"/>
      <c r="AT24" s="79"/>
      <c r="AU24" s="39" t="str">
        <f t="shared" si="6"/>
        <v/>
      </c>
      <c r="AV24" s="79"/>
      <c r="AW24" s="39" t="str">
        <f t="shared" si="7"/>
        <v/>
      </c>
      <c r="AX24" s="79"/>
      <c r="AY24" s="39" t="str">
        <f t="shared" si="8"/>
        <v/>
      </c>
      <c r="AZ24" s="85"/>
      <c r="BA24" s="39"/>
      <c r="BB24" s="79"/>
      <c r="BC24" s="39"/>
      <c r="BD24" s="79"/>
      <c r="BE24" s="39"/>
      <c r="BF24" s="79"/>
      <c r="BG24" s="39" t="str">
        <f t="shared" si="9"/>
        <v/>
      </c>
      <c r="BH24" s="148">
        <f>VLOOKUP($H24,'NACES CMORE'!$A$1:$B$705,2,FALSE)</f>
        <v>287</v>
      </c>
    </row>
    <row r="25" spans="2:60" ht="15.75" hidden="1">
      <c r="B25" s="39">
        <v>120000</v>
      </c>
      <c r="C25" s="39">
        <v>12000</v>
      </c>
      <c r="D25" s="124">
        <v>501019017</v>
      </c>
      <c r="E25" s="39" t="s">
        <v>790</v>
      </c>
      <c r="F25" s="40">
        <v>3</v>
      </c>
      <c r="G25" s="40">
        <v>1</v>
      </c>
      <c r="H25" s="121" t="s">
        <v>777</v>
      </c>
      <c r="I25" s="40" t="s">
        <v>713</v>
      </c>
      <c r="J25" s="40" t="s">
        <v>713</v>
      </c>
      <c r="K25" s="40"/>
      <c r="L25" s="79">
        <v>0.23</v>
      </c>
      <c r="M25" s="39">
        <f>B25*L25</f>
        <v>27600</v>
      </c>
      <c r="N25" s="79">
        <f t="shared" si="36"/>
        <v>0.15333333333333332</v>
      </c>
      <c r="O25" s="39">
        <f t="shared" si="1"/>
        <v>18400</v>
      </c>
      <c r="P25" s="79">
        <v>0.05</v>
      </c>
      <c r="Q25" s="39">
        <f t="shared" si="26"/>
        <v>6000</v>
      </c>
      <c r="R25" s="79">
        <f t="shared" si="33"/>
        <v>5.1111111111111107E-2</v>
      </c>
      <c r="S25" s="39">
        <f t="shared" si="28"/>
        <v>6133.333333333333</v>
      </c>
      <c r="T25" s="84">
        <v>0.32</v>
      </c>
      <c r="U25" s="39">
        <f>B25*T25</f>
        <v>38400</v>
      </c>
      <c r="V25" s="79">
        <f t="shared" si="10"/>
        <v>0.21333333333333332</v>
      </c>
      <c r="W25" s="39">
        <f>IF(U25="","",B25*V25)</f>
        <v>25600</v>
      </c>
      <c r="X25" s="79">
        <f t="shared" si="35"/>
        <v>0.10666666666666666</v>
      </c>
      <c r="Y25" s="39">
        <f t="shared" si="29"/>
        <v>12800</v>
      </c>
      <c r="Z25" s="79">
        <f t="shared" si="30"/>
        <v>7.1111111111111097E-2</v>
      </c>
      <c r="AA25" s="39">
        <f t="shared" si="2"/>
        <v>8533.3333333333321</v>
      </c>
      <c r="AB25" s="89">
        <v>0.1</v>
      </c>
      <c r="AC25" s="39">
        <f>B25*AB25</f>
        <v>12000</v>
      </c>
      <c r="AD25" s="79">
        <f t="shared" si="11"/>
        <v>6.666666666666668E-2</v>
      </c>
      <c r="AE25" s="39">
        <f>IF(AC25="","",B25*AD25)</f>
        <v>8000.0000000000018</v>
      </c>
      <c r="AF25" s="79">
        <f t="shared" si="31"/>
        <v>3.333333333333334E-2</v>
      </c>
      <c r="AG25" s="39">
        <f>IF(AC25="","",B25*AF25)</f>
        <v>4000.0000000000009</v>
      </c>
      <c r="AH25" s="79">
        <f t="shared" si="12"/>
        <v>2.2222222222222227E-2</v>
      </c>
      <c r="AI25" s="39">
        <f>IF(AC25="","",B25*AH25)</f>
        <v>2666.666666666667</v>
      </c>
      <c r="AJ25" s="84">
        <v>0.4</v>
      </c>
      <c r="AK25" s="39">
        <f>B25*AJ25</f>
        <v>48000</v>
      </c>
      <c r="AL25" s="79">
        <f t="shared" si="13"/>
        <v>0.26666666666666672</v>
      </c>
      <c r="AM25" s="39">
        <f t="shared" si="3"/>
        <v>32000.000000000007</v>
      </c>
      <c r="AN25" s="79">
        <f t="shared" si="14"/>
        <v>0.13333333333333336</v>
      </c>
      <c r="AO25" s="39">
        <f t="shared" si="4"/>
        <v>16000.000000000004</v>
      </c>
      <c r="AP25" s="79">
        <f t="shared" si="15"/>
        <v>8.8888888888888906E-2</v>
      </c>
      <c r="AQ25" s="39">
        <f t="shared" si="5"/>
        <v>10666.666666666668</v>
      </c>
      <c r="AR25" s="89">
        <v>0.15</v>
      </c>
      <c r="AS25" s="39">
        <f>B25*AR25</f>
        <v>18000</v>
      </c>
      <c r="AT25" s="79">
        <f t="shared" si="32"/>
        <v>0.1</v>
      </c>
      <c r="AU25" s="39">
        <f t="shared" si="6"/>
        <v>12000</v>
      </c>
      <c r="AV25" s="79">
        <f t="shared" si="16"/>
        <v>0.05</v>
      </c>
      <c r="AW25" s="39">
        <f t="shared" si="7"/>
        <v>6000</v>
      </c>
      <c r="AX25" s="79">
        <f t="shared" si="17"/>
        <v>3.333333333333334E-2</v>
      </c>
      <c r="AY25" s="39">
        <f t="shared" si="8"/>
        <v>4000.0000000000009</v>
      </c>
      <c r="AZ25" s="84">
        <v>0.28000000000000003</v>
      </c>
      <c r="BA25" s="39">
        <f>B25*AZ25</f>
        <v>33600</v>
      </c>
      <c r="BB25" s="79">
        <f t="shared" si="18"/>
        <v>0.1866666666666667</v>
      </c>
      <c r="BC25" s="39">
        <f>IF(BA25="","",B25*BB25)</f>
        <v>22400.000000000004</v>
      </c>
      <c r="BD25" s="79">
        <f t="shared" si="19"/>
        <v>9.3333333333333351E-2</v>
      </c>
      <c r="BE25" s="39">
        <f>IF(BA25="","",B25*BD25)</f>
        <v>11200.000000000002</v>
      </c>
      <c r="BF25" s="79">
        <f t="shared" si="20"/>
        <v>6.2222222222222234E-2</v>
      </c>
      <c r="BG25" s="39">
        <f t="shared" si="9"/>
        <v>7466.6666666666679</v>
      </c>
      <c r="BH25" s="148">
        <f>VLOOKUP($H25,'NACES CMORE'!$A$1:$B$705,2,FALSE)</f>
        <v>289</v>
      </c>
    </row>
    <row r="26" spans="2:60" ht="15.75" hidden="1">
      <c r="B26" s="39">
        <v>34000</v>
      </c>
      <c r="D26" s="124">
        <v>501020018</v>
      </c>
      <c r="E26" s="39" t="s">
        <v>791</v>
      </c>
      <c r="F26" s="40">
        <v>3</v>
      </c>
      <c r="G26" s="40">
        <v>5</v>
      </c>
      <c r="H26" s="121" t="s">
        <v>779</v>
      </c>
      <c r="I26" s="40" t="s">
        <v>713</v>
      </c>
      <c r="J26" s="40" t="s">
        <v>713</v>
      </c>
      <c r="K26" s="40" t="s">
        <v>708</v>
      </c>
      <c r="L26" s="79">
        <v>0.3</v>
      </c>
      <c r="M26" s="39">
        <f>B26*L26</f>
        <v>10200</v>
      </c>
      <c r="N26" s="79">
        <f t="shared" si="36"/>
        <v>0.2</v>
      </c>
      <c r="O26" s="39">
        <f t="shared" si="1"/>
        <v>6800</v>
      </c>
      <c r="P26" s="79">
        <v>0.03</v>
      </c>
      <c r="Q26" s="39">
        <f t="shared" si="26"/>
        <v>1020</v>
      </c>
      <c r="R26" s="79">
        <f t="shared" si="33"/>
        <v>6.666666666666668E-2</v>
      </c>
      <c r="S26" s="39">
        <f t="shared" si="28"/>
        <v>2266.666666666667</v>
      </c>
      <c r="T26" s="84">
        <v>0.25</v>
      </c>
      <c r="U26" s="39">
        <f>B26*T26</f>
        <v>8500</v>
      </c>
      <c r="V26" s="79">
        <f t="shared" si="10"/>
        <v>0.16666666666666669</v>
      </c>
      <c r="W26" s="39">
        <f>IF(U26="","",B26*V26)</f>
        <v>5666.666666666667</v>
      </c>
      <c r="X26" s="79">
        <f t="shared" si="35"/>
        <v>8.3333333333333343E-2</v>
      </c>
      <c r="Y26" s="39">
        <f t="shared" si="29"/>
        <v>2833.3333333333335</v>
      </c>
      <c r="Z26" s="79">
        <f t="shared" si="30"/>
        <v>5.5555555555555566E-2</v>
      </c>
      <c r="AA26" s="39">
        <f t="shared" si="2"/>
        <v>1888.8888888888894</v>
      </c>
      <c r="AB26" s="89">
        <v>0.2</v>
      </c>
      <c r="AC26" s="39">
        <f>B26*AB26</f>
        <v>6800</v>
      </c>
      <c r="AD26" s="79">
        <f t="shared" si="11"/>
        <v>0.13333333333333336</v>
      </c>
      <c r="AE26" s="39">
        <f>IF(AC26="","",B26*AD26)</f>
        <v>4533.3333333333339</v>
      </c>
      <c r="AF26" s="79">
        <f t="shared" si="31"/>
        <v>6.666666666666668E-2</v>
      </c>
      <c r="AG26" s="39">
        <f>IF(AC26="","",B26*AF26)</f>
        <v>2266.666666666667</v>
      </c>
      <c r="AH26" s="79">
        <f t="shared" si="12"/>
        <v>4.4444444444444453E-2</v>
      </c>
      <c r="AI26" s="39">
        <f>IF(AC26="","",B26*AH26)</f>
        <v>1511.1111111111113</v>
      </c>
      <c r="AJ26" s="84">
        <v>0.3</v>
      </c>
      <c r="AK26" s="39">
        <f>B26*AJ26</f>
        <v>10200</v>
      </c>
      <c r="AL26" s="79">
        <f t="shared" si="13"/>
        <v>0.2</v>
      </c>
      <c r="AM26" s="39">
        <f t="shared" si="3"/>
        <v>6800</v>
      </c>
      <c r="AN26" s="79">
        <f t="shared" si="14"/>
        <v>0.1</v>
      </c>
      <c r="AO26" s="39">
        <f t="shared" si="4"/>
        <v>3400</v>
      </c>
      <c r="AP26" s="79">
        <f t="shared" si="15"/>
        <v>6.666666666666668E-2</v>
      </c>
      <c r="AQ26" s="39">
        <f t="shared" si="5"/>
        <v>2266.666666666667</v>
      </c>
      <c r="AR26" s="89">
        <v>0.23</v>
      </c>
      <c r="AS26" s="39">
        <f>B26*AR26</f>
        <v>7820</v>
      </c>
      <c r="AT26" s="79">
        <f t="shared" si="32"/>
        <v>0.15333333333333332</v>
      </c>
      <c r="AU26" s="39">
        <f t="shared" si="6"/>
        <v>5213.333333333333</v>
      </c>
      <c r="AV26" s="79">
        <f t="shared" si="16"/>
        <v>7.6666666666666661E-2</v>
      </c>
      <c r="AW26" s="39">
        <f t="shared" si="7"/>
        <v>2606.6666666666665</v>
      </c>
      <c r="AX26" s="79">
        <f t="shared" si="17"/>
        <v>5.1111111111111107E-2</v>
      </c>
      <c r="AY26" s="39">
        <f t="shared" si="8"/>
        <v>1737.7777777777776</v>
      </c>
      <c r="AZ26" s="84">
        <v>0.18</v>
      </c>
      <c r="BA26" s="39">
        <f>B26*AZ26</f>
        <v>6120</v>
      </c>
      <c r="BB26" s="79">
        <f t="shared" si="18"/>
        <v>0.12</v>
      </c>
      <c r="BC26" s="39">
        <f>IF(BA26="","",B26*BB26)</f>
        <v>4080</v>
      </c>
      <c r="BD26" s="79">
        <f t="shared" si="19"/>
        <v>0.06</v>
      </c>
      <c r="BE26" s="39">
        <f>IF(BA26="","",B26*BD26)</f>
        <v>2040</v>
      </c>
      <c r="BF26" s="79">
        <f t="shared" si="20"/>
        <v>3.9999999999999994E-2</v>
      </c>
      <c r="BG26" s="39">
        <f t="shared" si="9"/>
        <v>1359.9999999999998</v>
      </c>
      <c r="BH26" s="148">
        <f>VLOOKUP($H26,'NACES CMORE'!$A$1:$B$705,2,FALSE)</f>
        <v>299</v>
      </c>
    </row>
    <row r="27" spans="2:60" ht="15.75" hidden="1">
      <c r="B27" s="39">
        <v>20000</v>
      </c>
      <c r="C27" s="39">
        <v>2000</v>
      </c>
      <c r="D27" s="124">
        <v>501021019</v>
      </c>
      <c r="E27" s="39" t="s">
        <v>792</v>
      </c>
      <c r="F27" s="40">
        <v>3</v>
      </c>
      <c r="G27" s="40">
        <v>5</v>
      </c>
      <c r="H27" s="121" t="s">
        <v>781</v>
      </c>
      <c r="I27" s="40" t="s">
        <v>713</v>
      </c>
      <c r="J27" s="40" t="s">
        <v>713</v>
      </c>
      <c r="K27" s="40" t="s">
        <v>708</v>
      </c>
      <c r="L27" s="79">
        <v>0.05</v>
      </c>
      <c r="M27" s="39">
        <f>B27*L27</f>
        <v>1000</v>
      </c>
      <c r="N27" s="79">
        <v>0</v>
      </c>
      <c r="O27" s="39">
        <f t="shared" si="1"/>
        <v>0</v>
      </c>
      <c r="P27" s="79">
        <f t="shared" ref="P27:P58" si="37">N27-N27*1/2</f>
        <v>0</v>
      </c>
      <c r="Q27" s="39">
        <f t="shared" si="26"/>
        <v>0</v>
      </c>
      <c r="R27" s="79">
        <f t="shared" si="33"/>
        <v>0</v>
      </c>
      <c r="S27" s="39">
        <f t="shared" si="28"/>
        <v>0</v>
      </c>
      <c r="T27" s="84">
        <v>0.1</v>
      </c>
      <c r="U27" s="39">
        <f>B27*T27</f>
        <v>2000</v>
      </c>
      <c r="V27" s="79">
        <v>0</v>
      </c>
      <c r="W27" s="39">
        <f>IF(U27="","",B27*V27)</f>
        <v>0</v>
      </c>
      <c r="X27" s="79">
        <f t="shared" si="35"/>
        <v>0</v>
      </c>
      <c r="Y27" s="39">
        <f t="shared" si="29"/>
        <v>0</v>
      </c>
      <c r="Z27" s="79">
        <f t="shared" si="30"/>
        <v>0</v>
      </c>
      <c r="AA27" s="39">
        <f t="shared" si="2"/>
        <v>0</v>
      </c>
      <c r="AB27" s="89">
        <v>0.05</v>
      </c>
      <c r="AC27" s="39">
        <f>B27*AB27</f>
        <v>1000</v>
      </c>
      <c r="AD27" s="79">
        <f t="shared" si="11"/>
        <v>3.333333333333334E-2</v>
      </c>
      <c r="AE27" s="39">
        <f>IF(AC27="","",B27*AD27)</f>
        <v>666.66666666666674</v>
      </c>
      <c r="AF27" s="79">
        <v>0</v>
      </c>
      <c r="AG27" s="39">
        <f>IF(AC27="","",B27*AF27)</f>
        <v>0</v>
      </c>
      <c r="AH27" s="79">
        <f t="shared" si="12"/>
        <v>1.1111111111111113E-2</v>
      </c>
      <c r="AI27" s="39">
        <f>IF(AC27="","",B27*AH27)</f>
        <v>222.22222222222226</v>
      </c>
      <c r="AJ27" s="84">
        <v>0.1</v>
      </c>
      <c r="AK27" s="39">
        <f>B27*AJ27</f>
        <v>2000</v>
      </c>
      <c r="AL27" s="79">
        <f t="shared" si="13"/>
        <v>6.666666666666668E-2</v>
      </c>
      <c r="AM27" s="39">
        <f t="shared" si="3"/>
        <v>1333.3333333333335</v>
      </c>
      <c r="AN27" s="79">
        <v>0.05</v>
      </c>
      <c r="AO27" s="39">
        <f t="shared" si="4"/>
        <v>1000</v>
      </c>
      <c r="AP27" s="79">
        <f t="shared" si="15"/>
        <v>2.2222222222222227E-2</v>
      </c>
      <c r="AQ27" s="39">
        <f t="shared" si="5"/>
        <v>444.44444444444451</v>
      </c>
      <c r="AR27" s="89">
        <v>0.19</v>
      </c>
      <c r="AS27" s="39">
        <f>B27*AR27</f>
        <v>3800</v>
      </c>
      <c r="AT27" s="79">
        <f t="shared" si="32"/>
        <v>0.12666666666666665</v>
      </c>
      <c r="AU27" s="39">
        <f t="shared" si="6"/>
        <v>2533.333333333333</v>
      </c>
      <c r="AV27" s="79">
        <f t="shared" si="16"/>
        <v>6.3333333333333325E-2</v>
      </c>
      <c r="AW27" s="39">
        <f t="shared" si="7"/>
        <v>1266.6666666666665</v>
      </c>
      <c r="AX27" s="79">
        <f t="shared" si="17"/>
        <v>4.2222222222222217E-2</v>
      </c>
      <c r="AY27" s="39">
        <f t="shared" si="8"/>
        <v>844.44444444444434</v>
      </c>
      <c r="AZ27" s="84">
        <v>0.15</v>
      </c>
      <c r="BA27" s="39">
        <f>B27*AZ27</f>
        <v>3000</v>
      </c>
      <c r="BB27" s="79">
        <f t="shared" si="18"/>
        <v>0.1</v>
      </c>
      <c r="BC27" s="39">
        <f>IF(BA27="","",B27*BB27)</f>
        <v>2000</v>
      </c>
      <c r="BD27" s="79">
        <f t="shared" si="19"/>
        <v>0.05</v>
      </c>
      <c r="BE27" s="39">
        <f>IF(BA27="","",B27*BD27)</f>
        <v>1000</v>
      </c>
      <c r="BF27" s="79">
        <f t="shared" si="20"/>
        <v>3.333333333333334E-2</v>
      </c>
      <c r="BG27" s="39">
        <f t="shared" si="9"/>
        <v>666.66666666666674</v>
      </c>
      <c r="BH27" s="148">
        <f>VLOOKUP($H27,'NACES CMORE'!$A$1:$B$705,2,FALSE)</f>
        <v>305</v>
      </c>
    </row>
    <row r="28" spans="2:60" ht="15.75" hidden="1">
      <c r="B28" s="39">
        <v>45000</v>
      </c>
      <c r="C28" s="39">
        <v>4500</v>
      </c>
      <c r="D28" s="124">
        <v>501022020</v>
      </c>
      <c r="E28" s="39" t="s">
        <v>793</v>
      </c>
      <c r="F28" s="40">
        <v>3</v>
      </c>
      <c r="G28" s="40">
        <v>5</v>
      </c>
      <c r="H28" s="121" t="s">
        <v>783</v>
      </c>
      <c r="I28" s="40" t="s">
        <v>713</v>
      </c>
      <c r="J28" s="40" t="s">
        <v>713</v>
      </c>
      <c r="K28" s="40" t="s">
        <v>708</v>
      </c>
      <c r="L28" s="79">
        <v>0.1</v>
      </c>
      <c r="M28" s="39">
        <f>B28*L28</f>
        <v>4500</v>
      </c>
      <c r="N28" s="79">
        <v>0</v>
      </c>
      <c r="O28" s="39">
        <f t="shared" si="1"/>
        <v>0</v>
      </c>
      <c r="P28" s="79">
        <f t="shared" si="37"/>
        <v>0</v>
      </c>
      <c r="Q28" s="39">
        <f t="shared" si="26"/>
        <v>0</v>
      </c>
      <c r="R28" s="79">
        <f t="shared" si="33"/>
        <v>0</v>
      </c>
      <c r="S28" s="39">
        <f t="shared" si="28"/>
        <v>0</v>
      </c>
      <c r="T28" s="84">
        <v>0.08</v>
      </c>
      <c r="U28" s="39">
        <f>B28*T28</f>
        <v>3600</v>
      </c>
      <c r="V28" s="79">
        <f t="shared" si="10"/>
        <v>5.333333333333333E-2</v>
      </c>
      <c r="W28" s="39">
        <f>IF(U28="","",B28*V28)</f>
        <v>2400</v>
      </c>
      <c r="X28" s="79">
        <f t="shared" si="35"/>
        <v>2.6666666666666665E-2</v>
      </c>
      <c r="Y28" s="39">
        <f t="shared" si="29"/>
        <v>1200</v>
      </c>
      <c r="Z28" s="79">
        <f t="shared" si="30"/>
        <v>1.7777777777777774E-2</v>
      </c>
      <c r="AA28" s="39">
        <f t="shared" si="2"/>
        <v>799.99999999999989</v>
      </c>
      <c r="AB28" s="89">
        <v>0.18</v>
      </c>
      <c r="AC28" s="39">
        <f>B28*AB28</f>
        <v>8100</v>
      </c>
      <c r="AD28" s="79">
        <f t="shared" si="11"/>
        <v>0.12</v>
      </c>
      <c r="AE28" s="39">
        <f>IF(AC28="","",B28*AD28)</f>
        <v>5400</v>
      </c>
      <c r="AF28" s="79">
        <v>0.1</v>
      </c>
      <c r="AG28" s="39">
        <f>IF(AC28="","",B28*AF28)</f>
        <v>4500</v>
      </c>
      <c r="AH28" s="79">
        <f t="shared" si="12"/>
        <v>3.9999999999999994E-2</v>
      </c>
      <c r="AI28" s="39">
        <f>IF(AC28="","",B28*AH28)</f>
        <v>1799.9999999999998</v>
      </c>
      <c r="AJ28" s="84">
        <v>0.15</v>
      </c>
      <c r="AK28" s="39">
        <f>B28*AJ28</f>
        <v>6750</v>
      </c>
      <c r="AL28" s="79">
        <f t="shared" si="13"/>
        <v>0.1</v>
      </c>
      <c r="AM28" s="39">
        <f t="shared" si="3"/>
        <v>4500</v>
      </c>
      <c r="AN28" s="79">
        <v>0.08</v>
      </c>
      <c r="AO28" s="39">
        <f t="shared" si="4"/>
        <v>3600</v>
      </c>
      <c r="AP28" s="79">
        <f t="shared" si="15"/>
        <v>3.333333333333334E-2</v>
      </c>
      <c r="AQ28" s="39">
        <f t="shared" si="5"/>
        <v>1500.0000000000002</v>
      </c>
      <c r="AR28" s="89">
        <v>0.1</v>
      </c>
      <c r="AS28" s="39">
        <f>B28*AR28</f>
        <v>4500</v>
      </c>
      <c r="AT28" s="79">
        <f t="shared" si="32"/>
        <v>6.666666666666668E-2</v>
      </c>
      <c r="AU28" s="39">
        <f t="shared" si="6"/>
        <v>3000.0000000000005</v>
      </c>
      <c r="AV28" s="79">
        <f t="shared" si="16"/>
        <v>3.333333333333334E-2</v>
      </c>
      <c r="AW28" s="39">
        <f t="shared" si="7"/>
        <v>1500.0000000000002</v>
      </c>
      <c r="AX28" s="79">
        <f t="shared" si="17"/>
        <v>2.2222222222222227E-2</v>
      </c>
      <c r="AY28" s="39">
        <f t="shared" si="8"/>
        <v>1000.0000000000002</v>
      </c>
      <c r="AZ28" s="84">
        <v>0.1</v>
      </c>
      <c r="BA28" s="39">
        <f>B28*AZ28</f>
        <v>4500</v>
      </c>
      <c r="BB28" s="79">
        <f t="shared" si="18"/>
        <v>6.666666666666668E-2</v>
      </c>
      <c r="BC28" s="39">
        <f>IF(BA28="","",B28*BB28)</f>
        <v>3000.0000000000005</v>
      </c>
      <c r="BD28" s="79">
        <f t="shared" si="19"/>
        <v>3.333333333333334E-2</v>
      </c>
      <c r="BE28" s="39">
        <f>IF(BA28="","",B28*BD28)</f>
        <v>1500.0000000000002</v>
      </c>
      <c r="BF28" s="79">
        <f t="shared" si="20"/>
        <v>2.2222222222222227E-2</v>
      </c>
      <c r="BG28" s="39">
        <f t="shared" si="9"/>
        <v>1000.0000000000002</v>
      </c>
      <c r="BH28" s="148">
        <f>VLOOKUP($H28,'NACES CMORE'!$A$1:$B$705,2,FALSE)</f>
        <v>309</v>
      </c>
    </row>
    <row r="29" spans="2:60" hidden="1">
      <c r="B29" s="39">
        <v>10000</v>
      </c>
      <c r="C29" s="39">
        <v>1000</v>
      </c>
      <c r="F29" s="40">
        <v>5</v>
      </c>
      <c r="K29" s="40" t="s">
        <v>713</v>
      </c>
      <c r="L29" s="40"/>
      <c r="O29" s="39" t="str">
        <f t="shared" si="1"/>
        <v/>
      </c>
      <c r="P29" s="79"/>
      <c r="Q29" s="39" t="str">
        <f t="shared" si="26"/>
        <v/>
      </c>
      <c r="R29" s="79"/>
      <c r="S29" s="39" t="str">
        <f t="shared" si="28"/>
        <v/>
      </c>
      <c r="T29" s="85"/>
      <c r="V29" s="79"/>
      <c r="X29" s="79"/>
      <c r="Y29" s="39" t="str">
        <f t="shared" si="29"/>
        <v/>
      </c>
      <c r="Z29" s="79"/>
      <c r="AA29" s="39" t="str">
        <f t="shared" si="2"/>
        <v/>
      </c>
      <c r="AB29" s="90"/>
      <c r="AC29" s="39"/>
      <c r="AD29" s="79"/>
      <c r="AE29" s="39" t="str">
        <f t="shared" si="23"/>
        <v/>
      </c>
      <c r="AF29" s="79"/>
      <c r="AG29" s="39" t="str">
        <f t="shared" si="24"/>
        <v/>
      </c>
      <c r="AH29" s="79"/>
      <c r="AI29" s="39" t="str">
        <f t="shared" si="25"/>
        <v/>
      </c>
      <c r="AJ29" s="85"/>
      <c r="AK29" s="39"/>
      <c r="AL29" s="79"/>
      <c r="AM29" s="39" t="str">
        <f t="shared" si="3"/>
        <v/>
      </c>
      <c r="AN29" s="79"/>
      <c r="AO29" s="39" t="str">
        <f t="shared" si="4"/>
        <v/>
      </c>
      <c r="AP29" s="79"/>
      <c r="AQ29" s="39" t="str">
        <f t="shared" si="5"/>
        <v/>
      </c>
      <c r="AR29" s="90"/>
      <c r="AS29" s="39"/>
      <c r="AT29" s="79"/>
      <c r="AU29" s="39" t="str">
        <f t="shared" si="6"/>
        <v/>
      </c>
      <c r="AV29" s="79"/>
      <c r="AW29" s="39" t="str">
        <f t="shared" si="7"/>
        <v/>
      </c>
      <c r="AX29" s="79"/>
      <c r="AY29" s="39" t="str">
        <f t="shared" si="8"/>
        <v/>
      </c>
      <c r="AZ29" s="85"/>
      <c r="BA29" s="39"/>
      <c r="BB29" s="79"/>
      <c r="BC29" s="39"/>
      <c r="BD29" s="79"/>
      <c r="BE29" s="39"/>
      <c r="BF29" s="79"/>
      <c r="BG29" s="39" t="str">
        <f t="shared" si="9"/>
        <v/>
      </c>
    </row>
    <row r="30" spans="2:60" hidden="1">
      <c r="B30" s="39">
        <v>30000</v>
      </c>
      <c r="C30" s="39">
        <v>3000</v>
      </c>
      <c r="F30" s="40">
        <v>5</v>
      </c>
      <c r="K30" s="40" t="s">
        <v>713</v>
      </c>
      <c r="L30" s="79">
        <v>0.4</v>
      </c>
      <c r="M30" s="39">
        <f>B30*L30</f>
        <v>12000</v>
      </c>
      <c r="N30" s="79">
        <v>0.4</v>
      </c>
      <c r="O30" s="39">
        <f t="shared" si="1"/>
        <v>12000</v>
      </c>
      <c r="P30" s="79">
        <f t="shared" si="37"/>
        <v>0.2</v>
      </c>
      <c r="Q30" s="39">
        <f t="shared" si="26"/>
        <v>6000</v>
      </c>
      <c r="R30" s="79">
        <f t="shared" si="33"/>
        <v>0.13333333333333336</v>
      </c>
      <c r="S30" s="39">
        <f t="shared" si="28"/>
        <v>4000.0000000000009</v>
      </c>
      <c r="T30" s="84">
        <v>0.5</v>
      </c>
      <c r="U30" s="39">
        <f>B30*T30</f>
        <v>15000</v>
      </c>
      <c r="V30" s="79">
        <f t="shared" si="10"/>
        <v>0.33333333333333337</v>
      </c>
      <c r="W30" s="39">
        <f>IF(U30="","",B30*V30)</f>
        <v>10000.000000000002</v>
      </c>
      <c r="X30" s="79">
        <v>0.2</v>
      </c>
      <c r="Y30" s="39">
        <f t="shared" si="29"/>
        <v>6000</v>
      </c>
      <c r="Z30" s="79">
        <f t="shared" si="30"/>
        <v>0.11111111111111113</v>
      </c>
      <c r="AA30" s="39">
        <f t="shared" si="2"/>
        <v>3333.3333333333339</v>
      </c>
      <c r="AB30" s="89">
        <v>0.25</v>
      </c>
      <c r="AC30" s="39">
        <f>B30*AB30</f>
        <v>7500</v>
      </c>
      <c r="AD30" s="79">
        <v>0</v>
      </c>
      <c r="AE30" s="39">
        <f>IF(AC30="","",B30*AD30)</f>
        <v>0</v>
      </c>
      <c r="AF30" s="79">
        <f t="shared" si="31"/>
        <v>0</v>
      </c>
      <c r="AG30" s="39">
        <f>IF(AC30="","",B30*AF30)</f>
        <v>0</v>
      </c>
      <c r="AH30" s="79">
        <f t="shared" si="12"/>
        <v>0</v>
      </c>
      <c r="AI30" s="39">
        <f>IF(AC30="","",B30*AH30)</f>
        <v>0</v>
      </c>
      <c r="AJ30" s="84">
        <v>0.5</v>
      </c>
      <c r="AK30" s="39">
        <f>B30*AJ30</f>
        <v>15000</v>
      </c>
      <c r="AL30" s="79">
        <f t="shared" si="13"/>
        <v>0.33333333333333337</v>
      </c>
      <c r="AM30" s="39">
        <f t="shared" si="3"/>
        <v>10000.000000000002</v>
      </c>
      <c r="AN30" s="79">
        <f t="shared" si="14"/>
        <v>0.16666666666666669</v>
      </c>
      <c r="AO30" s="39">
        <f t="shared" si="4"/>
        <v>5000.0000000000009</v>
      </c>
      <c r="AP30" s="79">
        <f t="shared" si="15"/>
        <v>0.11111111111111113</v>
      </c>
      <c r="AQ30" s="39">
        <f t="shared" si="5"/>
        <v>3333.3333333333339</v>
      </c>
      <c r="AR30" s="89">
        <v>0.3</v>
      </c>
      <c r="AS30" s="39">
        <f>B30*AR30</f>
        <v>9000</v>
      </c>
      <c r="AT30" s="79">
        <f t="shared" si="32"/>
        <v>0.2</v>
      </c>
      <c r="AU30" s="39">
        <f t="shared" si="6"/>
        <v>6000</v>
      </c>
      <c r="AV30" s="79">
        <f t="shared" si="16"/>
        <v>0.1</v>
      </c>
      <c r="AW30" s="39">
        <f t="shared" si="7"/>
        <v>3000</v>
      </c>
      <c r="AX30" s="79">
        <f t="shared" si="17"/>
        <v>6.666666666666668E-2</v>
      </c>
      <c r="AY30" s="39">
        <f t="shared" si="8"/>
        <v>2000.0000000000005</v>
      </c>
      <c r="AZ30" s="84">
        <v>0.45</v>
      </c>
      <c r="BA30" s="39">
        <f>B30*AZ30</f>
        <v>13500</v>
      </c>
      <c r="BB30" s="79">
        <f t="shared" si="18"/>
        <v>0.30000000000000004</v>
      </c>
      <c r="BC30" s="39">
        <f>IF(BA30="","",B30*BB30)</f>
        <v>9000.0000000000018</v>
      </c>
      <c r="BD30" s="79">
        <f t="shared" si="19"/>
        <v>0.15000000000000002</v>
      </c>
      <c r="BE30" s="39">
        <f>IF(BA30="","",B30*BD30)</f>
        <v>4500.0000000000009</v>
      </c>
      <c r="BF30" s="79">
        <f t="shared" si="20"/>
        <v>0.1</v>
      </c>
      <c r="BG30" s="39">
        <f t="shared" si="9"/>
        <v>3000</v>
      </c>
    </row>
    <row r="31" spans="2:60" hidden="1">
      <c r="B31" s="39">
        <v>50000</v>
      </c>
      <c r="F31" s="40">
        <v>5</v>
      </c>
      <c r="K31" s="40" t="s">
        <v>713</v>
      </c>
      <c r="L31" s="79">
        <v>0.3</v>
      </c>
      <c r="M31" s="39">
        <f>B31*L31</f>
        <v>15000</v>
      </c>
      <c r="N31" s="79">
        <v>0.25</v>
      </c>
      <c r="O31" s="39">
        <f t="shared" si="1"/>
        <v>12500</v>
      </c>
      <c r="P31" s="79">
        <f t="shared" si="37"/>
        <v>0.125</v>
      </c>
      <c r="Q31" s="39">
        <f t="shared" si="26"/>
        <v>6250</v>
      </c>
      <c r="R31" s="79">
        <f t="shared" si="33"/>
        <v>8.3333333333333343E-2</v>
      </c>
      <c r="S31" s="39">
        <f t="shared" si="28"/>
        <v>4166.666666666667</v>
      </c>
      <c r="T31" s="84">
        <v>0.2</v>
      </c>
      <c r="U31" s="39">
        <f>B31*T31</f>
        <v>10000</v>
      </c>
      <c r="V31" s="79">
        <v>0</v>
      </c>
      <c r="W31" s="39">
        <f>IF(U31="","",B31*V31)</f>
        <v>0</v>
      </c>
      <c r="X31" s="79">
        <f t="shared" si="35"/>
        <v>0</v>
      </c>
      <c r="Y31" s="39">
        <f t="shared" si="29"/>
        <v>0</v>
      </c>
      <c r="Z31" s="79">
        <f t="shared" si="30"/>
        <v>0</v>
      </c>
      <c r="AA31" s="39">
        <f t="shared" si="2"/>
        <v>0</v>
      </c>
      <c r="AB31" s="89">
        <v>0.25</v>
      </c>
      <c r="AC31" s="39">
        <f>B31*AB31</f>
        <v>12500</v>
      </c>
      <c r="AD31" s="79">
        <f t="shared" si="11"/>
        <v>0.16666666666666669</v>
      </c>
      <c r="AE31" s="39">
        <f>IF(AC31="","",B31*AD31)</f>
        <v>8333.3333333333339</v>
      </c>
      <c r="AF31" s="79">
        <f t="shared" si="31"/>
        <v>8.3333333333333343E-2</v>
      </c>
      <c r="AG31" s="39">
        <f>IF(AC31="","",B31*AF31)</f>
        <v>4166.666666666667</v>
      </c>
      <c r="AH31" s="79">
        <f t="shared" si="12"/>
        <v>5.5555555555555566E-2</v>
      </c>
      <c r="AI31" s="39">
        <f>IF(AC31="","",B31*AH31)</f>
        <v>2777.7777777777783</v>
      </c>
      <c r="AJ31" s="84">
        <v>0.6</v>
      </c>
      <c r="AK31" s="39">
        <f>B31*AJ31</f>
        <v>30000</v>
      </c>
      <c r="AL31" s="79">
        <f t="shared" si="13"/>
        <v>0.4</v>
      </c>
      <c r="AM31" s="39">
        <f t="shared" si="3"/>
        <v>20000</v>
      </c>
      <c r="AN31" s="79">
        <f t="shared" si="14"/>
        <v>0.2</v>
      </c>
      <c r="AO31" s="39">
        <f t="shared" si="4"/>
        <v>10000</v>
      </c>
      <c r="AP31" s="79">
        <f t="shared" si="15"/>
        <v>0.13333333333333336</v>
      </c>
      <c r="AQ31" s="39">
        <f t="shared" si="5"/>
        <v>6666.6666666666679</v>
      </c>
      <c r="AR31" s="89">
        <v>0.32</v>
      </c>
      <c r="AS31" s="39">
        <f>B31*AR31</f>
        <v>16000</v>
      </c>
      <c r="AT31" s="79">
        <f t="shared" si="32"/>
        <v>0.21333333333333332</v>
      </c>
      <c r="AU31" s="39">
        <f t="shared" si="6"/>
        <v>10666.666666666666</v>
      </c>
      <c r="AV31" s="79">
        <f t="shared" si="16"/>
        <v>0.10666666666666666</v>
      </c>
      <c r="AW31" s="39">
        <f t="shared" si="7"/>
        <v>5333.333333333333</v>
      </c>
      <c r="AX31" s="79">
        <f t="shared" si="17"/>
        <v>7.1111111111111097E-2</v>
      </c>
      <c r="AY31" s="39">
        <f t="shared" si="8"/>
        <v>3555.5555555555547</v>
      </c>
      <c r="AZ31" s="84">
        <v>0.55000000000000004</v>
      </c>
      <c r="BA31" s="39">
        <f>B31*AZ31</f>
        <v>27500.000000000004</v>
      </c>
      <c r="BB31" s="79">
        <f t="shared" si="18"/>
        <v>0.3666666666666667</v>
      </c>
      <c r="BC31" s="39">
        <f>IF(BA31="","",B31*BB31)</f>
        <v>18333.333333333336</v>
      </c>
      <c r="BD31" s="79">
        <f t="shared" si="19"/>
        <v>0.18333333333333335</v>
      </c>
      <c r="BE31" s="39">
        <f>IF(BA31="","",B31*BD31)</f>
        <v>9166.6666666666679</v>
      </c>
      <c r="BF31" s="79">
        <f t="shared" si="20"/>
        <v>0.12222222222222223</v>
      </c>
      <c r="BG31" s="39">
        <f t="shared" si="9"/>
        <v>6111.1111111111113</v>
      </c>
    </row>
    <row r="32" spans="2:60" hidden="1">
      <c r="B32" s="39">
        <v>120000</v>
      </c>
      <c r="C32" s="39">
        <v>12000</v>
      </c>
      <c r="F32" s="40">
        <v>6</v>
      </c>
      <c r="K32" s="40" t="s">
        <v>713</v>
      </c>
      <c r="L32" s="40"/>
      <c r="O32" s="39" t="str">
        <f t="shared" si="1"/>
        <v/>
      </c>
      <c r="P32" s="79"/>
      <c r="Q32" s="39" t="str">
        <f t="shared" si="26"/>
        <v/>
      </c>
      <c r="R32" s="79"/>
      <c r="S32" s="39" t="str">
        <f t="shared" si="28"/>
        <v/>
      </c>
      <c r="T32" s="85"/>
      <c r="V32" s="79"/>
      <c r="X32" s="79"/>
      <c r="Y32" s="39" t="str">
        <f t="shared" si="29"/>
        <v/>
      </c>
      <c r="Z32" s="79"/>
      <c r="AA32" s="39" t="str">
        <f t="shared" si="2"/>
        <v/>
      </c>
      <c r="AB32" s="90"/>
      <c r="AC32" s="39"/>
      <c r="AD32" s="79"/>
      <c r="AE32" s="39" t="str">
        <f t="shared" si="23"/>
        <v/>
      </c>
      <c r="AF32" s="79"/>
      <c r="AG32" s="39" t="str">
        <f t="shared" si="24"/>
        <v/>
      </c>
      <c r="AH32" s="79"/>
      <c r="AI32" s="39" t="str">
        <f t="shared" si="25"/>
        <v/>
      </c>
      <c r="AJ32" s="85"/>
      <c r="AK32" s="39"/>
      <c r="AL32" s="79"/>
      <c r="AM32" s="39" t="str">
        <f t="shared" si="3"/>
        <v/>
      </c>
      <c r="AN32" s="79"/>
      <c r="AO32" s="39" t="str">
        <f t="shared" si="4"/>
        <v/>
      </c>
      <c r="AP32" s="79"/>
      <c r="AQ32" s="39" t="str">
        <f t="shared" si="5"/>
        <v/>
      </c>
      <c r="AR32" s="90"/>
      <c r="AS32" s="39"/>
      <c r="AT32" s="79"/>
      <c r="AU32" s="39" t="str">
        <f t="shared" si="6"/>
        <v/>
      </c>
      <c r="AV32" s="79"/>
      <c r="AW32" s="39" t="str">
        <f t="shared" si="7"/>
        <v/>
      </c>
      <c r="AX32" s="79"/>
      <c r="AY32" s="39" t="str">
        <f t="shared" si="8"/>
        <v/>
      </c>
      <c r="AZ32" s="85"/>
      <c r="BA32" s="39"/>
      <c r="BB32" s="79"/>
      <c r="BC32" s="39"/>
      <c r="BD32" s="79"/>
      <c r="BE32" s="39"/>
      <c r="BF32" s="79"/>
      <c r="BG32" s="39" t="str">
        <f t="shared" si="9"/>
        <v/>
      </c>
    </row>
    <row r="33" spans="2:59" hidden="1">
      <c r="B33" s="39">
        <v>34000</v>
      </c>
      <c r="C33" s="39">
        <v>3400</v>
      </c>
      <c r="F33" s="40">
        <v>6</v>
      </c>
      <c r="K33" s="40" t="s">
        <v>713</v>
      </c>
      <c r="L33" s="79">
        <v>0.2</v>
      </c>
      <c r="M33" s="39">
        <f>B33*L33</f>
        <v>6800</v>
      </c>
      <c r="N33" s="79">
        <f t="shared" si="36"/>
        <v>0.13333333333333336</v>
      </c>
      <c r="O33" s="39">
        <f t="shared" si="1"/>
        <v>4533.3333333333339</v>
      </c>
      <c r="P33" s="79">
        <f t="shared" si="37"/>
        <v>6.666666666666668E-2</v>
      </c>
      <c r="Q33" s="39">
        <f t="shared" si="26"/>
        <v>2266.666666666667</v>
      </c>
      <c r="R33" s="79">
        <f t="shared" si="33"/>
        <v>4.4444444444444453E-2</v>
      </c>
      <c r="S33" s="39">
        <f t="shared" si="28"/>
        <v>1511.1111111111113</v>
      </c>
      <c r="T33" s="84">
        <v>0.15</v>
      </c>
      <c r="U33" s="39">
        <f>B33*T33</f>
        <v>5100</v>
      </c>
      <c r="V33" s="79">
        <f t="shared" si="10"/>
        <v>0.1</v>
      </c>
      <c r="W33" s="39">
        <f>IF(U33="","",B33*V33)</f>
        <v>3400</v>
      </c>
      <c r="X33" s="79">
        <f t="shared" si="35"/>
        <v>0.05</v>
      </c>
      <c r="Y33" s="39">
        <f t="shared" si="29"/>
        <v>1700</v>
      </c>
      <c r="Z33" s="79">
        <f t="shared" si="30"/>
        <v>3.333333333333334E-2</v>
      </c>
      <c r="AA33" s="39">
        <f t="shared" si="2"/>
        <v>1133.3333333333335</v>
      </c>
      <c r="AB33" s="89">
        <v>0.34</v>
      </c>
      <c r="AC33" s="39">
        <f>B33*AB33</f>
        <v>11560</v>
      </c>
      <c r="AD33" s="79">
        <v>0.3</v>
      </c>
      <c r="AE33" s="39">
        <f>IF(AC33="","",B33*AD33)</f>
        <v>10200</v>
      </c>
      <c r="AF33" s="79">
        <f t="shared" si="31"/>
        <v>0.15</v>
      </c>
      <c r="AG33" s="39">
        <f>IF(AC33="","",B33*AF33)</f>
        <v>5100</v>
      </c>
      <c r="AH33" s="79">
        <f t="shared" si="12"/>
        <v>0.1</v>
      </c>
      <c r="AI33" s="39">
        <f>IF(AC33="","",B33*AH33)</f>
        <v>3400</v>
      </c>
      <c r="AJ33" s="84">
        <v>0.12</v>
      </c>
      <c r="AK33" s="39">
        <f>B33*AJ33</f>
        <v>4080</v>
      </c>
      <c r="AL33" s="79">
        <f t="shared" si="13"/>
        <v>7.9999999999999988E-2</v>
      </c>
      <c r="AM33" s="39">
        <f t="shared" si="3"/>
        <v>2719.9999999999995</v>
      </c>
      <c r="AN33" s="79">
        <f t="shared" si="14"/>
        <v>3.9999999999999994E-2</v>
      </c>
      <c r="AO33" s="39">
        <f t="shared" si="4"/>
        <v>1359.9999999999998</v>
      </c>
      <c r="AP33" s="79">
        <f t="shared" si="15"/>
        <v>2.6666666666666665E-2</v>
      </c>
      <c r="AQ33" s="39">
        <f t="shared" si="5"/>
        <v>906.66666666666663</v>
      </c>
      <c r="AR33" s="89">
        <v>0.43</v>
      </c>
      <c r="AS33" s="39">
        <f>B33*AR33</f>
        <v>14620</v>
      </c>
      <c r="AT33" s="79">
        <f t="shared" si="32"/>
        <v>0.28666666666666663</v>
      </c>
      <c r="AU33" s="39">
        <f t="shared" si="6"/>
        <v>9746.6666666666661</v>
      </c>
      <c r="AV33" s="79">
        <f t="shared" si="16"/>
        <v>0.14333333333333331</v>
      </c>
      <c r="AW33" s="39">
        <f t="shared" si="7"/>
        <v>4873.333333333333</v>
      </c>
      <c r="AX33" s="79">
        <f t="shared" si="17"/>
        <v>9.5555555555555532E-2</v>
      </c>
      <c r="AY33" s="39">
        <f t="shared" si="8"/>
        <v>3248.8888888888882</v>
      </c>
      <c r="AZ33" s="84">
        <v>0.19</v>
      </c>
      <c r="BA33" s="39">
        <f>B33*AZ33</f>
        <v>6460</v>
      </c>
      <c r="BB33" s="79">
        <f t="shared" si="18"/>
        <v>0.12666666666666665</v>
      </c>
      <c r="BC33" s="39">
        <f>IF(BA33="","",B33*BB33)</f>
        <v>4306.6666666666661</v>
      </c>
      <c r="BD33" s="79">
        <f t="shared" si="19"/>
        <v>6.3333333333333325E-2</v>
      </c>
      <c r="BE33" s="39">
        <f>IF(BA33="","",B33*BD33)</f>
        <v>2153.333333333333</v>
      </c>
      <c r="BF33" s="79">
        <f t="shared" si="20"/>
        <v>4.2222222222222217E-2</v>
      </c>
      <c r="BG33" s="39">
        <f t="shared" si="9"/>
        <v>1435.5555555555554</v>
      </c>
    </row>
    <row r="34" spans="2:59" hidden="1">
      <c r="B34" s="39">
        <v>20000</v>
      </c>
      <c r="F34" s="40">
        <v>6</v>
      </c>
      <c r="K34" s="40" t="s">
        <v>713</v>
      </c>
      <c r="L34" s="79">
        <v>0.1</v>
      </c>
      <c r="M34" s="39">
        <f>B34*L34</f>
        <v>2000</v>
      </c>
      <c r="N34" s="79">
        <f t="shared" si="36"/>
        <v>6.666666666666668E-2</v>
      </c>
      <c r="O34" s="39">
        <f t="shared" si="1"/>
        <v>1333.3333333333335</v>
      </c>
      <c r="P34" s="79">
        <v>0</v>
      </c>
      <c r="Q34" s="39">
        <f t="shared" si="26"/>
        <v>0</v>
      </c>
      <c r="R34" s="79">
        <f t="shared" si="33"/>
        <v>2.2222222222222227E-2</v>
      </c>
      <c r="S34" s="39">
        <f t="shared" si="28"/>
        <v>444.44444444444451</v>
      </c>
      <c r="T34" s="84">
        <v>0.15</v>
      </c>
      <c r="U34" s="39">
        <f>B34*T34</f>
        <v>3000</v>
      </c>
      <c r="V34" s="79">
        <f t="shared" si="10"/>
        <v>0.1</v>
      </c>
      <c r="W34" s="39">
        <f>IF(U34="","",B34*V34)</f>
        <v>2000</v>
      </c>
      <c r="X34" s="79">
        <v>0.02</v>
      </c>
      <c r="Y34" s="39">
        <f t="shared" si="29"/>
        <v>400</v>
      </c>
      <c r="Z34" s="79">
        <f t="shared" si="30"/>
        <v>3.333333333333334E-2</v>
      </c>
      <c r="AA34" s="39">
        <f t="shared" si="2"/>
        <v>666.66666666666674</v>
      </c>
      <c r="AB34" s="89">
        <v>0.45</v>
      </c>
      <c r="AC34" s="39">
        <f>B34*AB34</f>
        <v>9000</v>
      </c>
      <c r="AD34" s="79">
        <f t="shared" si="11"/>
        <v>0.30000000000000004</v>
      </c>
      <c r="AE34" s="39">
        <f>IF(AC34="","",B34*AD34)</f>
        <v>6000.0000000000009</v>
      </c>
      <c r="AF34" s="79">
        <f t="shared" si="31"/>
        <v>0.15000000000000002</v>
      </c>
      <c r="AG34" s="39">
        <f>IF(AC34="","",B34*AF34)</f>
        <v>3000.0000000000005</v>
      </c>
      <c r="AH34" s="79">
        <f t="shared" si="12"/>
        <v>0.1</v>
      </c>
      <c r="AI34" s="39">
        <f>IF(AC34="","",B34*AH34)</f>
        <v>2000</v>
      </c>
      <c r="AJ34" s="84">
        <v>0.1</v>
      </c>
      <c r="AK34" s="39">
        <f>B34*AJ34</f>
        <v>2000</v>
      </c>
      <c r="AL34" s="79">
        <f t="shared" si="13"/>
        <v>6.666666666666668E-2</v>
      </c>
      <c r="AM34" s="39">
        <f t="shared" si="3"/>
        <v>1333.3333333333335</v>
      </c>
      <c r="AN34" s="79">
        <f t="shared" si="14"/>
        <v>3.333333333333334E-2</v>
      </c>
      <c r="AO34" s="39">
        <f t="shared" si="4"/>
        <v>666.66666666666674</v>
      </c>
      <c r="AP34" s="79">
        <f t="shared" si="15"/>
        <v>2.2222222222222227E-2</v>
      </c>
      <c r="AQ34" s="39">
        <f t="shared" si="5"/>
        <v>444.44444444444451</v>
      </c>
      <c r="AR34" s="89">
        <v>0.39</v>
      </c>
      <c r="AS34" s="39">
        <f>B34*AR34</f>
        <v>7800</v>
      </c>
      <c r="AT34" s="79">
        <f t="shared" si="32"/>
        <v>0.26</v>
      </c>
      <c r="AU34" s="39">
        <f t="shared" si="6"/>
        <v>5200</v>
      </c>
      <c r="AV34" s="79">
        <f t="shared" si="16"/>
        <v>0.13</v>
      </c>
      <c r="AW34" s="39">
        <f t="shared" si="7"/>
        <v>2600</v>
      </c>
      <c r="AX34" s="79">
        <f t="shared" si="17"/>
        <v>8.666666666666667E-2</v>
      </c>
      <c r="AY34" s="39">
        <f t="shared" si="8"/>
        <v>1733.3333333333335</v>
      </c>
      <c r="AZ34" s="84">
        <v>0.15</v>
      </c>
      <c r="BA34" s="39">
        <f>B34*AZ34</f>
        <v>3000</v>
      </c>
      <c r="BB34" s="79">
        <f t="shared" si="18"/>
        <v>0.1</v>
      </c>
      <c r="BC34" s="39">
        <f>IF(BA34="","",B34*BB34)</f>
        <v>2000</v>
      </c>
      <c r="BD34" s="79">
        <f t="shared" si="19"/>
        <v>0.05</v>
      </c>
      <c r="BE34" s="39">
        <f>IF(BA34="","",B34*BD34)</f>
        <v>1000</v>
      </c>
      <c r="BF34" s="79">
        <f t="shared" si="20"/>
        <v>3.333333333333334E-2</v>
      </c>
      <c r="BG34" s="39">
        <f t="shared" si="9"/>
        <v>666.66666666666674</v>
      </c>
    </row>
    <row r="35" spans="2:59" hidden="1">
      <c r="B35" s="39">
        <v>45000</v>
      </c>
      <c r="C35" s="39">
        <v>4500</v>
      </c>
      <c r="F35" s="40">
        <v>6</v>
      </c>
      <c r="K35" s="40" t="s">
        <v>713</v>
      </c>
      <c r="L35" s="40"/>
      <c r="O35" s="39" t="str">
        <f t="shared" si="1"/>
        <v/>
      </c>
      <c r="P35" s="79"/>
      <c r="Q35" s="39" t="str">
        <f t="shared" si="26"/>
        <v/>
      </c>
      <c r="R35" s="79"/>
      <c r="S35" s="39" t="str">
        <f t="shared" si="28"/>
        <v/>
      </c>
      <c r="T35" s="85"/>
      <c r="V35" s="79"/>
      <c r="X35" s="79"/>
      <c r="Y35" s="39" t="str">
        <f t="shared" si="29"/>
        <v/>
      </c>
      <c r="Z35" s="79"/>
      <c r="AA35" s="39" t="str">
        <f t="shared" si="2"/>
        <v/>
      </c>
      <c r="AB35" s="90"/>
      <c r="AC35" s="39"/>
      <c r="AD35" s="79"/>
      <c r="AE35" s="39" t="str">
        <f t="shared" si="23"/>
        <v/>
      </c>
      <c r="AF35" s="79"/>
      <c r="AG35" s="39" t="str">
        <f t="shared" si="24"/>
        <v/>
      </c>
      <c r="AH35" s="79"/>
      <c r="AI35" s="39" t="str">
        <f t="shared" si="25"/>
        <v/>
      </c>
      <c r="AJ35" s="85"/>
      <c r="AK35" s="39"/>
      <c r="AL35" s="79"/>
      <c r="AM35" s="39" t="str">
        <f t="shared" si="3"/>
        <v/>
      </c>
      <c r="AN35" s="79"/>
      <c r="AO35" s="39" t="str">
        <f t="shared" si="4"/>
        <v/>
      </c>
      <c r="AP35" s="79"/>
      <c r="AQ35" s="39" t="str">
        <f t="shared" si="5"/>
        <v/>
      </c>
      <c r="AR35" s="90"/>
      <c r="AS35" s="39"/>
      <c r="AT35" s="79"/>
      <c r="AU35" s="39" t="str">
        <f t="shared" si="6"/>
        <v/>
      </c>
      <c r="AV35" s="79"/>
      <c r="AW35" s="39" t="str">
        <f t="shared" si="7"/>
        <v/>
      </c>
      <c r="AX35" s="79"/>
      <c r="AY35" s="39" t="str">
        <f t="shared" si="8"/>
        <v/>
      </c>
      <c r="AZ35" s="85"/>
      <c r="BA35" s="39"/>
      <c r="BB35" s="79"/>
      <c r="BC35" s="39"/>
      <c r="BD35" s="79"/>
      <c r="BE35" s="39"/>
      <c r="BF35" s="79"/>
      <c r="BG35" s="39" t="str">
        <f t="shared" si="9"/>
        <v/>
      </c>
    </row>
    <row r="36" spans="2:59">
      <c r="B36" s="39">
        <v>10000</v>
      </c>
      <c r="C36" s="39">
        <v>1000</v>
      </c>
      <c r="F36" s="40">
        <v>4</v>
      </c>
      <c r="K36" s="40" t="s">
        <v>713</v>
      </c>
      <c r="L36" s="79">
        <v>0.08</v>
      </c>
      <c r="M36" s="39">
        <f t="shared" ref="M36:M44" si="38">B36*L36</f>
        <v>800</v>
      </c>
      <c r="N36" s="79">
        <f t="shared" si="36"/>
        <v>5.333333333333333E-2</v>
      </c>
      <c r="O36" s="39">
        <f t="shared" si="1"/>
        <v>533.33333333333326</v>
      </c>
      <c r="P36" s="79">
        <f t="shared" si="37"/>
        <v>2.6666666666666665E-2</v>
      </c>
      <c r="Q36" s="39">
        <f t="shared" si="26"/>
        <v>266.66666666666663</v>
      </c>
      <c r="R36" s="79">
        <f t="shared" si="33"/>
        <v>1.7777777777777774E-2</v>
      </c>
      <c r="S36" s="39">
        <f t="shared" si="28"/>
        <v>177.77777777777774</v>
      </c>
      <c r="T36" s="84">
        <v>0.1</v>
      </c>
      <c r="U36" s="39">
        <f t="shared" ref="U36:U44" si="39">B36*T36</f>
        <v>1000</v>
      </c>
      <c r="V36" s="79">
        <f t="shared" si="10"/>
        <v>6.666666666666668E-2</v>
      </c>
      <c r="W36" s="39">
        <f t="shared" ref="W36:W44" si="40">IF(U36="","",B36*V36)</f>
        <v>666.66666666666674</v>
      </c>
      <c r="X36" s="79">
        <f t="shared" si="35"/>
        <v>3.333333333333334E-2</v>
      </c>
      <c r="Y36" s="39">
        <f t="shared" si="29"/>
        <v>333.33333333333337</v>
      </c>
      <c r="Z36" s="79">
        <f t="shared" si="30"/>
        <v>2.2222222222222227E-2</v>
      </c>
      <c r="AA36" s="39">
        <f t="shared" si="2"/>
        <v>222.22222222222226</v>
      </c>
      <c r="AB36" s="89">
        <v>0.1</v>
      </c>
      <c r="AC36" s="39">
        <f t="shared" ref="AC36:AC44" si="41">B36*AB36</f>
        <v>1000</v>
      </c>
      <c r="AD36" s="79">
        <f t="shared" si="11"/>
        <v>6.666666666666668E-2</v>
      </c>
      <c r="AE36" s="39">
        <f t="shared" ref="AE36:AE44" si="42">IF(AC36="","",B36*AD36)</f>
        <v>666.66666666666674</v>
      </c>
      <c r="AF36" s="79">
        <f t="shared" si="31"/>
        <v>3.333333333333334E-2</v>
      </c>
      <c r="AG36" s="39">
        <f t="shared" ref="AG36:AG44" si="43">IF(AC36="","",B36*AF36)</f>
        <v>333.33333333333337</v>
      </c>
      <c r="AH36" s="79">
        <f t="shared" si="12"/>
        <v>2.2222222222222227E-2</v>
      </c>
      <c r="AI36" s="39">
        <f t="shared" ref="AI36:AI44" si="44">IF(AC36="","",B36*AH36)</f>
        <v>222.22222222222226</v>
      </c>
      <c r="AJ36" s="84">
        <v>0.15</v>
      </c>
      <c r="AK36" s="39">
        <f t="shared" ref="AK36:AK44" si="45">B36*AJ36</f>
        <v>1500</v>
      </c>
      <c r="AL36" s="79">
        <f t="shared" si="13"/>
        <v>0.1</v>
      </c>
      <c r="AM36" s="39">
        <f t="shared" si="3"/>
        <v>1000</v>
      </c>
      <c r="AN36" s="79">
        <f t="shared" si="14"/>
        <v>0.05</v>
      </c>
      <c r="AO36" s="39">
        <f t="shared" si="4"/>
        <v>500</v>
      </c>
      <c r="AP36" s="79">
        <f t="shared" si="15"/>
        <v>3.333333333333334E-2</v>
      </c>
      <c r="AQ36" s="39">
        <f t="shared" si="5"/>
        <v>333.33333333333337</v>
      </c>
      <c r="AR36" s="89">
        <v>0.14000000000000001</v>
      </c>
      <c r="AS36" s="39">
        <f t="shared" ref="AS36:AS44" si="46">B36*AR36</f>
        <v>1400.0000000000002</v>
      </c>
      <c r="AT36" s="79">
        <f t="shared" si="32"/>
        <v>9.3333333333333351E-2</v>
      </c>
      <c r="AU36" s="39">
        <f t="shared" si="6"/>
        <v>933.33333333333348</v>
      </c>
      <c r="AV36" s="79">
        <f t="shared" si="16"/>
        <v>4.6666666666666676E-2</v>
      </c>
      <c r="AW36" s="39">
        <f t="shared" si="7"/>
        <v>466.66666666666674</v>
      </c>
      <c r="AX36" s="79">
        <f t="shared" si="17"/>
        <v>3.1111111111111117E-2</v>
      </c>
      <c r="AY36" s="39">
        <f t="shared" si="8"/>
        <v>311.1111111111112</v>
      </c>
      <c r="AZ36" s="84">
        <v>0.2</v>
      </c>
      <c r="BA36" s="39">
        <f t="shared" ref="BA36:BA44" si="47">B36*AZ36</f>
        <v>2000</v>
      </c>
      <c r="BB36" s="79">
        <f t="shared" si="18"/>
        <v>0.13333333333333336</v>
      </c>
      <c r="BC36" s="39">
        <f t="shared" ref="BC36:BC44" si="48">IF(BA36="","",B36*BB36)</f>
        <v>1333.3333333333335</v>
      </c>
      <c r="BD36" s="79">
        <f t="shared" si="19"/>
        <v>6.666666666666668E-2</v>
      </c>
      <c r="BE36" s="39">
        <f t="shared" ref="BE36:BE44" si="49">IF(BA36="","",B36*BD36)</f>
        <v>666.66666666666674</v>
      </c>
      <c r="BF36" s="79">
        <f t="shared" si="20"/>
        <v>4.4444444444444453E-2</v>
      </c>
      <c r="BG36" s="39">
        <f t="shared" si="9"/>
        <v>444.44444444444451</v>
      </c>
    </row>
    <row r="37" spans="2:59">
      <c r="B37" s="39">
        <v>30000</v>
      </c>
      <c r="C37" s="39">
        <v>3000</v>
      </c>
      <c r="F37" s="40">
        <v>4</v>
      </c>
      <c r="K37" s="40" t="s">
        <v>713</v>
      </c>
      <c r="L37" s="79">
        <v>0.32</v>
      </c>
      <c r="M37" s="39">
        <f t="shared" si="38"/>
        <v>9600</v>
      </c>
      <c r="N37" s="79">
        <f t="shared" si="36"/>
        <v>0.21333333333333332</v>
      </c>
      <c r="O37" s="39">
        <f t="shared" si="1"/>
        <v>6400</v>
      </c>
      <c r="P37" s="79">
        <f t="shared" si="37"/>
        <v>0.10666666666666666</v>
      </c>
      <c r="Q37" s="39">
        <f t="shared" si="26"/>
        <v>3200</v>
      </c>
      <c r="R37" s="79">
        <v>0.1</v>
      </c>
      <c r="S37" s="39">
        <f t="shared" si="28"/>
        <v>3000</v>
      </c>
      <c r="T37" s="84">
        <v>0.23</v>
      </c>
      <c r="U37" s="39">
        <f t="shared" si="39"/>
        <v>6900</v>
      </c>
      <c r="V37" s="79">
        <f t="shared" si="10"/>
        <v>0.15333333333333332</v>
      </c>
      <c r="W37" s="39">
        <f t="shared" si="40"/>
        <v>4600</v>
      </c>
      <c r="X37" s="79">
        <f t="shared" si="35"/>
        <v>7.6666666666666661E-2</v>
      </c>
      <c r="Y37" s="39">
        <f t="shared" si="29"/>
        <v>2300</v>
      </c>
      <c r="Z37" s="79">
        <v>0</v>
      </c>
      <c r="AA37" s="39">
        <f t="shared" si="2"/>
        <v>0</v>
      </c>
      <c r="AB37" s="89">
        <v>0.3</v>
      </c>
      <c r="AC37" s="39">
        <f t="shared" si="41"/>
        <v>9000</v>
      </c>
      <c r="AD37" s="79">
        <f t="shared" si="11"/>
        <v>0.2</v>
      </c>
      <c r="AE37" s="39">
        <f t="shared" si="42"/>
        <v>6000</v>
      </c>
      <c r="AF37" s="79">
        <f t="shared" si="31"/>
        <v>0.1</v>
      </c>
      <c r="AG37" s="39">
        <f t="shared" si="43"/>
        <v>3000</v>
      </c>
      <c r="AH37" s="79">
        <f t="shared" si="12"/>
        <v>6.666666666666668E-2</v>
      </c>
      <c r="AI37" s="39">
        <f t="shared" si="44"/>
        <v>2000.0000000000005</v>
      </c>
      <c r="AJ37" s="84">
        <v>0.25</v>
      </c>
      <c r="AK37" s="39">
        <f t="shared" si="45"/>
        <v>7500</v>
      </c>
      <c r="AL37" s="79">
        <f t="shared" si="13"/>
        <v>0.16666666666666669</v>
      </c>
      <c r="AM37" s="39">
        <f t="shared" si="3"/>
        <v>5000.0000000000009</v>
      </c>
      <c r="AN37" s="79">
        <f t="shared" si="14"/>
        <v>8.3333333333333343E-2</v>
      </c>
      <c r="AO37" s="39">
        <f t="shared" si="4"/>
        <v>2500.0000000000005</v>
      </c>
      <c r="AP37" s="79">
        <f t="shared" si="15"/>
        <v>5.5555555555555566E-2</v>
      </c>
      <c r="AQ37" s="39">
        <f t="shared" si="5"/>
        <v>1666.666666666667</v>
      </c>
      <c r="AR37" s="89">
        <v>0.35</v>
      </c>
      <c r="AS37" s="39">
        <f t="shared" si="46"/>
        <v>10500</v>
      </c>
      <c r="AT37" s="79">
        <f t="shared" si="32"/>
        <v>0.23333333333333334</v>
      </c>
      <c r="AU37" s="39">
        <f t="shared" si="6"/>
        <v>7000</v>
      </c>
      <c r="AV37" s="79">
        <f t="shared" si="16"/>
        <v>0.11666666666666667</v>
      </c>
      <c r="AW37" s="39">
        <f t="shared" si="7"/>
        <v>3500</v>
      </c>
      <c r="AX37" s="79">
        <f t="shared" si="17"/>
        <v>7.7777777777777779E-2</v>
      </c>
      <c r="AY37" s="39">
        <f t="shared" si="8"/>
        <v>2333.3333333333335</v>
      </c>
      <c r="AZ37" s="84">
        <v>0.2</v>
      </c>
      <c r="BA37" s="39">
        <f t="shared" si="47"/>
        <v>6000</v>
      </c>
      <c r="BB37" s="79">
        <f t="shared" si="18"/>
        <v>0.13333333333333336</v>
      </c>
      <c r="BC37" s="39">
        <f t="shared" si="48"/>
        <v>4000.0000000000009</v>
      </c>
      <c r="BD37" s="79">
        <f t="shared" si="19"/>
        <v>6.666666666666668E-2</v>
      </c>
      <c r="BE37" s="39">
        <f t="shared" si="49"/>
        <v>2000.0000000000005</v>
      </c>
      <c r="BF37" s="79">
        <f t="shared" si="20"/>
        <v>4.4444444444444453E-2</v>
      </c>
      <c r="BG37" s="39">
        <f t="shared" si="9"/>
        <v>1333.3333333333335</v>
      </c>
    </row>
    <row r="38" spans="2:59">
      <c r="B38" s="39">
        <v>50000</v>
      </c>
      <c r="C38" s="39">
        <v>5000</v>
      </c>
      <c r="F38" s="40">
        <v>4</v>
      </c>
      <c r="K38" s="40" t="s">
        <v>713</v>
      </c>
      <c r="L38" s="79">
        <v>0.05</v>
      </c>
      <c r="M38" s="39">
        <f t="shared" si="38"/>
        <v>2500</v>
      </c>
      <c r="N38" s="79">
        <f t="shared" si="36"/>
        <v>3.333333333333334E-2</v>
      </c>
      <c r="O38" s="39">
        <f t="shared" si="1"/>
        <v>1666.666666666667</v>
      </c>
      <c r="P38" s="79">
        <f t="shared" si="37"/>
        <v>1.666666666666667E-2</v>
      </c>
      <c r="Q38" s="39">
        <f t="shared" si="26"/>
        <v>833.33333333333348</v>
      </c>
      <c r="R38" s="79">
        <v>0.04</v>
      </c>
      <c r="S38" s="39">
        <f t="shared" si="28"/>
        <v>2000</v>
      </c>
      <c r="T38" s="84">
        <v>0.14000000000000001</v>
      </c>
      <c r="U38" s="39">
        <f t="shared" si="39"/>
        <v>7000.0000000000009</v>
      </c>
      <c r="V38" s="79">
        <v>0.12</v>
      </c>
      <c r="W38" s="39">
        <f t="shared" si="40"/>
        <v>6000</v>
      </c>
      <c r="X38" s="79">
        <f t="shared" si="35"/>
        <v>0.06</v>
      </c>
      <c r="Y38" s="39">
        <f t="shared" si="29"/>
        <v>3000</v>
      </c>
      <c r="Z38" s="79">
        <f t="shared" si="30"/>
        <v>3.9999999999999994E-2</v>
      </c>
      <c r="AA38" s="39">
        <f t="shared" si="2"/>
        <v>1999.9999999999998</v>
      </c>
      <c r="AB38" s="89">
        <v>0.1</v>
      </c>
      <c r="AC38" s="39">
        <f t="shared" si="41"/>
        <v>5000</v>
      </c>
      <c r="AD38" s="79">
        <v>0</v>
      </c>
      <c r="AE38" s="39">
        <f t="shared" si="42"/>
        <v>0</v>
      </c>
      <c r="AF38" s="79">
        <f t="shared" si="31"/>
        <v>0</v>
      </c>
      <c r="AG38" s="39">
        <f t="shared" si="43"/>
        <v>0</v>
      </c>
      <c r="AH38" s="79">
        <f t="shared" si="12"/>
        <v>0</v>
      </c>
      <c r="AI38" s="39">
        <f t="shared" si="44"/>
        <v>0</v>
      </c>
      <c r="AJ38" s="84">
        <v>0.1</v>
      </c>
      <c r="AK38" s="39">
        <f t="shared" si="45"/>
        <v>5000</v>
      </c>
      <c r="AL38" s="79">
        <f t="shared" si="13"/>
        <v>6.666666666666668E-2</v>
      </c>
      <c r="AM38" s="39">
        <f t="shared" si="3"/>
        <v>3333.3333333333339</v>
      </c>
      <c r="AN38" s="79">
        <v>0</v>
      </c>
      <c r="AO38" s="39">
        <f t="shared" si="4"/>
        <v>0</v>
      </c>
      <c r="AP38" s="79">
        <f t="shared" si="15"/>
        <v>2.2222222222222227E-2</v>
      </c>
      <c r="AQ38" s="39">
        <f t="shared" si="5"/>
        <v>1111.1111111111113</v>
      </c>
      <c r="AR38" s="89">
        <v>0.2</v>
      </c>
      <c r="AS38" s="39">
        <f t="shared" si="46"/>
        <v>10000</v>
      </c>
      <c r="AT38" s="79">
        <f t="shared" si="32"/>
        <v>0.13333333333333336</v>
      </c>
      <c r="AU38" s="39">
        <f t="shared" si="6"/>
        <v>6666.6666666666679</v>
      </c>
      <c r="AV38" s="79">
        <f t="shared" si="16"/>
        <v>6.666666666666668E-2</v>
      </c>
      <c r="AW38" s="39">
        <f t="shared" si="7"/>
        <v>3333.3333333333339</v>
      </c>
      <c r="AX38" s="79">
        <f t="shared" si="17"/>
        <v>4.4444444444444453E-2</v>
      </c>
      <c r="AY38" s="39">
        <f t="shared" si="8"/>
        <v>2222.2222222222226</v>
      </c>
      <c r="AZ38" s="84">
        <v>0.15</v>
      </c>
      <c r="BA38" s="39">
        <f t="shared" si="47"/>
        <v>7500</v>
      </c>
      <c r="BB38" s="79">
        <f t="shared" si="18"/>
        <v>0.1</v>
      </c>
      <c r="BC38" s="39">
        <f t="shared" si="48"/>
        <v>5000</v>
      </c>
      <c r="BD38" s="79">
        <f t="shared" si="19"/>
        <v>0.05</v>
      </c>
      <c r="BE38" s="39">
        <f t="shared" si="49"/>
        <v>2500</v>
      </c>
      <c r="BF38" s="79">
        <f t="shared" si="20"/>
        <v>3.333333333333334E-2</v>
      </c>
      <c r="BG38" s="39">
        <f t="shared" si="9"/>
        <v>1666.666666666667</v>
      </c>
    </row>
    <row r="39" spans="2:59">
      <c r="B39" s="39">
        <v>120000</v>
      </c>
      <c r="F39" s="40">
        <v>4</v>
      </c>
      <c r="K39" s="40" t="s">
        <v>713</v>
      </c>
      <c r="L39" s="79">
        <v>0.18</v>
      </c>
      <c r="M39" s="39">
        <f t="shared" si="38"/>
        <v>21600</v>
      </c>
      <c r="N39" s="79">
        <f t="shared" si="36"/>
        <v>0.12</v>
      </c>
      <c r="O39" s="39">
        <f t="shared" si="1"/>
        <v>14400</v>
      </c>
      <c r="P39" s="79">
        <f t="shared" si="37"/>
        <v>0.06</v>
      </c>
      <c r="Q39" s="39">
        <f t="shared" si="26"/>
        <v>7200</v>
      </c>
      <c r="R39" s="79">
        <f t="shared" si="33"/>
        <v>3.9999999999999994E-2</v>
      </c>
      <c r="S39" s="39">
        <f t="shared" si="28"/>
        <v>4799.9999999999991</v>
      </c>
      <c r="T39" s="84">
        <v>0.09</v>
      </c>
      <c r="U39" s="39">
        <f t="shared" si="39"/>
        <v>10800</v>
      </c>
      <c r="V39" s="79">
        <f t="shared" si="10"/>
        <v>0.06</v>
      </c>
      <c r="W39" s="39">
        <f t="shared" si="40"/>
        <v>7200</v>
      </c>
      <c r="X39" s="79">
        <v>0.06</v>
      </c>
      <c r="Y39" s="39">
        <f t="shared" si="29"/>
        <v>7200</v>
      </c>
      <c r="Z39" s="79">
        <f t="shared" si="30"/>
        <v>1.9999999999999997E-2</v>
      </c>
      <c r="AA39" s="39">
        <f t="shared" si="2"/>
        <v>2399.9999999999995</v>
      </c>
      <c r="AB39" s="89">
        <v>0.2</v>
      </c>
      <c r="AC39" s="39">
        <f t="shared" si="41"/>
        <v>24000</v>
      </c>
      <c r="AD39" s="79">
        <f t="shared" si="11"/>
        <v>0.13333333333333336</v>
      </c>
      <c r="AE39" s="39">
        <f t="shared" si="42"/>
        <v>16000.000000000004</v>
      </c>
      <c r="AF39" s="79">
        <f t="shared" si="31"/>
        <v>6.666666666666668E-2</v>
      </c>
      <c r="AG39" s="39">
        <f t="shared" si="43"/>
        <v>8000.0000000000018</v>
      </c>
      <c r="AH39" s="79">
        <f t="shared" si="12"/>
        <v>4.4444444444444453E-2</v>
      </c>
      <c r="AI39" s="39">
        <f t="shared" si="44"/>
        <v>5333.3333333333339</v>
      </c>
      <c r="AJ39" s="84">
        <v>0.2</v>
      </c>
      <c r="AK39" s="39">
        <f t="shared" si="45"/>
        <v>24000</v>
      </c>
      <c r="AL39" s="79">
        <f t="shared" si="13"/>
        <v>0.13333333333333336</v>
      </c>
      <c r="AM39" s="39">
        <f t="shared" si="3"/>
        <v>16000.000000000004</v>
      </c>
      <c r="AN39" s="79">
        <f t="shared" si="14"/>
        <v>6.666666666666668E-2</v>
      </c>
      <c r="AO39" s="39">
        <f t="shared" si="4"/>
        <v>8000.0000000000018</v>
      </c>
      <c r="AP39" s="79">
        <f t="shared" si="15"/>
        <v>4.4444444444444453E-2</v>
      </c>
      <c r="AQ39" s="39">
        <f t="shared" si="5"/>
        <v>5333.3333333333339</v>
      </c>
      <c r="AR39" s="89">
        <v>0.1</v>
      </c>
      <c r="AS39" s="39">
        <f t="shared" si="46"/>
        <v>12000</v>
      </c>
      <c r="AT39" s="79">
        <f t="shared" si="32"/>
        <v>6.666666666666668E-2</v>
      </c>
      <c r="AU39" s="39">
        <f t="shared" si="6"/>
        <v>8000.0000000000018</v>
      </c>
      <c r="AV39" s="79">
        <f t="shared" si="16"/>
        <v>3.333333333333334E-2</v>
      </c>
      <c r="AW39" s="39">
        <f t="shared" si="7"/>
        <v>4000.0000000000009</v>
      </c>
      <c r="AX39" s="79">
        <f t="shared" si="17"/>
        <v>2.2222222222222227E-2</v>
      </c>
      <c r="AY39" s="39">
        <f t="shared" si="8"/>
        <v>2666.666666666667</v>
      </c>
      <c r="AZ39" s="84">
        <v>0.21</v>
      </c>
      <c r="BA39" s="39">
        <f t="shared" si="47"/>
        <v>25200</v>
      </c>
      <c r="BB39" s="79">
        <f t="shared" si="18"/>
        <v>0.14000000000000001</v>
      </c>
      <c r="BC39" s="39">
        <f t="shared" si="48"/>
        <v>16800</v>
      </c>
      <c r="BD39" s="79">
        <f t="shared" si="19"/>
        <v>7.0000000000000007E-2</v>
      </c>
      <c r="BE39" s="39">
        <f t="shared" si="49"/>
        <v>8400</v>
      </c>
      <c r="BF39" s="79">
        <f t="shared" si="20"/>
        <v>4.6666666666666676E-2</v>
      </c>
      <c r="BG39" s="39">
        <f t="shared" si="9"/>
        <v>5600.0000000000009</v>
      </c>
    </row>
    <row r="40" spans="2:59">
      <c r="B40" s="39">
        <v>34000</v>
      </c>
      <c r="C40" s="39">
        <v>3400</v>
      </c>
      <c r="F40" s="40">
        <v>4</v>
      </c>
      <c r="K40" s="40" t="s">
        <v>713</v>
      </c>
      <c r="L40" s="79">
        <v>0.21</v>
      </c>
      <c r="M40" s="39">
        <f t="shared" si="38"/>
        <v>7140</v>
      </c>
      <c r="N40" s="79">
        <f t="shared" si="36"/>
        <v>0.14000000000000001</v>
      </c>
      <c r="O40" s="39">
        <f t="shared" si="1"/>
        <v>4760</v>
      </c>
      <c r="P40" s="79">
        <v>0.11</v>
      </c>
      <c r="Q40" s="39">
        <f t="shared" si="26"/>
        <v>3740</v>
      </c>
      <c r="R40" s="79">
        <f t="shared" si="33"/>
        <v>4.6666666666666676E-2</v>
      </c>
      <c r="S40" s="39">
        <f t="shared" si="28"/>
        <v>1586.666666666667</v>
      </c>
      <c r="T40" s="84">
        <v>0.32</v>
      </c>
      <c r="U40" s="39">
        <f t="shared" si="39"/>
        <v>10880</v>
      </c>
      <c r="V40" s="79">
        <v>0.25</v>
      </c>
      <c r="W40" s="39">
        <f t="shared" si="40"/>
        <v>8500</v>
      </c>
      <c r="X40" s="79">
        <v>0.2</v>
      </c>
      <c r="Y40" s="39">
        <f t="shared" si="29"/>
        <v>6800</v>
      </c>
      <c r="Z40" s="79">
        <v>0.25</v>
      </c>
      <c r="AA40" s="39">
        <f t="shared" si="2"/>
        <v>8500</v>
      </c>
      <c r="AB40" s="89">
        <v>0.15</v>
      </c>
      <c r="AC40" s="39">
        <f t="shared" si="41"/>
        <v>5100</v>
      </c>
      <c r="AD40" s="79">
        <f t="shared" si="11"/>
        <v>0.1</v>
      </c>
      <c r="AE40" s="39">
        <f t="shared" si="42"/>
        <v>3400</v>
      </c>
      <c r="AF40" s="79">
        <f t="shared" si="31"/>
        <v>0.05</v>
      </c>
      <c r="AG40" s="39">
        <f t="shared" si="43"/>
        <v>1700</v>
      </c>
      <c r="AH40" s="79">
        <f t="shared" si="12"/>
        <v>3.333333333333334E-2</v>
      </c>
      <c r="AI40" s="39">
        <f t="shared" si="44"/>
        <v>1133.3333333333335</v>
      </c>
      <c r="AJ40" s="84">
        <v>0.25</v>
      </c>
      <c r="AK40" s="39">
        <f t="shared" si="45"/>
        <v>8500</v>
      </c>
      <c r="AL40" s="79">
        <f t="shared" si="13"/>
        <v>0.16666666666666669</v>
      </c>
      <c r="AM40" s="39">
        <f t="shared" si="3"/>
        <v>5666.666666666667</v>
      </c>
      <c r="AN40" s="79">
        <f t="shared" si="14"/>
        <v>8.3333333333333343E-2</v>
      </c>
      <c r="AO40" s="39">
        <f t="shared" si="4"/>
        <v>2833.3333333333335</v>
      </c>
      <c r="AP40" s="79">
        <f t="shared" si="15"/>
        <v>5.5555555555555566E-2</v>
      </c>
      <c r="AQ40" s="39">
        <f t="shared" si="5"/>
        <v>1888.8888888888894</v>
      </c>
      <c r="AR40" s="89">
        <v>0.17499999999999999</v>
      </c>
      <c r="AS40" s="39">
        <f t="shared" si="46"/>
        <v>5950</v>
      </c>
      <c r="AT40" s="79">
        <f t="shared" si="32"/>
        <v>0.11666666666666667</v>
      </c>
      <c r="AU40" s="39">
        <f t="shared" si="6"/>
        <v>3966.6666666666665</v>
      </c>
      <c r="AV40" s="79">
        <f t="shared" si="16"/>
        <v>5.8333333333333334E-2</v>
      </c>
      <c r="AW40" s="39">
        <f t="shared" si="7"/>
        <v>1983.3333333333333</v>
      </c>
      <c r="AX40" s="79">
        <f t="shared" si="17"/>
        <v>3.888888888888889E-2</v>
      </c>
      <c r="AY40" s="39">
        <f t="shared" si="8"/>
        <v>1322.2222222222222</v>
      </c>
      <c r="AZ40" s="84">
        <v>0.3</v>
      </c>
      <c r="BA40" s="39">
        <f t="shared" si="47"/>
        <v>10200</v>
      </c>
      <c r="BB40" s="79">
        <f t="shared" si="18"/>
        <v>0.2</v>
      </c>
      <c r="BC40" s="39">
        <f t="shared" si="48"/>
        <v>6800</v>
      </c>
      <c r="BD40" s="79">
        <f t="shared" si="19"/>
        <v>0.1</v>
      </c>
      <c r="BE40" s="39">
        <f t="shared" si="49"/>
        <v>3400</v>
      </c>
      <c r="BF40" s="79">
        <f t="shared" si="20"/>
        <v>6.666666666666668E-2</v>
      </c>
      <c r="BG40" s="39">
        <f t="shared" si="9"/>
        <v>2266.666666666667</v>
      </c>
    </row>
    <row r="41" spans="2:59">
      <c r="B41" s="39">
        <v>20000</v>
      </c>
      <c r="C41" s="39">
        <v>2000</v>
      </c>
      <c r="F41" s="40">
        <v>4</v>
      </c>
      <c r="K41" s="40" t="s">
        <v>713</v>
      </c>
      <c r="L41" s="79">
        <v>0.11</v>
      </c>
      <c r="M41" s="39">
        <f t="shared" si="38"/>
        <v>2200</v>
      </c>
      <c r="N41" s="79">
        <v>0</v>
      </c>
      <c r="O41" s="39">
        <f t="shared" ref="O41:O58" si="50">IF(M41="","",B41*N41)</f>
        <v>0</v>
      </c>
      <c r="P41" s="79">
        <f t="shared" si="37"/>
        <v>0</v>
      </c>
      <c r="Q41" s="39">
        <f t="shared" si="26"/>
        <v>0</v>
      </c>
      <c r="R41" s="79">
        <f t="shared" si="33"/>
        <v>0</v>
      </c>
      <c r="S41" s="39">
        <f t="shared" si="28"/>
        <v>0</v>
      </c>
      <c r="T41" s="84">
        <v>0.1</v>
      </c>
      <c r="U41" s="39">
        <f t="shared" si="39"/>
        <v>2000</v>
      </c>
      <c r="V41" s="79">
        <f t="shared" si="10"/>
        <v>6.666666666666668E-2</v>
      </c>
      <c r="W41" s="39">
        <f t="shared" si="40"/>
        <v>1333.3333333333335</v>
      </c>
      <c r="X41" s="79">
        <v>0.04</v>
      </c>
      <c r="Y41" s="39">
        <f t="shared" si="29"/>
        <v>800</v>
      </c>
      <c r="Z41" s="79">
        <f t="shared" si="30"/>
        <v>2.2222222222222227E-2</v>
      </c>
      <c r="AA41" s="39">
        <f t="shared" ref="AA41:AA58" si="51">IF(U41="","",B41*Z41)</f>
        <v>444.44444444444451</v>
      </c>
      <c r="AB41" s="89">
        <v>0.16</v>
      </c>
      <c r="AC41" s="39">
        <f t="shared" si="41"/>
        <v>3200</v>
      </c>
      <c r="AD41" s="79">
        <f t="shared" si="11"/>
        <v>0.10666666666666666</v>
      </c>
      <c r="AE41" s="39">
        <f t="shared" si="42"/>
        <v>2133.333333333333</v>
      </c>
      <c r="AF41" s="79">
        <v>0</v>
      </c>
      <c r="AG41" s="39">
        <f t="shared" si="43"/>
        <v>0</v>
      </c>
      <c r="AH41" s="79">
        <f t="shared" si="12"/>
        <v>3.5555555555555549E-2</v>
      </c>
      <c r="AI41" s="39">
        <f t="shared" si="44"/>
        <v>711.11111111111097</v>
      </c>
      <c r="AJ41" s="84">
        <v>0.3</v>
      </c>
      <c r="AK41" s="39">
        <f t="shared" si="45"/>
        <v>6000</v>
      </c>
      <c r="AL41" s="79">
        <f t="shared" si="13"/>
        <v>0.2</v>
      </c>
      <c r="AM41" s="39">
        <f t="shared" ref="AM41:AM58" si="52">IF(AK41="","",B41*AL41)</f>
        <v>4000</v>
      </c>
      <c r="AN41" s="79">
        <v>0.15</v>
      </c>
      <c r="AO41" s="39">
        <f t="shared" ref="AO41:AO58" si="53">IF(AK41="","",B41*AN41)</f>
        <v>3000</v>
      </c>
      <c r="AP41" s="79">
        <f t="shared" si="15"/>
        <v>6.666666666666668E-2</v>
      </c>
      <c r="AQ41" s="39">
        <f t="shared" ref="AQ41:AQ58" si="54">IF(AK41="","",B41*AP41)</f>
        <v>1333.3333333333335</v>
      </c>
      <c r="AR41" s="89">
        <v>0.2</v>
      </c>
      <c r="AS41" s="39">
        <f t="shared" si="46"/>
        <v>4000</v>
      </c>
      <c r="AT41" s="79">
        <f t="shared" si="32"/>
        <v>0.13333333333333336</v>
      </c>
      <c r="AU41" s="39">
        <f t="shared" ref="AU41:AU58" si="55">IF(AS41="","",B41*AT41)</f>
        <v>2666.666666666667</v>
      </c>
      <c r="AV41" s="79">
        <f t="shared" si="16"/>
        <v>6.666666666666668E-2</v>
      </c>
      <c r="AW41" s="39">
        <f t="shared" ref="AW41:AW58" si="56">IF(AS41="","",B41*AV41)</f>
        <v>1333.3333333333335</v>
      </c>
      <c r="AX41" s="79">
        <f t="shared" si="17"/>
        <v>4.4444444444444453E-2</v>
      </c>
      <c r="AY41" s="39">
        <f t="shared" ref="AY41:AY58" si="57">IF(AS41="","",B41*AX41)</f>
        <v>888.88888888888903</v>
      </c>
      <c r="AZ41" s="84">
        <v>0.16</v>
      </c>
      <c r="BA41" s="39">
        <f t="shared" si="47"/>
        <v>3200</v>
      </c>
      <c r="BB41" s="79">
        <f t="shared" si="18"/>
        <v>0.10666666666666666</v>
      </c>
      <c r="BC41" s="39">
        <f t="shared" si="48"/>
        <v>2133.333333333333</v>
      </c>
      <c r="BD41" s="79">
        <f t="shared" si="19"/>
        <v>5.333333333333333E-2</v>
      </c>
      <c r="BE41" s="39">
        <f t="shared" si="49"/>
        <v>1066.6666666666665</v>
      </c>
      <c r="BF41" s="79">
        <f t="shared" si="20"/>
        <v>3.5555555555555549E-2</v>
      </c>
      <c r="BG41" s="39">
        <f t="shared" ref="BG41:BG58" si="58">IF(BA41="","",B41*BF41)</f>
        <v>711.11111111111097</v>
      </c>
    </row>
    <row r="42" spans="2:59">
      <c r="B42" s="39">
        <v>45000</v>
      </c>
      <c r="C42" s="39">
        <v>4500</v>
      </c>
      <c r="F42" s="40">
        <v>4</v>
      </c>
      <c r="K42" s="40" t="s">
        <v>713</v>
      </c>
      <c r="L42" s="79">
        <v>0.15</v>
      </c>
      <c r="M42" s="39">
        <f t="shared" si="38"/>
        <v>6750</v>
      </c>
      <c r="N42" s="79">
        <v>0.06</v>
      </c>
      <c r="O42" s="39">
        <f t="shared" si="50"/>
        <v>2700</v>
      </c>
      <c r="P42" s="79">
        <f t="shared" si="37"/>
        <v>0.03</v>
      </c>
      <c r="Q42" s="39">
        <f t="shared" si="26"/>
        <v>1350</v>
      </c>
      <c r="R42" s="79">
        <f t="shared" si="33"/>
        <v>1.9999999999999997E-2</v>
      </c>
      <c r="S42" s="39">
        <f t="shared" si="28"/>
        <v>899.99999999999989</v>
      </c>
      <c r="T42" s="84">
        <v>0.45</v>
      </c>
      <c r="U42" s="39">
        <f t="shared" si="39"/>
        <v>20250</v>
      </c>
      <c r="V42" s="79">
        <f t="shared" si="10"/>
        <v>0.30000000000000004</v>
      </c>
      <c r="W42" s="39">
        <f t="shared" si="40"/>
        <v>13500.000000000002</v>
      </c>
      <c r="X42" s="79">
        <f t="shared" si="35"/>
        <v>0.15000000000000002</v>
      </c>
      <c r="Y42" s="39">
        <f t="shared" si="29"/>
        <v>6750.0000000000009</v>
      </c>
      <c r="Z42" s="79">
        <f t="shared" si="30"/>
        <v>0.1</v>
      </c>
      <c r="AA42" s="39">
        <f t="shared" si="51"/>
        <v>4500</v>
      </c>
      <c r="AB42" s="89">
        <v>0.18</v>
      </c>
      <c r="AC42" s="39">
        <f t="shared" si="41"/>
        <v>8100</v>
      </c>
      <c r="AD42" s="79">
        <f t="shared" si="11"/>
        <v>0.12</v>
      </c>
      <c r="AE42" s="39">
        <f t="shared" si="42"/>
        <v>5400</v>
      </c>
      <c r="AF42" s="79">
        <f t="shared" si="31"/>
        <v>0.06</v>
      </c>
      <c r="AG42" s="39">
        <f t="shared" si="43"/>
        <v>2700</v>
      </c>
      <c r="AH42" s="79">
        <f t="shared" si="12"/>
        <v>3.9999999999999994E-2</v>
      </c>
      <c r="AI42" s="39">
        <f t="shared" si="44"/>
        <v>1799.9999999999998</v>
      </c>
      <c r="AJ42" s="84">
        <v>0.57999999999999996</v>
      </c>
      <c r="AK42" s="39">
        <f t="shared" si="45"/>
        <v>26100</v>
      </c>
      <c r="AL42" s="79">
        <f t="shared" si="13"/>
        <v>0.3866666666666666</v>
      </c>
      <c r="AM42" s="39">
        <f t="shared" si="52"/>
        <v>17399.999999999996</v>
      </c>
      <c r="AN42" s="79">
        <v>0.15</v>
      </c>
      <c r="AO42" s="39">
        <f t="shared" si="53"/>
        <v>6750</v>
      </c>
      <c r="AP42" s="79">
        <f t="shared" si="15"/>
        <v>0.12888888888888889</v>
      </c>
      <c r="AQ42" s="39">
        <f t="shared" si="54"/>
        <v>5800</v>
      </c>
      <c r="AR42" s="89">
        <v>0.24</v>
      </c>
      <c r="AS42" s="39">
        <f t="shared" si="46"/>
        <v>10800</v>
      </c>
      <c r="AT42" s="79">
        <f t="shared" si="32"/>
        <v>0.15999999999999998</v>
      </c>
      <c r="AU42" s="39">
        <f t="shared" si="55"/>
        <v>7199.9999999999991</v>
      </c>
      <c r="AV42" s="79">
        <f t="shared" si="16"/>
        <v>7.9999999999999988E-2</v>
      </c>
      <c r="AW42" s="39">
        <f t="shared" si="56"/>
        <v>3599.9999999999995</v>
      </c>
      <c r="AX42" s="79">
        <f t="shared" si="17"/>
        <v>5.333333333333333E-2</v>
      </c>
      <c r="AY42" s="39">
        <f t="shared" si="57"/>
        <v>2400</v>
      </c>
      <c r="AZ42" s="84">
        <v>0.3</v>
      </c>
      <c r="BA42" s="39">
        <f t="shared" si="47"/>
        <v>13500</v>
      </c>
      <c r="BB42" s="79">
        <f t="shared" si="18"/>
        <v>0.2</v>
      </c>
      <c r="BC42" s="39">
        <f t="shared" si="48"/>
        <v>9000</v>
      </c>
      <c r="BD42" s="79">
        <f t="shared" si="19"/>
        <v>0.1</v>
      </c>
      <c r="BE42" s="39">
        <f t="shared" si="49"/>
        <v>4500</v>
      </c>
      <c r="BF42" s="79">
        <f t="shared" si="20"/>
        <v>6.666666666666668E-2</v>
      </c>
      <c r="BG42" s="39">
        <f t="shared" si="58"/>
        <v>3000.0000000000005</v>
      </c>
    </row>
    <row r="43" spans="2:59" hidden="1">
      <c r="B43" s="39">
        <v>102000</v>
      </c>
      <c r="C43" s="39">
        <v>20400</v>
      </c>
      <c r="F43" s="40">
        <v>7</v>
      </c>
      <c r="K43" s="40" t="s">
        <v>713</v>
      </c>
      <c r="L43" s="79">
        <v>0.14000000000000001</v>
      </c>
      <c r="M43" s="39">
        <f t="shared" si="38"/>
        <v>14280.000000000002</v>
      </c>
      <c r="N43" s="79">
        <v>0.1</v>
      </c>
      <c r="O43" s="39">
        <f t="shared" si="50"/>
        <v>10200</v>
      </c>
      <c r="P43" s="79">
        <v>0</v>
      </c>
      <c r="Q43" s="39">
        <f t="shared" si="26"/>
        <v>0</v>
      </c>
      <c r="R43" s="79">
        <f t="shared" si="33"/>
        <v>3.333333333333334E-2</v>
      </c>
      <c r="S43" s="39">
        <f t="shared" si="28"/>
        <v>3400.0000000000005</v>
      </c>
      <c r="T43" s="84">
        <v>0.6</v>
      </c>
      <c r="U43" s="39">
        <f t="shared" si="39"/>
        <v>61200</v>
      </c>
      <c r="V43" s="79">
        <v>0.1</v>
      </c>
      <c r="W43" s="39">
        <f t="shared" si="40"/>
        <v>10200</v>
      </c>
      <c r="X43" s="79">
        <f t="shared" si="35"/>
        <v>0.05</v>
      </c>
      <c r="Y43" s="39">
        <f t="shared" si="29"/>
        <v>5100</v>
      </c>
      <c r="Z43" s="79">
        <v>0.01</v>
      </c>
      <c r="AA43" s="39">
        <f t="shared" si="51"/>
        <v>1020</v>
      </c>
      <c r="AB43" s="89">
        <v>0.15</v>
      </c>
      <c r="AC43" s="39">
        <f t="shared" si="41"/>
        <v>15300</v>
      </c>
      <c r="AD43" s="79">
        <f t="shared" si="11"/>
        <v>0.1</v>
      </c>
      <c r="AE43" s="39">
        <f t="shared" si="42"/>
        <v>10200</v>
      </c>
      <c r="AF43" s="79">
        <f t="shared" si="31"/>
        <v>0.05</v>
      </c>
      <c r="AG43" s="39">
        <f t="shared" si="43"/>
        <v>5100</v>
      </c>
      <c r="AH43" s="79">
        <f t="shared" si="12"/>
        <v>3.333333333333334E-2</v>
      </c>
      <c r="AI43" s="39">
        <f t="shared" si="44"/>
        <v>3400.0000000000005</v>
      </c>
      <c r="AJ43" s="84">
        <v>0.5</v>
      </c>
      <c r="AK43" s="39">
        <f t="shared" si="45"/>
        <v>51000</v>
      </c>
      <c r="AL43" s="79">
        <f t="shared" si="13"/>
        <v>0.33333333333333337</v>
      </c>
      <c r="AM43" s="39">
        <f t="shared" si="52"/>
        <v>34000.000000000007</v>
      </c>
      <c r="AN43" s="79">
        <f t="shared" si="14"/>
        <v>0.16666666666666669</v>
      </c>
      <c r="AO43" s="39">
        <f t="shared" si="53"/>
        <v>17000.000000000004</v>
      </c>
      <c r="AP43" s="79">
        <f t="shared" si="15"/>
        <v>0.11111111111111113</v>
      </c>
      <c r="AQ43" s="39">
        <f t="shared" si="54"/>
        <v>11333.333333333336</v>
      </c>
      <c r="AR43" s="89">
        <v>0.26</v>
      </c>
      <c r="AS43" s="39">
        <f t="shared" si="46"/>
        <v>26520</v>
      </c>
      <c r="AT43" s="79">
        <f t="shared" si="32"/>
        <v>0.17333333333333334</v>
      </c>
      <c r="AU43" s="39">
        <f t="shared" si="55"/>
        <v>17680</v>
      </c>
      <c r="AV43" s="79">
        <f t="shared" si="16"/>
        <v>8.666666666666667E-2</v>
      </c>
      <c r="AW43" s="39">
        <f t="shared" si="56"/>
        <v>8840</v>
      </c>
      <c r="AX43" s="79">
        <f t="shared" si="17"/>
        <v>5.7777777777777775E-2</v>
      </c>
      <c r="AY43" s="39">
        <f t="shared" si="57"/>
        <v>5893.333333333333</v>
      </c>
      <c r="AZ43" s="84">
        <v>0.17</v>
      </c>
      <c r="BA43" s="39">
        <f t="shared" si="47"/>
        <v>17340</v>
      </c>
      <c r="BB43" s="79">
        <f t="shared" si="18"/>
        <v>0.11333333333333334</v>
      </c>
      <c r="BC43" s="39">
        <f t="shared" si="48"/>
        <v>11560</v>
      </c>
      <c r="BD43" s="79">
        <f t="shared" si="19"/>
        <v>5.6666666666666671E-2</v>
      </c>
      <c r="BE43" s="39">
        <f t="shared" si="49"/>
        <v>5780</v>
      </c>
      <c r="BF43" s="79">
        <f t="shared" si="20"/>
        <v>3.7777777777777785E-2</v>
      </c>
      <c r="BG43" s="39">
        <f t="shared" si="58"/>
        <v>3853.3333333333339</v>
      </c>
    </row>
    <row r="44" spans="2:59" hidden="1">
      <c r="B44" s="39">
        <v>340000</v>
      </c>
      <c r="C44" s="39">
        <v>68000</v>
      </c>
      <c r="F44" s="40">
        <v>7</v>
      </c>
      <c r="K44" s="40" t="s">
        <v>713</v>
      </c>
      <c r="L44" s="79">
        <v>0.35</v>
      </c>
      <c r="M44" s="39">
        <f t="shared" si="38"/>
        <v>118999.99999999999</v>
      </c>
      <c r="N44" s="79">
        <v>0.3</v>
      </c>
      <c r="O44" s="39">
        <f t="shared" si="50"/>
        <v>102000</v>
      </c>
      <c r="P44" s="79">
        <v>0.2</v>
      </c>
      <c r="Q44" s="39">
        <f t="shared" si="26"/>
        <v>68000</v>
      </c>
      <c r="R44" s="79">
        <v>0.15</v>
      </c>
      <c r="S44" s="39">
        <f t="shared" si="28"/>
        <v>51000</v>
      </c>
      <c r="T44" s="84">
        <v>0.1</v>
      </c>
      <c r="U44" s="39">
        <f t="shared" si="39"/>
        <v>34000</v>
      </c>
      <c r="V44" s="79">
        <f t="shared" si="10"/>
        <v>6.666666666666668E-2</v>
      </c>
      <c r="W44" s="39">
        <f t="shared" si="40"/>
        <v>22666.666666666672</v>
      </c>
      <c r="X44" s="79">
        <v>0.02</v>
      </c>
      <c r="Y44" s="39">
        <f t="shared" si="29"/>
        <v>6800</v>
      </c>
      <c r="Z44" s="79">
        <v>0.04</v>
      </c>
      <c r="AA44" s="39">
        <f t="shared" si="51"/>
        <v>13600</v>
      </c>
      <c r="AB44" s="89">
        <v>0.3</v>
      </c>
      <c r="AC44" s="39">
        <f t="shared" si="41"/>
        <v>102000</v>
      </c>
      <c r="AD44" s="79">
        <v>0.15</v>
      </c>
      <c r="AE44" s="39">
        <f t="shared" si="42"/>
        <v>51000</v>
      </c>
      <c r="AF44" s="79">
        <f t="shared" si="31"/>
        <v>7.4999999999999997E-2</v>
      </c>
      <c r="AG44" s="39">
        <f t="shared" si="43"/>
        <v>25500</v>
      </c>
      <c r="AH44" s="79">
        <f t="shared" si="12"/>
        <v>0.05</v>
      </c>
      <c r="AI44" s="39">
        <f t="shared" si="44"/>
        <v>17000</v>
      </c>
      <c r="AJ44" s="84">
        <v>0.1</v>
      </c>
      <c r="AK44" s="39">
        <f t="shared" si="45"/>
        <v>34000</v>
      </c>
      <c r="AL44" s="79">
        <f t="shared" si="13"/>
        <v>6.666666666666668E-2</v>
      </c>
      <c r="AM44" s="39">
        <f t="shared" si="52"/>
        <v>22666.666666666672</v>
      </c>
      <c r="AN44" s="79">
        <f t="shared" si="14"/>
        <v>3.333333333333334E-2</v>
      </c>
      <c r="AO44" s="39">
        <f t="shared" si="53"/>
        <v>11333.333333333336</v>
      </c>
      <c r="AP44" s="79">
        <f t="shared" si="15"/>
        <v>2.2222222222222227E-2</v>
      </c>
      <c r="AQ44" s="39">
        <f t="shared" si="54"/>
        <v>7555.5555555555575</v>
      </c>
      <c r="AR44" s="89">
        <v>0.36</v>
      </c>
      <c r="AS44" s="39">
        <f t="shared" si="46"/>
        <v>122400</v>
      </c>
      <c r="AT44" s="79">
        <f t="shared" si="32"/>
        <v>0.24</v>
      </c>
      <c r="AU44" s="39">
        <f t="shared" si="55"/>
        <v>81600</v>
      </c>
      <c r="AV44" s="79">
        <f t="shared" si="16"/>
        <v>0.12</v>
      </c>
      <c r="AW44" s="39">
        <f t="shared" si="56"/>
        <v>40800</v>
      </c>
      <c r="AX44" s="79">
        <f t="shared" si="17"/>
        <v>7.9999999999999988E-2</v>
      </c>
      <c r="AY44" s="39">
        <f t="shared" si="57"/>
        <v>27199.999999999996</v>
      </c>
      <c r="AZ44" s="84">
        <v>0.2</v>
      </c>
      <c r="BA44" s="39">
        <f t="shared" si="47"/>
        <v>68000</v>
      </c>
      <c r="BB44" s="79">
        <f t="shared" si="18"/>
        <v>0.13333333333333336</v>
      </c>
      <c r="BC44" s="39">
        <f t="shared" si="48"/>
        <v>45333.333333333343</v>
      </c>
      <c r="BD44" s="79">
        <f t="shared" si="19"/>
        <v>6.666666666666668E-2</v>
      </c>
      <c r="BE44" s="39">
        <f t="shared" si="49"/>
        <v>22666.666666666672</v>
      </c>
      <c r="BF44" s="79">
        <f t="shared" si="20"/>
        <v>4.4444444444444453E-2</v>
      </c>
      <c r="BG44" s="39">
        <f t="shared" si="58"/>
        <v>15111.111111111115</v>
      </c>
    </row>
    <row r="45" spans="2:59" hidden="1">
      <c r="B45" s="39">
        <v>23000</v>
      </c>
      <c r="C45" s="39">
        <v>4600</v>
      </c>
      <c r="F45" s="40">
        <v>7</v>
      </c>
      <c r="K45" s="40" t="s">
        <v>713</v>
      </c>
      <c r="L45" s="40"/>
      <c r="O45" s="39" t="str">
        <f t="shared" si="50"/>
        <v/>
      </c>
      <c r="P45" s="79"/>
      <c r="Q45" s="39" t="str">
        <f t="shared" si="26"/>
        <v/>
      </c>
      <c r="R45" s="79"/>
      <c r="S45" s="39" t="str">
        <f t="shared" si="28"/>
        <v/>
      </c>
      <c r="T45" s="85"/>
      <c r="V45" s="79"/>
      <c r="X45" s="79"/>
      <c r="Y45" s="39" t="str">
        <f t="shared" si="29"/>
        <v/>
      </c>
      <c r="Z45" s="79"/>
      <c r="AA45" s="39" t="str">
        <f t="shared" si="51"/>
        <v/>
      </c>
      <c r="AB45" s="90"/>
      <c r="AC45" s="39"/>
      <c r="AD45" s="79"/>
      <c r="AE45" s="39" t="str">
        <f t="shared" si="23"/>
        <v/>
      </c>
      <c r="AF45" s="79"/>
      <c r="AG45" s="39" t="str">
        <f t="shared" si="24"/>
        <v/>
      </c>
      <c r="AH45" s="79"/>
      <c r="AI45" s="39" t="str">
        <f t="shared" si="25"/>
        <v/>
      </c>
      <c r="AJ45" s="85"/>
      <c r="AK45" s="39"/>
      <c r="AL45" s="79"/>
      <c r="AM45" s="39" t="str">
        <f t="shared" si="52"/>
        <v/>
      </c>
      <c r="AN45" s="79"/>
      <c r="AO45" s="39" t="str">
        <f t="shared" si="53"/>
        <v/>
      </c>
      <c r="AP45" s="79"/>
      <c r="AQ45" s="39" t="str">
        <f t="shared" si="54"/>
        <v/>
      </c>
      <c r="AR45" s="90"/>
      <c r="AS45" s="39"/>
      <c r="AT45" s="79"/>
      <c r="AU45" s="39" t="str">
        <f t="shared" si="55"/>
        <v/>
      </c>
      <c r="AV45" s="79"/>
      <c r="AW45" s="39" t="str">
        <f t="shared" si="56"/>
        <v/>
      </c>
      <c r="AX45" s="79"/>
      <c r="AY45" s="39" t="str">
        <f t="shared" si="57"/>
        <v/>
      </c>
      <c r="AZ45" s="85"/>
      <c r="BA45" s="39"/>
      <c r="BB45" s="79"/>
      <c r="BC45" s="39"/>
      <c r="BD45" s="79"/>
      <c r="BE45" s="39"/>
      <c r="BF45" s="79"/>
      <c r="BG45" s="39" t="str">
        <f t="shared" si="58"/>
        <v/>
      </c>
    </row>
    <row r="46" spans="2:59" hidden="1">
      <c r="B46" s="39">
        <v>23000</v>
      </c>
      <c r="F46" s="40">
        <v>7</v>
      </c>
      <c r="K46" s="40" t="s">
        <v>713</v>
      </c>
      <c r="L46" s="79">
        <v>0.45</v>
      </c>
      <c r="M46" s="39">
        <f>B46*L46</f>
        <v>10350</v>
      </c>
      <c r="N46" s="79">
        <f t="shared" si="36"/>
        <v>0.30000000000000004</v>
      </c>
      <c r="O46" s="39">
        <f t="shared" si="50"/>
        <v>6900.0000000000009</v>
      </c>
      <c r="P46" s="79">
        <v>0.2</v>
      </c>
      <c r="Q46" s="39">
        <f t="shared" si="26"/>
        <v>4600</v>
      </c>
      <c r="R46" s="79">
        <f t="shared" si="33"/>
        <v>0.1</v>
      </c>
      <c r="S46" s="39">
        <f t="shared" si="28"/>
        <v>2300</v>
      </c>
      <c r="T46" s="84">
        <v>0.45</v>
      </c>
      <c r="U46" s="39">
        <f>B46*T46</f>
        <v>10350</v>
      </c>
      <c r="V46" s="79">
        <f t="shared" si="10"/>
        <v>0.30000000000000004</v>
      </c>
      <c r="W46" s="39">
        <f>IF(U46="","",B46*V46)</f>
        <v>6900.0000000000009</v>
      </c>
      <c r="X46" s="79">
        <f t="shared" si="35"/>
        <v>0.15000000000000002</v>
      </c>
      <c r="Y46" s="39">
        <f t="shared" si="29"/>
        <v>3450.0000000000005</v>
      </c>
      <c r="Z46" s="79">
        <f t="shared" si="30"/>
        <v>0.1</v>
      </c>
      <c r="AA46" s="39">
        <f t="shared" si="51"/>
        <v>2300</v>
      </c>
      <c r="AB46" s="89">
        <v>0.5</v>
      </c>
      <c r="AC46" s="39">
        <f>B46*AB46</f>
        <v>11500</v>
      </c>
      <c r="AD46" s="79">
        <f t="shared" si="11"/>
        <v>0.33333333333333337</v>
      </c>
      <c r="AE46" s="39">
        <f>IF(AC46="","",B46*AD46)</f>
        <v>7666.6666666666679</v>
      </c>
      <c r="AF46" s="79">
        <f t="shared" si="31"/>
        <v>0.16666666666666669</v>
      </c>
      <c r="AG46" s="39">
        <f>IF(AC46="","",B46*AF46)</f>
        <v>3833.3333333333339</v>
      </c>
      <c r="AH46" s="79">
        <v>0.2</v>
      </c>
      <c r="AI46" s="39">
        <f>IF(AC46="","",B46*AH46)</f>
        <v>4600</v>
      </c>
      <c r="AJ46" s="84">
        <v>0.35</v>
      </c>
      <c r="AK46" s="39">
        <f>B46*AJ46</f>
        <v>8049.9999999999991</v>
      </c>
      <c r="AL46" s="79">
        <f t="shared" si="13"/>
        <v>0.23333333333333334</v>
      </c>
      <c r="AM46" s="39">
        <f t="shared" si="52"/>
        <v>5366.666666666667</v>
      </c>
      <c r="AN46" s="79">
        <f t="shared" si="14"/>
        <v>0.11666666666666667</v>
      </c>
      <c r="AO46" s="39">
        <f t="shared" si="53"/>
        <v>2683.3333333333335</v>
      </c>
      <c r="AP46" s="79">
        <f t="shared" si="15"/>
        <v>7.7777777777777779E-2</v>
      </c>
      <c r="AQ46" s="39">
        <f t="shared" si="54"/>
        <v>1788.8888888888889</v>
      </c>
      <c r="AR46" s="89">
        <v>0.55000000000000004</v>
      </c>
      <c r="AS46" s="39">
        <f>B46*AR46</f>
        <v>12650.000000000002</v>
      </c>
      <c r="AT46" s="79">
        <f t="shared" si="32"/>
        <v>0.3666666666666667</v>
      </c>
      <c r="AU46" s="39">
        <f t="shared" si="55"/>
        <v>8433.3333333333339</v>
      </c>
      <c r="AV46" s="79">
        <f t="shared" si="16"/>
        <v>0.18333333333333335</v>
      </c>
      <c r="AW46" s="39">
        <f t="shared" si="56"/>
        <v>4216.666666666667</v>
      </c>
      <c r="AX46" s="79">
        <f t="shared" si="17"/>
        <v>0.12222222222222223</v>
      </c>
      <c r="AY46" s="39">
        <f t="shared" si="57"/>
        <v>2811.1111111111113</v>
      </c>
      <c r="AZ46" s="84">
        <v>0.4</v>
      </c>
      <c r="BA46" s="39">
        <f>B46*AZ46</f>
        <v>9200</v>
      </c>
      <c r="BB46" s="79">
        <f t="shared" si="18"/>
        <v>0.26666666666666672</v>
      </c>
      <c r="BC46" s="39">
        <f>IF(BA46="","",B46*BB46)</f>
        <v>6133.3333333333348</v>
      </c>
      <c r="BD46" s="79">
        <f t="shared" si="19"/>
        <v>0.13333333333333336</v>
      </c>
      <c r="BE46" s="39">
        <f>IF(BA46="","",B46*BD46)</f>
        <v>3066.6666666666674</v>
      </c>
      <c r="BF46" s="79">
        <f t="shared" si="20"/>
        <v>8.8888888888888906E-2</v>
      </c>
      <c r="BG46" s="39">
        <f t="shared" si="58"/>
        <v>2044.4444444444448</v>
      </c>
    </row>
    <row r="47" spans="2:59" hidden="1">
      <c r="B47" s="39">
        <v>102000</v>
      </c>
      <c r="C47" s="39">
        <v>20400</v>
      </c>
      <c r="F47" s="40">
        <v>8</v>
      </c>
      <c r="K47" s="40" t="s">
        <v>713</v>
      </c>
      <c r="L47" s="79">
        <v>0.16</v>
      </c>
      <c r="M47" s="39">
        <f>B47*L47</f>
        <v>16320</v>
      </c>
      <c r="N47" s="79">
        <f t="shared" si="36"/>
        <v>0.10666666666666666</v>
      </c>
      <c r="O47" s="39">
        <f t="shared" si="50"/>
        <v>10880</v>
      </c>
      <c r="P47" s="79">
        <f t="shared" si="37"/>
        <v>5.333333333333333E-2</v>
      </c>
      <c r="Q47" s="39">
        <f t="shared" si="26"/>
        <v>5440</v>
      </c>
      <c r="R47" s="79">
        <f t="shared" si="33"/>
        <v>3.5555555555555549E-2</v>
      </c>
      <c r="S47" s="39">
        <f t="shared" si="28"/>
        <v>3626.6666666666661</v>
      </c>
      <c r="T47" s="84">
        <v>0.13</v>
      </c>
      <c r="U47" s="39">
        <f>B47*T47</f>
        <v>13260</v>
      </c>
      <c r="V47" s="79">
        <f t="shared" si="10"/>
        <v>8.666666666666667E-2</v>
      </c>
      <c r="W47" s="39">
        <f>IF(U47="","",B47*V47)</f>
        <v>8840</v>
      </c>
      <c r="X47" s="79">
        <v>0.04</v>
      </c>
      <c r="Y47" s="39">
        <f t="shared" si="29"/>
        <v>4080</v>
      </c>
      <c r="Z47" s="79">
        <f t="shared" si="30"/>
        <v>2.8888888888888888E-2</v>
      </c>
      <c r="AA47" s="39">
        <f t="shared" si="51"/>
        <v>2946.6666666666665</v>
      </c>
      <c r="AB47" s="89">
        <v>0.2</v>
      </c>
      <c r="AC47" s="39">
        <f>B47*AB47</f>
        <v>20400</v>
      </c>
      <c r="AD47" s="79">
        <v>0</v>
      </c>
      <c r="AE47" s="39">
        <f>IF(AC47="","",B47*AD47)</f>
        <v>0</v>
      </c>
      <c r="AF47" s="79">
        <f t="shared" si="31"/>
        <v>0</v>
      </c>
      <c r="AG47" s="39">
        <f>IF(AC47="","",B47*AF47)</f>
        <v>0</v>
      </c>
      <c r="AH47" s="79">
        <f t="shared" si="12"/>
        <v>0</v>
      </c>
      <c r="AI47" s="39">
        <f>IF(AC47="","",B47*AH47)</f>
        <v>0</v>
      </c>
      <c r="AJ47" s="84">
        <v>0.2</v>
      </c>
      <c r="AK47" s="39">
        <f>B47*AJ47</f>
        <v>20400</v>
      </c>
      <c r="AL47" s="79">
        <f t="shared" si="13"/>
        <v>0.13333333333333336</v>
      </c>
      <c r="AM47" s="39">
        <f t="shared" si="52"/>
        <v>13600.000000000002</v>
      </c>
      <c r="AN47" s="79">
        <f t="shared" si="14"/>
        <v>6.666666666666668E-2</v>
      </c>
      <c r="AO47" s="39">
        <f t="shared" si="53"/>
        <v>6800.0000000000009</v>
      </c>
      <c r="AP47" s="79">
        <f t="shared" si="15"/>
        <v>4.4444444444444453E-2</v>
      </c>
      <c r="AQ47" s="39">
        <f t="shared" si="54"/>
        <v>4533.3333333333339</v>
      </c>
      <c r="AR47" s="89">
        <v>0.25</v>
      </c>
      <c r="AS47" s="39">
        <f>B47*AR47</f>
        <v>25500</v>
      </c>
      <c r="AT47" s="79">
        <f t="shared" si="32"/>
        <v>0.16666666666666669</v>
      </c>
      <c r="AU47" s="39">
        <f t="shared" si="55"/>
        <v>17000.000000000004</v>
      </c>
      <c r="AV47" s="79">
        <f t="shared" si="16"/>
        <v>8.3333333333333343E-2</v>
      </c>
      <c r="AW47" s="39">
        <f t="shared" si="56"/>
        <v>8500.0000000000018</v>
      </c>
      <c r="AX47" s="79">
        <f t="shared" si="17"/>
        <v>5.5555555555555566E-2</v>
      </c>
      <c r="AY47" s="39">
        <f t="shared" si="57"/>
        <v>5666.6666666666679</v>
      </c>
      <c r="AZ47" s="84">
        <v>0.28000000000000003</v>
      </c>
      <c r="BA47" s="39">
        <f>B47*AZ47</f>
        <v>28560.000000000004</v>
      </c>
      <c r="BB47" s="79">
        <f t="shared" si="18"/>
        <v>0.1866666666666667</v>
      </c>
      <c r="BC47" s="39">
        <f>IF(BA47="","",B47*BB47)</f>
        <v>19040.000000000004</v>
      </c>
      <c r="BD47" s="79">
        <f t="shared" si="19"/>
        <v>9.3333333333333351E-2</v>
      </c>
      <c r="BE47" s="39">
        <f>IF(BA47="","",B47*BD47)</f>
        <v>9520.0000000000018</v>
      </c>
      <c r="BF47" s="79">
        <f t="shared" si="20"/>
        <v>6.2222222222222234E-2</v>
      </c>
      <c r="BG47" s="39">
        <f t="shared" si="58"/>
        <v>6346.6666666666679</v>
      </c>
    </row>
    <row r="48" spans="2:59" hidden="1">
      <c r="B48" s="39">
        <v>340000</v>
      </c>
      <c r="C48" s="39">
        <v>68000</v>
      </c>
      <c r="F48" s="40">
        <v>8</v>
      </c>
      <c r="K48" s="40" t="s">
        <v>713</v>
      </c>
      <c r="L48" s="40"/>
      <c r="O48" s="39" t="str">
        <f t="shared" si="50"/>
        <v/>
      </c>
      <c r="P48" s="79"/>
      <c r="Q48" s="39" t="str">
        <f t="shared" si="26"/>
        <v/>
      </c>
      <c r="R48" s="79"/>
      <c r="S48" s="39" t="str">
        <f t="shared" si="28"/>
        <v/>
      </c>
      <c r="T48" s="85"/>
      <c r="V48" s="79"/>
      <c r="X48" s="79"/>
      <c r="Y48" s="39" t="str">
        <f t="shared" si="29"/>
        <v/>
      </c>
      <c r="Z48" s="79"/>
      <c r="AA48" s="39" t="str">
        <f t="shared" si="51"/>
        <v/>
      </c>
      <c r="AB48" s="90"/>
      <c r="AC48" s="39"/>
      <c r="AD48" s="79"/>
      <c r="AE48" s="39" t="str">
        <f t="shared" si="23"/>
        <v/>
      </c>
      <c r="AF48" s="79"/>
      <c r="AG48" s="39" t="str">
        <f t="shared" si="24"/>
        <v/>
      </c>
      <c r="AH48" s="79"/>
      <c r="AI48" s="39" t="str">
        <f t="shared" si="25"/>
        <v/>
      </c>
      <c r="AJ48" s="85"/>
      <c r="AK48" s="39"/>
      <c r="AL48" s="79"/>
      <c r="AM48" s="39" t="str">
        <f t="shared" si="52"/>
        <v/>
      </c>
      <c r="AN48" s="79"/>
      <c r="AO48" s="39" t="str">
        <f t="shared" si="53"/>
        <v/>
      </c>
      <c r="AP48" s="79"/>
      <c r="AQ48" s="39" t="str">
        <f t="shared" si="54"/>
        <v/>
      </c>
      <c r="AR48" s="90"/>
      <c r="AS48" s="39"/>
      <c r="AT48" s="79"/>
      <c r="AU48" s="39" t="str">
        <f t="shared" si="55"/>
        <v/>
      </c>
      <c r="AV48" s="79"/>
      <c r="AW48" s="39" t="str">
        <f t="shared" si="56"/>
        <v/>
      </c>
      <c r="AX48" s="79"/>
      <c r="AY48" s="39" t="str">
        <f t="shared" si="57"/>
        <v/>
      </c>
      <c r="AZ48" s="85"/>
      <c r="BA48" s="39"/>
      <c r="BB48" s="79"/>
      <c r="BC48" s="39"/>
      <c r="BD48" s="79"/>
      <c r="BE48" s="39"/>
      <c r="BF48" s="79"/>
      <c r="BG48" s="39" t="str">
        <f t="shared" si="58"/>
        <v/>
      </c>
    </row>
    <row r="49" spans="2:60" hidden="1">
      <c r="B49" s="39">
        <v>23000</v>
      </c>
      <c r="F49" s="40">
        <v>8</v>
      </c>
      <c r="K49" s="40" t="s">
        <v>713</v>
      </c>
      <c r="L49" s="40"/>
      <c r="O49" s="39" t="str">
        <f t="shared" si="50"/>
        <v/>
      </c>
      <c r="P49" s="79"/>
      <c r="Q49" s="39" t="str">
        <f t="shared" si="26"/>
        <v/>
      </c>
      <c r="R49" s="79"/>
      <c r="S49" s="39" t="str">
        <f t="shared" si="28"/>
        <v/>
      </c>
      <c r="T49" s="85"/>
      <c r="V49" s="79"/>
      <c r="X49" s="79"/>
      <c r="Y49" s="39" t="str">
        <f t="shared" si="29"/>
        <v/>
      </c>
      <c r="Z49" s="79"/>
      <c r="AA49" s="39" t="str">
        <f t="shared" si="51"/>
        <v/>
      </c>
      <c r="AB49" s="90"/>
      <c r="AC49" s="39"/>
      <c r="AD49" s="79"/>
      <c r="AE49" s="39" t="str">
        <f t="shared" si="23"/>
        <v/>
      </c>
      <c r="AF49" s="79"/>
      <c r="AG49" s="39" t="str">
        <f t="shared" si="24"/>
        <v/>
      </c>
      <c r="AH49" s="79"/>
      <c r="AI49" s="39" t="str">
        <f t="shared" si="25"/>
        <v/>
      </c>
      <c r="AJ49" s="85"/>
      <c r="AK49" s="39"/>
      <c r="AL49" s="79"/>
      <c r="AM49" s="39" t="str">
        <f t="shared" si="52"/>
        <v/>
      </c>
      <c r="AN49" s="79"/>
      <c r="AO49" s="39" t="str">
        <f t="shared" si="53"/>
        <v/>
      </c>
      <c r="AP49" s="79"/>
      <c r="AQ49" s="39" t="str">
        <f t="shared" si="54"/>
        <v/>
      </c>
      <c r="AR49" s="90"/>
      <c r="AS49" s="39"/>
      <c r="AT49" s="79"/>
      <c r="AU49" s="39" t="str">
        <f t="shared" si="55"/>
        <v/>
      </c>
      <c r="AV49" s="79"/>
      <c r="AW49" s="39" t="str">
        <f t="shared" si="56"/>
        <v/>
      </c>
      <c r="AX49" s="79"/>
      <c r="AY49" s="39" t="str">
        <f t="shared" si="57"/>
        <v/>
      </c>
      <c r="AZ49" s="85"/>
      <c r="BA49" s="39"/>
      <c r="BB49" s="79"/>
      <c r="BC49" s="39"/>
      <c r="BD49" s="79"/>
      <c r="BE49" s="39"/>
      <c r="BF49" s="79"/>
      <c r="BG49" s="39" t="str">
        <f t="shared" si="58"/>
        <v/>
      </c>
    </row>
    <row r="50" spans="2:60" hidden="1">
      <c r="B50" s="39">
        <v>23000</v>
      </c>
      <c r="C50" s="39">
        <v>4600</v>
      </c>
      <c r="F50" s="40">
        <v>8</v>
      </c>
      <c r="K50" s="40" t="s">
        <v>713</v>
      </c>
      <c r="L50" s="79">
        <v>0.1</v>
      </c>
      <c r="M50" s="39">
        <f t="shared" ref="M50:M58" si="59">B50*L50</f>
        <v>2300</v>
      </c>
      <c r="N50" s="79">
        <f t="shared" ref="N50:N57" si="60">L50-L50*1/3</f>
        <v>6.666666666666668E-2</v>
      </c>
      <c r="O50" s="39">
        <f t="shared" si="50"/>
        <v>1533.3333333333337</v>
      </c>
      <c r="P50" s="79">
        <f t="shared" si="37"/>
        <v>3.333333333333334E-2</v>
      </c>
      <c r="Q50" s="39">
        <f t="shared" si="26"/>
        <v>766.66666666666686</v>
      </c>
      <c r="R50" s="79">
        <f t="shared" si="33"/>
        <v>2.2222222222222227E-2</v>
      </c>
      <c r="S50" s="39">
        <f t="shared" si="28"/>
        <v>511.1111111111112</v>
      </c>
      <c r="T50" s="84">
        <v>0.15</v>
      </c>
      <c r="U50" s="39">
        <f t="shared" ref="U50:U58" si="61">B50*T50</f>
        <v>3450</v>
      </c>
      <c r="V50" s="79">
        <f t="shared" si="10"/>
        <v>0.1</v>
      </c>
      <c r="W50" s="39">
        <f t="shared" ref="W50:W58" si="62">IF(U50="","",B50*V50)</f>
        <v>2300</v>
      </c>
      <c r="X50" s="79">
        <f t="shared" si="35"/>
        <v>0.05</v>
      </c>
      <c r="Y50" s="39">
        <f t="shared" si="29"/>
        <v>1150</v>
      </c>
      <c r="Z50" s="79">
        <f t="shared" si="30"/>
        <v>3.333333333333334E-2</v>
      </c>
      <c r="AA50" s="39">
        <f t="shared" si="51"/>
        <v>766.66666666666686</v>
      </c>
      <c r="AB50" s="89">
        <v>0.15</v>
      </c>
      <c r="AC50" s="39">
        <f t="shared" ref="AC50:AC58" si="63">B50*AB50</f>
        <v>3450</v>
      </c>
      <c r="AD50" s="79">
        <f t="shared" si="11"/>
        <v>0.1</v>
      </c>
      <c r="AE50" s="39">
        <f t="shared" ref="AE50:AE58" si="64">IF(AC50="","",B50*AD50)</f>
        <v>2300</v>
      </c>
      <c r="AF50" s="79">
        <f t="shared" si="31"/>
        <v>0.05</v>
      </c>
      <c r="AG50" s="39">
        <f t="shared" ref="AG50:AG58" si="65">IF(AC50="","",B50*AF50)</f>
        <v>1150</v>
      </c>
      <c r="AH50" s="79">
        <v>0</v>
      </c>
      <c r="AI50" s="39">
        <f t="shared" ref="AI50:AI58" si="66">IF(AC50="","",B50*AH50)</f>
        <v>0</v>
      </c>
      <c r="AJ50" s="84">
        <v>0.1</v>
      </c>
      <c r="AK50" s="39">
        <f t="shared" ref="AK50:AK58" si="67">B50*AJ50</f>
        <v>2300</v>
      </c>
      <c r="AL50" s="79">
        <f t="shared" si="13"/>
        <v>6.666666666666668E-2</v>
      </c>
      <c r="AM50" s="39">
        <f t="shared" si="52"/>
        <v>1533.3333333333337</v>
      </c>
      <c r="AN50" s="91">
        <v>0</v>
      </c>
      <c r="AO50" s="39">
        <f t="shared" si="53"/>
        <v>0</v>
      </c>
      <c r="AP50" s="79">
        <f t="shared" si="15"/>
        <v>2.2222222222222227E-2</v>
      </c>
      <c r="AQ50" s="39">
        <f t="shared" si="54"/>
        <v>511.1111111111112</v>
      </c>
      <c r="AR50" s="89">
        <v>0.4</v>
      </c>
      <c r="AS50" s="39">
        <f t="shared" ref="AS50:AS58" si="68">B50*AR50</f>
        <v>9200</v>
      </c>
      <c r="AT50" s="79">
        <f t="shared" si="32"/>
        <v>0.26666666666666672</v>
      </c>
      <c r="AU50" s="39">
        <f t="shared" si="55"/>
        <v>6133.3333333333348</v>
      </c>
      <c r="AV50" s="79">
        <f t="shared" si="16"/>
        <v>0.13333333333333336</v>
      </c>
      <c r="AW50" s="39">
        <f t="shared" si="56"/>
        <v>3066.6666666666674</v>
      </c>
      <c r="AX50" s="79">
        <f t="shared" si="17"/>
        <v>8.8888888888888906E-2</v>
      </c>
      <c r="AY50" s="39">
        <f t="shared" si="57"/>
        <v>2044.4444444444448</v>
      </c>
      <c r="AZ50" s="84">
        <v>0.14000000000000001</v>
      </c>
      <c r="BA50" s="39">
        <f t="shared" ref="BA50:BA58" si="69">B50*AZ50</f>
        <v>3220.0000000000005</v>
      </c>
      <c r="BB50" s="79">
        <f t="shared" si="18"/>
        <v>9.3333333333333351E-2</v>
      </c>
      <c r="BC50" s="39">
        <f t="shared" ref="BC50:BC58" si="70">IF(BA50="","",B50*BB50)</f>
        <v>2146.666666666667</v>
      </c>
      <c r="BD50" s="79">
        <f t="shared" si="19"/>
        <v>4.6666666666666676E-2</v>
      </c>
      <c r="BE50" s="39">
        <f t="shared" ref="BE50:BE58" si="71">IF(BA50="","",B50*BD50)</f>
        <v>1073.3333333333335</v>
      </c>
      <c r="BF50" s="79">
        <f t="shared" si="20"/>
        <v>3.1111111111111117E-2</v>
      </c>
      <c r="BG50" s="39">
        <f t="shared" si="58"/>
        <v>715.55555555555566</v>
      </c>
    </row>
    <row r="51" spans="2:60" hidden="1">
      <c r="B51" s="39">
        <v>102000</v>
      </c>
      <c r="C51" s="39">
        <v>20400</v>
      </c>
      <c r="F51" s="40">
        <v>9</v>
      </c>
      <c r="L51" s="79">
        <v>0.2</v>
      </c>
      <c r="M51" s="39">
        <f t="shared" si="59"/>
        <v>20400</v>
      </c>
      <c r="N51" s="79">
        <v>0.1</v>
      </c>
      <c r="O51" s="39">
        <f t="shared" si="50"/>
        <v>10200</v>
      </c>
      <c r="P51" s="79">
        <f t="shared" si="37"/>
        <v>0.05</v>
      </c>
      <c r="Q51" s="39">
        <f t="shared" si="26"/>
        <v>5100</v>
      </c>
      <c r="R51" s="79">
        <f t="shared" si="33"/>
        <v>3.333333333333334E-2</v>
      </c>
      <c r="S51" s="39">
        <f t="shared" si="28"/>
        <v>3400.0000000000005</v>
      </c>
      <c r="T51" s="84">
        <v>0.25</v>
      </c>
      <c r="U51" s="39">
        <f t="shared" si="61"/>
        <v>25500</v>
      </c>
      <c r="V51" s="79">
        <v>0.2</v>
      </c>
      <c r="W51" s="39">
        <f t="shared" si="62"/>
        <v>20400</v>
      </c>
      <c r="X51" s="79">
        <f t="shared" si="35"/>
        <v>0.1</v>
      </c>
      <c r="Y51" s="39">
        <f t="shared" si="29"/>
        <v>10200</v>
      </c>
      <c r="Z51" s="79">
        <f t="shared" si="30"/>
        <v>6.666666666666668E-2</v>
      </c>
      <c r="AA51" s="39">
        <f t="shared" si="51"/>
        <v>6800.0000000000009</v>
      </c>
      <c r="AB51" s="89">
        <v>0.25</v>
      </c>
      <c r="AC51" s="39">
        <f t="shared" si="63"/>
        <v>25500</v>
      </c>
      <c r="AD51" s="79">
        <f t="shared" si="11"/>
        <v>0.16666666666666669</v>
      </c>
      <c r="AE51" s="39">
        <f t="shared" si="64"/>
        <v>17000.000000000004</v>
      </c>
      <c r="AF51" s="79">
        <f t="shared" si="31"/>
        <v>8.3333333333333343E-2</v>
      </c>
      <c r="AG51" s="39">
        <f t="shared" si="65"/>
        <v>8500.0000000000018</v>
      </c>
      <c r="AH51" s="79">
        <f t="shared" si="12"/>
        <v>5.5555555555555566E-2</v>
      </c>
      <c r="AI51" s="39">
        <f t="shared" si="66"/>
        <v>5666.6666666666679</v>
      </c>
      <c r="AJ51" s="84">
        <v>0.2</v>
      </c>
      <c r="AK51" s="39">
        <f t="shared" si="67"/>
        <v>20400</v>
      </c>
      <c r="AL51" s="79">
        <f t="shared" si="13"/>
        <v>0.13333333333333336</v>
      </c>
      <c r="AM51" s="39">
        <f t="shared" si="52"/>
        <v>13600.000000000002</v>
      </c>
      <c r="AN51" s="79">
        <f t="shared" si="14"/>
        <v>6.666666666666668E-2</v>
      </c>
      <c r="AO51" s="39">
        <f t="shared" si="53"/>
        <v>6800.0000000000009</v>
      </c>
      <c r="AP51" s="79">
        <f t="shared" si="15"/>
        <v>4.4444444444444453E-2</v>
      </c>
      <c r="AQ51" s="39">
        <f t="shared" si="54"/>
        <v>4533.3333333333339</v>
      </c>
      <c r="AR51" s="89">
        <v>0.2</v>
      </c>
      <c r="AS51" s="39">
        <f t="shared" si="68"/>
        <v>20400</v>
      </c>
      <c r="AT51" s="79">
        <f t="shared" si="32"/>
        <v>0.13333333333333336</v>
      </c>
      <c r="AU51" s="39">
        <f t="shared" si="55"/>
        <v>13600.000000000002</v>
      </c>
      <c r="AV51" s="79">
        <f t="shared" si="16"/>
        <v>6.666666666666668E-2</v>
      </c>
      <c r="AW51" s="39">
        <f t="shared" si="56"/>
        <v>6800.0000000000009</v>
      </c>
      <c r="AX51" s="79">
        <f t="shared" si="17"/>
        <v>4.4444444444444453E-2</v>
      </c>
      <c r="AY51" s="39">
        <f t="shared" si="57"/>
        <v>4533.3333333333339</v>
      </c>
      <c r="AZ51" s="84">
        <v>0.19</v>
      </c>
      <c r="BA51" s="39">
        <f t="shared" si="69"/>
        <v>19380</v>
      </c>
      <c r="BB51" s="79">
        <f t="shared" si="18"/>
        <v>0.12666666666666665</v>
      </c>
      <c r="BC51" s="39">
        <f t="shared" si="70"/>
        <v>12919.999999999998</v>
      </c>
      <c r="BD51" s="79">
        <f t="shared" si="19"/>
        <v>6.3333333333333325E-2</v>
      </c>
      <c r="BE51" s="39">
        <f t="shared" si="71"/>
        <v>6459.9999999999991</v>
      </c>
      <c r="BF51" s="79">
        <f t="shared" si="20"/>
        <v>4.2222222222222217E-2</v>
      </c>
      <c r="BG51" s="39">
        <f t="shared" si="58"/>
        <v>4306.6666666666661</v>
      </c>
    </row>
    <row r="52" spans="2:60" hidden="1">
      <c r="B52" s="39">
        <v>340000</v>
      </c>
      <c r="C52" s="39">
        <v>68000</v>
      </c>
      <c r="F52" s="40">
        <v>9</v>
      </c>
      <c r="L52" s="79">
        <v>0.25</v>
      </c>
      <c r="M52" s="39">
        <f t="shared" si="59"/>
        <v>85000</v>
      </c>
      <c r="N52" s="79">
        <v>0.05</v>
      </c>
      <c r="O52" s="39">
        <f t="shared" si="50"/>
        <v>17000</v>
      </c>
      <c r="P52" s="79">
        <v>5.0000000000000001E-3</v>
      </c>
      <c r="Q52" s="39">
        <f t="shared" si="26"/>
        <v>1700</v>
      </c>
      <c r="R52" s="79">
        <f t="shared" si="33"/>
        <v>1.666666666666667E-2</v>
      </c>
      <c r="S52" s="39">
        <f t="shared" si="28"/>
        <v>5666.6666666666679</v>
      </c>
      <c r="T52" s="84">
        <v>0.1</v>
      </c>
      <c r="U52" s="39">
        <f t="shared" si="61"/>
        <v>34000</v>
      </c>
      <c r="V52" s="79">
        <f t="shared" si="10"/>
        <v>6.666666666666668E-2</v>
      </c>
      <c r="W52" s="39">
        <f t="shared" si="62"/>
        <v>22666.666666666672</v>
      </c>
      <c r="X52" s="79">
        <f t="shared" si="35"/>
        <v>3.333333333333334E-2</v>
      </c>
      <c r="Y52" s="39">
        <f t="shared" si="29"/>
        <v>11333.333333333336</v>
      </c>
      <c r="Z52" s="79">
        <f t="shared" si="30"/>
        <v>2.2222222222222227E-2</v>
      </c>
      <c r="AA52" s="39">
        <f t="shared" si="51"/>
        <v>7555.5555555555575</v>
      </c>
      <c r="AB52" s="89">
        <v>0.3</v>
      </c>
      <c r="AC52" s="39">
        <f t="shared" si="63"/>
        <v>102000</v>
      </c>
      <c r="AD52" s="79">
        <f t="shared" si="11"/>
        <v>0.2</v>
      </c>
      <c r="AE52" s="39">
        <f t="shared" si="64"/>
        <v>68000</v>
      </c>
      <c r="AF52" s="79">
        <f t="shared" si="31"/>
        <v>0.1</v>
      </c>
      <c r="AG52" s="39">
        <f t="shared" si="65"/>
        <v>34000</v>
      </c>
      <c r="AH52" s="79">
        <v>0.1</v>
      </c>
      <c r="AI52" s="39">
        <f t="shared" si="66"/>
        <v>34000</v>
      </c>
      <c r="AJ52" s="84">
        <v>0.35</v>
      </c>
      <c r="AK52" s="39">
        <f t="shared" si="67"/>
        <v>118999.99999999999</v>
      </c>
      <c r="AL52" s="79">
        <f t="shared" si="13"/>
        <v>0.23333333333333334</v>
      </c>
      <c r="AM52" s="39">
        <f t="shared" si="52"/>
        <v>79333.333333333328</v>
      </c>
      <c r="AN52" s="79">
        <f t="shared" si="14"/>
        <v>0.11666666666666667</v>
      </c>
      <c r="AO52" s="39">
        <f t="shared" si="53"/>
        <v>39666.666666666664</v>
      </c>
      <c r="AP52" s="79">
        <f t="shared" si="15"/>
        <v>7.7777777777777779E-2</v>
      </c>
      <c r="AQ52" s="39">
        <f t="shared" si="54"/>
        <v>26444.444444444445</v>
      </c>
      <c r="AR52" s="89">
        <v>0.1</v>
      </c>
      <c r="AS52" s="39">
        <f t="shared" si="68"/>
        <v>34000</v>
      </c>
      <c r="AT52" s="79">
        <f t="shared" si="32"/>
        <v>6.666666666666668E-2</v>
      </c>
      <c r="AU52" s="39">
        <f t="shared" si="55"/>
        <v>22666.666666666672</v>
      </c>
      <c r="AV52" s="79">
        <f t="shared" si="16"/>
        <v>3.333333333333334E-2</v>
      </c>
      <c r="AW52" s="39">
        <f t="shared" si="56"/>
        <v>11333.333333333336</v>
      </c>
      <c r="AX52" s="79">
        <f t="shared" si="17"/>
        <v>2.2222222222222227E-2</v>
      </c>
      <c r="AY52" s="39">
        <f t="shared" si="57"/>
        <v>7555.5555555555575</v>
      </c>
      <c r="AZ52" s="84">
        <v>0.3</v>
      </c>
      <c r="BA52" s="39">
        <f t="shared" si="69"/>
        <v>102000</v>
      </c>
      <c r="BB52" s="79">
        <f t="shared" si="18"/>
        <v>0.2</v>
      </c>
      <c r="BC52" s="39">
        <f t="shared" si="70"/>
        <v>68000</v>
      </c>
      <c r="BD52" s="79">
        <f t="shared" si="19"/>
        <v>0.1</v>
      </c>
      <c r="BE52" s="39">
        <f t="shared" si="71"/>
        <v>34000</v>
      </c>
      <c r="BF52" s="79">
        <f t="shared" si="20"/>
        <v>6.666666666666668E-2</v>
      </c>
      <c r="BG52" s="39">
        <f t="shared" si="58"/>
        <v>22666.666666666672</v>
      </c>
    </row>
    <row r="53" spans="2:60" hidden="1">
      <c r="B53" s="39">
        <v>23000</v>
      </c>
      <c r="F53" s="40">
        <v>9</v>
      </c>
      <c r="L53" s="79">
        <v>0.15</v>
      </c>
      <c r="M53" s="39">
        <f t="shared" si="59"/>
        <v>3450</v>
      </c>
      <c r="N53" s="79">
        <f t="shared" si="60"/>
        <v>0.1</v>
      </c>
      <c r="O53" s="39">
        <f t="shared" si="50"/>
        <v>2300</v>
      </c>
      <c r="P53" s="79">
        <f t="shared" si="37"/>
        <v>0.05</v>
      </c>
      <c r="Q53" s="39">
        <f t="shared" si="26"/>
        <v>1150</v>
      </c>
      <c r="R53" s="79">
        <f t="shared" si="33"/>
        <v>3.333333333333334E-2</v>
      </c>
      <c r="S53" s="39">
        <f t="shared" si="28"/>
        <v>766.66666666666686</v>
      </c>
      <c r="T53" s="84">
        <v>0.18</v>
      </c>
      <c r="U53" s="39">
        <f t="shared" si="61"/>
        <v>4140</v>
      </c>
      <c r="V53" s="79">
        <f t="shared" si="10"/>
        <v>0.12</v>
      </c>
      <c r="W53" s="39">
        <f t="shared" si="62"/>
        <v>2760</v>
      </c>
      <c r="X53" s="79">
        <f t="shared" si="35"/>
        <v>0.06</v>
      </c>
      <c r="Y53" s="39">
        <f t="shared" si="29"/>
        <v>1380</v>
      </c>
      <c r="Z53" s="79">
        <f t="shared" si="30"/>
        <v>3.9999999999999994E-2</v>
      </c>
      <c r="AA53" s="39">
        <f t="shared" si="51"/>
        <v>919.99999999999989</v>
      </c>
      <c r="AB53" s="89">
        <v>0.1</v>
      </c>
      <c r="AC53" s="39">
        <f t="shared" si="63"/>
        <v>2300</v>
      </c>
      <c r="AD53" s="79">
        <f t="shared" si="11"/>
        <v>6.666666666666668E-2</v>
      </c>
      <c r="AE53" s="39">
        <f t="shared" si="64"/>
        <v>1533.3333333333337</v>
      </c>
      <c r="AF53" s="79">
        <f t="shared" si="31"/>
        <v>3.333333333333334E-2</v>
      </c>
      <c r="AG53" s="39">
        <f t="shared" si="65"/>
        <v>766.66666666666686</v>
      </c>
      <c r="AH53" s="79">
        <f t="shared" si="12"/>
        <v>2.2222222222222227E-2</v>
      </c>
      <c r="AI53" s="39">
        <f t="shared" si="66"/>
        <v>511.1111111111112</v>
      </c>
      <c r="AJ53" s="84">
        <v>0.4</v>
      </c>
      <c r="AK53" s="39">
        <f t="shared" si="67"/>
        <v>9200</v>
      </c>
      <c r="AL53" s="79">
        <f t="shared" si="13"/>
        <v>0.26666666666666672</v>
      </c>
      <c r="AM53" s="39">
        <f t="shared" si="52"/>
        <v>6133.3333333333348</v>
      </c>
      <c r="AN53" s="79">
        <f t="shared" si="14"/>
        <v>0.13333333333333336</v>
      </c>
      <c r="AO53" s="39">
        <f t="shared" si="53"/>
        <v>3066.6666666666674</v>
      </c>
      <c r="AP53" s="79">
        <f t="shared" si="15"/>
        <v>8.8888888888888906E-2</v>
      </c>
      <c r="AQ53" s="39">
        <f t="shared" si="54"/>
        <v>2044.4444444444448</v>
      </c>
      <c r="AR53" s="89">
        <v>0.35</v>
      </c>
      <c r="AS53" s="39">
        <f t="shared" si="68"/>
        <v>8049.9999999999991</v>
      </c>
      <c r="AT53" s="79">
        <f t="shared" si="32"/>
        <v>0.23333333333333334</v>
      </c>
      <c r="AU53" s="39">
        <f t="shared" si="55"/>
        <v>5366.666666666667</v>
      </c>
      <c r="AV53" s="79">
        <f t="shared" si="16"/>
        <v>0.11666666666666667</v>
      </c>
      <c r="AW53" s="39">
        <f t="shared" si="56"/>
        <v>2683.3333333333335</v>
      </c>
      <c r="AX53" s="79">
        <f t="shared" si="17"/>
        <v>7.7777777777777779E-2</v>
      </c>
      <c r="AY53" s="39">
        <f t="shared" si="57"/>
        <v>1788.8888888888889</v>
      </c>
      <c r="AZ53" s="84">
        <v>0.45</v>
      </c>
      <c r="BA53" s="39">
        <f t="shared" si="69"/>
        <v>10350</v>
      </c>
      <c r="BB53" s="79">
        <f t="shared" si="18"/>
        <v>0.30000000000000004</v>
      </c>
      <c r="BC53" s="39">
        <f t="shared" si="70"/>
        <v>6900.0000000000009</v>
      </c>
      <c r="BD53" s="79">
        <f t="shared" si="19"/>
        <v>0.15000000000000002</v>
      </c>
      <c r="BE53" s="39">
        <f t="shared" si="71"/>
        <v>3450.0000000000005</v>
      </c>
      <c r="BF53" s="79">
        <f t="shared" si="20"/>
        <v>0.1</v>
      </c>
      <c r="BG53" s="39">
        <f t="shared" si="58"/>
        <v>2300</v>
      </c>
    </row>
    <row r="54" spans="2:60" hidden="1">
      <c r="B54" s="39">
        <v>23000</v>
      </c>
      <c r="C54" s="39">
        <v>4600</v>
      </c>
      <c r="F54" s="40">
        <v>9</v>
      </c>
      <c r="L54" s="79">
        <v>0.3</v>
      </c>
      <c r="M54" s="39">
        <f t="shared" si="59"/>
        <v>6900</v>
      </c>
      <c r="N54" s="79">
        <v>0.3</v>
      </c>
      <c r="O54" s="39">
        <f t="shared" si="50"/>
        <v>6900</v>
      </c>
      <c r="P54" s="79">
        <f t="shared" si="37"/>
        <v>0.15</v>
      </c>
      <c r="Q54" s="39">
        <f t="shared" si="26"/>
        <v>3450</v>
      </c>
      <c r="R54" s="79">
        <f t="shared" si="33"/>
        <v>0.1</v>
      </c>
      <c r="S54" s="39">
        <f t="shared" si="28"/>
        <v>2300</v>
      </c>
      <c r="T54" s="84">
        <v>0.155</v>
      </c>
      <c r="U54" s="39">
        <f t="shared" si="61"/>
        <v>3565</v>
      </c>
      <c r="V54" s="79">
        <v>0.08</v>
      </c>
      <c r="W54" s="39">
        <f t="shared" si="62"/>
        <v>1840</v>
      </c>
      <c r="X54" s="79">
        <f t="shared" si="35"/>
        <v>0.04</v>
      </c>
      <c r="Y54" s="39">
        <f t="shared" si="29"/>
        <v>920</v>
      </c>
      <c r="Z54" s="79">
        <f t="shared" si="30"/>
        <v>2.6666666666666665E-2</v>
      </c>
      <c r="AA54" s="39">
        <f t="shared" si="51"/>
        <v>613.33333333333326</v>
      </c>
      <c r="AB54" s="89">
        <v>0.4</v>
      </c>
      <c r="AC54" s="39">
        <f t="shared" si="63"/>
        <v>9200</v>
      </c>
      <c r="AD54" s="79">
        <f t="shared" si="11"/>
        <v>0.26666666666666672</v>
      </c>
      <c r="AE54" s="39">
        <f t="shared" si="64"/>
        <v>6133.3333333333348</v>
      </c>
      <c r="AF54" s="79">
        <f t="shared" si="31"/>
        <v>0.13333333333333336</v>
      </c>
      <c r="AG54" s="39">
        <f t="shared" si="65"/>
        <v>3066.6666666666674</v>
      </c>
      <c r="AH54" s="79">
        <f t="shared" si="12"/>
        <v>8.8888888888888906E-2</v>
      </c>
      <c r="AI54" s="39">
        <f t="shared" si="66"/>
        <v>2044.4444444444448</v>
      </c>
      <c r="AJ54" s="84">
        <v>0.05</v>
      </c>
      <c r="AK54" s="39">
        <f t="shared" si="67"/>
        <v>1150</v>
      </c>
      <c r="AL54" s="79">
        <f t="shared" si="13"/>
        <v>3.333333333333334E-2</v>
      </c>
      <c r="AM54" s="39">
        <f t="shared" si="52"/>
        <v>766.66666666666686</v>
      </c>
      <c r="AN54" s="79">
        <v>0</v>
      </c>
      <c r="AO54" s="39">
        <f t="shared" si="53"/>
        <v>0</v>
      </c>
      <c r="AP54" s="79">
        <f t="shared" si="15"/>
        <v>1.1111111111111113E-2</v>
      </c>
      <c r="AQ54" s="39">
        <f t="shared" si="54"/>
        <v>255.5555555555556</v>
      </c>
      <c r="AR54" s="89">
        <v>0.25</v>
      </c>
      <c r="AS54" s="39">
        <f t="shared" si="68"/>
        <v>5750</v>
      </c>
      <c r="AT54" s="79">
        <f t="shared" si="32"/>
        <v>0.16666666666666669</v>
      </c>
      <c r="AU54" s="39">
        <f t="shared" si="55"/>
        <v>3833.3333333333339</v>
      </c>
      <c r="AV54" s="79">
        <f t="shared" si="16"/>
        <v>8.3333333333333343E-2</v>
      </c>
      <c r="AW54" s="39">
        <f t="shared" si="56"/>
        <v>1916.666666666667</v>
      </c>
      <c r="AX54" s="79">
        <f t="shared" si="17"/>
        <v>5.5555555555555566E-2</v>
      </c>
      <c r="AY54" s="39">
        <f t="shared" si="57"/>
        <v>1277.7777777777781</v>
      </c>
      <c r="AZ54" s="84">
        <v>0.1</v>
      </c>
      <c r="BA54" s="39">
        <f t="shared" si="69"/>
        <v>2300</v>
      </c>
      <c r="BB54" s="79">
        <f t="shared" si="18"/>
        <v>6.666666666666668E-2</v>
      </c>
      <c r="BC54" s="39">
        <f t="shared" si="70"/>
        <v>1533.3333333333337</v>
      </c>
      <c r="BD54" s="79">
        <f t="shared" si="19"/>
        <v>3.333333333333334E-2</v>
      </c>
      <c r="BE54" s="39">
        <f t="shared" si="71"/>
        <v>766.66666666666686</v>
      </c>
      <c r="BF54" s="79">
        <f t="shared" si="20"/>
        <v>2.2222222222222227E-2</v>
      </c>
      <c r="BG54" s="39">
        <f t="shared" si="58"/>
        <v>511.1111111111112</v>
      </c>
    </row>
    <row r="55" spans="2:60" hidden="1">
      <c r="B55" s="39">
        <v>102000</v>
      </c>
      <c r="C55" s="39">
        <v>20400</v>
      </c>
      <c r="F55" s="40">
        <v>9</v>
      </c>
      <c r="L55" s="79">
        <v>0.25</v>
      </c>
      <c r="M55" s="39">
        <f t="shared" si="59"/>
        <v>25500</v>
      </c>
      <c r="N55" s="79">
        <f t="shared" si="60"/>
        <v>0.16666666666666669</v>
      </c>
      <c r="O55" s="39">
        <f t="shared" si="50"/>
        <v>17000.000000000004</v>
      </c>
      <c r="P55" s="79">
        <f t="shared" si="37"/>
        <v>8.3333333333333343E-2</v>
      </c>
      <c r="Q55" s="39">
        <f t="shared" si="26"/>
        <v>8500.0000000000018</v>
      </c>
      <c r="R55" s="79">
        <f t="shared" si="33"/>
        <v>5.5555555555555566E-2</v>
      </c>
      <c r="S55" s="39">
        <f t="shared" si="28"/>
        <v>5666.6666666666679</v>
      </c>
      <c r="T55" s="84">
        <v>0.5</v>
      </c>
      <c r="U55" s="39">
        <f t="shared" si="61"/>
        <v>51000</v>
      </c>
      <c r="V55" s="79">
        <f t="shared" si="10"/>
        <v>0.33333333333333337</v>
      </c>
      <c r="W55" s="39">
        <f t="shared" si="62"/>
        <v>34000.000000000007</v>
      </c>
      <c r="X55" s="79">
        <f t="shared" si="35"/>
        <v>0.16666666666666669</v>
      </c>
      <c r="Y55" s="39">
        <f t="shared" si="29"/>
        <v>17000.000000000004</v>
      </c>
      <c r="Z55" s="79">
        <f t="shared" si="30"/>
        <v>0.11111111111111113</v>
      </c>
      <c r="AA55" s="39">
        <f t="shared" si="51"/>
        <v>11333.333333333336</v>
      </c>
      <c r="AB55" s="89">
        <v>0.1</v>
      </c>
      <c r="AC55" s="39">
        <f t="shared" si="63"/>
        <v>10200</v>
      </c>
      <c r="AD55" s="79">
        <f t="shared" si="11"/>
        <v>6.666666666666668E-2</v>
      </c>
      <c r="AE55" s="39">
        <f t="shared" si="64"/>
        <v>6800.0000000000009</v>
      </c>
      <c r="AF55" s="79">
        <v>0</v>
      </c>
      <c r="AG55" s="39">
        <f t="shared" si="65"/>
        <v>0</v>
      </c>
      <c r="AH55" s="79">
        <v>0.05</v>
      </c>
      <c r="AI55" s="39">
        <f t="shared" si="66"/>
        <v>5100</v>
      </c>
      <c r="AJ55" s="84">
        <v>7.0000000000000007E-2</v>
      </c>
      <c r="AK55" s="39">
        <f t="shared" si="67"/>
        <v>7140.0000000000009</v>
      </c>
      <c r="AL55" s="79">
        <f t="shared" si="13"/>
        <v>4.6666666666666676E-2</v>
      </c>
      <c r="AM55" s="39">
        <f t="shared" si="52"/>
        <v>4760.0000000000009</v>
      </c>
      <c r="AN55" s="79">
        <f t="shared" si="14"/>
        <v>2.3333333333333338E-2</v>
      </c>
      <c r="AO55" s="39">
        <f t="shared" si="53"/>
        <v>2380.0000000000005</v>
      </c>
      <c r="AP55" s="79">
        <f t="shared" si="15"/>
        <v>1.5555555555555559E-2</v>
      </c>
      <c r="AQ55" s="39">
        <f t="shared" si="54"/>
        <v>1586.666666666667</v>
      </c>
      <c r="AR55" s="89">
        <v>0.5</v>
      </c>
      <c r="AS55" s="39">
        <f t="shared" si="68"/>
        <v>51000</v>
      </c>
      <c r="AT55" s="79">
        <f t="shared" si="32"/>
        <v>0.33333333333333337</v>
      </c>
      <c r="AU55" s="39">
        <f t="shared" si="55"/>
        <v>34000.000000000007</v>
      </c>
      <c r="AV55" s="79">
        <f t="shared" si="16"/>
        <v>0.16666666666666669</v>
      </c>
      <c r="AW55" s="39">
        <f t="shared" si="56"/>
        <v>17000.000000000004</v>
      </c>
      <c r="AX55" s="79">
        <f t="shared" si="17"/>
        <v>0.11111111111111113</v>
      </c>
      <c r="AY55" s="39">
        <f t="shared" si="57"/>
        <v>11333.333333333336</v>
      </c>
      <c r="AZ55" s="84">
        <v>0.09</v>
      </c>
      <c r="BA55" s="39">
        <f t="shared" si="69"/>
        <v>9180</v>
      </c>
      <c r="BB55" s="79">
        <f t="shared" si="18"/>
        <v>0.06</v>
      </c>
      <c r="BC55" s="39">
        <f t="shared" si="70"/>
        <v>6120</v>
      </c>
      <c r="BD55" s="79">
        <f t="shared" si="19"/>
        <v>0.03</v>
      </c>
      <c r="BE55" s="39">
        <f t="shared" si="71"/>
        <v>3060</v>
      </c>
      <c r="BF55" s="79">
        <f t="shared" si="20"/>
        <v>1.9999999999999997E-2</v>
      </c>
      <c r="BG55" s="39">
        <f t="shared" si="58"/>
        <v>2039.9999999999998</v>
      </c>
    </row>
    <row r="56" spans="2:60" hidden="1">
      <c r="B56" s="39">
        <v>340000</v>
      </c>
      <c r="C56" s="39">
        <v>68000</v>
      </c>
      <c r="F56" s="40">
        <v>9</v>
      </c>
      <c r="L56" s="79">
        <v>0.28000000000000003</v>
      </c>
      <c r="M56" s="39">
        <f t="shared" si="59"/>
        <v>95200.000000000015</v>
      </c>
      <c r="N56" s="79">
        <v>0.13</v>
      </c>
      <c r="O56" s="39">
        <f t="shared" si="50"/>
        <v>44200</v>
      </c>
      <c r="P56" s="79">
        <v>0.02</v>
      </c>
      <c r="Q56" s="39">
        <f t="shared" si="26"/>
        <v>6800</v>
      </c>
      <c r="R56" s="79">
        <f t="shared" si="33"/>
        <v>4.3333333333333335E-2</v>
      </c>
      <c r="S56" s="39">
        <f t="shared" si="28"/>
        <v>14733.333333333334</v>
      </c>
      <c r="T56" s="84">
        <v>0.16</v>
      </c>
      <c r="U56" s="39">
        <f t="shared" si="61"/>
        <v>54400</v>
      </c>
      <c r="V56" s="79">
        <f t="shared" si="10"/>
        <v>0.10666666666666666</v>
      </c>
      <c r="W56" s="39">
        <f t="shared" si="62"/>
        <v>36266.666666666664</v>
      </c>
      <c r="X56" s="79">
        <f t="shared" si="35"/>
        <v>5.333333333333333E-2</v>
      </c>
      <c r="Y56" s="39">
        <f t="shared" si="29"/>
        <v>18133.333333333332</v>
      </c>
      <c r="Z56" s="79">
        <f t="shared" si="30"/>
        <v>3.5555555555555549E-2</v>
      </c>
      <c r="AA56" s="39">
        <f t="shared" si="51"/>
        <v>12088.888888888887</v>
      </c>
      <c r="AB56" s="89">
        <v>0.35</v>
      </c>
      <c r="AC56" s="39">
        <f t="shared" si="63"/>
        <v>118999.99999999999</v>
      </c>
      <c r="AD56" s="79">
        <f t="shared" si="11"/>
        <v>0.23333333333333334</v>
      </c>
      <c r="AE56" s="39">
        <f t="shared" si="64"/>
        <v>79333.333333333328</v>
      </c>
      <c r="AF56" s="79">
        <f t="shared" si="31"/>
        <v>0.11666666666666667</v>
      </c>
      <c r="AG56" s="39">
        <f t="shared" si="65"/>
        <v>39666.666666666664</v>
      </c>
      <c r="AH56" s="79">
        <f t="shared" si="12"/>
        <v>7.7777777777777779E-2</v>
      </c>
      <c r="AI56" s="39">
        <f t="shared" si="66"/>
        <v>26444.444444444445</v>
      </c>
      <c r="AJ56" s="84">
        <v>0.1</v>
      </c>
      <c r="AK56" s="39">
        <f t="shared" si="67"/>
        <v>34000</v>
      </c>
      <c r="AL56" s="79">
        <f t="shared" si="13"/>
        <v>6.666666666666668E-2</v>
      </c>
      <c r="AM56" s="39">
        <f t="shared" si="52"/>
        <v>22666.666666666672</v>
      </c>
      <c r="AN56" s="79">
        <f t="shared" si="14"/>
        <v>3.333333333333334E-2</v>
      </c>
      <c r="AO56" s="39">
        <f t="shared" si="53"/>
        <v>11333.333333333336</v>
      </c>
      <c r="AP56" s="79">
        <f t="shared" si="15"/>
        <v>2.2222222222222227E-2</v>
      </c>
      <c r="AQ56" s="39">
        <f t="shared" si="54"/>
        <v>7555.5555555555575</v>
      </c>
      <c r="AR56" s="89">
        <v>0.1</v>
      </c>
      <c r="AS56" s="39">
        <f t="shared" si="68"/>
        <v>34000</v>
      </c>
      <c r="AT56" s="79">
        <f t="shared" si="32"/>
        <v>6.666666666666668E-2</v>
      </c>
      <c r="AU56" s="39">
        <f t="shared" si="55"/>
        <v>22666.666666666672</v>
      </c>
      <c r="AV56" s="79">
        <f t="shared" si="16"/>
        <v>3.333333333333334E-2</v>
      </c>
      <c r="AW56" s="39">
        <f t="shared" si="56"/>
        <v>11333.333333333336</v>
      </c>
      <c r="AX56" s="79">
        <f t="shared" si="17"/>
        <v>2.2222222222222227E-2</v>
      </c>
      <c r="AY56" s="39">
        <f t="shared" si="57"/>
        <v>7555.5555555555575</v>
      </c>
      <c r="AZ56" s="84">
        <v>7.0000000000000007E-2</v>
      </c>
      <c r="BA56" s="39">
        <f t="shared" si="69"/>
        <v>23800.000000000004</v>
      </c>
      <c r="BB56" s="79">
        <f t="shared" si="18"/>
        <v>4.6666666666666676E-2</v>
      </c>
      <c r="BC56" s="39">
        <f t="shared" si="70"/>
        <v>15866.66666666667</v>
      </c>
      <c r="BD56" s="79">
        <f t="shared" si="19"/>
        <v>2.3333333333333338E-2</v>
      </c>
      <c r="BE56" s="39">
        <f t="shared" si="71"/>
        <v>7933.3333333333348</v>
      </c>
      <c r="BF56" s="79">
        <f t="shared" si="20"/>
        <v>1.5555555555555559E-2</v>
      </c>
      <c r="BG56" s="39">
        <f t="shared" si="58"/>
        <v>5288.8888888888896</v>
      </c>
    </row>
    <row r="57" spans="2:60" hidden="1">
      <c r="B57" s="39">
        <v>23000</v>
      </c>
      <c r="C57" s="39">
        <v>4600</v>
      </c>
      <c r="F57" s="40">
        <v>9</v>
      </c>
      <c r="L57" s="79">
        <v>0.18</v>
      </c>
      <c r="M57" s="39">
        <f t="shared" si="59"/>
        <v>4140</v>
      </c>
      <c r="N57" s="79">
        <f t="shared" si="60"/>
        <v>0.12</v>
      </c>
      <c r="O57" s="39">
        <f t="shared" si="50"/>
        <v>2760</v>
      </c>
      <c r="P57" s="79">
        <f t="shared" si="37"/>
        <v>0.06</v>
      </c>
      <c r="Q57" s="39">
        <f t="shared" si="26"/>
        <v>1380</v>
      </c>
      <c r="R57" s="79">
        <f t="shared" si="33"/>
        <v>3.9999999999999994E-2</v>
      </c>
      <c r="S57" s="39">
        <f t="shared" si="28"/>
        <v>919.99999999999989</v>
      </c>
      <c r="T57" s="84">
        <v>0.18</v>
      </c>
      <c r="U57" s="39">
        <f t="shared" si="61"/>
        <v>4140</v>
      </c>
      <c r="V57" s="79">
        <f t="shared" si="10"/>
        <v>0.12</v>
      </c>
      <c r="W57" s="39">
        <f t="shared" si="62"/>
        <v>2760</v>
      </c>
      <c r="X57" s="79">
        <f t="shared" si="35"/>
        <v>0.06</v>
      </c>
      <c r="Y57" s="39">
        <f t="shared" si="29"/>
        <v>1380</v>
      </c>
      <c r="Z57" s="79">
        <f t="shared" si="30"/>
        <v>3.9999999999999994E-2</v>
      </c>
      <c r="AA57" s="39">
        <f t="shared" si="51"/>
        <v>919.99999999999989</v>
      </c>
      <c r="AB57" s="89">
        <v>0.2</v>
      </c>
      <c r="AC57" s="39">
        <f t="shared" si="63"/>
        <v>4600</v>
      </c>
      <c r="AD57" s="79">
        <v>0.1</v>
      </c>
      <c r="AE57" s="39">
        <f t="shared" si="64"/>
        <v>2300</v>
      </c>
      <c r="AF57" s="79">
        <f t="shared" si="31"/>
        <v>0.05</v>
      </c>
      <c r="AG57" s="39">
        <f t="shared" si="65"/>
        <v>1150</v>
      </c>
      <c r="AH57" s="79">
        <f t="shared" si="12"/>
        <v>3.333333333333334E-2</v>
      </c>
      <c r="AI57" s="39">
        <f t="shared" si="66"/>
        <v>766.66666666666686</v>
      </c>
      <c r="AJ57" s="84">
        <v>0.14000000000000001</v>
      </c>
      <c r="AK57" s="39">
        <f t="shared" si="67"/>
        <v>3220.0000000000005</v>
      </c>
      <c r="AL57" s="79">
        <f t="shared" si="13"/>
        <v>9.3333333333333351E-2</v>
      </c>
      <c r="AM57" s="39">
        <f t="shared" si="52"/>
        <v>2146.666666666667</v>
      </c>
      <c r="AN57" s="79">
        <v>7.0000000000000007E-2</v>
      </c>
      <c r="AO57" s="39">
        <f t="shared" si="53"/>
        <v>1610.0000000000002</v>
      </c>
      <c r="AP57" s="79">
        <f t="shared" si="15"/>
        <v>3.1111111111111117E-2</v>
      </c>
      <c r="AQ57" s="39">
        <f t="shared" si="54"/>
        <v>715.55555555555566</v>
      </c>
      <c r="AR57" s="89">
        <v>0.1</v>
      </c>
      <c r="AS57" s="39">
        <f t="shared" si="68"/>
        <v>2300</v>
      </c>
      <c r="AT57" s="79">
        <f t="shared" si="32"/>
        <v>6.666666666666668E-2</v>
      </c>
      <c r="AU57" s="39">
        <f t="shared" si="55"/>
        <v>1533.3333333333337</v>
      </c>
      <c r="AV57" s="79">
        <f t="shared" si="16"/>
        <v>3.333333333333334E-2</v>
      </c>
      <c r="AW57" s="39">
        <f t="shared" si="56"/>
        <v>766.66666666666686</v>
      </c>
      <c r="AX57" s="79">
        <f t="shared" si="17"/>
        <v>2.2222222222222227E-2</v>
      </c>
      <c r="AY57" s="39">
        <f t="shared" si="57"/>
        <v>511.1111111111112</v>
      </c>
      <c r="AZ57" s="84">
        <v>0.21</v>
      </c>
      <c r="BA57" s="39">
        <f t="shared" si="69"/>
        <v>4830</v>
      </c>
      <c r="BB57" s="79">
        <f t="shared" si="18"/>
        <v>0.14000000000000001</v>
      </c>
      <c r="BC57" s="39">
        <f t="shared" si="70"/>
        <v>3220.0000000000005</v>
      </c>
      <c r="BD57" s="79">
        <f t="shared" si="19"/>
        <v>7.0000000000000007E-2</v>
      </c>
      <c r="BE57" s="39">
        <f t="shared" si="71"/>
        <v>1610.0000000000002</v>
      </c>
      <c r="BF57" s="79">
        <f t="shared" si="20"/>
        <v>4.6666666666666676E-2</v>
      </c>
      <c r="BG57" s="39">
        <f t="shared" si="58"/>
        <v>1073.3333333333335</v>
      </c>
    </row>
    <row r="58" spans="2:60" hidden="1">
      <c r="B58" s="39">
        <v>23000</v>
      </c>
      <c r="C58" s="39">
        <v>4600</v>
      </c>
      <c r="F58" s="40">
        <v>9</v>
      </c>
      <c r="L58" s="79">
        <v>0.19</v>
      </c>
      <c r="M58" s="39">
        <f t="shared" si="59"/>
        <v>4370</v>
      </c>
      <c r="N58" s="79">
        <v>0.1</v>
      </c>
      <c r="O58" s="39">
        <f t="shared" si="50"/>
        <v>2300</v>
      </c>
      <c r="P58" s="79">
        <f t="shared" si="37"/>
        <v>0.05</v>
      </c>
      <c r="Q58" s="39">
        <f t="shared" si="26"/>
        <v>1150</v>
      </c>
      <c r="R58" s="79">
        <f t="shared" si="33"/>
        <v>3.333333333333334E-2</v>
      </c>
      <c r="S58" s="39">
        <f t="shared" si="28"/>
        <v>766.66666666666686</v>
      </c>
      <c r="T58" s="84">
        <v>0.15</v>
      </c>
      <c r="U58" s="39">
        <f t="shared" si="61"/>
        <v>3450</v>
      </c>
      <c r="V58" s="79">
        <f t="shared" si="10"/>
        <v>0.1</v>
      </c>
      <c r="W58" s="39">
        <f t="shared" si="62"/>
        <v>2300</v>
      </c>
      <c r="X58" s="79">
        <f t="shared" si="35"/>
        <v>0.05</v>
      </c>
      <c r="Y58" s="39">
        <f t="shared" si="29"/>
        <v>1150</v>
      </c>
      <c r="Z58" s="79">
        <f t="shared" si="30"/>
        <v>3.333333333333334E-2</v>
      </c>
      <c r="AA58" s="39">
        <f t="shared" si="51"/>
        <v>766.66666666666686</v>
      </c>
      <c r="AB58" s="89">
        <v>0.3</v>
      </c>
      <c r="AC58" s="39">
        <f t="shared" si="63"/>
        <v>6900</v>
      </c>
      <c r="AD58" s="79">
        <f t="shared" si="11"/>
        <v>0.2</v>
      </c>
      <c r="AE58" s="39">
        <f t="shared" si="64"/>
        <v>4600</v>
      </c>
      <c r="AF58" s="79">
        <f t="shared" si="31"/>
        <v>0.1</v>
      </c>
      <c r="AG58" s="39">
        <f t="shared" si="65"/>
        <v>2300</v>
      </c>
      <c r="AH58" s="79">
        <f t="shared" si="12"/>
        <v>6.666666666666668E-2</v>
      </c>
      <c r="AI58" s="39">
        <f t="shared" si="66"/>
        <v>1533.3333333333337</v>
      </c>
      <c r="AJ58" s="84">
        <v>0.12</v>
      </c>
      <c r="AK58" s="39">
        <f t="shared" si="67"/>
        <v>2760</v>
      </c>
      <c r="AL58" s="79">
        <f t="shared" si="13"/>
        <v>7.9999999999999988E-2</v>
      </c>
      <c r="AM58" s="39">
        <f t="shared" si="52"/>
        <v>1839.9999999999998</v>
      </c>
      <c r="AN58" s="79">
        <v>0.08</v>
      </c>
      <c r="AO58" s="39">
        <f t="shared" si="53"/>
        <v>1840</v>
      </c>
      <c r="AP58" s="79">
        <f t="shared" si="15"/>
        <v>2.6666666666666665E-2</v>
      </c>
      <c r="AQ58" s="39">
        <f t="shared" si="54"/>
        <v>613.33333333333326</v>
      </c>
      <c r="AR58" s="89">
        <v>0.15</v>
      </c>
      <c r="AS58" s="39">
        <f t="shared" si="68"/>
        <v>3450</v>
      </c>
      <c r="AT58" s="79">
        <f t="shared" si="32"/>
        <v>0.1</v>
      </c>
      <c r="AU58" s="39">
        <f t="shared" si="55"/>
        <v>2300</v>
      </c>
      <c r="AV58" s="79">
        <f t="shared" si="16"/>
        <v>0.05</v>
      </c>
      <c r="AW58" s="39">
        <f t="shared" si="56"/>
        <v>1150</v>
      </c>
      <c r="AX58" s="79">
        <f t="shared" si="17"/>
        <v>3.333333333333334E-2</v>
      </c>
      <c r="AY58" s="39">
        <f t="shared" si="57"/>
        <v>766.66666666666686</v>
      </c>
      <c r="AZ58" s="84">
        <v>0.14000000000000001</v>
      </c>
      <c r="BA58" s="39">
        <f t="shared" si="69"/>
        <v>3220.0000000000005</v>
      </c>
      <c r="BB58" s="79">
        <f t="shared" si="18"/>
        <v>9.3333333333333351E-2</v>
      </c>
      <c r="BC58" s="39">
        <f t="shared" si="70"/>
        <v>2146.666666666667</v>
      </c>
      <c r="BD58" s="79">
        <f t="shared" si="19"/>
        <v>4.6666666666666676E-2</v>
      </c>
      <c r="BE58" s="39">
        <f t="shared" si="71"/>
        <v>1073.3333333333335</v>
      </c>
      <c r="BF58" s="79">
        <f t="shared" si="20"/>
        <v>3.1111111111111117E-2</v>
      </c>
      <c r="BG58" s="39">
        <f t="shared" si="58"/>
        <v>715.55555555555566</v>
      </c>
    </row>
    <row r="59" spans="2:60" hidden="1">
      <c r="B59" s="39">
        <v>1000000</v>
      </c>
      <c r="F59" s="40">
        <v>10</v>
      </c>
      <c r="O59" s="39" t="str">
        <f t="shared" ref="O59:O71" si="72">IF(M59="","",M59/2)</f>
        <v/>
      </c>
      <c r="Q59" s="39" t="str">
        <f t="shared" si="21"/>
        <v/>
      </c>
      <c r="S59" s="39" t="str">
        <f t="shared" si="22"/>
        <v/>
      </c>
      <c r="BD59" s="79"/>
      <c r="BH59"/>
    </row>
    <row r="60" spans="2:60" hidden="1">
      <c r="B60" s="39">
        <v>2000000</v>
      </c>
      <c r="F60" s="40">
        <v>11</v>
      </c>
      <c r="O60" s="39" t="str">
        <f t="shared" si="72"/>
        <v/>
      </c>
      <c r="Q60" s="39" t="str">
        <f t="shared" si="21"/>
        <v/>
      </c>
      <c r="S60" s="39" t="str">
        <f t="shared" si="22"/>
        <v/>
      </c>
      <c r="BH60"/>
    </row>
    <row r="61" spans="2:60" hidden="1">
      <c r="B61" s="39">
        <v>1500000</v>
      </c>
      <c r="C61" s="39">
        <v>68000</v>
      </c>
      <c r="F61" s="40">
        <v>12</v>
      </c>
      <c r="O61" s="39" t="str">
        <f t="shared" si="72"/>
        <v/>
      </c>
      <c r="Q61" s="39" t="str">
        <f t="shared" si="21"/>
        <v/>
      </c>
      <c r="S61" s="39" t="str">
        <f t="shared" si="22"/>
        <v/>
      </c>
      <c r="BH61"/>
    </row>
    <row r="62" spans="2:60" hidden="1">
      <c r="B62" s="39">
        <v>3000000</v>
      </c>
      <c r="C62" s="39">
        <v>4600</v>
      </c>
      <c r="F62" s="40">
        <v>13</v>
      </c>
      <c r="O62" s="39" t="str">
        <f t="shared" si="72"/>
        <v/>
      </c>
      <c r="Q62" s="39" t="str">
        <f t="shared" si="21"/>
        <v/>
      </c>
      <c r="S62" s="39" t="str">
        <f t="shared" si="22"/>
        <v/>
      </c>
      <c r="BH62"/>
    </row>
    <row r="63" spans="2:60" hidden="1">
      <c r="B63" s="39">
        <v>1000000</v>
      </c>
      <c r="F63" s="40">
        <v>14</v>
      </c>
      <c r="O63" s="39" t="str">
        <f t="shared" si="72"/>
        <v/>
      </c>
      <c r="Q63" s="39" t="str">
        <f t="shared" si="21"/>
        <v/>
      </c>
      <c r="S63" s="39" t="str">
        <f t="shared" si="22"/>
        <v/>
      </c>
      <c r="BH63"/>
    </row>
    <row r="64" spans="2:60" hidden="1">
      <c r="B64" s="39">
        <v>2000000</v>
      </c>
      <c r="F64" s="40">
        <v>15</v>
      </c>
      <c r="O64" s="39" t="str">
        <f t="shared" si="72"/>
        <v/>
      </c>
      <c r="Q64" s="39" t="str">
        <f t="shared" si="21"/>
        <v/>
      </c>
      <c r="S64" s="39" t="str">
        <f t="shared" si="22"/>
        <v/>
      </c>
      <c r="BH64"/>
    </row>
    <row r="65" spans="2:60" hidden="1">
      <c r="B65" s="39">
        <v>1500000</v>
      </c>
      <c r="F65" s="40">
        <v>16</v>
      </c>
      <c r="O65" s="39" t="str">
        <f t="shared" si="72"/>
        <v/>
      </c>
      <c r="Q65" s="39" t="str">
        <f t="shared" si="21"/>
        <v/>
      </c>
      <c r="S65" s="39" t="str">
        <f t="shared" si="22"/>
        <v/>
      </c>
      <c r="BH65"/>
    </row>
    <row r="66" spans="2:60" hidden="1">
      <c r="B66" s="39">
        <v>3000000</v>
      </c>
      <c r="C66" s="39">
        <v>68000</v>
      </c>
      <c r="F66" s="40">
        <v>17</v>
      </c>
      <c r="O66" s="39" t="str">
        <f t="shared" si="72"/>
        <v/>
      </c>
      <c r="Q66" s="39" t="str">
        <f t="shared" si="21"/>
        <v/>
      </c>
      <c r="S66" s="39" t="str">
        <f t="shared" si="22"/>
        <v/>
      </c>
      <c r="BH66"/>
    </row>
    <row r="67" spans="2:60" hidden="1">
      <c r="B67" s="39">
        <v>120000</v>
      </c>
      <c r="C67" s="39">
        <v>4600</v>
      </c>
      <c r="F67" s="40">
        <v>18</v>
      </c>
      <c r="O67" s="39" t="str">
        <f t="shared" si="72"/>
        <v/>
      </c>
      <c r="Q67" s="39" t="str">
        <f t="shared" si="21"/>
        <v/>
      </c>
      <c r="S67" s="39" t="str">
        <f t="shared" si="22"/>
        <v/>
      </c>
      <c r="BH67"/>
    </row>
    <row r="68" spans="2:60" hidden="1">
      <c r="O68" s="39" t="str">
        <f t="shared" si="72"/>
        <v/>
      </c>
      <c r="Q68" s="39" t="str">
        <f t="shared" si="21"/>
        <v/>
      </c>
      <c r="S68" s="39" t="str">
        <f t="shared" si="22"/>
        <v/>
      </c>
      <c r="BH68"/>
    </row>
    <row r="69" spans="2:60" hidden="1">
      <c r="O69" s="39" t="str">
        <f t="shared" si="72"/>
        <v/>
      </c>
      <c r="Q69" s="39" t="str">
        <f t="shared" si="21"/>
        <v/>
      </c>
      <c r="S69" s="39" t="str">
        <f t="shared" si="22"/>
        <v/>
      </c>
      <c r="BH69"/>
    </row>
    <row r="70" spans="2:60" hidden="1">
      <c r="O70" s="39" t="str">
        <f t="shared" si="72"/>
        <v/>
      </c>
      <c r="Q70" s="39" t="str">
        <f t="shared" si="21"/>
        <v/>
      </c>
      <c r="S70" s="39" t="str">
        <f t="shared" si="22"/>
        <v/>
      </c>
      <c r="BH70"/>
    </row>
    <row r="71" spans="2:60" hidden="1">
      <c r="O71" s="39" t="str">
        <f t="shared" si="72"/>
        <v/>
      </c>
      <c r="S71" s="39" t="str">
        <f t="shared" si="22"/>
        <v/>
      </c>
      <c r="BH71"/>
    </row>
    <row r="72" spans="2:60" hidden="1">
      <c r="O72" s="39" t="str">
        <f t="shared" ref="O72:O84" si="73">IF(M72="","",M72/2)</f>
        <v/>
      </c>
      <c r="S72" s="39" t="str">
        <f t="shared" ref="S72:S76" si="74">IF(M72="","",O72*0.2)</f>
        <v/>
      </c>
      <c r="BH72"/>
    </row>
    <row r="73" spans="2:60" hidden="1">
      <c r="O73" s="39" t="str">
        <f t="shared" si="73"/>
        <v/>
      </c>
      <c r="S73" s="39" t="str">
        <f t="shared" si="74"/>
        <v/>
      </c>
      <c r="BH73"/>
    </row>
    <row r="74" spans="2:60" hidden="1">
      <c r="O74" s="39" t="str">
        <f t="shared" si="73"/>
        <v/>
      </c>
      <c r="S74" s="39" t="str">
        <f t="shared" si="74"/>
        <v/>
      </c>
      <c r="BH74"/>
    </row>
    <row r="75" spans="2:60" hidden="1">
      <c r="O75" s="39" t="str">
        <f t="shared" si="73"/>
        <v/>
      </c>
      <c r="S75" s="39" t="str">
        <f t="shared" si="74"/>
        <v/>
      </c>
      <c r="BH75"/>
    </row>
    <row r="76" spans="2:60" hidden="1">
      <c r="O76" s="39" t="str">
        <f t="shared" si="73"/>
        <v/>
      </c>
      <c r="S76" s="39" t="str">
        <f t="shared" si="74"/>
        <v/>
      </c>
      <c r="BH76"/>
    </row>
    <row r="77" spans="2:60" hidden="1">
      <c r="O77" s="39" t="str">
        <f t="shared" si="73"/>
        <v/>
      </c>
      <c r="BH77"/>
    </row>
    <row r="78" spans="2:60" hidden="1">
      <c r="O78" s="39" t="str">
        <f t="shared" si="73"/>
        <v/>
      </c>
      <c r="BH78"/>
    </row>
    <row r="79" spans="2:60" hidden="1">
      <c r="O79" s="39" t="str">
        <f t="shared" si="73"/>
        <v/>
      </c>
      <c r="BH79"/>
    </row>
    <row r="80" spans="2:60" hidden="1">
      <c r="O80" s="39" t="str">
        <f t="shared" si="73"/>
        <v/>
      </c>
      <c r="BH80"/>
    </row>
    <row r="81" spans="15:60" hidden="1">
      <c r="O81" s="39" t="str">
        <f t="shared" si="73"/>
        <v/>
      </c>
      <c r="BH81"/>
    </row>
    <row r="82" spans="15:60" hidden="1">
      <c r="O82" s="39" t="str">
        <f t="shared" si="73"/>
        <v/>
      </c>
      <c r="BH82"/>
    </row>
    <row r="83" spans="15:60" hidden="1">
      <c r="O83" s="39" t="str">
        <f t="shared" si="73"/>
        <v/>
      </c>
      <c r="BH83"/>
    </row>
    <row r="84" spans="15:60" hidden="1">
      <c r="O84" s="39" t="str">
        <f t="shared" si="73"/>
        <v/>
      </c>
      <c r="BH84"/>
    </row>
  </sheetData>
  <autoFilter ref="B4:AA84" xr:uid="{E898F206-EBAC-4E70-B00B-819101101198}">
    <filterColumn colId="4">
      <filters>
        <filter val="4"/>
      </filters>
    </filterColumn>
  </autoFilter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EF86-416F-4B76-9E94-13E7A94B7313}">
  <dimension ref="B1:AI83"/>
  <sheetViews>
    <sheetView zoomScale="145" zoomScaleNormal="145" workbookViewId="0">
      <selection activeCell="H15" sqref="H14:H15"/>
    </sheetView>
  </sheetViews>
  <sheetFormatPr defaultColWidth="14.42578125" defaultRowHeight="15"/>
  <cols>
    <col min="1" max="1" width="5.85546875" customWidth="1"/>
    <col min="2" max="2" width="14.140625" style="39" bestFit="1" customWidth="1"/>
    <col min="3" max="3" width="16.7109375" style="39" bestFit="1" customWidth="1"/>
    <col min="4" max="4" width="10.7109375" style="39" customWidth="1"/>
    <col min="5" max="5" width="11.7109375" style="39" customWidth="1"/>
    <col min="6" max="6" width="7.28515625" style="40" bestFit="1" customWidth="1"/>
    <col min="7" max="7" width="16.7109375" style="40" bestFit="1" customWidth="1"/>
    <col min="8" max="8" width="14.85546875" style="40" bestFit="1" customWidth="1"/>
    <col min="9" max="9" width="16.42578125" style="40" bestFit="1" customWidth="1"/>
    <col min="10" max="10" width="16.7109375" style="40" bestFit="1" customWidth="1"/>
    <col min="11" max="11" width="16.140625" bestFit="1" customWidth="1"/>
    <col min="12" max="19" width="16.7109375" style="39" bestFit="1" customWidth="1"/>
  </cols>
  <sheetData>
    <row r="1" spans="2:35">
      <c r="B1" s="39">
        <f>SUBTOTAL(9,B5:B101)</f>
        <v>18617000</v>
      </c>
      <c r="C1" s="39">
        <f t="shared" ref="C1:Y1" si="0">SUBTOTAL(9,C5:C101)</f>
        <v>637500</v>
      </c>
      <c r="D1" s="39">
        <f t="shared" si="0"/>
        <v>0</v>
      </c>
      <c r="F1" s="39">
        <f t="shared" si="0"/>
        <v>358</v>
      </c>
      <c r="G1" s="39">
        <f t="shared" si="0"/>
        <v>91</v>
      </c>
      <c r="H1" s="39">
        <f t="shared" si="0"/>
        <v>0</v>
      </c>
      <c r="I1" s="39">
        <f t="shared" si="0"/>
        <v>0</v>
      </c>
      <c r="J1" s="39">
        <f t="shared" si="0"/>
        <v>0</v>
      </c>
      <c r="K1" s="39">
        <f t="shared" si="0"/>
        <v>0</v>
      </c>
      <c r="L1" s="39">
        <f>SUBTOTAL(9,L5:L101)</f>
        <v>557666.66666666651</v>
      </c>
      <c r="M1" s="39">
        <f t="shared" si="0"/>
        <v>304333.3333333332</v>
      </c>
      <c r="N1" s="39">
        <f t="shared" si="0"/>
        <v>51111.111111111102</v>
      </c>
      <c r="O1" s="39">
        <f t="shared" si="0"/>
        <v>19944.444444444445</v>
      </c>
      <c r="P1" s="39">
        <f t="shared" si="0"/>
        <v>114857.14285714284</v>
      </c>
      <c r="Q1" s="39">
        <f t="shared" si="0"/>
        <v>123222.22222222226</v>
      </c>
      <c r="R1" s="39">
        <f t="shared" si="0"/>
        <v>50222.222222222212</v>
      </c>
      <c r="S1" s="39">
        <f t="shared" si="0"/>
        <v>14611.111111111113</v>
      </c>
      <c r="T1" s="39">
        <f t="shared" si="0"/>
        <v>0</v>
      </c>
      <c r="U1" s="39">
        <f t="shared" si="0"/>
        <v>0</v>
      </c>
      <c r="V1" s="39">
        <f t="shared" si="0"/>
        <v>0</v>
      </c>
      <c r="W1" s="39">
        <f t="shared" si="0"/>
        <v>0</v>
      </c>
      <c r="X1" s="39">
        <f t="shared" si="0"/>
        <v>0</v>
      </c>
      <c r="Y1" s="39">
        <f t="shared" si="0"/>
        <v>0</v>
      </c>
    </row>
    <row r="2" spans="2:35">
      <c r="F2" s="39"/>
      <c r="G2" s="39"/>
      <c r="H2" s="39"/>
      <c r="I2" s="39"/>
      <c r="J2" s="39"/>
      <c r="K2" s="39"/>
      <c r="L2" s="222" t="s">
        <v>794</v>
      </c>
      <c r="M2" s="222"/>
      <c r="N2" s="222"/>
      <c r="O2" s="222"/>
      <c r="P2" s="222"/>
      <c r="Q2" s="222"/>
      <c r="R2" s="222"/>
      <c r="S2" s="222"/>
      <c r="T2" s="223" t="s">
        <v>795</v>
      </c>
      <c r="U2" s="223"/>
      <c r="V2" s="223"/>
      <c r="W2" s="223"/>
      <c r="X2" s="223"/>
      <c r="Y2" s="223"/>
      <c r="Z2" s="223"/>
      <c r="AA2" s="223"/>
      <c r="AB2" s="224" t="s">
        <v>796</v>
      </c>
      <c r="AC2" s="224"/>
      <c r="AD2" s="224"/>
      <c r="AE2" s="224"/>
      <c r="AF2" s="224"/>
      <c r="AG2" s="224"/>
      <c r="AH2" s="224"/>
      <c r="AI2" s="224"/>
    </row>
    <row r="3" spans="2:35">
      <c r="L3" s="225" t="s">
        <v>797</v>
      </c>
      <c r="M3" s="225"/>
      <c r="N3" s="225"/>
      <c r="O3" s="225"/>
      <c r="P3" s="225" t="s">
        <v>798</v>
      </c>
      <c r="Q3" s="225"/>
      <c r="R3" s="225"/>
      <c r="S3" s="225"/>
      <c r="T3" s="225" t="s">
        <v>797</v>
      </c>
      <c r="U3" s="225"/>
      <c r="V3" s="225"/>
      <c r="W3" s="225"/>
      <c r="X3" s="225" t="s">
        <v>798</v>
      </c>
      <c r="Y3" s="225"/>
      <c r="Z3" s="225"/>
      <c r="AA3" s="225"/>
      <c r="AB3" s="225" t="s">
        <v>797</v>
      </c>
      <c r="AC3" s="225"/>
      <c r="AD3" s="225"/>
      <c r="AE3" s="225"/>
      <c r="AF3" s="225" t="s">
        <v>798</v>
      </c>
      <c r="AG3" s="225"/>
      <c r="AH3" s="225"/>
      <c r="AI3" s="225"/>
    </row>
    <row r="4" spans="2:35" s="38" customFormat="1" ht="30">
      <c r="B4" s="41" t="s">
        <v>725</v>
      </c>
      <c r="C4" s="41" t="s">
        <v>726</v>
      </c>
      <c r="D4" s="41" t="s">
        <v>727</v>
      </c>
      <c r="E4" s="41" t="s">
        <v>728</v>
      </c>
      <c r="F4" s="42" t="s">
        <v>729</v>
      </c>
      <c r="G4" s="42" t="s">
        <v>730</v>
      </c>
      <c r="H4" s="42" t="s">
        <v>731</v>
      </c>
      <c r="I4" s="42" t="s">
        <v>732</v>
      </c>
      <c r="J4" s="42" t="s">
        <v>733</v>
      </c>
      <c r="K4" s="42" t="s">
        <v>734</v>
      </c>
      <c r="L4" s="41" t="s">
        <v>799</v>
      </c>
      <c r="M4" s="41" t="s">
        <v>800</v>
      </c>
      <c r="N4" s="41" t="s">
        <v>801</v>
      </c>
      <c r="O4" s="41" t="s">
        <v>802</v>
      </c>
      <c r="P4" s="41" t="s">
        <v>803</v>
      </c>
      <c r="Q4" s="41" t="s">
        <v>804</v>
      </c>
      <c r="R4" s="41" t="s">
        <v>805</v>
      </c>
      <c r="S4" s="41" t="s">
        <v>806</v>
      </c>
      <c r="T4" s="41" t="s">
        <v>799</v>
      </c>
      <c r="U4" s="41" t="s">
        <v>800</v>
      </c>
      <c r="V4" s="41" t="s">
        <v>801</v>
      </c>
      <c r="W4" s="41" t="s">
        <v>802</v>
      </c>
      <c r="X4" s="41" t="s">
        <v>803</v>
      </c>
      <c r="Y4" s="41" t="s">
        <v>804</v>
      </c>
      <c r="Z4" s="41" t="s">
        <v>805</v>
      </c>
      <c r="AA4" s="41" t="s">
        <v>806</v>
      </c>
      <c r="AB4" s="41" t="s">
        <v>799</v>
      </c>
      <c r="AC4" s="41" t="s">
        <v>800</v>
      </c>
      <c r="AD4" s="41" t="s">
        <v>801</v>
      </c>
      <c r="AE4" s="41" t="s">
        <v>802</v>
      </c>
      <c r="AF4" s="41" t="s">
        <v>803</v>
      </c>
      <c r="AG4" s="41" t="s">
        <v>804</v>
      </c>
      <c r="AH4" s="41" t="s">
        <v>805</v>
      </c>
      <c r="AI4" s="41" t="s">
        <v>806</v>
      </c>
    </row>
    <row r="6" spans="2:35">
      <c r="B6" s="39">
        <v>10000</v>
      </c>
      <c r="C6" s="39">
        <v>1000</v>
      </c>
      <c r="F6" s="40">
        <v>1</v>
      </c>
      <c r="G6" s="40">
        <v>5</v>
      </c>
      <c r="H6" s="40" t="s">
        <v>807</v>
      </c>
      <c r="I6" s="40" t="s">
        <v>713</v>
      </c>
      <c r="J6" s="40" t="s">
        <v>713</v>
      </c>
      <c r="K6" s="40" t="s">
        <v>708</v>
      </c>
      <c r="L6" s="39">
        <f>B6/9</f>
        <v>1111.1111111111111</v>
      </c>
      <c r="M6" s="39">
        <f>IF(L6="","",L6/2)</f>
        <v>555.55555555555554</v>
      </c>
      <c r="N6" s="39">
        <f>IF(L6="","",M6*0.8)</f>
        <v>444.44444444444446</v>
      </c>
      <c r="Q6" s="39">
        <v>555.555555555556</v>
      </c>
      <c r="R6" s="39">
        <v>444.44444444444446</v>
      </c>
    </row>
    <row r="7" spans="2:35">
      <c r="B7" s="39">
        <v>30000</v>
      </c>
      <c r="C7" s="39">
        <v>3000</v>
      </c>
      <c r="F7" s="40">
        <v>1</v>
      </c>
      <c r="G7" s="40">
        <v>5</v>
      </c>
      <c r="H7" s="40" t="s">
        <v>808</v>
      </c>
      <c r="I7" s="40" t="s">
        <v>713</v>
      </c>
      <c r="J7" s="40" t="s">
        <v>713</v>
      </c>
      <c r="K7" s="40" t="s">
        <v>708</v>
      </c>
      <c r="L7" s="39">
        <f t="shared" ref="L7:L56" si="1">B7/9</f>
        <v>3333.3333333333335</v>
      </c>
      <c r="M7" s="39">
        <f t="shared" ref="M7:M70" si="2">IF(L7="","",L7/2)</f>
        <v>1666.6666666666667</v>
      </c>
      <c r="O7" s="39">
        <f t="shared" ref="O7:O70" si="3">IF(L7="","",M7*0.2)</f>
        <v>333.33333333333337</v>
      </c>
      <c r="Q7" s="39">
        <v>1666.6666666666667</v>
      </c>
      <c r="S7" s="39">
        <v>333.33333333333337</v>
      </c>
    </row>
    <row r="8" spans="2:35">
      <c r="B8" s="39">
        <v>50000</v>
      </c>
      <c r="C8" s="39">
        <v>5000</v>
      </c>
      <c r="F8" s="40">
        <v>1</v>
      </c>
      <c r="G8" s="40">
        <v>5</v>
      </c>
      <c r="H8" s="40" t="s">
        <v>809</v>
      </c>
      <c r="I8" s="40" t="s">
        <v>708</v>
      </c>
      <c r="J8" s="40" t="s">
        <v>713</v>
      </c>
      <c r="K8" s="40" t="s">
        <v>708</v>
      </c>
      <c r="L8" s="39">
        <f t="shared" si="1"/>
        <v>5555.5555555555557</v>
      </c>
      <c r="M8" s="39">
        <f t="shared" si="2"/>
        <v>2777.7777777777778</v>
      </c>
      <c r="N8" s="39">
        <f t="shared" ref="N8:N69" si="4">IF(L8="","",M8*0.8)</f>
        <v>2222.2222222222222</v>
      </c>
      <c r="Q8" s="39">
        <v>2777.7777777777778</v>
      </c>
      <c r="R8" s="39">
        <v>2222.2222222222222</v>
      </c>
    </row>
    <row r="9" spans="2:35">
      <c r="B9" s="39">
        <v>120000</v>
      </c>
      <c r="C9" s="39">
        <v>12000</v>
      </c>
      <c r="F9" s="40">
        <v>1</v>
      </c>
      <c r="G9" s="40">
        <v>5</v>
      </c>
      <c r="H9" s="40" t="s">
        <v>809</v>
      </c>
      <c r="I9" s="40" t="s">
        <v>708</v>
      </c>
      <c r="J9" s="40" t="s">
        <v>713</v>
      </c>
      <c r="K9" s="40" t="s">
        <v>708</v>
      </c>
      <c r="M9" s="39" t="str">
        <f t="shared" si="2"/>
        <v/>
      </c>
      <c r="N9" s="39" t="str">
        <f t="shared" si="4"/>
        <v/>
      </c>
      <c r="O9" s="39" t="str">
        <f t="shared" si="3"/>
        <v/>
      </c>
      <c r="P9" s="39">
        <f>B9/7</f>
        <v>17142.857142857141</v>
      </c>
      <c r="Q9" s="39" t="s">
        <v>810</v>
      </c>
      <c r="R9" s="39" t="s">
        <v>810</v>
      </c>
      <c r="S9" s="39" t="s">
        <v>810</v>
      </c>
    </row>
    <row r="10" spans="2:35">
      <c r="B10" s="39">
        <v>34000</v>
      </c>
      <c r="F10" s="40">
        <v>1</v>
      </c>
      <c r="G10" s="40">
        <v>5</v>
      </c>
      <c r="H10" s="40" t="s">
        <v>809</v>
      </c>
      <c r="I10" s="40" t="s">
        <v>708</v>
      </c>
      <c r="J10" s="40" t="s">
        <v>713</v>
      </c>
      <c r="K10" s="40" t="s">
        <v>708</v>
      </c>
      <c r="M10" s="39" t="str">
        <f t="shared" si="2"/>
        <v/>
      </c>
      <c r="N10" s="39" t="str">
        <f t="shared" si="4"/>
        <v/>
      </c>
      <c r="O10" s="39" t="str">
        <f t="shared" si="3"/>
        <v/>
      </c>
      <c r="P10" s="39">
        <f>B10/7</f>
        <v>4857.1428571428569</v>
      </c>
      <c r="Q10" s="39" t="s">
        <v>810</v>
      </c>
      <c r="R10" s="39" t="s">
        <v>810</v>
      </c>
      <c r="S10" s="39" t="s">
        <v>810</v>
      </c>
    </row>
    <row r="11" spans="2:35">
      <c r="B11" s="39">
        <v>20000</v>
      </c>
      <c r="F11" s="40">
        <v>1</v>
      </c>
      <c r="G11" s="40">
        <v>5</v>
      </c>
      <c r="H11" s="40" t="s">
        <v>811</v>
      </c>
      <c r="I11" s="40" t="s">
        <v>708</v>
      </c>
      <c r="J11" s="40" t="s">
        <v>713</v>
      </c>
      <c r="K11" s="40" t="s">
        <v>708</v>
      </c>
      <c r="M11" s="39" t="str">
        <f t="shared" si="2"/>
        <v/>
      </c>
      <c r="N11" s="39" t="str">
        <f t="shared" si="4"/>
        <v/>
      </c>
      <c r="O11" s="39" t="str">
        <f t="shared" si="3"/>
        <v/>
      </c>
      <c r="P11" s="39">
        <f>B11/7</f>
        <v>2857.1428571428573</v>
      </c>
      <c r="Q11" s="39" t="s">
        <v>810</v>
      </c>
      <c r="R11" s="39" t="s">
        <v>810</v>
      </c>
      <c r="S11" s="39" t="s">
        <v>810</v>
      </c>
    </row>
    <row r="12" spans="2:35">
      <c r="B12" s="39">
        <v>45000</v>
      </c>
      <c r="F12" s="40">
        <v>1</v>
      </c>
      <c r="G12" s="40">
        <v>5</v>
      </c>
      <c r="H12" s="40" t="s">
        <v>811</v>
      </c>
      <c r="I12" s="40" t="s">
        <v>708</v>
      </c>
      <c r="J12" s="40" t="s">
        <v>713</v>
      </c>
      <c r="K12" s="40" t="s">
        <v>713</v>
      </c>
      <c r="L12" s="39">
        <f t="shared" si="1"/>
        <v>5000</v>
      </c>
      <c r="M12" s="39">
        <f t="shared" si="2"/>
        <v>2500</v>
      </c>
      <c r="N12" s="39">
        <f t="shared" si="4"/>
        <v>2000</v>
      </c>
      <c r="Q12" s="39">
        <v>2500</v>
      </c>
      <c r="R12" s="39">
        <v>2000</v>
      </c>
    </row>
    <row r="13" spans="2:35">
      <c r="B13" s="39">
        <v>10000</v>
      </c>
      <c r="F13" s="40">
        <v>1</v>
      </c>
      <c r="G13" s="40">
        <v>5</v>
      </c>
      <c r="H13" s="40" t="s">
        <v>807</v>
      </c>
      <c r="I13" s="40" t="s">
        <v>713</v>
      </c>
      <c r="J13" s="40" t="s">
        <v>713</v>
      </c>
      <c r="K13" s="40" t="s">
        <v>713</v>
      </c>
      <c r="L13" s="39">
        <f t="shared" si="1"/>
        <v>1111.1111111111111</v>
      </c>
      <c r="M13" s="39">
        <f t="shared" si="2"/>
        <v>555.55555555555554</v>
      </c>
      <c r="N13" s="39">
        <f t="shared" si="4"/>
        <v>444.44444444444446</v>
      </c>
      <c r="Q13" s="39">
        <v>555.55555555555554</v>
      </c>
      <c r="R13" s="39">
        <v>444.44444444444446</v>
      </c>
    </row>
    <row r="14" spans="2:35">
      <c r="B14" s="39">
        <v>30000</v>
      </c>
      <c r="C14" s="39">
        <v>3000</v>
      </c>
      <c r="F14" s="40">
        <v>1</v>
      </c>
      <c r="G14" s="40">
        <v>4</v>
      </c>
      <c r="H14" s="40" t="s">
        <v>808</v>
      </c>
      <c r="I14" s="40" t="s">
        <v>708</v>
      </c>
      <c r="J14" s="40" t="s">
        <v>713</v>
      </c>
      <c r="K14" s="40" t="s">
        <v>708</v>
      </c>
      <c r="L14" s="39">
        <f t="shared" si="1"/>
        <v>3333.3333333333335</v>
      </c>
      <c r="M14" s="39">
        <f t="shared" si="2"/>
        <v>1666.6666666666667</v>
      </c>
      <c r="O14" s="39">
        <f t="shared" si="3"/>
        <v>333.33333333333337</v>
      </c>
      <c r="Q14" s="39">
        <v>1666.6666666666667</v>
      </c>
      <c r="S14" s="39">
        <v>333.33333333333337</v>
      </c>
    </row>
    <row r="15" spans="2:35">
      <c r="B15" s="39">
        <v>50000</v>
      </c>
      <c r="C15" s="39">
        <v>5000</v>
      </c>
      <c r="F15" s="40">
        <v>1</v>
      </c>
      <c r="G15" s="40">
        <v>5</v>
      </c>
      <c r="H15" s="40" t="s">
        <v>809</v>
      </c>
      <c r="I15" s="40" t="s">
        <v>708</v>
      </c>
      <c r="J15" s="40" t="s">
        <v>713</v>
      </c>
      <c r="K15" s="40" t="s">
        <v>708</v>
      </c>
      <c r="L15" s="39">
        <f t="shared" si="1"/>
        <v>5555.5555555555557</v>
      </c>
      <c r="M15" s="39">
        <f t="shared" si="2"/>
        <v>2777.7777777777778</v>
      </c>
      <c r="O15" s="39">
        <f t="shared" si="3"/>
        <v>555.55555555555554</v>
      </c>
      <c r="Q15" s="39">
        <v>2777.7777777777778</v>
      </c>
      <c r="S15" s="39">
        <v>555.55555555555554</v>
      </c>
    </row>
    <row r="16" spans="2:35">
      <c r="B16" s="39">
        <v>120000</v>
      </c>
      <c r="C16" s="39">
        <v>12000</v>
      </c>
      <c r="F16" s="40">
        <v>1</v>
      </c>
      <c r="G16" s="40">
        <v>5</v>
      </c>
      <c r="H16" s="40" t="s">
        <v>809</v>
      </c>
      <c r="I16" s="40" t="s">
        <v>708</v>
      </c>
      <c r="J16" s="40" t="s">
        <v>713</v>
      </c>
      <c r="K16" s="40" t="s">
        <v>708</v>
      </c>
      <c r="M16" s="39" t="str">
        <f t="shared" si="2"/>
        <v/>
      </c>
      <c r="N16" s="39" t="str">
        <f t="shared" si="4"/>
        <v/>
      </c>
      <c r="O16" s="39" t="str">
        <f t="shared" si="3"/>
        <v/>
      </c>
      <c r="P16" s="39">
        <f>B16/7</f>
        <v>17142.857142857141</v>
      </c>
      <c r="Q16" s="39" t="s">
        <v>810</v>
      </c>
      <c r="R16" s="39" t="s">
        <v>810</v>
      </c>
      <c r="S16" s="39" t="s">
        <v>810</v>
      </c>
    </row>
    <row r="17" spans="2:19">
      <c r="B17" s="39">
        <v>34000</v>
      </c>
      <c r="C17" s="39">
        <v>3400</v>
      </c>
      <c r="F17" s="40">
        <v>1</v>
      </c>
      <c r="G17" s="40">
        <v>3</v>
      </c>
      <c r="H17" s="40" t="s">
        <v>809</v>
      </c>
      <c r="I17" s="40" t="s">
        <v>708</v>
      </c>
      <c r="J17" s="40" t="s">
        <v>713</v>
      </c>
      <c r="K17" s="40" t="s">
        <v>713</v>
      </c>
      <c r="L17" s="39">
        <f t="shared" si="1"/>
        <v>3777.7777777777778</v>
      </c>
      <c r="M17" s="39">
        <f t="shared" si="2"/>
        <v>1888.8888888888889</v>
      </c>
      <c r="N17" s="39">
        <f t="shared" si="4"/>
        <v>1511.1111111111113</v>
      </c>
      <c r="Q17" s="39">
        <v>1888.8888888888889</v>
      </c>
      <c r="R17" s="39">
        <v>1511.1111111111113</v>
      </c>
    </row>
    <row r="18" spans="2:19">
      <c r="B18" s="39">
        <v>20000</v>
      </c>
      <c r="C18" s="39">
        <v>2000</v>
      </c>
      <c r="F18" s="40">
        <v>1</v>
      </c>
      <c r="G18" s="40">
        <v>1</v>
      </c>
      <c r="H18" s="40" t="s">
        <v>811</v>
      </c>
      <c r="I18" s="40" t="s">
        <v>708</v>
      </c>
      <c r="J18" s="40" t="s">
        <v>708</v>
      </c>
      <c r="K18" s="40" t="s">
        <v>708</v>
      </c>
      <c r="L18" s="39">
        <f t="shared" si="1"/>
        <v>2222.2222222222222</v>
      </c>
      <c r="M18" s="39">
        <f t="shared" si="2"/>
        <v>1111.1111111111111</v>
      </c>
      <c r="N18" s="39">
        <f t="shared" si="4"/>
        <v>888.88888888888891</v>
      </c>
    </row>
    <row r="19" spans="2:19">
      <c r="B19" s="39">
        <v>45000</v>
      </c>
      <c r="F19" s="40">
        <v>2</v>
      </c>
      <c r="G19" s="40">
        <v>5</v>
      </c>
      <c r="H19" s="40" t="s">
        <v>811</v>
      </c>
      <c r="I19" s="40" t="s">
        <v>708</v>
      </c>
      <c r="J19" s="40" t="s">
        <v>708</v>
      </c>
      <c r="K19" s="40" t="s">
        <v>713</v>
      </c>
      <c r="M19" s="39" t="str">
        <f t="shared" si="2"/>
        <v/>
      </c>
      <c r="N19" s="39" t="str">
        <f t="shared" si="4"/>
        <v/>
      </c>
      <c r="O19" s="39" t="str">
        <f t="shared" si="3"/>
        <v/>
      </c>
      <c r="Q19" s="39" t="s">
        <v>810</v>
      </c>
      <c r="R19" s="39" t="s">
        <v>810</v>
      </c>
      <c r="S19" s="39" t="s">
        <v>810</v>
      </c>
    </row>
    <row r="20" spans="2:19">
      <c r="B20" s="39">
        <v>10000</v>
      </c>
      <c r="F20" s="40">
        <v>2</v>
      </c>
      <c r="G20" s="40">
        <v>5</v>
      </c>
      <c r="H20" s="40" t="s">
        <v>812</v>
      </c>
      <c r="I20" s="40" t="s">
        <v>708</v>
      </c>
      <c r="J20" s="40" t="s">
        <v>708</v>
      </c>
      <c r="K20" s="40" t="s">
        <v>708</v>
      </c>
      <c r="L20" s="39">
        <f t="shared" si="1"/>
        <v>1111.1111111111111</v>
      </c>
      <c r="M20" s="39">
        <f t="shared" si="2"/>
        <v>555.55555555555554</v>
      </c>
      <c r="O20" s="39">
        <f t="shared" si="3"/>
        <v>111.11111111111111</v>
      </c>
      <c r="Q20" s="39">
        <v>555.55555555555554</v>
      </c>
      <c r="S20" s="39">
        <v>111.11111111111111</v>
      </c>
    </row>
    <row r="21" spans="2:19">
      <c r="B21" s="39">
        <v>30000</v>
      </c>
      <c r="C21" s="39">
        <v>3000</v>
      </c>
      <c r="F21" s="40">
        <v>2</v>
      </c>
      <c r="G21" s="40">
        <v>5</v>
      </c>
      <c r="H21" s="40" t="s">
        <v>809</v>
      </c>
      <c r="I21" s="40" t="s">
        <v>713</v>
      </c>
      <c r="J21" s="40" t="s">
        <v>713</v>
      </c>
      <c r="K21" s="40" t="s">
        <v>708</v>
      </c>
      <c r="L21" s="39">
        <f t="shared" si="1"/>
        <v>3333.3333333333335</v>
      </c>
      <c r="M21" s="39">
        <f t="shared" si="2"/>
        <v>1666.6666666666667</v>
      </c>
      <c r="N21" s="39">
        <f t="shared" si="4"/>
        <v>1333.3333333333335</v>
      </c>
      <c r="Q21" s="39">
        <v>1666.6666666666667</v>
      </c>
      <c r="R21" s="39">
        <v>1333.3333333333335</v>
      </c>
    </row>
    <row r="22" spans="2:19">
      <c r="B22" s="39">
        <v>50000</v>
      </c>
      <c r="C22" s="39">
        <v>5000</v>
      </c>
      <c r="F22" s="40">
        <v>2</v>
      </c>
      <c r="G22" s="40">
        <v>2</v>
      </c>
      <c r="H22" s="40" t="s">
        <v>809</v>
      </c>
      <c r="I22" s="40" t="s">
        <v>713</v>
      </c>
      <c r="J22" s="40" t="s">
        <v>713</v>
      </c>
      <c r="K22" s="40" t="s">
        <v>713</v>
      </c>
      <c r="M22" s="39" t="str">
        <f t="shared" si="2"/>
        <v/>
      </c>
      <c r="N22" s="39" t="str">
        <f t="shared" si="4"/>
        <v/>
      </c>
      <c r="O22" s="39" t="str">
        <f t="shared" si="3"/>
        <v/>
      </c>
      <c r="Q22" s="39" t="s">
        <v>810</v>
      </c>
      <c r="R22" s="39" t="s">
        <v>810</v>
      </c>
      <c r="S22" s="39" t="s">
        <v>810</v>
      </c>
    </row>
    <row r="23" spans="2:19">
      <c r="B23" s="39">
        <v>120000</v>
      </c>
      <c r="C23" s="39">
        <v>12000</v>
      </c>
      <c r="F23" s="40">
        <v>3</v>
      </c>
      <c r="G23" s="40">
        <v>1</v>
      </c>
      <c r="H23" s="40" t="s">
        <v>809</v>
      </c>
      <c r="I23" s="40" t="s">
        <v>713</v>
      </c>
      <c r="J23" s="40" t="s">
        <v>713</v>
      </c>
      <c r="K23" s="40"/>
      <c r="L23" s="39">
        <f t="shared" si="1"/>
        <v>13333.333333333334</v>
      </c>
      <c r="M23" s="39">
        <f t="shared" si="2"/>
        <v>6666.666666666667</v>
      </c>
      <c r="O23" s="39">
        <f>M23</f>
        <v>6666.666666666667</v>
      </c>
      <c r="Q23" s="39">
        <v>6666.666666666667</v>
      </c>
      <c r="S23" s="39">
        <v>1333.3333333333335</v>
      </c>
    </row>
    <row r="24" spans="2:19">
      <c r="B24" s="39">
        <v>34000</v>
      </c>
      <c r="F24" s="40">
        <v>3</v>
      </c>
      <c r="G24" s="40">
        <v>5</v>
      </c>
      <c r="H24" s="40" t="s">
        <v>811</v>
      </c>
      <c r="I24" s="40" t="s">
        <v>713</v>
      </c>
      <c r="J24" s="40" t="s">
        <v>713</v>
      </c>
      <c r="K24" s="40" t="s">
        <v>708</v>
      </c>
      <c r="L24" s="39">
        <f t="shared" si="1"/>
        <v>3777.7777777777778</v>
      </c>
      <c r="M24" s="39">
        <f t="shared" si="2"/>
        <v>1888.8888888888889</v>
      </c>
      <c r="N24" s="39">
        <f t="shared" si="4"/>
        <v>1511.1111111111113</v>
      </c>
      <c r="Q24" s="39">
        <v>1888.8888888888889</v>
      </c>
      <c r="R24" s="39">
        <v>1511.1111111111113</v>
      </c>
    </row>
    <row r="25" spans="2:19">
      <c r="B25" s="39">
        <v>20000</v>
      </c>
      <c r="C25" s="39">
        <v>2000</v>
      </c>
      <c r="F25" s="40">
        <v>3</v>
      </c>
      <c r="G25" s="40">
        <v>5</v>
      </c>
      <c r="H25" s="40" t="s">
        <v>811</v>
      </c>
      <c r="I25" s="40" t="s">
        <v>713</v>
      </c>
      <c r="J25" s="40" t="s">
        <v>713</v>
      </c>
      <c r="K25" s="40" t="s">
        <v>708</v>
      </c>
      <c r="L25" s="39">
        <f t="shared" si="1"/>
        <v>2222.2222222222222</v>
      </c>
      <c r="M25" s="39">
        <f t="shared" si="2"/>
        <v>1111.1111111111111</v>
      </c>
      <c r="O25" s="39">
        <f t="shared" si="3"/>
        <v>222.22222222222223</v>
      </c>
      <c r="Q25" s="39">
        <v>1111.1111111111111</v>
      </c>
      <c r="S25" s="39">
        <v>222.22222222222223</v>
      </c>
    </row>
    <row r="26" spans="2:19">
      <c r="B26" s="39">
        <v>45000</v>
      </c>
      <c r="C26" s="39">
        <v>4500</v>
      </c>
      <c r="F26" s="40">
        <v>3</v>
      </c>
      <c r="G26" s="40">
        <v>5</v>
      </c>
      <c r="H26" s="40" t="s">
        <v>812</v>
      </c>
      <c r="I26" s="40" t="s">
        <v>713</v>
      </c>
      <c r="J26" s="40" t="s">
        <v>713</v>
      </c>
      <c r="K26" s="40" t="s">
        <v>708</v>
      </c>
      <c r="L26" s="39">
        <f t="shared" si="1"/>
        <v>5000</v>
      </c>
      <c r="M26" s="39">
        <f t="shared" si="2"/>
        <v>2500</v>
      </c>
      <c r="O26" s="39">
        <f t="shared" si="3"/>
        <v>500</v>
      </c>
      <c r="Q26" s="39">
        <v>2500</v>
      </c>
      <c r="S26" s="39">
        <v>500</v>
      </c>
    </row>
    <row r="27" spans="2:19">
      <c r="B27" s="39">
        <v>10000</v>
      </c>
      <c r="C27" s="39">
        <v>1000</v>
      </c>
      <c r="F27" s="40">
        <v>5</v>
      </c>
      <c r="K27" s="40" t="s">
        <v>713</v>
      </c>
      <c r="M27" s="39" t="str">
        <f t="shared" si="2"/>
        <v/>
      </c>
      <c r="N27" s="39" t="str">
        <f t="shared" si="4"/>
        <v/>
      </c>
      <c r="O27" s="39" t="str">
        <f t="shared" si="3"/>
        <v/>
      </c>
      <c r="Q27" s="39" t="s">
        <v>810</v>
      </c>
      <c r="R27" s="39" t="s">
        <v>810</v>
      </c>
      <c r="S27" s="39" t="s">
        <v>810</v>
      </c>
    </row>
    <row r="28" spans="2:19">
      <c r="B28" s="39">
        <v>30000</v>
      </c>
      <c r="C28" s="39">
        <v>3000</v>
      </c>
      <c r="F28" s="40">
        <v>5</v>
      </c>
      <c r="K28" s="40" t="s">
        <v>713</v>
      </c>
      <c r="L28" s="39">
        <f t="shared" si="1"/>
        <v>3333.3333333333335</v>
      </c>
      <c r="M28" s="39">
        <f t="shared" si="2"/>
        <v>1666.6666666666667</v>
      </c>
      <c r="O28" s="39">
        <f t="shared" si="3"/>
        <v>333.33333333333337</v>
      </c>
      <c r="Q28" s="39">
        <v>1666.6666666666667</v>
      </c>
      <c r="S28" s="39">
        <v>333.33333333333337</v>
      </c>
    </row>
    <row r="29" spans="2:19">
      <c r="B29" s="39">
        <v>50000</v>
      </c>
      <c r="F29" s="40">
        <v>5</v>
      </c>
      <c r="K29" s="40" t="s">
        <v>713</v>
      </c>
      <c r="L29" s="39">
        <f t="shared" si="1"/>
        <v>5555.5555555555557</v>
      </c>
      <c r="M29" s="39">
        <f t="shared" si="2"/>
        <v>2777.7777777777778</v>
      </c>
      <c r="O29" s="39">
        <f t="shared" si="3"/>
        <v>555.55555555555554</v>
      </c>
      <c r="Q29" s="39">
        <v>2777.7777777777778</v>
      </c>
      <c r="S29" s="39">
        <v>555.55555555555554</v>
      </c>
    </row>
    <row r="30" spans="2:19">
      <c r="B30" s="39">
        <v>120000</v>
      </c>
      <c r="C30" s="39">
        <v>12000</v>
      </c>
      <c r="F30" s="40">
        <v>6</v>
      </c>
      <c r="K30" s="40" t="s">
        <v>713</v>
      </c>
      <c r="M30" s="39" t="str">
        <f t="shared" si="2"/>
        <v/>
      </c>
      <c r="N30" s="39" t="str">
        <f t="shared" si="4"/>
        <v/>
      </c>
      <c r="O30" s="39" t="str">
        <f t="shared" si="3"/>
        <v/>
      </c>
      <c r="Q30" s="39" t="s">
        <v>810</v>
      </c>
      <c r="R30" s="39" t="s">
        <v>810</v>
      </c>
      <c r="S30" s="39" t="s">
        <v>810</v>
      </c>
    </row>
    <row r="31" spans="2:19">
      <c r="B31" s="39">
        <v>34000</v>
      </c>
      <c r="C31" s="39">
        <v>3400</v>
      </c>
      <c r="F31" s="40">
        <v>6</v>
      </c>
      <c r="K31" s="40" t="s">
        <v>713</v>
      </c>
      <c r="L31" s="39">
        <f t="shared" si="1"/>
        <v>3777.7777777777778</v>
      </c>
      <c r="M31" s="39">
        <f t="shared" si="2"/>
        <v>1888.8888888888889</v>
      </c>
      <c r="N31" s="39">
        <f t="shared" si="4"/>
        <v>1511.1111111111113</v>
      </c>
      <c r="Q31" s="39">
        <v>1888.8888888888889</v>
      </c>
      <c r="R31" s="39">
        <v>1511.1111111111113</v>
      </c>
    </row>
    <row r="32" spans="2:19">
      <c r="B32" s="39">
        <v>20000</v>
      </c>
      <c r="F32" s="40">
        <v>6</v>
      </c>
      <c r="K32" s="40" t="s">
        <v>713</v>
      </c>
      <c r="L32" s="39">
        <f t="shared" si="1"/>
        <v>2222.2222222222222</v>
      </c>
      <c r="M32" s="39">
        <f t="shared" si="2"/>
        <v>1111.1111111111111</v>
      </c>
      <c r="N32" s="39">
        <f t="shared" si="4"/>
        <v>888.88888888888891</v>
      </c>
      <c r="Q32" s="39">
        <v>1111.1111111111111</v>
      </c>
      <c r="R32" s="39">
        <v>888.88888888888891</v>
      </c>
    </row>
    <row r="33" spans="2:19">
      <c r="B33" s="39">
        <v>45000</v>
      </c>
      <c r="C33" s="39">
        <v>4500</v>
      </c>
      <c r="F33" s="40">
        <v>6</v>
      </c>
      <c r="K33" s="40" t="s">
        <v>713</v>
      </c>
      <c r="M33" s="39" t="str">
        <f t="shared" si="2"/>
        <v/>
      </c>
      <c r="N33" s="39" t="str">
        <f t="shared" si="4"/>
        <v/>
      </c>
      <c r="P33" s="39">
        <f>B33/7</f>
        <v>6428.5714285714284</v>
      </c>
      <c r="Q33" s="39" t="s">
        <v>810</v>
      </c>
      <c r="R33" s="39" t="s">
        <v>810</v>
      </c>
    </row>
    <row r="34" spans="2:19">
      <c r="B34" s="39">
        <v>10000</v>
      </c>
      <c r="C34" s="39">
        <v>1000</v>
      </c>
      <c r="F34" s="40">
        <v>4</v>
      </c>
      <c r="K34" s="40" t="s">
        <v>713</v>
      </c>
      <c r="L34" s="39">
        <f>B34</f>
        <v>10000</v>
      </c>
      <c r="M34" s="39">
        <f>L34</f>
        <v>10000</v>
      </c>
    </row>
    <row r="35" spans="2:19">
      <c r="B35" s="39">
        <v>30000</v>
      </c>
      <c r="C35" s="39">
        <v>3000</v>
      </c>
      <c r="F35" s="40">
        <v>4</v>
      </c>
      <c r="K35" s="40" t="s">
        <v>713</v>
      </c>
      <c r="L35" s="39">
        <f t="shared" ref="L35:L40" si="5">B35</f>
        <v>30000</v>
      </c>
      <c r="M35" s="39">
        <f t="shared" ref="M35:M39" si="6">L35</f>
        <v>30000</v>
      </c>
    </row>
    <row r="36" spans="2:19">
      <c r="B36" s="39">
        <v>50000</v>
      </c>
      <c r="C36" s="39">
        <v>5000</v>
      </c>
      <c r="F36" s="40">
        <v>4</v>
      </c>
      <c r="K36" s="40" t="s">
        <v>713</v>
      </c>
      <c r="L36" s="39">
        <f t="shared" si="5"/>
        <v>50000</v>
      </c>
    </row>
    <row r="37" spans="2:19">
      <c r="B37" s="39">
        <v>120000</v>
      </c>
      <c r="F37" s="40">
        <v>4</v>
      </c>
      <c r="K37" s="40" t="s">
        <v>713</v>
      </c>
      <c r="L37" s="39">
        <f t="shared" si="5"/>
        <v>120000</v>
      </c>
      <c r="M37" s="39">
        <f t="shared" si="6"/>
        <v>120000</v>
      </c>
    </row>
    <row r="38" spans="2:19">
      <c r="B38" s="39">
        <v>34000</v>
      </c>
      <c r="C38" s="39">
        <v>3400</v>
      </c>
      <c r="F38" s="40">
        <v>4</v>
      </c>
      <c r="K38" s="40" t="s">
        <v>713</v>
      </c>
      <c r="L38" s="39">
        <f t="shared" si="5"/>
        <v>34000</v>
      </c>
    </row>
    <row r="39" spans="2:19">
      <c r="B39" s="39">
        <v>20000</v>
      </c>
      <c r="C39" s="39">
        <v>2000</v>
      </c>
      <c r="F39" s="40">
        <v>4</v>
      </c>
      <c r="K39" s="40" t="s">
        <v>713</v>
      </c>
      <c r="L39" s="39">
        <f t="shared" si="5"/>
        <v>20000</v>
      </c>
      <c r="M39" s="39">
        <f t="shared" si="6"/>
        <v>20000</v>
      </c>
    </row>
    <row r="40" spans="2:19">
      <c r="B40" s="39">
        <v>45000</v>
      </c>
      <c r="C40" s="39">
        <v>4500</v>
      </c>
      <c r="F40" s="40">
        <v>4</v>
      </c>
      <c r="K40" s="40" t="s">
        <v>713</v>
      </c>
      <c r="L40" s="39">
        <f t="shared" si="5"/>
        <v>45000</v>
      </c>
      <c r="Q40" s="39" t="s">
        <v>810</v>
      </c>
      <c r="R40" s="39" t="s">
        <v>810</v>
      </c>
      <c r="S40" s="39" t="s">
        <v>810</v>
      </c>
    </row>
    <row r="41" spans="2:19">
      <c r="B41" s="39">
        <v>102000</v>
      </c>
      <c r="C41" s="39">
        <v>20400</v>
      </c>
      <c r="F41" s="40">
        <v>7</v>
      </c>
      <c r="K41" s="40" t="s">
        <v>713</v>
      </c>
      <c r="L41" s="39">
        <f t="shared" si="1"/>
        <v>11333.333333333334</v>
      </c>
      <c r="M41" s="39">
        <f t="shared" si="2"/>
        <v>5666.666666666667</v>
      </c>
      <c r="N41" s="39">
        <f t="shared" si="4"/>
        <v>4533.3333333333339</v>
      </c>
      <c r="Q41" s="39">
        <v>5666.666666666667</v>
      </c>
      <c r="R41" s="39">
        <v>4533.3333333333339</v>
      </c>
    </row>
    <row r="42" spans="2:19">
      <c r="B42" s="39">
        <v>340000</v>
      </c>
      <c r="C42" s="39">
        <v>68000</v>
      </c>
      <c r="F42" s="40">
        <v>7</v>
      </c>
      <c r="K42" s="40" t="s">
        <v>713</v>
      </c>
      <c r="L42" s="39">
        <f t="shared" si="1"/>
        <v>37777.777777777781</v>
      </c>
      <c r="M42" s="39">
        <f t="shared" si="2"/>
        <v>18888.888888888891</v>
      </c>
      <c r="O42" s="39">
        <f t="shared" si="3"/>
        <v>3777.7777777777783</v>
      </c>
      <c r="Q42" s="39">
        <v>18888.888888888891</v>
      </c>
      <c r="S42" s="39">
        <v>3777.7777777777783</v>
      </c>
    </row>
    <row r="43" spans="2:19">
      <c r="B43" s="39">
        <v>23000</v>
      </c>
      <c r="C43" s="39">
        <v>4600</v>
      </c>
      <c r="F43" s="40">
        <v>7</v>
      </c>
      <c r="K43" s="40" t="s">
        <v>713</v>
      </c>
      <c r="M43" s="39" t="str">
        <f t="shared" si="2"/>
        <v/>
      </c>
      <c r="N43" s="39" t="str">
        <f t="shared" si="4"/>
        <v/>
      </c>
      <c r="O43" s="39" t="str">
        <f t="shared" si="3"/>
        <v/>
      </c>
      <c r="Q43" s="39" t="s">
        <v>810</v>
      </c>
      <c r="R43" s="39" t="s">
        <v>810</v>
      </c>
      <c r="S43" s="39" t="s">
        <v>810</v>
      </c>
    </row>
    <row r="44" spans="2:19">
      <c r="B44" s="39">
        <v>23000</v>
      </c>
      <c r="F44" s="40">
        <v>7</v>
      </c>
      <c r="K44" s="40" t="s">
        <v>713</v>
      </c>
      <c r="L44" s="39">
        <f t="shared" si="1"/>
        <v>2555.5555555555557</v>
      </c>
      <c r="M44" s="39">
        <f t="shared" si="2"/>
        <v>1277.7777777777778</v>
      </c>
      <c r="N44" s="39">
        <f t="shared" si="4"/>
        <v>1022.2222222222223</v>
      </c>
      <c r="O44" s="39">
        <f t="shared" si="3"/>
        <v>255.55555555555557</v>
      </c>
      <c r="Q44" s="39">
        <v>1277.7777777777778</v>
      </c>
      <c r="R44" s="39">
        <v>1022.2222222222223</v>
      </c>
      <c r="S44" s="39">
        <v>255.55555555555557</v>
      </c>
    </row>
    <row r="45" spans="2:19">
      <c r="B45" s="39">
        <v>102000</v>
      </c>
      <c r="C45" s="39">
        <v>20400</v>
      </c>
      <c r="F45" s="40">
        <v>8</v>
      </c>
      <c r="K45" s="40" t="s">
        <v>713</v>
      </c>
      <c r="L45" s="39">
        <f t="shared" si="1"/>
        <v>11333.333333333334</v>
      </c>
      <c r="M45" s="39">
        <f t="shared" si="2"/>
        <v>5666.666666666667</v>
      </c>
      <c r="N45" s="39">
        <f t="shared" si="4"/>
        <v>4533.3333333333339</v>
      </c>
      <c r="O45" s="39">
        <f t="shared" si="3"/>
        <v>1133.3333333333335</v>
      </c>
      <c r="Q45" s="39">
        <v>5666.666666666667</v>
      </c>
      <c r="R45" s="39">
        <v>4533.3333333333339</v>
      </c>
      <c r="S45" s="39">
        <v>1133.3333333333335</v>
      </c>
    </row>
    <row r="46" spans="2:19">
      <c r="B46" s="39">
        <v>340000</v>
      </c>
      <c r="C46" s="39">
        <v>68000</v>
      </c>
      <c r="F46" s="40">
        <v>8</v>
      </c>
      <c r="K46" s="40" t="s">
        <v>713</v>
      </c>
      <c r="M46" s="39" t="str">
        <f t="shared" si="2"/>
        <v/>
      </c>
      <c r="N46" s="39" t="str">
        <f t="shared" si="4"/>
        <v/>
      </c>
      <c r="O46" s="39" t="str">
        <f t="shared" si="3"/>
        <v/>
      </c>
      <c r="Q46" s="39" t="s">
        <v>810</v>
      </c>
      <c r="R46" s="39" t="s">
        <v>810</v>
      </c>
      <c r="S46" s="39" t="s">
        <v>810</v>
      </c>
    </row>
    <row r="47" spans="2:19">
      <c r="B47" s="39">
        <v>23000</v>
      </c>
      <c r="F47" s="40">
        <v>8</v>
      </c>
      <c r="K47" s="40" t="s">
        <v>713</v>
      </c>
      <c r="M47" s="39" t="str">
        <f t="shared" si="2"/>
        <v/>
      </c>
      <c r="N47" s="39" t="str">
        <f t="shared" si="4"/>
        <v/>
      </c>
      <c r="O47" s="39" t="str">
        <f t="shared" si="3"/>
        <v/>
      </c>
      <c r="Q47" s="39" t="s">
        <v>810</v>
      </c>
      <c r="R47" s="39" t="s">
        <v>810</v>
      </c>
      <c r="S47" s="39" t="s">
        <v>810</v>
      </c>
    </row>
    <row r="48" spans="2:19">
      <c r="B48" s="39">
        <v>23000</v>
      </c>
      <c r="C48" s="39">
        <v>4600</v>
      </c>
      <c r="F48" s="40">
        <v>8</v>
      </c>
      <c r="K48" s="40" t="s">
        <v>713</v>
      </c>
      <c r="L48" s="39">
        <f t="shared" si="1"/>
        <v>2555.5555555555557</v>
      </c>
      <c r="M48" s="39">
        <f t="shared" si="2"/>
        <v>1277.7777777777778</v>
      </c>
      <c r="O48" s="39">
        <f t="shared" si="3"/>
        <v>255.55555555555557</v>
      </c>
      <c r="P48" s="39">
        <f>B48/7</f>
        <v>3285.7142857142858</v>
      </c>
      <c r="Q48" s="39">
        <v>1277.7777777777778</v>
      </c>
      <c r="S48" s="39">
        <v>255.55555555555557</v>
      </c>
    </row>
    <row r="49" spans="2:19">
      <c r="B49" s="39">
        <v>102000</v>
      </c>
      <c r="C49" s="39">
        <v>20400</v>
      </c>
      <c r="F49" s="40">
        <v>9</v>
      </c>
      <c r="L49" s="39">
        <f t="shared" si="1"/>
        <v>11333.333333333334</v>
      </c>
      <c r="M49" s="39">
        <f t="shared" si="2"/>
        <v>5666.666666666667</v>
      </c>
      <c r="N49" s="39">
        <f t="shared" si="4"/>
        <v>4533.3333333333339</v>
      </c>
      <c r="P49" s="39">
        <f>B49/7</f>
        <v>14571.428571428571</v>
      </c>
      <c r="Q49" s="39">
        <v>5666.666666666667</v>
      </c>
      <c r="R49" s="39">
        <v>4533.3333333333339</v>
      </c>
    </row>
    <row r="50" spans="2:19">
      <c r="B50" s="39">
        <v>340000</v>
      </c>
      <c r="C50" s="39">
        <v>68000</v>
      </c>
      <c r="F50" s="40">
        <v>9</v>
      </c>
      <c r="L50" s="39">
        <f t="shared" si="1"/>
        <v>37777.777777777781</v>
      </c>
      <c r="M50" s="39">
        <f t="shared" si="2"/>
        <v>18888.888888888891</v>
      </c>
      <c r="N50" s="39">
        <f t="shared" si="4"/>
        <v>15111.111111111113</v>
      </c>
      <c r="P50" s="39">
        <f>B50/7</f>
        <v>48571.428571428572</v>
      </c>
      <c r="Q50" s="39">
        <v>18888.888888888891</v>
      </c>
      <c r="R50" s="39">
        <v>15111.111111111113</v>
      </c>
    </row>
    <row r="51" spans="2:19">
      <c r="B51" s="39">
        <v>23000</v>
      </c>
      <c r="F51" s="40">
        <v>9</v>
      </c>
      <c r="L51" s="39">
        <f t="shared" si="1"/>
        <v>2555.5555555555557</v>
      </c>
      <c r="M51" s="39">
        <f t="shared" si="2"/>
        <v>1277.7777777777778</v>
      </c>
      <c r="N51" s="39">
        <f t="shared" si="4"/>
        <v>1022.2222222222223</v>
      </c>
      <c r="Q51" s="39">
        <v>1277.7777777777778</v>
      </c>
      <c r="R51" s="39">
        <v>1022.2222222222223</v>
      </c>
    </row>
    <row r="52" spans="2:19">
      <c r="B52" s="39">
        <v>23000</v>
      </c>
      <c r="C52" s="39">
        <v>4600</v>
      </c>
      <c r="F52" s="40">
        <v>9</v>
      </c>
      <c r="L52" s="39">
        <f t="shared" si="1"/>
        <v>2555.5555555555557</v>
      </c>
      <c r="M52" s="39">
        <f t="shared" si="2"/>
        <v>1277.7777777777778</v>
      </c>
      <c r="N52" s="39">
        <f t="shared" si="4"/>
        <v>1022.2222222222223</v>
      </c>
      <c r="Q52" s="39">
        <v>1277.7777777777778</v>
      </c>
      <c r="R52" s="39">
        <v>1022.2222222222223</v>
      </c>
    </row>
    <row r="53" spans="2:19">
      <c r="B53" s="39">
        <v>102000</v>
      </c>
      <c r="C53" s="39">
        <v>20400</v>
      </c>
      <c r="F53" s="40">
        <v>9</v>
      </c>
      <c r="L53" s="39">
        <f t="shared" si="1"/>
        <v>11333.333333333334</v>
      </c>
      <c r="M53" s="39">
        <f t="shared" si="2"/>
        <v>5666.666666666667</v>
      </c>
      <c r="N53" s="39">
        <f t="shared" si="4"/>
        <v>4533.3333333333339</v>
      </c>
      <c r="O53" s="39">
        <f t="shared" si="3"/>
        <v>1133.3333333333335</v>
      </c>
      <c r="Q53" s="39">
        <v>5666.666666666667</v>
      </c>
      <c r="R53" s="39">
        <v>4533.3333333333339</v>
      </c>
      <c r="S53" s="39">
        <v>1133.3333333333335</v>
      </c>
    </row>
    <row r="54" spans="2:19">
      <c r="B54" s="39">
        <v>340000</v>
      </c>
      <c r="C54" s="39">
        <v>68000</v>
      </c>
      <c r="F54" s="40">
        <v>9</v>
      </c>
      <c r="L54" s="39">
        <f t="shared" si="1"/>
        <v>37777.777777777781</v>
      </c>
      <c r="M54" s="39">
        <f t="shared" si="2"/>
        <v>18888.888888888891</v>
      </c>
      <c r="O54" s="39">
        <f t="shared" si="3"/>
        <v>3777.7777777777783</v>
      </c>
      <c r="Q54" s="39">
        <v>18888.888888888891</v>
      </c>
      <c r="S54" s="39">
        <v>3777.7777777777783</v>
      </c>
    </row>
    <row r="55" spans="2:19">
      <c r="B55" s="39">
        <v>23000</v>
      </c>
      <c r="C55" s="39">
        <v>4600</v>
      </c>
      <c r="F55" s="40">
        <v>9</v>
      </c>
      <c r="L55" s="39">
        <f t="shared" si="1"/>
        <v>2555.5555555555557</v>
      </c>
      <c r="M55" s="39">
        <f t="shared" si="2"/>
        <v>1277.7777777777778</v>
      </c>
      <c r="N55" s="39">
        <f t="shared" si="4"/>
        <v>1022.2222222222223</v>
      </c>
      <c r="Q55" s="39">
        <v>1277.7777777777778</v>
      </c>
      <c r="R55" s="39">
        <v>1022.2222222222223</v>
      </c>
    </row>
    <row r="56" spans="2:19">
      <c r="B56" s="39">
        <v>23000</v>
      </c>
      <c r="C56" s="39">
        <v>4600</v>
      </c>
      <c r="F56" s="40">
        <v>9</v>
      </c>
      <c r="L56" s="39">
        <f t="shared" si="1"/>
        <v>2555.5555555555557</v>
      </c>
      <c r="M56" s="39">
        <f t="shared" si="2"/>
        <v>1277.7777777777778</v>
      </c>
      <c r="N56" s="39">
        <f t="shared" si="4"/>
        <v>1022.2222222222223</v>
      </c>
      <c r="Q56" s="39">
        <v>1277.7777777777778</v>
      </c>
      <c r="R56" s="39">
        <v>1022.2222222222223</v>
      </c>
    </row>
    <row r="57" spans="2:19">
      <c r="B57" s="39">
        <v>1000000</v>
      </c>
      <c r="F57" s="40">
        <v>10</v>
      </c>
      <c r="M57" s="39" t="str">
        <f t="shared" si="2"/>
        <v/>
      </c>
      <c r="N57" s="39" t="str">
        <f t="shared" si="4"/>
        <v/>
      </c>
      <c r="O57" s="39" t="str">
        <f t="shared" si="3"/>
        <v/>
      </c>
    </row>
    <row r="58" spans="2:19">
      <c r="B58" s="39">
        <v>2000000</v>
      </c>
      <c r="F58" s="40">
        <v>11</v>
      </c>
      <c r="M58" s="39" t="str">
        <f t="shared" si="2"/>
        <v/>
      </c>
      <c r="N58" s="39" t="str">
        <f t="shared" si="4"/>
        <v/>
      </c>
      <c r="O58" s="39" t="str">
        <f t="shared" si="3"/>
        <v/>
      </c>
    </row>
    <row r="59" spans="2:19">
      <c r="B59" s="39">
        <v>1500000</v>
      </c>
      <c r="C59" s="39">
        <v>68000</v>
      </c>
      <c r="F59" s="40">
        <v>12</v>
      </c>
      <c r="M59" s="39" t="str">
        <f t="shared" si="2"/>
        <v/>
      </c>
      <c r="N59" s="39" t="str">
        <f t="shared" si="4"/>
        <v/>
      </c>
      <c r="O59" s="39" t="str">
        <f t="shared" si="3"/>
        <v/>
      </c>
    </row>
    <row r="60" spans="2:19">
      <c r="B60" s="39">
        <v>3000000</v>
      </c>
      <c r="C60" s="39">
        <v>4600</v>
      </c>
      <c r="F60" s="40">
        <v>13</v>
      </c>
      <c r="M60" s="39" t="str">
        <f t="shared" si="2"/>
        <v/>
      </c>
      <c r="N60" s="39" t="str">
        <f t="shared" si="4"/>
        <v/>
      </c>
      <c r="O60" s="39" t="str">
        <f t="shared" si="3"/>
        <v/>
      </c>
    </row>
    <row r="61" spans="2:19">
      <c r="B61" s="39">
        <v>1000000</v>
      </c>
      <c r="F61" s="40">
        <v>14</v>
      </c>
      <c r="M61" s="39" t="str">
        <f t="shared" si="2"/>
        <v/>
      </c>
      <c r="N61" s="39" t="str">
        <f t="shared" si="4"/>
        <v/>
      </c>
      <c r="O61" s="39" t="str">
        <f t="shared" si="3"/>
        <v/>
      </c>
    </row>
    <row r="62" spans="2:19">
      <c r="B62" s="39">
        <v>2000000</v>
      </c>
      <c r="F62" s="40">
        <v>15</v>
      </c>
      <c r="M62" s="39" t="str">
        <f t="shared" si="2"/>
        <v/>
      </c>
      <c r="N62" s="39" t="str">
        <f t="shared" si="4"/>
        <v/>
      </c>
      <c r="O62" s="39" t="str">
        <f t="shared" si="3"/>
        <v/>
      </c>
    </row>
    <row r="63" spans="2:19">
      <c r="B63" s="39">
        <v>1500000</v>
      </c>
      <c r="F63" s="40">
        <v>16</v>
      </c>
      <c r="M63" s="39" t="str">
        <f t="shared" si="2"/>
        <v/>
      </c>
      <c r="N63" s="39" t="str">
        <f t="shared" si="4"/>
        <v/>
      </c>
      <c r="O63" s="39" t="str">
        <f t="shared" si="3"/>
        <v/>
      </c>
    </row>
    <row r="64" spans="2:19">
      <c r="B64" s="39">
        <v>3000000</v>
      </c>
      <c r="C64" s="39">
        <v>68000</v>
      </c>
      <c r="F64" s="40">
        <v>17</v>
      </c>
      <c r="M64" s="39" t="str">
        <f t="shared" si="2"/>
        <v/>
      </c>
      <c r="N64" s="39" t="str">
        <f t="shared" si="4"/>
        <v/>
      </c>
      <c r="O64" s="39" t="str">
        <f t="shared" si="3"/>
        <v/>
      </c>
    </row>
    <row r="65" spans="2:15">
      <c r="B65" s="39">
        <v>120000</v>
      </c>
      <c r="C65" s="39">
        <v>4600</v>
      </c>
      <c r="F65" s="40">
        <v>18</v>
      </c>
      <c r="M65" s="39" t="str">
        <f t="shared" si="2"/>
        <v/>
      </c>
      <c r="N65" s="39" t="str">
        <f t="shared" si="4"/>
        <v/>
      </c>
      <c r="O65" s="39" t="str">
        <f t="shared" si="3"/>
        <v/>
      </c>
    </row>
    <row r="66" spans="2:15">
      <c r="M66" s="39" t="str">
        <f t="shared" si="2"/>
        <v/>
      </c>
      <c r="N66" s="39" t="str">
        <f t="shared" si="4"/>
        <v/>
      </c>
      <c r="O66" s="39" t="str">
        <f t="shared" si="3"/>
        <v/>
      </c>
    </row>
    <row r="67" spans="2:15">
      <c r="M67" s="39" t="str">
        <f t="shared" si="2"/>
        <v/>
      </c>
      <c r="N67" s="39" t="str">
        <f t="shared" si="4"/>
        <v/>
      </c>
      <c r="O67" s="39" t="str">
        <f t="shared" si="3"/>
        <v/>
      </c>
    </row>
    <row r="68" spans="2:15">
      <c r="M68" s="39" t="str">
        <f t="shared" si="2"/>
        <v/>
      </c>
      <c r="N68" s="39" t="str">
        <f t="shared" si="4"/>
        <v/>
      </c>
      <c r="O68" s="39" t="str">
        <f t="shared" si="3"/>
        <v/>
      </c>
    </row>
    <row r="69" spans="2:15">
      <c r="M69" s="39" t="str">
        <f t="shared" si="2"/>
        <v/>
      </c>
      <c r="N69" s="39" t="str">
        <f t="shared" si="4"/>
        <v/>
      </c>
      <c r="O69" s="39" t="str">
        <f t="shared" si="3"/>
        <v/>
      </c>
    </row>
    <row r="70" spans="2:15">
      <c r="M70" s="39" t="str">
        <f t="shared" si="2"/>
        <v/>
      </c>
      <c r="O70" s="39" t="str">
        <f t="shared" si="3"/>
        <v/>
      </c>
    </row>
    <row r="71" spans="2:15">
      <c r="M71" s="39" t="str">
        <f t="shared" ref="M71:M83" si="7">IF(L71="","",L71/2)</f>
        <v/>
      </c>
      <c r="O71" s="39" t="str">
        <f t="shared" ref="O71:O75" si="8">IF(L71="","",M71*0.2)</f>
        <v/>
      </c>
    </row>
    <row r="72" spans="2:15">
      <c r="M72" s="39" t="str">
        <f t="shared" si="7"/>
        <v/>
      </c>
      <c r="O72" s="39" t="str">
        <f t="shared" si="8"/>
        <v/>
      </c>
    </row>
    <row r="73" spans="2:15">
      <c r="M73" s="39" t="str">
        <f t="shared" si="7"/>
        <v/>
      </c>
      <c r="O73" s="39" t="str">
        <f t="shared" si="8"/>
        <v/>
      </c>
    </row>
    <row r="74" spans="2:15">
      <c r="M74" s="39" t="str">
        <f t="shared" si="7"/>
        <v/>
      </c>
      <c r="O74" s="39" t="str">
        <f t="shared" si="8"/>
        <v/>
      </c>
    </row>
    <row r="75" spans="2:15">
      <c r="M75" s="39" t="str">
        <f t="shared" si="7"/>
        <v/>
      </c>
      <c r="O75" s="39" t="str">
        <f t="shared" si="8"/>
        <v/>
      </c>
    </row>
    <row r="76" spans="2:15">
      <c r="M76" s="39" t="str">
        <f t="shared" si="7"/>
        <v/>
      </c>
    </row>
    <row r="77" spans="2:15">
      <c r="M77" s="39" t="str">
        <f t="shared" si="7"/>
        <v/>
      </c>
    </row>
    <row r="78" spans="2:15">
      <c r="M78" s="39" t="str">
        <f t="shared" si="7"/>
        <v/>
      </c>
    </row>
    <row r="79" spans="2:15">
      <c r="M79" s="39" t="str">
        <f t="shared" si="7"/>
        <v/>
      </c>
    </row>
    <row r="80" spans="2:15">
      <c r="M80" s="39" t="str">
        <f t="shared" si="7"/>
        <v/>
      </c>
    </row>
    <row r="81" spans="13:13">
      <c r="M81" s="39" t="str">
        <f t="shared" si="7"/>
        <v/>
      </c>
    </row>
    <row r="82" spans="13:13">
      <c r="M82" s="39" t="str">
        <f t="shared" si="7"/>
        <v/>
      </c>
    </row>
    <row r="83" spans="13:13">
      <c r="M83" s="39" t="str">
        <f t="shared" si="7"/>
        <v/>
      </c>
    </row>
  </sheetData>
  <autoFilter ref="B4:S65" xr:uid="{E898F206-EBAC-4E70-B00B-819101101198}"/>
  <mergeCells count="9">
    <mergeCell ref="L2:S2"/>
    <mergeCell ref="T2:AA2"/>
    <mergeCell ref="AB2:AI2"/>
    <mergeCell ref="L3:O3"/>
    <mergeCell ref="P3:S3"/>
    <mergeCell ref="T3:W3"/>
    <mergeCell ref="X3:AA3"/>
    <mergeCell ref="AB3:AE3"/>
    <mergeCell ref="AF3:AI3"/>
  </mergeCells>
  <pageMargins left="0.7" right="0.7" top="0.75" bottom="0.75" header="0.3" footer="0.3"/>
  <pageSetup paperSize="9" orientation="portrait"/>
  <headerFooter>
    <oddFooter>&amp;L_x000D_&amp;1#&amp;"Calibri"&amp;10&amp;K000000 Information Rating: INTERNAL(I)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AE68-39B2-4F22-86DE-41C7205480E2}">
  <sheetPr filterMode="1"/>
  <dimension ref="B1:BG85"/>
  <sheetViews>
    <sheetView zoomScale="80" zoomScaleNormal="80" workbookViewId="0">
      <selection activeCell="A35" sqref="A35"/>
    </sheetView>
  </sheetViews>
  <sheetFormatPr defaultColWidth="14.42578125" defaultRowHeight="15"/>
  <cols>
    <col min="1" max="1" width="5.85546875" customWidth="1"/>
    <col min="2" max="2" width="18.5703125" style="39" customWidth="1"/>
    <col min="3" max="3" width="19.42578125" style="39" customWidth="1"/>
    <col min="4" max="4" width="17.5703125" style="39" bestFit="1" customWidth="1"/>
    <col min="5" max="5" width="25.140625" style="39" customWidth="1"/>
    <col min="6" max="6" width="9.42578125" style="40" customWidth="1"/>
    <col min="7" max="7" width="16.7109375" style="40" bestFit="1" customWidth="1"/>
    <col min="8" max="8" width="26.7109375" style="40" customWidth="1"/>
    <col min="9" max="9" width="16.42578125" style="40" bestFit="1" customWidth="1"/>
    <col min="10" max="10" width="16.7109375" style="40" bestFit="1" customWidth="1"/>
    <col min="11" max="11" width="16.140625" bestFit="1" customWidth="1"/>
    <col min="12" max="12" width="16.140625" style="152" customWidth="1"/>
    <col min="13" max="13" width="19" style="132" customWidth="1"/>
    <col min="14" max="14" width="16.7109375" style="132" customWidth="1"/>
    <col min="15" max="15" width="18" style="132" customWidth="1"/>
    <col min="16" max="16" width="16.7109375" style="132" customWidth="1"/>
    <col min="17" max="17" width="16.7109375" style="132" bestFit="1" customWidth="1"/>
    <col min="18" max="18" width="16.7109375" style="132" customWidth="1"/>
    <col min="19" max="19" width="19" style="132" bestFit="1" customWidth="1"/>
    <col min="20" max="20" width="16.7109375" style="150" customWidth="1"/>
    <col min="21" max="21" width="16.7109375" style="132" bestFit="1" customWidth="1"/>
    <col min="22" max="22" width="16.7109375" style="132" customWidth="1"/>
    <col min="23" max="23" width="16.7109375" style="132" bestFit="1" customWidth="1"/>
    <col min="24" max="24" width="16.7109375" style="132" customWidth="1"/>
    <col min="25" max="25" width="16.7109375" style="132" bestFit="1" customWidth="1"/>
    <col min="26" max="26" width="16.7109375" style="132" customWidth="1"/>
    <col min="27" max="27" width="16.7109375" style="132" bestFit="1" customWidth="1"/>
    <col min="28" max="28" width="16.7109375" style="151" customWidth="1"/>
    <col min="29" max="29" width="14.7109375" style="152" bestFit="1" customWidth="1"/>
    <col min="30" max="30" width="9.140625" style="152"/>
    <col min="31" max="31" width="14.7109375" style="152" bestFit="1" customWidth="1"/>
    <col min="32" max="35" width="9.140625" style="152"/>
    <col min="36" max="36" width="9.140625" style="153"/>
    <col min="37" max="43" width="9.140625" style="152"/>
    <col min="44" max="44" width="9.140625" style="154"/>
    <col min="45" max="45" width="16.42578125" style="152" customWidth="1"/>
    <col min="46" max="46" width="9.140625" style="152"/>
    <col min="47" max="47" width="16.140625" style="152" customWidth="1"/>
    <col min="48" max="50" width="9.140625" style="152"/>
    <col min="51" max="51" width="17" style="152" customWidth="1"/>
    <col min="52" max="52" width="9.140625" style="152"/>
    <col min="53" max="53" width="16.42578125" style="152" customWidth="1"/>
    <col min="54" max="54" width="9.140625" style="152"/>
    <col min="55" max="55" width="17.28515625" style="152" customWidth="1"/>
    <col min="56" max="59" width="14.42578125" style="152"/>
  </cols>
  <sheetData>
    <row r="1" spans="2:59">
      <c r="B1" s="39">
        <f>SUBTOTAL(9,B5:B103)</f>
        <v>32450000000</v>
      </c>
      <c r="C1" s="39">
        <f>SUBTOTAL(9,C5:C103)</f>
        <v>350000000</v>
      </c>
      <c r="D1" s="39">
        <f>SUBTOTAL(9,D5:D103)</f>
        <v>1010121030</v>
      </c>
      <c r="F1" s="39">
        <f t="shared" ref="F1:K1" si="0">SUBTOTAL(9,F5:F103)</f>
        <v>3</v>
      </c>
      <c r="G1" s="39">
        <f t="shared" si="0"/>
        <v>10</v>
      </c>
      <c r="H1" s="39">
        <f t="shared" si="0"/>
        <v>0</v>
      </c>
      <c r="I1" s="39">
        <f t="shared" si="0"/>
        <v>0</v>
      </c>
      <c r="J1" s="39">
        <f t="shared" si="0"/>
        <v>0</v>
      </c>
      <c r="K1" s="39">
        <f t="shared" si="0"/>
        <v>0</v>
      </c>
      <c r="L1" s="132"/>
      <c r="M1" s="132">
        <f>SUBTOTAL(9,M5:M103)</f>
        <v>159005000</v>
      </c>
      <c r="O1" s="132">
        <f>SUBTOTAL(9,O5:O103)</f>
        <v>159005000</v>
      </c>
      <c r="Q1" s="132">
        <f>SUBTOTAL(9,Q5:Q103)</f>
        <v>0</v>
      </c>
      <c r="S1" s="132">
        <f>SUBTOTAL(9,S5:S103)</f>
        <v>45430000</v>
      </c>
      <c r="U1" s="132">
        <f>SUBTOTAL(9,U5:U103)</f>
        <v>0</v>
      </c>
      <c r="W1" s="132">
        <f>SUBTOTAL(9,W5:W103)</f>
        <v>0</v>
      </c>
      <c r="Y1" s="132">
        <f>SUBTOTAL(9,Y5:Y103)</f>
        <v>0</v>
      </c>
      <c r="AA1" s="132">
        <f>SUBTOTAL(9,AA5:AA103)</f>
        <v>0</v>
      </c>
      <c r="AC1" s="132">
        <f t="shared" ref="AC1:AH1" si="1">SUBTOTAL(9,AC5:AC103)</f>
        <v>10864260000</v>
      </c>
      <c r="AD1" s="132">
        <f t="shared" si="1"/>
        <v>0.66959999999999997</v>
      </c>
      <c r="AE1" s="132">
        <f t="shared" si="1"/>
        <v>10864260000</v>
      </c>
      <c r="AF1" s="132">
        <f t="shared" si="1"/>
        <v>0</v>
      </c>
      <c r="AG1" s="132">
        <f t="shared" si="1"/>
        <v>0</v>
      </c>
      <c r="AH1" s="132">
        <f t="shared" si="1"/>
        <v>2.12E-2</v>
      </c>
    </row>
    <row r="2" spans="2:59" ht="15.75">
      <c r="F2" s="39"/>
      <c r="G2" s="39"/>
      <c r="H2" s="39"/>
      <c r="I2" s="39"/>
      <c r="J2" s="39"/>
      <c r="K2" s="39"/>
      <c r="L2" s="132"/>
      <c r="AB2" s="155" t="s">
        <v>706</v>
      </c>
      <c r="AC2" s="155" t="s">
        <v>707</v>
      </c>
      <c r="AD2" s="155" t="s">
        <v>708</v>
      </c>
      <c r="AE2" s="155" t="s">
        <v>709</v>
      </c>
      <c r="AF2" s="155" t="s">
        <v>710</v>
      </c>
      <c r="AG2" s="155" t="s">
        <v>711</v>
      </c>
      <c r="AH2" s="155" t="s">
        <v>712</v>
      </c>
      <c r="AI2" s="156" t="s">
        <v>713</v>
      </c>
      <c r="AJ2" s="156" t="s">
        <v>714</v>
      </c>
      <c r="AK2" s="156" t="s">
        <v>715</v>
      </c>
      <c r="AL2" s="156" t="s">
        <v>716</v>
      </c>
      <c r="AM2" s="156" t="s">
        <v>717</v>
      </c>
      <c r="AN2" s="156" t="s">
        <v>718</v>
      </c>
      <c r="AO2" s="156" t="s">
        <v>719</v>
      </c>
      <c r="AP2" s="156" t="s">
        <v>720</v>
      </c>
      <c r="AQ2" s="156" t="s">
        <v>721</v>
      </c>
      <c r="AR2" s="152"/>
    </row>
    <row r="3" spans="2:59" ht="120">
      <c r="F3" s="39"/>
      <c r="G3" s="39"/>
      <c r="H3" s="39"/>
      <c r="I3" s="39"/>
      <c r="J3" s="39"/>
      <c r="K3" s="39"/>
      <c r="L3" s="157" t="s">
        <v>722</v>
      </c>
      <c r="M3" s="157" t="s">
        <v>723</v>
      </c>
      <c r="N3" s="157" t="s">
        <v>722</v>
      </c>
      <c r="O3" s="157" t="s">
        <v>723</v>
      </c>
      <c r="P3" s="157" t="s">
        <v>722</v>
      </c>
      <c r="Q3" s="157" t="s">
        <v>723</v>
      </c>
      <c r="R3" s="158" t="s">
        <v>722</v>
      </c>
      <c r="S3" s="158" t="s">
        <v>723</v>
      </c>
      <c r="T3" s="159" t="s">
        <v>722</v>
      </c>
      <c r="U3" s="157" t="s">
        <v>723</v>
      </c>
      <c r="V3" s="157" t="s">
        <v>722</v>
      </c>
      <c r="W3" s="157" t="s">
        <v>723</v>
      </c>
      <c r="X3" s="157" t="s">
        <v>722</v>
      </c>
      <c r="Y3" s="157" t="s">
        <v>723</v>
      </c>
      <c r="Z3" s="157" t="s">
        <v>722</v>
      </c>
      <c r="AA3" s="157" t="s">
        <v>723</v>
      </c>
      <c r="AB3" s="160" t="s">
        <v>722</v>
      </c>
      <c r="AC3" s="157" t="s">
        <v>723</v>
      </c>
      <c r="AD3" s="157" t="s">
        <v>722</v>
      </c>
      <c r="AE3" s="157" t="s">
        <v>723</v>
      </c>
      <c r="AF3" s="157" t="s">
        <v>722</v>
      </c>
      <c r="AG3" s="157" t="s">
        <v>723</v>
      </c>
      <c r="AH3" s="157" t="s">
        <v>722</v>
      </c>
      <c r="AI3" s="157" t="s">
        <v>723</v>
      </c>
      <c r="AJ3" s="159" t="s">
        <v>722</v>
      </c>
      <c r="AK3" s="157" t="s">
        <v>723</v>
      </c>
      <c r="AL3" s="157" t="s">
        <v>724</v>
      </c>
      <c r="AM3" s="157" t="s">
        <v>723</v>
      </c>
      <c r="AN3" s="157" t="s">
        <v>724</v>
      </c>
      <c r="AO3" s="157" t="s">
        <v>723</v>
      </c>
      <c r="AP3" s="157" t="s">
        <v>724</v>
      </c>
      <c r="AQ3" s="157" t="s">
        <v>723</v>
      </c>
      <c r="AR3" s="160" t="s">
        <v>722</v>
      </c>
      <c r="AS3" s="157" t="s">
        <v>723</v>
      </c>
      <c r="AT3" s="157" t="s">
        <v>722</v>
      </c>
      <c r="AU3" s="157" t="s">
        <v>723</v>
      </c>
      <c r="AV3" s="157" t="s">
        <v>722</v>
      </c>
      <c r="AW3" s="157" t="s">
        <v>723</v>
      </c>
      <c r="AX3" s="157" t="s">
        <v>722</v>
      </c>
      <c r="AY3" s="157" t="s">
        <v>723</v>
      </c>
      <c r="AZ3" s="157" t="s">
        <v>722</v>
      </c>
      <c r="BA3" s="157" t="s">
        <v>723</v>
      </c>
      <c r="BB3" s="157" t="s">
        <v>722</v>
      </c>
      <c r="BC3" s="157" t="s">
        <v>723</v>
      </c>
      <c r="BD3" s="157" t="s">
        <v>722</v>
      </c>
      <c r="BE3" s="157" t="s">
        <v>723</v>
      </c>
      <c r="BF3" s="157" t="s">
        <v>722</v>
      </c>
      <c r="BG3" s="157" t="s">
        <v>723</v>
      </c>
    </row>
    <row r="4" spans="2:59" s="38" customFormat="1" ht="30">
      <c r="B4" s="41" t="s">
        <v>725</v>
      </c>
      <c r="C4" s="41" t="s">
        <v>726</v>
      </c>
      <c r="D4" s="41" t="s">
        <v>727</v>
      </c>
      <c r="E4" s="41" t="s">
        <v>728</v>
      </c>
      <c r="F4" s="42" t="s">
        <v>729</v>
      </c>
      <c r="G4" s="42" t="s">
        <v>730</v>
      </c>
      <c r="H4" s="42" t="s">
        <v>731</v>
      </c>
      <c r="I4" s="42" t="s">
        <v>732</v>
      </c>
      <c r="J4" s="42" t="s">
        <v>733</v>
      </c>
      <c r="K4" s="42" t="s">
        <v>734</v>
      </c>
      <c r="L4" s="161" t="s">
        <v>735</v>
      </c>
      <c r="M4" s="162" t="s">
        <v>735</v>
      </c>
      <c r="N4" s="161" t="s">
        <v>736</v>
      </c>
      <c r="O4" s="162" t="s">
        <v>736</v>
      </c>
      <c r="P4" s="161" t="s">
        <v>737</v>
      </c>
      <c r="Q4" s="162" t="s">
        <v>737</v>
      </c>
      <c r="R4" s="161" t="s">
        <v>738</v>
      </c>
      <c r="S4" s="162" t="s">
        <v>738</v>
      </c>
      <c r="T4" s="163" t="s">
        <v>739</v>
      </c>
      <c r="U4" s="164" t="s">
        <v>739</v>
      </c>
      <c r="V4" s="161" t="s">
        <v>740</v>
      </c>
      <c r="W4" s="162" t="s">
        <v>740</v>
      </c>
      <c r="X4" s="161" t="s">
        <v>741</v>
      </c>
      <c r="Y4" s="162" t="s">
        <v>742</v>
      </c>
      <c r="Z4" s="161" t="s">
        <v>743</v>
      </c>
      <c r="AA4" s="162" t="s">
        <v>743</v>
      </c>
      <c r="AB4" s="165" t="s">
        <v>744</v>
      </c>
      <c r="AC4" s="166" t="s">
        <v>744</v>
      </c>
      <c r="AD4" s="167" t="s">
        <v>745</v>
      </c>
      <c r="AE4" s="168" t="s">
        <v>745</v>
      </c>
      <c r="AF4" s="167" t="s">
        <v>746</v>
      </c>
      <c r="AG4" s="168" t="s">
        <v>746</v>
      </c>
      <c r="AH4" s="167" t="s">
        <v>747</v>
      </c>
      <c r="AI4" s="168" t="s">
        <v>747</v>
      </c>
      <c r="AJ4" s="169" t="s">
        <v>748</v>
      </c>
      <c r="AK4" s="170" t="s">
        <v>748</v>
      </c>
      <c r="AL4" s="167" t="s">
        <v>749</v>
      </c>
      <c r="AM4" s="168" t="s">
        <v>749</v>
      </c>
      <c r="AN4" s="167" t="s">
        <v>750</v>
      </c>
      <c r="AO4" s="168" t="s">
        <v>751</v>
      </c>
      <c r="AP4" s="167" t="s">
        <v>752</v>
      </c>
      <c r="AQ4" s="168" t="s">
        <v>752</v>
      </c>
      <c r="AR4" s="171" t="s">
        <v>753</v>
      </c>
      <c r="AS4" s="172" t="s">
        <v>753</v>
      </c>
      <c r="AT4" s="173" t="s">
        <v>754</v>
      </c>
      <c r="AU4" s="174" t="s">
        <v>754</v>
      </c>
      <c r="AV4" s="173" t="s">
        <v>755</v>
      </c>
      <c r="AW4" s="174" t="s">
        <v>755</v>
      </c>
      <c r="AX4" s="173" t="s">
        <v>756</v>
      </c>
      <c r="AY4" s="174" t="s">
        <v>756</v>
      </c>
      <c r="AZ4" s="173" t="s">
        <v>757</v>
      </c>
      <c r="BA4" s="175" t="s">
        <v>757</v>
      </c>
      <c r="BB4" s="173" t="s">
        <v>758</v>
      </c>
      <c r="BC4" s="174" t="s">
        <v>758</v>
      </c>
      <c r="BD4" s="173" t="s">
        <v>759</v>
      </c>
      <c r="BE4" s="174" t="s">
        <v>760</v>
      </c>
      <c r="BF4" s="173" t="s">
        <v>761</v>
      </c>
      <c r="BG4" s="174" t="s">
        <v>761</v>
      </c>
    </row>
    <row r="5" spans="2:59" hidden="1">
      <c r="H5" s="40" t="s">
        <v>763</v>
      </c>
      <c r="AB5" s="154"/>
      <c r="AC5" s="132"/>
      <c r="AD5" s="132"/>
      <c r="AE5" s="132"/>
      <c r="AF5" s="132"/>
      <c r="AG5" s="132"/>
      <c r="AH5" s="132"/>
      <c r="AI5" s="132"/>
      <c r="AJ5" s="150"/>
      <c r="AK5" s="132"/>
      <c r="AL5" s="132"/>
      <c r="AM5" s="132"/>
      <c r="AN5" s="132"/>
      <c r="AO5" s="132"/>
      <c r="AP5" s="132"/>
      <c r="AQ5" s="132"/>
      <c r="AS5" s="132"/>
      <c r="AT5" s="132"/>
      <c r="AU5" s="132"/>
      <c r="AV5" s="132"/>
      <c r="AW5" s="132"/>
      <c r="AX5" s="132"/>
      <c r="AY5" s="132"/>
      <c r="AZ5" s="150"/>
      <c r="BA5" s="132"/>
      <c r="BB5" s="132"/>
      <c r="BC5" s="132"/>
      <c r="BD5" s="132"/>
      <c r="BE5" s="132"/>
      <c r="BF5" s="132"/>
      <c r="BG5" s="132"/>
    </row>
    <row r="6" spans="2:59" hidden="1">
      <c r="B6"/>
      <c r="C6"/>
      <c r="D6"/>
      <c r="E6"/>
      <c r="F6"/>
      <c r="G6"/>
      <c r="H6" s="143"/>
      <c r="I6"/>
      <c r="J6"/>
      <c r="M6" s="152"/>
      <c r="N6" s="152"/>
      <c r="O6" s="152"/>
      <c r="P6" s="152"/>
      <c r="Q6" s="152"/>
      <c r="R6" s="152"/>
      <c r="S6" s="152"/>
      <c r="T6" s="153"/>
      <c r="U6" s="152"/>
      <c r="V6" s="152"/>
      <c r="W6" s="152"/>
      <c r="X6" s="152"/>
      <c r="Y6" s="152"/>
      <c r="Z6" s="152"/>
      <c r="AA6" s="152"/>
      <c r="AB6" s="154"/>
      <c r="AZ6" s="153"/>
    </row>
    <row r="7" spans="2:59" hidden="1">
      <c r="B7" s="127">
        <v>588226408</v>
      </c>
      <c r="C7" s="127">
        <v>2000000</v>
      </c>
      <c r="D7" s="141">
        <v>507866673</v>
      </c>
      <c r="E7" s="39" t="s">
        <v>813</v>
      </c>
      <c r="F7" s="40">
        <v>1</v>
      </c>
      <c r="G7" s="40">
        <v>5</v>
      </c>
      <c r="H7" s="144" t="s">
        <v>814</v>
      </c>
      <c r="I7" s="40" t="s">
        <v>713</v>
      </c>
      <c r="J7" s="40" t="s">
        <v>713</v>
      </c>
      <c r="K7" s="40" t="s">
        <v>708</v>
      </c>
      <c r="L7" s="207">
        <v>0.64329999999999998</v>
      </c>
      <c r="M7" s="132">
        <f>B7*L7</f>
        <v>378406048.26639998</v>
      </c>
      <c r="N7" s="207">
        <v>0.64329999999999998</v>
      </c>
      <c r="O7" s="132">
        <f t="shared" ref="O7:O59" si="2">IF(M7="","",B7*N7)</f>
        <v>378406048.26639998</v>
      </c>
      <c r="P7" s="131">
        <v>8.0999999999999996E-3</v>
      </c>
      <c r="Q7" s="132">
        <f>IF(M7="","",B7*P7)</f>
        <v>4764633.9047999997</v>
      </c>
      <c r="R7" s="131">
        <v>0.6351</v>
      </c>
      <c r="S7" s="132">
        <f>IF(M7="","",B7*R7)</f>
        <v>373582591.72079998</v>
      </c>
      <c r="T7" s="133">
        <v>0</v>
      </c>
      <c r="U7" s="132">
        <f>B7*T7</f>
        <v>0</v>
      </c>
      <c r="V7" s="131">
        <v>0</v>
      </c>
      <c r="W7" s="132">
        <f>IF(U7="","",B7*V7)</f>
        <v>0</v>
      </c>
      <c r="X7" s="134">
        <v>0</v>
      </c>
      <c r="Y7" s="132">
        <f>IF(U7="","",B7*X7)</f>
        <v>0</v>
      </c>
      <c r="Z7" s="131">
        <v>0</v>
      </c>
      <c r="AA7" s="132">
        <f t="shared" ref="AA7:AA59" si="3">IF(U7="","",B7*Z7)</f>
        <v>0</v>
      </c>
      <c r="AB7" s="135">
        <v>0.79149999999999998</v>
      </c>
      <c r="AC7" s="132">
        <f>B7*AB7</f>
        <v>465581201.93199998</v>
      </c>
      <c r="AD7" s="131">
        <v>0.78400000000000003</v>
      </c>
      <c r="AE7" s="132">
        <f>IF(AC7="","",B7*AD7)</f>
        <v>461169503.87200004</v>
      </c>
      <c r="AF7" s="131">
        <v>0</v>
      </c>
      <c r="AG7" s="132">
        <f>IF(AC7="","",B7*AF7)</f>
        <v>0</v>
      </c>
      <c r="AH7" s="131">
        <v>0.78400000000000003</v>
      </c>
      <c r="AI7" s="132">
        <f>IF(AC7="","",B7*AH7)</f>
        <v>461169503.87200004</v>
      </c>
      <c r="AJ7" s="136">
        <v>0</v>
      </c>
      <c r="AK7" s="132">
        <f>C7*AJ7</f>
        <v>0</v>
      </c>
      <c r="AL7" s="131">
        <v>0</v>
      </c>
      <c r="AM7" s="132">
        <f>IF(AK7="","",C7*AL7)</f>
        <v>0</v>
      </c>
      <c r="AN7" s="131">
        <v>0</v>
      </c>
      <c r="AO7" s="132">
        <f>IF(AK7="","",C7*AN7)</f>
        <v>0</v>
      </c>
      <c r="AP7" s="131">
        <v>0</v>
      </c>
      <c r="AQ7" s="132">
        <f>IF(AK7="","",C7*AP7)</f>
        <v>0</v>
      </c>
      <c r="AR7" s="135">
        <v>0.74719999999999998</v>
      </c>
      <c r="AS7" s="132">
        <f>B7*AR7</f>
        <v>439522772.05759996</v>
      </c>
      <c r="AT7" s="135">
        <v>0.74719999999999998</v>
      </c>
      <c r="AU7" s="132">
        <f t="shared" ref="AU7:AU59" si="4">IF(AS7="","",B7*AT7)</f>
        <v>439522772.05759996</v>
      </c>
      <c r="AV7" s="131">
        <v>0</v>
      </c>
      <c r="AW7" s="132">
        <f t="shared" ref="AW7:AW59" si="5">IF(AS7="","",B7*AV7)</f>
        <v>0</v>
      </c>
      <c r="AX7" s="135">
        <v>0.74719999999999998</v>
      </c>
      <c r="AY7" s="132">
        <f t="shared" ref="AY7:AY59" si="6">IF(AS7="","",B7*AX7)</f>
        <v>439522772.05759996</v>
      </c>
      <c r="AZ7" s="137">
        <v>0</v>
      </c>
      <c r="BA7" s="132">
        <f>B7*AZ7</f>
        <v>0</v>
      </c>
      <c r="BB7" s="131">
        <v>0</v>
      </c>
      <c r="BC7" s="132">
        <f>IF(BA7="","",B7*BB7)</f>
        <v>0</v>
      </c>
      <c r="BD7" s="131">
        <v>0</v>
      </c>
      <c r="BE7" s="132">
        <f>IF(BA7="","",B7*BD7)</f>
        <v>0</v>
      </c>
      <c r="BF7" s="131">
        <v>0</v>
      </c>
      <c r="BG7" s="132">
        <f t="shared" ref="BG7:BG59" si="7">IF(BA7="","",B7*BF7)</f>
        <v>0</v>
      </c>
    </row>
    <row r="8" spans="2:59" hidden="1">
      <c r="B8" s="127">
        <v>30000000</v>
      </c>
      <c r="C8" s="127">
        <v>1500000</v>
      </c>
      <c r="D8" s="141">
        <v>500097488</v>
      </c>
      <c r="E8" s="39" t="s">
        <v>815</v>
      </c>
      <c r="F8" s="40">
        <v>1</v>
      </c>
      <c r="G8" s="40">
        <v>5</v>
      </c>
      <c r="H8" s="144" t="s">
        <v>816</v>
      </c>
      <c r="I8" s="40" t="s">
        <v>817</v>
      </c>
      <c r="J8" s="40" t="s">
        <v>713</v>
      </c>
      <c r="K8" s="40" t="s">
        <v>708</v>
      </c>
      <c r="L8" s="131">
        <v>0.49159999999999998</v>
      </c>
      <c r="M8" s="132">
        <f>B8*L8</f>
        <v>14748000</v>
      </c>
      <c r="N8" s="131">
        <v>1.2999999999999999E-3</v>
      </c>
      <c r="O8" s="132">
        <f t="shared" si="2"/>
        <v>39000</v>
      </c>
      <c r="P8" s="131">
        <v>0</v>
      </c>
      <c r="Q8" s="132">
        <f t="shared" ref="Q8:Q42" si="8">IF(M8="","",B8*P8)</f>
        <v>0</v>
      </c>
      <c r="R8" s="131">
        <v>1.2999999999999999E-3</v>
      </c>
      <c r="S8" s="132">
        <f t="shared" ref="S8:S42" si="9">IF(M8="","",B8*R8)</f>
        <v>39000</v>
      </c>
      <c r="T8" s="133">
        <v>0</v>
      </c>
      <c r="U8" s="132">
        <f>B8*T8</f>
        <v>0</v>
      </c>
      <c r="V8" s="131">
        <v>0</v>
      </c>
      <c r="W8" s="132">
        <f>IF(U8="","",B8*V8)</f>
        <v>0</v>
      </c>
      <c r="X8" s="134">
        <v>0</v>
      </c>
      <c r="Y8" s="132">
        <f>IF(U8="","",B8*X8)</f>
        <v>0</v>
      </c>
      <c r="Z8" s="131">
        <v>0</v>
      </c>
      <c r="AA8" s="132">
        <f t="shared" si="3"/>
        <v>0</v>
      </c>
      <c r="AB8" s="135">
        <v>0.92369999999999997</v>
      </c>
      <c r="AC8" s="132">
        <f t="shared" ref="AC8:AC59" si="10">B8*AB8</f>
        <v>27711000</v>
      </c>
      <c r="AD8" s="131">
        <v>4.0000000000000002E-4</v>
      </c>
      <c r="AE8" s="132">
        <f t="shared" ref="AE8:AE59" si="11">IF(AC8="","",B8*AD8)</f>
        <v>12000</v>
      </c>
      <c r="AF8" s="131">
        <v>0</v>
      </c>
      <c r="AG8" s="132">
        <f t="shared" ref="AG8:AG59" si="12">IF(AC8="","",B8*AF8)</f>
        <v>0</v>
      </c>
      <c r="AH8" s="131">
        <v>0</v>
      </c>
      <c r="AI8" s="132">
        <f t="shared" ref="AI8:AI59" si="13">IF(AC8="","",B8*AH8)</f>
        <v>0</v>
      </c>
      <c r="AJ8" s="136">
        <v>0</v>
      </c>
      <c r="AK8" s="132">
        <f t="shared" ref="AK8:AK59" si="14">C8*AJ8</f>
        <v>0</v>
      </c>
      <c r="AL8" s="131">
        <v>0</v>
      </c>
      <c r="AM8" s="132">
        <f t="shared" ref="AM8:AM59" si="15">IF(AK8="","",C8*AL8)</f>
        <v>0</v>
      </c>
      <c r="AN8" s="131">
        <v>0</v>
      </c>
      <c r="AO8" s="132">
        <f t="shared" ref="AO8:AO59" si="16">IF(AK8="","",C8*AN8)</f>
        <v>0</v>
      </c>
      <c r="AP8" s="131">
        <v>0</v>
      </c>
      <c r="AQ8" s="132">
        <f t="shared" ref="AQ8:AQ59" si="17">IF(AK8="","",C8*AP8)</f>
        <v>0</v>
      </c>
      <c r="AR8" s="135">
        <v>0.57999999999999996</v>
      </c>
      <c r="AS8" s="132">
        <f>B8*AR8</f>
        <v>17400000</v>
      </c>
      <c r="AT8" s="131">
        <v>1E-4</v>
      </c>
      <c r="AU8" s="132">
        <f t="shared" si="4"/>
        <v>3000</v>
      </c>
      <c r="AV8" s="131">
        <v>0</v>
      </c>
      <c r="AW8" s="132">
        <f t="shared" si="5"/>
        <v>0</v>
      </c>
      <c r="AX8" s="131">
        <v>1E-4</v>
      </c>
      <c r="AY8" s="132">
        <f t="shared" si="6"/>
        <v>3000</v>
      </c>
      <c r="AZ8" s="137">
        <v>0</v>
      </c>
      <c r="BA8" s="132">
        <f>B8*AZ8</f>
        <v>0</v>
      </c>
      <c r="BB8" s="131">
        <v>0</v>
      </c>
      <c r="BC8" s="132">
        <f>IF(BA8="","",B8*BB8)</f>
        <v>0</v>
      </c>
      <c r="BD8" s="131">
        <v>0</v>
      </c>
      <c r="BE8" s="132">
        <f>IF(BA8="","",B8*BD8)</f>
        <v>0</v>
      </c>
      <c r="BF8" s="131">
        <v>0</v>
      </c>
      <c r="BG8" s="132">
        <f t="shared" si="7"/>
        <v>0</v>
      </c>
    </row>
    <row r="9" spans="2:59" hidden="1">
      <c r="B9" s="127">
        <v>7200000</v>
      </c>
      <c r="C9" s="127">
        <v>3000000</v>
      </c>
      <c r="D9" s="141">
        <v>503025798</v>
      </c>
      <c r="E9" s="39" t="s">
        <v>818</v>
      </c>
      <c r="F9" s="40">
        <v>1</v>
      </c>
      <c r="G9" s="40">
        <v>5</v>
      </c>
      <c r="H9" s="145" t="s">
        <v>819</v>
      </c>
      <c r="I9" s="40" t="s">
        <v>713</v>
      </c>
      <c r="J9" s="40" t="s">
        <v>713</v>
      </c>
      <c r="K9" s="40" t="s">
        <v>708</v>
      </c>
      <c r="L9" s="131">
        <v>0.10290000000000001</v>
      </c>
      <c r="M9" s="132">
        <f>B9*L9</f>
        <v>740880</v>
      </c>
      <c r="N9" s="131">
        <v>7.22E-2</v>
      </c>
      <c r="O9" s="132">
        <f t="shared" si="2"/>
        <v>519840</v>
      </c>
      <c r="P9" s="138">
        <v>0</v>
      </c>
      <c r="Q9" s="132">
        <f t="shared" si="8"/>
        <v>0</v>
      </c>
      <c r="R9" s="131">
        <v>0</v>
      </c>
      <c r="S9" s="132">
        <f t="shared" si="9"/>
        <v>0</v>
      </c>
      <c r="T9" s="133">
        <v>0.1</v>
      </c>
      <c r="U9" s="132">
        <f>B9*T9</f>
        <v>720000</v>
      </c>
      <c r="V9" s="131">
        <v>7.0000000000000007E-2</v>
      </c>
      <c r="W9" s="132">
        <f>IF(U9="","",B9*V9)</f>
        <v>504000.00000000006</v>
      </c>
      <c r="X9" s="134">
        <v>0</v>
      </c>
      <c r="Y9" s="132">
        <f>IF(U9="","",B9*X9)</f>
        <v>0</v>
      </c>
      <c r="Z9" s="131">
        <v>0</v>
      </c>
      <c r="AA9" s="132">
        <f t="shared" si="3"/>
        <v>0</v>
      </c>
      <c r="AB9" s="135">
        <v>0.29849999999999999</v>
      </c>
      <c r="AC9" s="132">
        <f t="shared" si="10"/>
        <v>2149200</v>
      </c>
      <c r="AD9" s="131">
        <v>0.26150000000000001</v>
      </c>
      <c r="AE9" s="132">
        <f t="shared" si="11"/>
        <v>1882800</v>
      </c>
      <c r="AF9" s="131">
        <v>0</v>
      </c>
      <c r="AG9" s="132">
        <f t="shared" si="12"/>
        <v>0</v>
      </c>
      <c r="AH9" s="131">
        <v>0</v>
      </c>
      <c r="AI9" s="132">
        <f t="shared" si="13"/>
        <v>0</v>
      </c>
      <c r="AJ9" s="136">
        <v>0</v>
      </c>
      <c r="AK9" s="132">
        <f t="shared" si="14"/>
        <v>0</v>
      </c>
      <c r="AL9" s="131">
        <v>0</v>
      </c>
      <c r="AM9" s="132">
        <f t="shared" si="15"/>
        <v>0</v>
      </c>
      <c r="AN9" s="131">
        <v>0</v>
      </c>
      <c r="AO9" s="132">
        <f t="shared" si="16"/>
        <v>0</v>
      </c>
      <c r="AP9" s="131">
        <v>0</v>
      </c>
      <c r="AQ9" s="132">
        <f t="shared" si="17"/>
        <v>0</v>
      </c>
      <c r="AR9" s="135">
        <v>0.1173</v>
      </c>
      <c r="AS9" s="132">
        <f t="shared" ref="AS9:AS59" si="18">B9*AR9</f>
        <v>844560</v>
      </c>
      <c r="AT9" s="131">
        <v>0.1152</v>
      </c>
      <c r="AU9" s="132">
        <f t="shared" si="4"/>
        <v>829440</v>
      </c>
      <c r="AV9" s="131">
        <v>0</v>
      </c>
      <c r="AW9" s="132">
        <f t="shared" si="5"/>
        <v>0</v>
      </c>
      <c r="AX9" s="131">
        <v>1E-4</v>
      </c>
      <c r="AY9" s="132">
        <f t="shared" si="6"/>
        <v>720</v>
      </c>
      <c r="AZ9" s="139">
        <v>0</v>
      </c>
      <c r="BA9" s="132">
        <f t="shared" ref="BA9:BA59" si="19">B9*AZ9</f>
        <v>0</v>
      </c>
      <c r="BB9" s="131">
        <v>0</v>
      </c>
      <c r="BC9" s="132">
        <f t="shared" ref="BC9:BC59" si="20">IF(BA9="","",B9*BB9)</f>
        <v>0</v>
      </c>
      <c r="BD9" s="131">
        <v>0</v>
      </c>
      <c r="BE9" s="132">
        <f t="shared" ref="BE9:BE59" si="21">IF(BA9="","",B9*BD9)</f>
        <v>0</v>
      </c>
      <c r="BF9" s="131">
        <v>0</v>
      </c>
      <c r="BG9" s="132">
        <f t="shared" si="7"/>
        <v>0</v>
      </c>
    </row>
    <row r="10" spans="2:59" hidden="1">
      <c r="B10" s="127">
        <v>100000000</v>
      </c>
      <c r="C10" s="127">
        <v>5000000000</v>
      </c>
      <c r="D10" s="124">
        <v>502801034</v>
      </c>
      <c r="E10" s="39" t="s">
        <v>820</v>
      </c>
      <c r="F10" s="40">
        <v>1</v>
      </c>
      <c r="G10" s="40">
        <v>5</v>
      </c>
      <c r="H10" s="145" t="s">
        <v>821</v>
      </c>
      <c r="I10" s="40" t="s">
        <v>713</v>
      </c>
      <c r="J10" s="40" t="s">
        <v>713</v>
      </c>
      <c r="K10" s="40" t="s">
        <v>708</v>
      </c>
      <c r="L10" s="138">
        <v>0</v>
      </c>
      <c r="M10" s="132">
        <f t="shared" ref="M10:M59" si="22">B10*L10</f>
        <v>0</v>
      </c>
      <c r="N10" s="138">
        <v>0</v>
      </c>
      <c r="O10" s="132">
        <f t="shared" si="2"/>
        <v>0</v>
      </c>
      <c r="P10" s="138">
        <v>0</v>
      </c>
      <c r="Q10" s="132">
        <f t="shared" si="8"/>
        <v>0</v>
      </c>
      <c r="R10" s="138">
        <v>0</v>
      </c>
      <c r="S10" s="132">
        <f t="shared" si="9"/>
        <v>0</v>
      </c>
      <c r="T10" s="133">
        <v>0.2059</v>
      </c>
      <c r="U10" s="132">
        <f t="shared" ref="U10:U59" si="23">B10*T10</f>
        <v>20590000</v>
      </c>
      <c r="V10" s="131">
        <v>0</v>
      </c>
      <c r="W10" s="132">
        <f t="shared" ref="W10:W59" si="24">IF(U10="","",B10*V10)</f>
        <v>0</v>
      </c>
      <c r="X10" s="134">
        <v>0</v>
      </c>
      <c r="Y10" s="132">
        <f t="shared" ref="Y10:Y59" si="25">IF(U10="","",B10*X10)</f>
        <v>0</v>
      </c>
      <c r="Z10" s="131">
        <v>0</v>
      </c>
      <c r="AA10" s="132">
        <f t="shared" si="3"/>
        <v>0</v>
      </c>
      <c r="AB10" s="140">
        <v>0.18190000000000001</v>
      </c>
      <c r="AC10" s="132">
        <f t="shared" si="10"/>
        <v>18190000</v>
      </c>
      <c r="AD10" s="138">
        <v>0</v>
      </c>
      <c r="AE10" s="132">
        <f t="shared" si="11"/>
        <v>0</v>
      </c>
      <c r="AF10" s="138">
        <v>0</v>
      </c>
      <c r="AG10" s="132">
        <f t="shared" si="12"/>
        <v>0</v>
      </c>
      <c r="AH10" s="138">
        <v>0</v>
      </c>
      <c r="AI10" s="132">
        <f t="shared" si="13"/>
        <v>0</v>
      </c>
      <c r="AJ10" s="133">
        <v>0</v>
      </c>
      <c r="AK10" s="132">
        <f t="shared" si="14"/>
        <v>0</v>
      </c>
      <c r="AL10" s="138">
        <v>0</v>
      </c>
      <c r="AM10" s="132">
        <f t="shared" si="15"/>
        <v>0</v>
      </c>
      <c r="AN10" s="138">
        <v>0</v>
      </c>
      <c r="AO10" s="132">
        <f t="shared" si="16"/>
        <v>0</v>
      </c>
      <c r="AP10" s="138">
        <v>0</v>
      </c>
      <c r="AQ10" s="132">
        <f t="shared" si="17"/>
        <v>0</v>
      </c>
      <c r="AR10" s="140">
        <v>0</v>
      </c>
      <c r="AS10" s="132">
        <f t="shared" si="18"/>
        <v>0</v>
      </c>
      <c r="AT10" s="138">
        <v>0</v>
      </c>
      <c r="AU10" s="132">
        <f t="shared" si="4"/>
        <v>0</v>
      </c>
      <c r="AV10" s="138">
        <v>0</v>
      </c>
      <c r="AW10" s="132">
        <f t="shared" si="5"/>
        <v>0</v>
      </c>
      <c r="AX10" s="131">
        <v>0</v>
      </c>
      <c r="AY10" s="132">
        <f t="shared" si="6"/>
        <v>0</v>
      </c>
      <c r="AZ10" s="139">
        <v>0</v>
      </c>
      <c r="BA10" s="132">
        <f t="shared" si="19"/>
        <v>0</v>
      </c>
      <c r="BB10" s="138">
        <v>0</v>
      </c>
      <c r="BC10" s="132">
        <f t="shared" si="20"/>
        <v>0</v>
      </c>
      <c r="BD10" s="138">
        <v>0</v>
      </c>
      <c r="BE10" s="132">
        <f t="shared" si="21"/>
        <v>0</v>
      </c>
      <c r="BF10" s="138">
        <v>0</v>
      </c>
      <c r="BG10" s="132">
        <f t="shared" si="7"/>
        <v>0</v>
      </c>
    </row>
    <row r="11" spans="2:59" hidden="1">
      <c r="B11" s="127">
        <v>30300000</v>
      </c>
      <c r="C11" s="127">
        <v>600000</v>
      </c>
      <c r="D11" s="124">
        <v>500156760</v>
      </c>
      <c r="E11" s="39" t="s">
        <v>822</v>
      </c>
      <c r="F11" s="40">
        <v>1</v>
      </c>
      <c r="G11" s="40">
        <v>5</v>
      </c>
      <c r="H11" s="145" t="s">
        <v>819</v>
      </c>
      <c r="I11" s="40" t="s">
        <v>713</v>
      </c>
      <c r="J11" s="40" t="s">
        <v>713</v>
      </c>
      <c r="K11" s="40" t="s">
        <v>708</v>
      </c>
      <c r="L11" s="138">
        <v>0</v>
      </c>
      <c r="M11" s="132">
        <f t="shared" si="22"/>
        <v>0</v>
      </c>
      <c r="N11" s="138">
        <v>0</v>
      </c>
      <c r="O11" s="132">
        <f t="shared" si="2"/>
        <v>0</v>
      </c>
      <c r="P11" s="138">
        <v>0</v>
      </c>
      <c r="Q11" s="132">
        <f t="shared" si="8"/>
        <v>0</v>
      </c>
      <c r="R11" s="138">
        <v>0</v>
      </c>
      <c r="S11" s="132">
        <f t="shared" si="9"/>
        <v>0</v>
      </c>
      <c r="T11" s="133">
        <v>0</v>
      </c>
      <c r="U11" s="132">
        <f t="shared" si="23"/>
        <v>0</v>
      </c>
      <c r="V11" s="131">
        <v>0</v>
      </c>
      <c r="W11" s="132">
        <f t="shared" si="24"/>
        <v>0</v>
      </c>
      <c r="X11" s="134">
        <v>0</v>
      </c>
      <c r="Y11" s="132">
        <f t="shared" si="25"/>
        <v>0</v>
      </c>
      <c r="Z11" s="131">
        <v>0</v>
      </c>
      <c r="AA11" s="132">
        <f t="shared" si="3"/>
        <v>0</v>
      </c>
      <c r="AB11" s="140">
        <v>4.0500000000000001E-2</v>
      </c>
      <c r="AC11" s="132">
        <f t="shared" si="10"/>
        <v>1227150</v>
      </c>
      <c r="AD11" s="138">
        <v>0</v>
      </c>
      <c r="AE11" s="132">
        <f t="shared" si="11"/>
        <v>0</v>
      </c>
      <c r="AF11" s="138">
        <v>0</v>
      </c>
      <c r="AG11" s="132">
        <f t="shared" si="12"/>
        <v>0</v>
      </c>
      <c r="AH11" s="138">
        <v>4.0500000000000001E-2</v>
      </c>
      <c r="AI11" s="132">
        <f t="shared" si="13"/>
        <v>1227150</v>
      </c>
      <c r="AJ11" s="133">
        <v>0</v>
      </c>
      <c r="AK11" s="132">
        <f t="shared" si="14"/>
        <v>0</v>
      </c>
      <c r="AL11" s="138">
        <v>0</v>
      </c>
      <c r="AM11" s="132">
        <f t="shared" si="15"/>
        <v>0</v>
      </c>
      <c r="AN11" s="138">
        <v>0</v>
      </c>
      <c r="AO11" s="132">
        <f t="shared" si="16"/>
        <v>0</v>
      </c>
      <c r="AP11" s="138">
        <v>0</v>
      </c>
      <c r="AQ11" s="132">
        <f t="shared" si="17"/>
        <v>0</v>
      </c>
      <c r="AR11" s="140">
        <v>0.25890000000000002</v>
      </c>
      <c r="AS11" s="132">
        <f t="shared" si="18"/>
        <v>7844670.0000000009</v>
      </c>
      <c r="AT11" s="140">
        <v>0.25890000000000002</v>
      </c>
      <c r="AU11" s="132">
        <f t="shared" si="4"/>
        <v>7844670.0000000009</v>
      </c>
      <c r="AV11" s="138">
        <v>0</v>
      </c>
      <c r="AW11" s="132">
        <f t="shared" si="5"/>
        <v>0</v>
      </c>
      <c r="AX11" s="140">
        <v>0.25890000000000002</v>
      </c>
      <c r="AY11" s="132">
        <f t="shared" si="6"/>
        <v>7844670.0000000009</v>
      </c>
      <c r="AZ11" s="139">
        <v>0</v>
      </c>
      <c r="BA11" s="132">
        <f t="shared" si="19"/>
        <v>0</v>
      </c>
      <c r="BB11" s="138">
        <v>0</v>
      </c>
      <c r="BC11" s="132">
        <f t="shared" si="20"/>
        <v>0</v>
      </c>
      <c r="BD11" s="138">
        <v>0</v>
      </c>
      <c r="BE11" s="132">
        <f t="shared" si="21"/>
        <v>0</v>
      </c>
      <c r="BF11" s="138">
        <v>0</v>
      </c>
      <c r="BG11" s="132">
        <f t="shared" si="7"/>
        <v>0</v>
      </c>
    </row>
    <row r="12" spans="2:59" s="126" customFormat="1" hidden="1">
      <c r="B12" s="128">
        <v>4500000</v>
      </c>
      <c r="C12" s="129">
        <v>3000000</v>
      </c>
      <c r="D12" s="142">
        <v>500273170</v>
      </c>
      <c r="E12" s="125" t="s">
        <v>823</v>
      </c>
      <c r="F12" s="40">
        <v>1</v>
      </c>
      <c r="G12" s="40">
        <v>5</v>
      </c>
      <c r="H12" s="146" t="s">
        <v>824</v>
      </c>
      <c r="I12" s="79" t="s">
        <v>713</v>
      </c>
      <c r="J12" s="79" t="s">
        <v>713</v>
      </c>
      <c r="K12" s="40" t="s">
        <v>708</v>
      </c>
      <c r="L12" s="138">
        <v>8.2000000000000007E-3</v>
      </c>
      <c r="M12" s="132">
        <f t="shared" si="22"/>
        <v>36900</v>
      </c>
      <c r="N12" s="138">
        <v>1.1999999999999999E-3</v>
      </c>
      <c r="O12" s="132">
        <f t="shared" si="2"/>
        <v>5399.9999999999991</v>
      </c>
      <c r="P12" s="138">
        <v>0</v>
      </c>
      <c r="Q12" s="132">
        <f t="shared" si="8"/>
        <v>0</v>
      </c>
      <c r="R12" s="138">
        <v>8.0000000000000004E-4</v>
      </c>
      <c r="S12" s="132">
        <f>IF(M12="","",B12*R12)</f>
        <v>3600</v>
      </c>
      <c r="T12" s="133">
        <v>1E-4</v>
      </c>
      <c r="U12" s="132">
        <f>B12*T12</f>
        <v>450</v>
      </c>
      <c r="V12" s="133">
        <v>1E-4</v>
      </c>
      <c r="W12" s="132">
        <f t="shared" si="24"/>
        <v>450</v>
      </c>
      <c r="X12" s="134">
        <v>0</v>
      </c>
      <c r="Y12" s="132">
        <f t="shared" si="25"/>
        <v>0</v>
      </c>
      <c r="Z12" s="131">
        <v>1E-4</v>
      </c>
      <c r="AA12" s="132">
        <f>IF(U12="","",B12*Z12)</f>
        <v>450</v>
      </c>
      <c r="AB12" s="140">
        <v>0.22670000000000001</v>
      </c>
      <c r="AC12" s="132">
        <f t="shared" si="10"/>
        <v>1020150</v>
      </c>
      <c r="AD12" s="138">
        <v>4.5499999999999999E-2</v>
      </c>
      <c r="AE12" s="132">
        <f t="shared" si="11"/>
        <v>204750</v>
      </c>
      <c r="AF12" s="138">
        <v>2.0000000000000001E-4</v>
      </c>
      <c r="AG12" s="132">
        <f t="shared" si="12"/>
        <v>900</v>
      </c>
      <c r="AH12" s="138">
        <v>4.4999999999999997E-3</v>
      </c>
      <c r="AI12" s="132">
        <f t="shared" si="13"/>
        <v>20250</v>
      </c>
      <c r="AJ12" s="133">
        <v>0</v>
      </c>
      <c r="AK12" s="132">
        <f t="shared" si="14"/>
        <v>0</v>
      </c>
      <c r="AL12" s="138">
        <v>0</v>
      </c>
      <c r="AM12" s="132">
        <f t="shared" si="15"/>
        <v>0</v>
      </c>
      <c r="AN12" s="138">
        <v>0</v>
      </c>
      <c r="AO12" s="132">
        <f t="shared" si="16"/>
        <v>0</v>
      </c>
      <c r="AP12" s="138">
        <v>0</v>
      </c>
      <c r="AQ12" s="132">
        <f t="shared" si="17"/>
        <v>0</v>
      </c>
      <c r="AR12" s="140">
        <v>2.1700000000000001E-2</v>
      </c>
      <c r="AS12" s="132">
        <f t="shared" si="18"/>
        <v>97650</v>
      </c>
      <c r="AT12" s="138">
        <v>9.4000000000000004E-3</v>
      </c>
      <c r="AU12" s="132">
        <f t="shared" si="4"/>
        <v>42300</v>
      </c>
      <c r="AV12" s="138">
        <v>0</v>
      </c>
      <c r="AW12" s="132">
        <f t="shared" si="5"/>
        <v>0</v>
      </c>
      <c r="AX12" s="131">
        <v>1.2200000000000001E-2</v>
      </c>
      <c r="AY12" s="132">
        <f t="shared" si="6"/>
        <v>54900</v>
      </c>
      <c r="AZ12" s="139">
        <v>0</v>
      </c>
      <c r="BA12" s="132">
        <f t="shared" si="19"/>
        <v>0</v>
      </c>
      <c r="BB12" s="138">
        <v>0</v>
      </c>
      <c r="BC12" s="132">
        <f t="shared" si="20"/>
        <v>0</v>
      </c>
      <c r="BD12" s="138">
        <v>0</v>
      </c>
      <c r="BE12" s="132">
        <f t="shared" si="21"/>
        <v>0</v>
      </c>
      <c r="BF12" s="138">
        <v>0</v>
      </c>
      <c r="BG12" s="132">
        <f t="shared" si="7"/>
        <v>0</v>
      </c>
    </row>
    <row r="13" spans="2:59" hidden="1">
      <c r="B13" s="127">
        <v>10000000</v>
      </c>
      <c r="C13" s="129">
        <v>6000000</v>
      </c>
      <c r="D13" s="199">
        <v>502816481</v>
      </c>
      <c r="E13" s="127" t="s">
        <v>825</v>
      </c>
      <c r="F13" s="40">
        <v>1</v>
      </c>
      <c r="G13" s="40">
        <v>5</v>
      </c>
      <c r="H13" s="145" t="s">
        <v>826</v>
      </c>
      <c r="I13" s="40" t="s">
        <v>713</v>
      </c>
      <c r="J13" s="40" t="s">
        <v>713</v>
      </c>
      <c r="K13" s="40" t="s">
        <v>708</v>
      </c>
      <c r="L13" s="200">
        <v>0</v>
      </c>
      <c r="M13" s="201">
        <f t="shared" si="22"/>
        <v>0</v>
      </c>
      <c r="N13" s="200">
        <v>0</v>
      </c>
      <c r="O13" s="201">
        <f t="shared" si="2"/>
        <v>0</v>
      </c>
      <c r="P13" s="200">
        <v>0</v>
      </c>
      <c r="Q13" s="132">
        <f t="shared" si="8"/>
        <v>0</v>
      </c>
      <c r="R13" s="200">
        <v>0</v>
      </c>
      <c r="S13" s="132">
        <f t="shared" si="9"/>
        <v>0</v>
      </c>
      <c r="T13" s="202">
        <v>0.98350000000000004</v>
      </c>
      <c r="U13" s="201">
        <f t="shared" si="23"/>
        <v>9835000</v>
      </c>
      <c r="V13" s="131">
        <v>0</v>
      </c>
      <c r="W13" s="201">
        <f t="shared" si="24"/>
        <v>0</v>
      </c>
      <c r="X13" s="134">
        <v>0</v>
      </c>
      <c r="Y13" s="201">
        <f t="shared" si="25"/>
        <v>0</v>
      </c>
      <c r="Z13" s="131">
        <v>0</v>
      </c>
      <c r="AA13" s="201">
        <f t="shared" si="3"/>
        <v>0</v>
      </c>
      <c r="AB13" s="203">
        <v>0</v>
      </c>
      <c r="AC13" s="132">
        <f t="shared" si="10"/>
        <v>0</v>
      </c>
      <c r="AD13" s="200">
        <v>0</v>
      </c>
      <c r="AE13" s="132">
        <f t="shared" si="11"/>
        <v>0</v>
      </c>
      <c r="AF13" s="200">
        <v>0</v>
      </c>
      <c r="AG13" s="132">
        <f t="shared" si="12"/>
        <v>0</v>
      </c>
      <c r="AH13" s="200">
        <v>0</v>
      </c>
      <c r="AI13" s="132">
        <f t="shared" si="13"/>
        <v>0</v>
      </c>
      <c r="AJ13" s="203">
        <v>0.86509999999999998</v>
      </c>
      <c r="AK13" s="201">
        <f t="shared" si="14"/>
        <v>5190600</v>
      </c>
      <c r="AL13" s="200">
        <v>0</v>
      </c>
      <c r="AM13" s="201">
        <f t="shared" si="15"/>
        <v>0</v>
      </c>
      <c r="AN13" s="200">
        <v>0</v>
      </c>
      <c r="AO13" s="201">
        <f t="shared" si="16"/>
        <v>0</v>
      </c>
      <c r="AP13" s="200">
        <v>0</v>
      </c>
      <c r="AQ13" s="201">
        <f t="shared" si="17"/>
        <v>0</v>
      </c>
      <c r="AR13" s="203">
        <v>0</v>
      </c>
      <c r="AS13" s="201">
        <f t="shared" si="18"/>
        <v>0</v>
      </c>
      <c r="AT13" s="200">
        <v>0</v>
      </c>
      <c r="AU13" s="201">
        <f t="shared" si="4"/>
        <v>0</v>
      </c>
      <c r="AV13" s="200">
        <v>0</v>
      </c>
      <c r="AW13" s="201">
        <f t="shared" si="5"/>
        <v>0</v>
      </c>
      <c r="AX13" s="131">
        <v>0</v>
      </c>
      <c r="AY13" s="201">
        <f t="shared" si="6"/>
        <v>0</v>
      </c>
      <c r="AZ13" s="203">
        <v>0.92849999999999999</v>
      </c>
      <c r="BA13" s="201">
        <f t="shared" si="19"/>
        <v>9285000</v>
      </c>
      <c r="BB13" s="200">
        <v>0</v>
      </c>
      <c r="BC13" s="201">
        <f t="shared" si="20"/>
        <v>0</v>
      </c>
      <c r="BD13" s="200">
        <v>0</v>
      </c>
      <c r="BE13" s="201">
        <f t="shared" si="21"/>
        <v>0</v>
      </c>
      <c r="BF13" s="200">
        <v>0</v>
      </c>
      <c r="BG13" s="201">
        <f t="shared" si="7"/>
        <v>0</v>
      </c>
    </row>
    <row r="14" spans="2:59" hidden="1">
      <c r="B14" s="127">
        <v>300000000</v>
      </c>
      <c r="C14" s="129">
        <v>50000000</v>
      </c>
      <c r="D14" s="199">
        <v>500197814</v>
      </c>
      <c r="E14" s="127" t="s">
        <v>827</v>
      </c>
      <c r="F14" s="40">
        <v>1</v>
      </c>
      <c r="G14" s="40">
        <v>5</v>
      </c>
      <c r="H14" s="145" t="s">
        <v>828</v>
      </c>
      <c r="I14" s="40" t="s">
        <v>713</v>
      </c>
      <c r="J14" s="40" t="s">
        <v>713</v>
      </c>
      <c r="K14" s="40" t="s">
        <v>708</v>
      </c>
      <c r="L14" s="200">
        <v>0.09</v>
      </c>
      <c r="M14" s="201">
        <f t="shared" si="22"/>
        <v>27000000</v>
      </c>
      <c r="N14" s="200">
        <v>0</v>
      </c>
      <c r="O14" s="201">
        <f t="shared" si="2"/>
        <v>0</v>
      </c>
      <c r="P14" s="200">
        <v>0</v>
      </c>
      <c r="Q14" s="132">
        <f t="shared" si="8"/>
        <v>0</v>
      </c>
      <c r="R14" s="200">
        <v>0</v>
      </c>
      <c r="S14" s="132">
        <f t="shared" si="9"/>
        <v>0</v>
      </c>
      <c r="T14" s="202">
        <v>0.16</v>
      </c>
      <c r="U14" s="201">
        <f t="shared" si="23"/>
        <v>48000000</v>
      </c>
      <c r="V14" s="131">
        <v>0</v>
      </c>
      <c r="W14" s="201">
        <f t="shared" si="24"/>
        <v>0</v>
      </c>
      <c r="X14" s="134">
        <v>0</v>
      </c>
      <c r="Y14" s="201">
        <f t="shared" si="25"/>
        <v>0</v>
      </c>
      <c r="Z14" s="131">
        <v>0</v>
      </c>
      <c r="AA14" s="201">
        <f t="shared" si="3"/>
        <v>0</v>
      </c>
      <c r="AB14" s="203">
        <v>7.0000000000000007E-2</v>
      </c>
      <c r="AC14" s="132">
        <f t="shared" si="10"/>
        <v>21000000.000000004</v>
      </c>
      <c r="AD14" s="200">
        <v>0</v>
      </c>
      <c r="AE14" s="132">
        <f t="shared" si="11"/>
        <v>0</v>
      </c>
      <c r="AF14" s="200">
        <v>0</v>
      </c>
      <c r="AG14" s="132">
        <f t="shared" si="12"/>
        <v>0</v>
      </c>
      <c r="AH14" s="200">
        <v>0</v>
      </c>
      <c r="AI14" s="132">
        <f t="shared" si="13"/>
        <v>0</v>
      </c>
      <c r="AJ14" s="202">
        <v>0.02</v>
      </c>
      <c r="AK14" s="201">
        <f t="shared" si="14"/>
        <v>1000000</v>
      </c>
      <c r="AL14" s="200">
        <v>0</v>
      </c>
      <c r="AM14" s="201">
        <f t="shared" si="15"/>
        <v>0</v>
      </c>
      <c r="AN14" s="200">
        <v>0</v>
      </c>
      <c r="AO14" s="201">
        <f t="shared" si="16"/>
        <v>0</v>
      </c>
      <c r="AP14" s="200">
        <v>0</v>
      </c>
      <c r="AQ14" s="201">
        <f t="shared" si="17"/>
        <v>0</v>
      </c>
      <c r="AR14" s="203">
        <v>0.1</v>
      </c>
      <c r="AS14" s="201">
        <f t="shared" si="18"/>
        <v>30000000</v>
      </c>
      <c r="AT14" s="200">
        <v>0</v>
      </c>
      <c r="AU14" s="201">
        <f t="shared" si="4"/>
        <v>0</v>
      </c>
      <c r="AV14" s="200">
        <v>0</v>
      </c>
      <c r="AW14" s="201">
        <f t="shared" si="5"/>
        <v>0</v>
      </c>
      <c r="AX14" s="131">
        <v>1E-4</v>
      </c>
      <c r="AY14" s="201">
        <f t="shared" si="6"/>
        <v>30000</v>
      </c>
      <c r="AZ14" s="204">
        <v>0.18</v>
      </c>
      <c r="BA14" s="201">
        <f t="shared" si="19"/>
        <v>54000000</v>
      </c>
      <c r="BB14" s="200">
        <v>0</v>
      </c>
      <c r="BC14" s="201">
        <f t="shared" si="20"/>
        <v>0</v>
      </c>
      <c r="BD14" s="200">
        <v>0</v>
      </c>
      <c r="BE14" s="201">
        <f t="shared" si="21"/>
        <v>0</v>
      </c>
      <c r="BF14" s="200">
        <v>0</v>
      </c>
      <c r="BG14" s="201">
        <f t="shared" si="7"/>
        <v>0</v>
      </c>
    </row>
    <row r="15" spans="2:59" s="220" customFormat="1" hidden="1">
      <c r="B15" s="208">
        <v>5000000</v>
      </c>
      <c r="C15" s="209">
        <v>800000</v>
      </c>
      <c r="D15" s="210">
        <v>500103844</v>
      </c>
      <c r="E15" s="208" t="s">
        <v>829</v>
      </c>
      <c r="F15" s="211">
        <v>1</v>
      </c>
      <c r="G15" s="211">
        <v>5</v>
      </c>
      <c r="H15" s="212" t="s">
        <v>830</v>
      </c>
      <c r="I15" s="211" t="s">
        <v>713</v>
      </c>
      <c r="J15" s="211" t="s">
        <v>713</v>
      </c>
      <c r="K15" s="211" t="s">
        <v>708</v>
      </c>
      <c r="L15" s="213">
        <v>0</v>
      </c>
      <c r="M15" s="214">
        <f t="shared" si="22"/>
        <v>0</v>
      </c>
      <c r="N15" s="213">
        <v>0</v>
      </c>
      <c r="O15" s="214">
        <f t="shared" si="2"/>
        <v>0</v>
      </c>
      <c r="P15" s="213">
        <v>0</v>
      </c>
      <c r="Q15" s="214">
        <f t="shared" si="8"/>
        <v>0</v>
      </c>
      <c r="R15" s="213">
        <v>0</v>
      </c>
      <c r="S15" s="214">
        <f t="shared" si="9"/>
        <v>0</v>
      </c>
      <c r="T15" s="215">
        <v>0</v>
      </c>
      <c r="U15" s="214">
        <f t="shared" si="23"/>
        <v>0</v>
      </c>
      <c r="V15" s="216">
        <v>0</v>
      </c>
      <c r="W15" s="214">
        <f t="shared" si="24"/>
        <v>0</v>
      </c>
      <c r="X15" s="217">
        <v>0</v>
      </c>
      <c r="Y15" s="214">
        <f t="shared" si="25"/>
        <v>0</v>
      </c>
      <c r="Z15" s="216">
        <v>0</v>
      </c>
      <c r="AA15" s="214">
        <f t="shared" si="3"/>
        <v>0</v>
      </c>
      <c r="AB15" s="218">
        <v>0.255</v>
      </c>
      <c r="AC15" s="132">
        <f t="shared" si="10"/>
        <v>1275000</v>
      </c>
      <c r="AD15" s="213">
        <v>0</v>
      </c>
      <c r="AE15" s="132">
        <f t="shared" si="11"/>
        <v>0</v>
      </c>
      <c r="AF15" s="213">
        <v>0</v>
      </c>
      <c r="AG15" s="132">
        <f t="shared" si="12"/>
        <v>0</v>
      </c>
      <c r="AH15" s="213">
        <v>0</v>
      </c>
      <c r="AI15" s="132">
        <f t="shared" si="13"/>
        <v>0</v>
      </c>
      <c r="AJ15" s="215">
        <v>0.255</v>
      </c>
      <c r="AK15" s="214">
        <f t="shared" si="14"/>
        <v>204000</v>
      </c>
      <c r="AL15" s="213">
        <v>0</v>
      </c>
      <c r="AM15" s="214">
        <f t="shared" si="15"/>
        <v>0</v>
      </c>
      <c r="AN15" s="213">
        <v>0</v>
      </c>
      <c r="AO15" s="214">
        <f t="shared" si="16"/>
        <v>0</v>
      </c>
      <c r="AP15" s="213">
        <v>0</v>
      </c>
      <c r="AQ15" s="214">
        <f t="shared" si="17"/>
        <v>0</v>
      </c>
      <c r="AR15" s="218">
        <v>0</v>
      </c>
      <c r="AS15" s="214">
        <f t="shared" si="18"/>
        <v>0</v>
      </c>
      <c r="AT15" s="213">
        <v>0</v>
      </c>
      <c r="AU15" s="214">
        <f t="shared" si="4"/>
        <v>0</v>
      </c>
      <c r="AV15" s="213">
        <v>0</v>
      </c>
      <c r="AW15" s="214">
        <f t="shared" si="5"/>
        <v>0</v>
      </c>
      <c r="AX15" s="216">
        <v>0</v>
      </c>
      <c r="AY15" s="214">
        <f t="shared" si="6"/>
        <v>0</v>
      </c>
      <c r="AZ15" s="219">
        <v>0</v>
      </c>
      <c r="BA15" s="214">
        <f t="shared" si="19"/>
        <v>0</v>
      </c>
      <c r="BB15" s="213">
        <v>0</v>
      </c>
      <c r="BC15" s="214">
        <f t="shared" si="20"/>
        <v>0</v>
      </c>
      <c r="BD15" s="213">
        <v>0</v>
      </c>
      <c r="BE15" s="214">
        <f t="shared" si="21"/>
        <v>0</v>
      </c>
      <c r="BF15" s="213">
        <v>0</v>
      </c>
      <c r="BG15" s="214">
        <f t="shared" si="7"/>
        <v>0</v>
      </c>
    </row>
    <row r="16" spans="2:59" s="220" customFormat="1" hidden="1">
      <c r="B16" s="208">
        <v>16020000</v>
      </c>
      <c r="C16" s="209">
        <v>6000000</v>
      </c>
      <c r="D16" s="210">
        <v>503541320</v>
      </c>
      <c r="E16" s="208" t="s">
        <v>831</v>
      </c>
      <c r="F16" s="211">
        <v>1</v>
      </c>
      <c r="G16" s="211">
        <v>5</v>
      </c>
      <c r="H16" s="212" t="s">
        <v>832</v>
      </c>
      <c r="I16" s="211" t="s">
        <v>713</v>
      </c>
      <c r="J16" s="211" t="s">
        <v>713</v>
      </c>
      <c r="K16" s="211" t="s">
        <v>708</v>
      </c>
      <c r="L16" s="213">
        <v>5.0000000000000001E-3</v>
      </c>
      <c r="M16" s="214">
        <f t="shared" si="22"/>
        <v>80100</v>
      </c>
      <c r="N16" s="213">
        <v>0</v>
      </c>
      <c r="O16" s="214">
        <f t="shared" si="2"/>
        <v>0</v>
      </c>
      <c r="P16" s="213">
        <v>0</v>
      </c>
      <c r="Q16" s="214">
        <f t="shared" si="8"/>
        <v>0</v>
      </c>
      <c r="R16" s="213">
        <v>0</v>
      </c>
      <c r="S16" s="214">
        <f t="shared" si="9"/>
        <v>0</v>
      </c>
      <c r="T16" s="221">
        <v>5.0000000000000001E-3</v>
      </c>
      <c r="U16" s="214">
        <f t="shared" si="23"/>
        <v>80100</v>
      </c>
      <c r="V16" s="213">
        <v>0</v>
      </c>
      <c r="W16" s="214">
        <f t="shared" si="24"/>
        <v>0</v>
      </c>
      <c r="X16" s="217">
        <v>0</v>
      </c>
      <c r="Y16" s="214">
        <f t="shared" si="25"/>
        <v>0</v>
      </c>
      <c r="Z16" s="216">
        <v>0</v>
      </c>
      <c r="AA16" s="214">
        <f t="shared" si="3"/>
        <v>0</v>
      </c>
      <c r="AB16" s="213">
        <v>5.0000000000000001E-3</v>
      </c>
      <c r="AC16" s="132">
        <f t="shared" si="10"/>
        <v>80100</v>
      </c>
      <c r="AD16" s="213">
        <v>0</v>
      </c>
      <c r="AE16" s="132">
        <f t="shared" si="11"/>
        <v>0</v>
      </c>
      <c r="AF16" s="213">
        <v>0</v>
      </c>
      <c r="AG16" s="132">
        <f t="shared" si="12"/>
        <v>0</v>
      </c>
      <c r="AH16" s="213">
        <v>0</v>
      </c>
      <c r="AI16" s="132">
        <f t="shared" si="13"/>
        <v>0</v>
      </c>
      <c r="AJ16" s="215">
        <v>5.0000000000000001E-3</v>
      </c>
      <c r="AK16" s="214">
        <f t="shared" si="14"/>
        <v>30000</v>
      </c>
      <c r="AL16" s="213">
        <v>0</v>
      </c>
      <c r="AM16" s="214">
        <f t="shared" si="15"/>
        <v>0</v>
      </c>
      <c r="AN16" s="213">
        <v>0</v>
      </c>
      <c r="AO16" s="214">
        <f t="shared" si="16"/>
        <v>0</v>
      </c>
      <c r="AP16" s="213">
        <v>0</v>
      </c>
      <c r="AQ16" s="214">
        <f t="shared" si="17"/>
        <v>0</v>
      </c>
      <c r="AR16" s="218">
        <v>7.0000000000000007E-2</v>
      </c>
      <c r="AS16" s="214">
        <f t="shared" si="18"/>
        <v>1121400</v>
      </c>
      <c r="AT16" s="213">
        <v>0</v>
      </c>
      <c r="AU16" s="214">
        <f t="shared" si="4"/>
        <v>0</v>
      </c>
      <c r="AV16" s="213">
        <v>0</v>
      </c>
      <c r="AW16" s="214">
        <f t="shared" si="5"/>
        <v>0</v>
      </c>
      <c r="AX16" s="216">
        <v>0</v>
      </c>
      <c r="AY16" s="214">
        <f t="shared" si="6"/>
        <v>0</v>
      </c>
      <c r="AZ16" s="219">
        <v>7.0000000000000007E-2</v>
      </c>
      <c r="BA16" s="214">
        <f t="shared" si="19"/>
        <v>1121400</v>
      </c>
      <c r="BB16" s="213">
        <v>0</v>
      </c>
      <c r="BC16" s="214">
        <f t="shared" si="20"/>
        <v>0</v>
      </c>
      <c r="BD16" s="213">
        <v>0</v>
      </c>
      <c r="BE16" s="214">
        <f t="shared" si="21"/>
        <v>0</v>
      </c>
      <c r="BF16" s="213">
        <v>0</v>
      </c>
      <c r="BG16" s="214">
        <f t="shared" si="7"/>
        <v>0</v>
      </c>
    </row>
    <row r="17" spans="2:59" hidden="1">
      <c r="B17" s="127">
        <v>34000000</v>
      </c>
      <c r="C17" s="129">
        <v>0</v>
      </c>
      <c r="D17" s="124">
        <v>501991360</v>
      </c>
      <c r="E17" s="39" t="s">
        <v>833</v>
      </c>
      <c r="F17" s="40">
        <v>1</v>
      </c>
      <c r="G17" s="40">
        <v>5</v>
      </c>
      <c r="H17" s="145" t="s">
        <v>834</v>
      </c>
      <c r="I17" s="40" t="s">
        <v>713</v>
      </c>
      <c r="J17" s="40" t="s">
        <v>713</v>
      </c>
      <c r="K17" s="40" t="s">
        <v>708</v>
      </c>
      <c r="L17" s="138">
        <v>0</v>
      </c>
      <c r="M17" s="132">
        <f t="shared" si="22"/>
        <v>0</v>
      </c>
      <c r="N17" s="138">
        <v>0</v>
      </c>
      <c r="O17" s="132">
        <f t="shared" si="2"/>
        <v>0</v>
      </c>
      <c r="P17" s="138">
        <v>0</v>
      </c>
      <c r="Q17" s="132">
        <f t="shared" si="8"/>
        <v>0</v>
      </c>
      <c r="R17" s="138">
        <v>0</v>
      </c>
      <c r="S17" s="132">
        <f t="shared" si="9"/>
        <v>0</v>
      </c>
      <c r="T17" s="133">
        <v>0</v>
      </c>
      <c r="U17" s="132">
        <f t="shared" si="23"/>
        <v>0</v>
      </c>
      <c r="V17" s="131">
        <v>0</v>
      </c>
      <c r="W17" s="132">
        <f t="shared" si="24"/>
        <v>0</v>
      </c>
      <c r="X17" s="134">
        <v>0</v>
      </c>
      <c r="Y17" s="132">
        <f t="shared" si="25"/>
        <v>0</v>
      </c>
      <c r="Z17" s="131">
        <v>0</v>
      </c>
      <c r="AA17" s="132">
        <f t="shared" si="3"/>
        <v>0</v>
      </c>
      <c r="AB17" s="140">
        <v>0.30159999999999998</v>
      </c>
      <c r="AC17" s="132">
        <f t="shared" si="10"/>
        <v>10254400</v>
      </c>
      <c r="AD17" s="138">
        <v>3.7000000000000002E-3</v>
      </c>
      <c r="AE17" s="132">
        <f t="shared" si="11"/>
        <v>125800</v>
      </c>
      <c r="AF17" s="138">
        <v>0</v>
      </c>
      <c r="AG17" s="132">
        <f t="shared" si="12"/>
        <v>0</v>
      </c>
      <c r="AH17" s="138">
        <v>0</v>
      </c>
      <c r="AI17" s="132">
        <f t="shared" si="13"/>
        <v>0</v>
      </c>
      <c r="AJ17" s="133">
        <v>0</v>
      </c>
      <c r="AK17" s="132">
        <f t="shared" si="14"/>
        <v>0</v>
      </c>
      <c r="AL17" s="138">
        <v>0</v>
      </c>
      <c r="AM17" s="132">
        <f t="shared" si="15"/>
        <v>0</v>
      </c>
      <c r="AN17" s="138">
        <v>0</v>
      </c>
      <c r="AO17" s="132">
        <f t="shared" si="16"/>
        <v>0</v>
      </c>
      <c r="AP17" s="138">
        <v>0</v>
      </c>
      <c r="AQ17" s="132">
        <f t="shared" si="17"/>
        <v>0</v>
      </c>
      <c r="AR17" s="140">
        <v>0</v>
      </c>
      <c r="AS17" s="132">
        <f t="shared" si="18"/>
        <v>0</v>
      </c>
      <c r="AT17" s="138">
        <v>1.9E-3</v>
      </c>
      <c r="AU17" s="132">
        <f t="shared" si="4"/>
        <v>64600</v>
      </c>
      <c r="AV17" s="138">
        <v>0</v>
      </c>
      <c r="AW17" s="132">
        <f t="shared" si="5"/>
        <v>0</v>
      </c>
      <c r="AX17" s="131">
        <v>0</v>
      </c>
      <c r="AY17" s="132">
        <f t="shared" si="6"/>
        <v>0</v>
      </c>
      <c r="AZ17" s="139">
        <v>0</v>
      </c>
      <c r="BA17" s="132">
        <f t="shared" si="19"/>
        <v>0</v>
      </c>
      <c r="BB17" s="138">
        <v>0</v>
      </c>
      <c r="BC17" s="132">
        <f t="shared" si="20"/>
        <v>0</v>
      </c>
      <c r="BD17" s="138">
        <v>0</v>
      </c>
      <c r="BE17" s="132">
        <f t="shared" si="21"/>
        <v>0</v>
      </c>
      <c r="BF17" s="138">
        <v>0</v>
      </c>
      <c r="BG17" s="132">
        <f t="shared" si="7"/>
        <v>0</v>
      </c>
    </row>
    <row r="18" spans="2:59" s="220" customFormat="1" hidden="1">
      <c r="B18" s="208">
        <v>29000000</v>
      </c>
      <c r="C18" s="209">
        <v>15000000</v>
      </c>
      <c r="D18" s="210">
        <v>504686496</v>
      </c>
      <c r="E18" s="208" t="s">
        <v>835</v>
      </c>
      <c r="F18" s="211">
        <v>1</v>
      </c>
      <c r="G18" s="211">
        <v>5</v>
      </c>
      <c r="H18" s="212" t="s">
        <v>836</v>
      </c>
      <c r="I18" s="211" t="s">
        <v>713</v>
      </c>
      <c r="J18" s="211" t="s">
        <v>713</v>
      </c>
      <c r="K18" s="211" t="s">
        <v>708</v>
      </c>
      <c r="L18" s="213">
        <v>0</v>
      </c>
      <c r="M18" s="214">
        <f t="shared" si="22"/>
        <v>0</v>
      </c>
      <c r="N18" s="213">
        <v>0</v>
      </c>
      <c r="O18" s="214">
        <f t="shared" si="2"/>
        <v>0</v>
      </c>
      <c r="P18" s="213">
        <v>0</v>
      </c>
      <c r="Q18" s="214">
        <f t="shared" si="8"/>
        <v>0</v>
      </c>
      <c r="R18" s="213">
        <v>0</v>
      </c>
      <c r="S18" s="132">
        <f t="shared" si="9"/>
        <v>0</v>
      </c>
      <c r="T18" s="215">
        <v>0</v>
      </c>
      <c r="U18" s="214">
        <f t="shared" si="23"/>
        <v>0</v>
      </c>
      <c r="V18" s="216">
        <v>0</v>
      </c>
      <c r="W18" s="214">
        <f t="shared" si="24"/>
        <v>0</v>
      </c>
      <c r="X18" s="217">
        <v>0</v>
      </c>
      <c r="Y18" s="214">
        <f t="shared" si="25"/>
        <v>0</v>
      </c>
      <c r="Z18" s="216">
        <v>0</v>
      </c>
      <c r="AA18" s="214">
        <f t="shared" si="3"/>
        <v>0</v>
      </c>
      <c r="AB18" s="218">
        <v>0.14199999999999999</v>
      </c>
      <c r="AC18" s="132">
        <f t="shared" si="10"/>
        <v>4117999.9999999995</v>
      </c>
      <c r="AD18" s="213">
        <v>0</v>
      </c>
      <c r="AE18" s="132">
        <f t="shared" si="11"/>
        <v>0</v>
      </c>
      <c r="AF18" s="213">
        <v>0</v>
      </c>
      <c r="AG18" s="132">
        <f t="shared" si="12"/>
        <v>0</v>
      </c>
      <c r="AH18" s="213">
        <v>0</v>
      </c>
      <c r="AI18" s="132">
        <f t="shared" si="13"/>
        <v>0</v>
      </c>
      <c r="AJ18" s="215">
        <v>4.7500000000000001E-2</v>
      </c>
      <c r="AK18" s="214">
        <f t="shared" si="14"/>
        <v>712500</v>
      </c>
      <c r="AL18" s="213">
        <v>0</v>
      </c>
      <c r="AM18" s="214">
        <f t="shared" si="15"/>
        <v>0</v>
      </c>
      <c r="AN18" s="213">
        <v>0</v>
      </c>
      <c r="AO18" s="214">
        <f t="shared" si="16"/>
        <v>0</v>
      </c>
      <c r="AP18" s="213">
        <v>0</v>
      </c>
      <c r="AQ18" s="214">
        <f t="shared" si="17"/>
        <v>0</v>
      </c>
      <c r="AR18" s="218">
        <v>1.6E-2</v>
      </c>
      <c r="AS18" s="214">
        <f t="shared" si="18"/>
        <v>464000</v>
      </c>
      <c r="AT18" s="213">
        <v>0</v>
      </c>
      <c r="AU18" s="214">
        <f t="shared" si="4"/>
        <v>0</v>
      </c>
      <c r="AV18" s="213">
        <v>0</v>
      </c>
      <c r="AW18" s="214">
        <f t="shared" si="5"/>
        <v>0</v>
      </c>
      <c r="AX18" s="216">
        <v>0</v>
      </c>
      <c r="AY18" s="214">
        <f t="shared" si="6"/>
        <v>0</v>
      </c>
      <c r="AZ18" s="219">
        <v>8.9999999999999993E-3</v>
      </c>
      <c r="BA18" s="214">
        <f t="shared" si="19"/>
        <v>260999.99999999997</v>
      </c>
      <c r="BB18" s="213">
        <v>0</v>
      </c>
      <c r="BC18" s="214">
        <f t="shared" si="20"/>
        <v>0</v>
      </c>
      <c r="BD18" s="213">
        <v>0</v>
      </c>
      <c r="BE18" s="214">
        <f t="shared" si="21"/>
        <v>0</v>
      </c>
      <c r="BF18" s="213">
        <v>0</v>
      </c>
      <c r="BG18" s="214">
        <f t="shared" si="7"/>
        <v>0</v>
      </c>
    </row>
    <row r="19" spans="2:59" hidden="1">
      <c r="B19" s="127">
        <v>4005000</v>
      </c>
      <c r="C19" s="129">
        <v>2500000</v>
      </c>
      <c r="D19" s="124">
        <v>506042715</v>
      </c>
      <c r="E19" s="39" t="s">
        <v>837</v>
      </c>
      <c r="F19" s="40">
        <v>1</v>
      </c>
      <c r="G19" s="40">
        <v>5</v>
      </c>
      <c r="H19" s="145" t="s">
        <v>838</v>
      </c>
      <c r="I19" s="40" t="s">
        <v>713</v>
      </c>
      <c r="J19" s="40" t="s">
        <v>713</v>
      </c>
      <c r="K19" s="40" t="s">
        <v>708</v>
      </c>
      <c r="L19" s="138">
        <v>0.98240000000000005</v>
      </c>
      <c r="M19" s="132">
        <f t="shared" si="22"/>
        <v>3934512</v>
      </c>
      <c r="N19" s="138">
        <v>0.98240000000000005</v>
      </c>
      <c r="O19" s="132">
        <f t="shared" si="2"/>
        <v>3934512</v>
      </c>
      <c r="P19" s="138">
        <v>0</v>
      </c>
      <c r="Q19" s="132">
        <f t="shared" si="8"/>
        <v>0</v>
      </c>
      <c r="R19" s="138">
        <v>2.2599999999999999E-2</v>
      </c>
      <c r="S19" s="132">
        <f t="shared" si="9"/>
        <v>90513</v>
      </c>
      <c r="T19" s="133">
        <v>0</v>
      </c>
      <c r="U19" s="132">
        <f t="shared" si="23"/>
        <v>0</v>
      </c>
      <c r="V19" s="131">
        <v>0</v>
      </c>
      <c r="W19" s="132">
        <f t="shared" si="24"/>
        <v>0</v>
      </c>
      <c r="X19" s="134">
        <v>0</v>
      </c>
      <c r="Y19" s="132">
        <f t="shared" si="25"/>
        <v>0</v>
      </c>
      <c r="Z19" s="131">
        <v>0</v>
      </c>
      <c r="AA19" s="132">
        <f t="shared" si="3"/>
        <v>0</v>
      </c>
      <c r="AB19" s="140">
        <v>0.96179999999999999</v>
      </c>
      <c r="AC19" s="132">
        <f t="shared" si="10"/>
        <v>3852009</v>
      </c>
      <c r="AD19" s="140">
        <v>0.96179999999999999</v>
      </c>
      <c r="AE19" s="132">
        <f t="shared" si="11"/>
        <v>3852009</v>
      </c>
      <c r="AF19" s="138">
        <v>0</v>
      </c>
      <c r="AG19" s="132">
        <f t="shared" si="12"/>
        <v>0</v>
      </c>
      <c r="AH19" s="138">
        <v>0</v>
      </c>
      <c r="AI19" s="132">
        <f t="shared" si="13"/>
        <v>0</v>
      </c>
      <c r="AJ19" s="133">
        <v>0</v>
      </c>
      <c r="AK19" s="132">
        <f t="shared" si="14"/>
        <v>0</v>
      </c>
      <c r="AL19" s="138">
        <v>0</v>
      </c>
      <c r="AM19" s="132">
        <f t="shared" si="15"/>
        <v>0</v>
      </c>
      <c r="AN19" s="138">
        <v>0</v>
      </c>
      <c r="AO19" s="132">
        <f t="shared" si="16"/>
        <v>0</v>
      </c>
      <c r="AP19" s="138">
        <v>0</v>
      </c>
      <c r="AQ19" s="132">
        <f t="shared" si="17"/>
        <v>0</v>
      </c>
      <c r="AR19" s="140">
        <v>0.76080000000000003</v>
      </c>
      <c r="AS19" s="132">
        <f t="shared" si="18"/>
        <v>3047004</v>
      </c>
      <c r="AT19" s="138">
        <v>0.76080000000000003</v>
      </c>
      <c r="AU19" s="132">
        <f t="shared" si="4"/>
        <v>3047004</v>
      </c>
      <c r="AV19" s="138">
        <v>0</v>
      </c>
      <c r="AW19" s="132">
        <f t="shared" si="5"/>
        <v>0</v>
      </c>
      <c r="AX19" s="131">
        <v>1E-4</v>
      </c>
      <c r="AY19" s="132">
        <f t="shared" si="6"/>
        <v>400.5</v>
      </c>
      <c r="AZ19" s="139">
        <v>0</v>
      </c>
      <c r="BA19" s="132">
        <f t="shared" si="19"/>
        <v>0</v>
      </c>
      <c r="BB19" s="138">
        <v>0</v>
      </c>
      <c r="BC19" s="132">
        <f t="shared" si="20"/>
        <v>0</v>
      </c>
      <c r="BD19" s="138">
        <v>0</v>
      </c>
      <c r="BE19" s="132">
        <f t="shared" si="21"/>
        <v>0</v>
      </c>
      <c r="BF19" s="138">
        <v>0</v>
      </c>
      <c r="BG19" s="132">
        <f t="shared" si="7"/>
        <v>0</v>
      </c>
    </row>
    <row r="20" spans="2:59" hidden="1">
      <c r="B20" s="39">
        <v>10000000</v>
      </c>
      <c r="C20" s="130">
        <v>5000000</v>
      </c>
      <c r="D20" s="124">
        <v>501984046</v>
      </c>
      <c r="E20" s="39" t="s">
        <v>839</v>
      </c>
      <c r="F20" s="40">
        <v>1</v>
      </c>
      <c r="G20" s="40">
        <v>5</v>
      </c>
      <c r="H20" s="145" t="s">
        <v>840</v>
      </c>
      <c r="I20" s="40" t="s">
        <v>713</v>
      </c>
      <c r="J20" s="40" t="s">
        <v>713</v>
      </c>
      <c r="K20" s="40" t="s">
        <v>708</v>
      </c>
      <c r="L20" s="138">
        <v>0</v>
      </c>
      <c r="M20" s="132">
        <f t="shared" si="22"/>
        <v>0</v>
      </c>
      <c r="N20" s="138">
        <v>0</v>
      </c>
      <c r="O20" s="132">
        <f t="shared" si="2"/>
        <v>0</v>
      </c>
      <c r="P20" s="138">
        <v>0</v>
      </c>
      <c r="Q20" s="132">
        <f t="shared" si="8"/>
        <v>0</v>
      </c>
      <c r="R20" s="138">
        <v>0</v>
      </c>
      <c r="S20" s="132">
        <f t="shared" si="9"/>
        <v>0</v>
      </c>
      <c r="T20" s="133">
        <v>0.85489999999999999</v>
      </c>
      <c r="U20" s="132">
        <f t="shared" si="23"/>
        <v>8549000</v>
      </c>
      <c r="V20" s="131">
        <v>0</v>
      </c>
      <c r="W20" s="132">
        <f t="shared" si="24"/>
        <v>0</v>
      </c>
      <c r="X20" s="134">
        <v>0</v>
      </c>
      <c r="Y20" s="132">
        <f t="shared" si="25"/>
        <v>0</v>
      </c>
      <c r="Z20" s="131">
        <v>0</v>
      </c>
      <c r="AA20" s="132">
        <f t="shared" si="3"/>
        <v>0</v>
      </c>
      <c r="AB20" s="140">
        <v>0.15529999999999999</v>
      </c>
      <c r="AC20" s="132">
        <f t="shared" si="10"/>
        <v>1553000</v>
      </c>
      <c r="AD20" s="140">
        <v>0.15529999999999999</v>
      </c>
      <c r="AE20" s="132">
        <f t="shared" si="11"/>
        <v>1553000</v>
      </c>
      <c r="AF20" s="138">
        <v>0</v>
      </c>
      <c r="AG20" s="132">
        <f t="shared" si="12"/>
        <v>0</v>
      </c>
      <c r="AH20" s="138">
        <v>0.15529999999999999</v>
      </c>
      <c r="AI20" s="132">
        <f t="shared" si="13"/>
        <v>1553000</v>
      </c>
      <c r="AJ20" s="133">
        <v>0</v>
      </c>
      <c r="AK20" s="132">
        <f t="shared" si="14"/>
        <v>0</v>
      </c>
      <c r="AL20" s="138">
        <v>0</v>
      </c>
      <c r="AM20" s="132">
        <f t="shared" si="15"/>
        <v>0</v>
      </c>
      <c r="AN20" s="138">
        <v>0</v>
      </c>
      <c r="AO20" s="132">
        <f t="shared" si="16"/>
        <v>0</v>
      </c>
      <c r="AP20" s="138">
        <v>0</v>
      </c>
      <c r="AQ20" s="132">
        <f t="shared" si="17"/>
        <v>0</v>
      </c>
      <c r="AR20" s="140">
        <v>6.6199999999999995E-2</v>
      </c>
      <c r="AS20" s="132">
        <f t="shared" si="18"/>
        <v>662000</v>
      </c>
      <c r="AT20" s="138">
        <v>6.6199999999999995E-2</v>
      </c>
      <c r="AU20" s="132">
        <f t="shared" si="4"/>
        <v>662000</v>
      </c>
      <c r="AV20" s="138">
        <v>0</v>
      </c>
      <c r="AW20" s="132">
        <f t="shared" si="5"/>
        <v>0</v>
      </c>
      <c r="AX20" s="138">
        <v>6.6199999999999995E-2</v>
      </c>
      <c r="AY20" s="132">
        <f t="shared" si="6"/>
        <v>662000</v>
      </c>
      <c r="AZ20" s="139">
        <v>0</v>
      </c>
      <c r="BA20" s="132">
        <f t="shared" si="19"/>
        <v>0</v>
      </c>
      <c r="BB20" s="138">
        <v>0</v>
      </c>
      <c r="BC20" s="132">
        <f t="shared" si="20"/>
        <v>0</v>
      </c>
      <c r="BD20" s="138">
        <v>0</v>
      </c>
      <c r="BE20" s="132">
        <f t="shared" si="21"/>
        <v>0</v>
      </c>
      <c r="BF20" s="138">
        <v>0</v>
      </c>
      <c r="BG20" s="132">
        <f t="shared" si="7"/>
        <v>0</v>
      </c>
    </row>
    <row r="21" spans="2:59" hidden="1">
      <c r="B21" s="39">
        <v>300000000</v>
      </c>
      <c r="C21" s="130">
        <v>200000000</v>
      </c>
      <c r="D21" s="124">
        <v>500100144</v>
      </c>
      <c r="E21" s="39" t="s">
        <v>841</v>
      </c>
      <c r="F21" s="40">
        <v>1</v>
      </c>
      <c r="G21" s="40">
        <v>5</v>
      </c>
      <c r="H21" s="145" t="s">
        <v>842</v>
      </c>
      <c r="I21" s="40" t="s">
        <v>713</v>
      </c>
      <c r="J21" s="40" t="s">
        <v>713</v>
      </c>
      <c r="K21" s="40" t="s">
        <v>708</v>
      </c>
      <c r="L21" s="138">
        <v>0</v>
      </c>
      <c r="M21" s="132">
        <f t="shared" si="22"/>
        <v>0</v>
      </c>
      <c r="N21" s="138">
        <v>0</v>
      </c>
      <c r="O21" s="132">
        <f t="shared" si="2"/>
        <v>0</v>
      </c>
      <c r="P21" s="138">
        <v>0</v>
      </c>
      <c r="Q21" s="132">
        <f t="shared" si="8"/>
        <v>0</v>
      </c>
      <c r="R21" s="138">
        <v>0</v>
      </c>
      <c r="S21" s="132">
        <f t="shared" si="9"/>
        <v>0</v>
      </c>
      <c r="T21" s="133">
        <v>0</v>
      </c>
      <c r="U21" s="132">
        <f t="shared" si="23"/>
        <v>0</v>
      </c>
      <c r="V21" s="131">
        <v>0</v>
      </c>
      <c r="W21" s="132">
        <f t="shared" si="24"/>
        <v>0</v>
      </c>
      <c r="X21" s="134">
        <v>0</v>
      </c>
      <c r="Y21" s="132">
        <f t="shared" si="25"/>
        <v>0</v>
      </c>
      <c r="Z21" s="131">
        <v>0</v>
      </c>
      <c r="AA21" s="132">
        <f t="shared" si="3"/>
        <v>0</v>
      </c>
      <c r="AB21" s="140">
        <v>0.54930000000000001</v>
      </c>
      <c r="AC21" s="132">
        <f t="shared" si="10"/>
        <v>164790000</v>
      </c>
      <c r="AD21" s="138">
        <v>9.2899999999999996E-2</v>
      </c>
      <c r="AE21" s="132">
        <f t="shared" si="11"/>
        <v>27870000</v>
      </c>
      <c r="AF21" s="138">
        <v>0</v>
      </c>
      <c r="AG21" s="132">
        <f t="shared" si="12"/>
        <v>0</v>
      </c>
      <c r="AH21" s="138">
        <v>3.2000000000000002E-3</v>
      </c>
      <c r="AI21" s="132">
        <f t="shared" si="13"/>
        <v>960000</v>
      </c>
      <c r="AJ21" s="133">
        <v>0</v>
      </c>
      <c r="AK21" s="132">
        <f t="shared" si="14"/>
        <v>0</v>
      </c>
      <c r="AL21" s="138">
        <v>0</v>
      </c>
      <c r="AM21" s="132">
        <f t="shared" si="15"/>
        <v>0</v>
      </c>
      <c r="AN21" s="138">
        <v>0</v>
      </c>
      <c r="AO21" s="132">
        <f t="shared" si="16"/>
        <v>0</v>
      </c>
      <c r="AP21" s="138">
        <v>0</v>
      </c>
      <c r="AQ21" s="132">
        <f t="shared" si="17"/>
        <v>0</v>
      </c>
      <c r="AR21" s="140">
        <v>0</v>
      </c>
      <c r="AS21" s="132">
        <f t="shared" si="18"/>
        <v>0</v>
      </c>
      <c r="AT21" s="138">
        <v>0</v>
      </c>
      <c r="AU21" s="132">
        <f t="shared" si="4"/>
        <v>0</v>
      </c>
      <c r="AV21" s="138">
        <v>0</v>
      </c>
      <c r="AW21" s="132">
        <f t="shared" si="5"/>
        <v>0</v>
      </c>
      <c r="AX21" s="131">
        <v>1E-4</v>
      </c>
      <c r="AY21" s="132">
        <f t="shared" si="6"/>
        <v>30000</v>
      </c>
      <c r="AZ21" s="139">
        <v>0</v>
      </c>
      <c r="BA21" s="132">
        <f t="shared" si="19"/>
        <v>0</v>
      </c>
      <c r="BB21" s="138">
        <v>0</v>
      </c>
      <c r="BC21" s="132">
        <f t="shared" si="20"/>
        <v>0</v>
      </c>
      <c r="BD21" s="138">
        <v>0</v>
      </c>
      <c r="BE21" s="132">
        <f t="shared" si="21"/>
        <v>0</v>
      </c>
      <c r="BF21" s="138">
        <v>0</v>
      </c>
      <c r="BG21" s="132">
        <f t="shared" si="7"/>
        <v>0</v>
      </c>
    </row>
    <row r="22" spans="2:59" hidden="1">
      <c r="B22" s="39">
        <v>50000000</v>
      </c>
      <c r="C22" s="130">
        <v>15000000</v>
      </c>
      <c r="D22" s="124">
        <v>502884665</v>
      </c>
      <c r="E22" s="39" t="s">
        <v>843</v>
      </c>
      <c r="F22" s="40">
        <v>1</v>
      </c>
      <c r="G22" s="40">
        <v>5</v>
      </c>
      <c r="H22" s="145" t="s">
        <v>844</v>
      </c>
      <c r="I22" s="40" t="s">
        <v>713</v>
      </c>
      <c r="J22" s="40" t="s">
        <v>713</v>
      </c>
      <c r="K22" s="40" t="s">
        <v>708</v>
      </c>
      <c r="L22" s="138">
        <v>0</v>
      </c>
      <c r="M22" s="132">
        <f t="shared" si="22"/>
        <v>0</v>
      </c>
      <c r="N22" s="138">
        <v>0</v>
      </c>
      <c r="O22" s="132">
        <f t="shared" si="2"/>
        <v>0</v>
      </c>
      <c r="P22" s="138">
        <v>0</v>
      </c>
      <c r="Q22" s="132">
        <f t="shared" si="8"/>
        <v>0</v>
      </c>
      <c r="R22" s="138">
        <v>0</v>
      </c>
      <c r="S22" s="132">
        <f t="shared" si="9"/>
        <v>0</v>
      </c>
      <c r="T22" s="133">
        <v>0</v>
      </c>
      <c r="U22" s="132">
        <f t="shared" si="23"/>
        <v>0</v>
      </c>
      <c r="V22" s="131">
        <v>0</v>
      </c>
      <c r="W22" s="132">
        <f t="shared" si="24"/>
        <v>0</v>
      </c>
      <c r="X22" s="134">
        <v>0</v>
      </c>
      <c r="Y22" s="132">
        <f t="shared" si="25"/>
        <v>0</v>
      </c>
      <c r="Z22" s="131">
        <v>0</v>
      </c>
      <c r="AA22" s="132">
        <f t="shared" si="3"/>
        <v>0</v>
      </c>
      <c r="AB22" s="140">
        <v>1E-3</v>
      </c>
      <c r="AC22" s="132">
        <f t="shared" si="10"/>
        <v>50000</v>
      </c>
      <c r="AD22" s="140">
        <v>1E-3</v>
      </c>
      <c r="AE22" s="132">
        <f t="shared" si="11"/>
        <v>50000</v>
      </c>
      <c r="AF22" s="138">
        <v>0</v>
      </c>
      <c r="AG22" s="132">
        <f t="shared" si="12"/>
        <v>0</v>
      </c>
      <c r="AH22" s="138">
        <v>0</v>
      </c>
      <c r="AI22" s="132">
        <f t="shared" si="13"/>
        <v>0</v>
      </c>
      <c r="AJ22" s="133">
        <v>2.6488054607508502E-7</v>
      </c>
      <c r="AK22" s="132">
        <f t="shared" si="14"/>
        <v>3.9732081911262753</v>
      </c>
      <c r="AL22" s="133">
        <v>2.6488054607508502E-7</v>
      </c>
      <c r="AM22" s="132">
        <f t="shared" si="15"/>
        <v>3.9732081911262753</v>
      </c>
      <c r="AN22" s="138">
        <v>0</v>
      </c>
      <c r="AO22" s="132">
        <f t="shared" si="16"/>
        <v>0</v>
      </c>
      <c r="AP22" s="138">
        <v>0</v>
      </c>
      <c r="AQ22" s="132">
        <f t="shared" si="17"/>
        <v>0</v>
      </c>
      <c r="AR22" s="140">
        <v>3.3999999999999998E-3</v>
      </c>
      <c r="AS22" s="132">
        <f t="shared" si="18"/>
        <v>170000</v>
      </c>
      <c r="AT22" s="140">
        <v>3.3999999999999998E-3</v>
      </c>
      <c r="AU22" s="132">
        <f t="shared" si="4"/>
        <v>170000</v>
      </c>
      <c r="AV22" s="138">
        <v>0</v>
      </c>
      <c r="AW22" s="132">
        <f t="shared" si="5"/>
        <v>0</v>
      </c>
      <c r="AX22" s="131">
        <v>1E-4</v>
      </c>
      <c r="AY22" s="132">
        <f t="shared" si="6"/>
        <v>5000</v>
      </c>
      <c r="AZ22" s="139">
        <v>2.9999999999999997E-4</v>
      </c>
      <c r="BA22" s="132">
        <f t="shared" si="19"/>
        <v>14999.999999999998</v>
      </c>
      <c r="BB22" s="139">
        <v>2.9999999999999997E-4</v>
      </c>
      <c r="BC22" s="132">
        <f t="shared" si="20"/>
        <v>14999.999999999998</v>
      </c>
      <c r="BD22" s="138">
        <v>0</v>
      </c>
      <c r="BE22" s="132">
        <f t="shared" si="21"/>
        <v>0</v>
      </c>
      <c r="BF22" s="138">
        <v>0</v>
      </c>
      <c r="BG22" s="132">
        <f t="shared" si="7"/>
        <v>0</v>
      </c>
    </row>
    <row r="23" spans="2:59" hidden="1">
      <c r="B23" s="39">
        <v>12050000</v>
      </c>
      <c r="C23" s="130">
        <v>500000</v>
      </c>
      <c r="D23" s="124">
        <v>502593130</v>
      </c>
      <c r="E23" s="39" t="s">
        <v>845</v>
      </c>
      <c r="F23" s="40">
        <v>3</v>
      </c>
      <c r="G23" s="40">
        <v>2</v>
      </c>
      <c r="H23" s="145" t="s">
        <v>824</v>
      </c>
      <c r="I23" s="40" t="s">
        <v>713</v>
      </c>
      <c r="J23" s="40" t="s">
        <v>713</v>
      </c>
      <c r="K23" s="40" t="s">
        <v>708</v>
      </c>
      <c r="L23" s="138">
        <v>0.1757</v>
      </c>
      <c r="M23" s="132">
        <f t="shared" si="22"/>
        <v>2117185</v>
      </c>
      <c r="N23" s="138">
        <v>0.1757</v>
      </c>
      <c r="O23" s="132">
        <f t="shared" si="2"/>
        <v>2117185</v>
      </c>
      <c r="P23" s="138">
        <v>0</v>
      </c>
      <c r="Q23" s="132">
        <f t="shared" si="8"/>
        <v>0</v>
      </c>
      <c r="R23" s="138">
        <v>0</v>
      </c>
      <c r="S23" s="132">
        <f t="shared" si="9"/>
        <v>0</v>
      </c>
      <c r="T23" s="133">
        <v>0</v>
      </c>
      <c r="U23" s="132">
        <f t="shared" si="23"/>
        <v>0</v>
      </c>
      <c r="V23" s="131">
        <v>0</v>
      </c>
      <c r="W23" s="132">
        <f t="shared" si="24"/>
        <v>0</v>
      </c>
      <c r="X23" s="134">
        <v>0</v>
      </c>
      <c r="Y23" s="132">
        <f t="shared" si="25"/>
        <v>0</v>
      </c>
      <c r="Z23" s="131">
        <v>0</v>
      </c>
      <c r="AA23" s="132">
        <f t="shared" si="3"/>
        <v>0</v>
      </c>
      <c r="AB23" s="140">
        <v>0.45910000000000001</v>
      </c>
      <c r="AC23" s="132">
        <f t="shared" si="10"/>
        <v>5532155</v>
      </c>
      <c r="AD23" s="140">
        <v>0.45910000000000001</v>
      </c>
      <c r="AE23" s="132">
        <f t="shared" si="11"/>
        <v>5532155</v>
      </c>
      <c r="AF23" s="138">
        <v>0</v>
      </c>
      <c r="AG23" s="132">
        <f t="shared" si="12"/>
        <v>0</v>
      </c>
      <c r="AH23" s="138">
        <v>4.0000000000000002E-4</v>
      </c>
      <c r="AI23" s="132">
        <f t="shared" si="13"/>
        <v>4820</v>
      </c>
      <c r="AJ23" s="133">
        <v>0</v>
      </c>
      <c r="AK23" s="132">
        <f t="shared" si="14"/>
        <v>0</v>
      </c>
      <c r="AL23" s="138">
        <v>0</v>
      </c>
      <c r="AM23" s="132">
        <f t="shared" si="15"/>
        <v>0</v>
      </c>
      <c r="AN23" s="138">
        <v>0</v>
      </c>
      <c r="AO23" s="132">
        <f t="shared" si="16"/>
        <v>0</v>
      </c>
      <c r="AP23" s="138">
        <v>0</v>
      </c>
      <c r="AQ23" s="132">
        <f t="shared" si="17"/>
        <v>0</v>
      </c>
      <c r="AR23" s="140">
        <v>0.2235</v>
      </c>
      <c r="AS23" s="132">
        <f t="shared" si="18"/>
        <v>2693175</v>
      </c>
      <c r="AT23" s="140">
        <v>0.2235</v>
      </c>
      <c r="AU23" s="132">
        <f t="shared" si="4"/>
        <v>2693175</v>
      </c>
      <c r="AV23" s="138">
        <v>0</v>
      </c>
      <c r="AW23" s="132">
        <f t="shared" si="5"/>
        <v>0</v>
      </c>
      <c r="AX23" s="131">
        <v>0</v>
      </c>
      <c r="AY23" s="132">
        <f t="shared" si="6"/>
        <v>0</v>
      </c>
      <c r="AZ23" s="139">
        <v>0</v>
      </c>
      <c r="BA23" s="132">
        <f t="shared" si="19"/>
        <v>0</v>
      </c>
      <c r="BB23" s="139">
        <v>0</v>
      </c>
      <c r="BC23" s="132">
        <f t="shared" si="20"/>
        <v>0</v>
      </c>
      <c r="BD23" s="138">
        <v>0</v>
      </c>
      <c r="BE23" s="132">
        <f t="shared" si="21"/>
        <v>0</v>
      </c>
      <c r="BF23" s="138">
        <v>0</v>
      </c>
      <c r="BG23" s="132">
        <f t="shared" si="7"/>
        <v>0</v>
      </c>
    </row>
    <row r="24" spans="2:59" hidden="1">
      <c r="B24" s="127">
        <v>20000000</v>
      </c>
      <c r="C24" s="129">
        <v>3000000</v>
      </c>
      <c r="D24" s="199">
        <v>506841871</v>
      </c>
      <c r="E24" s="127" t="s">
        <v>846</v>
      </c>
      <c r="F24" s="40">
        <v>1</v>
      </c>
      <c r="G24" s="40">
        <v>5</v>
      </c>
      <c r="H24" s="145" t="s">
        <v>847</v>
      </c>
      <c r="I24" s="40" t="s">
        <v>713</v>
      </c>
      <c r="J24" s="40" t="s">
        <v>713</v>
      </c>
      <c r="K24" s="40" t="s">
        <v>708</v>
      </c>
      <c r="L24" s="200">
        <v>0</v>
      </c>
      <c r="M24" s="201">
        <f t="shared" si="22"/>
        <v>0</v>
      </c>
      <c r="N24" s="200">
        <v>0</v>
      </c>
      <c r="O24" s="201">
        <f t="shared" si="2"/>
        <v>0</v>
      </c>
      <c r="P24" s="200">
        <v>0</v>
      </c>
      <c r="Q24" s="132">
        <f t="shared" si="8"/>
        <v>0</v>
      </c>
      <c r="R24" s="200">
        <v>0</v>
      </c>
      <c r="S24" s="132">
        <f t="shared" si="9"/>
        <v>0</v>
      </c>
      <c r="T24" s="202">
        <v>5.57E-2</v>
      </c>
      <c r="U24" s="201">
        <f t="shared" si="23"/>
        <v>1114000</v>
      </c>
      <c r="V24" s="131">
        <v>0</v>
      </c>
      <c r="W24" s="201">
        <f t="shared" si="24"/>
        <v>0</v>
      </c>
      <c r="X24" s="134">
        <v>0</v>
      </c>
      <c r="Y24" s="201">
        <f t="shared" si="25"/>
        <v>0</v>
      </c>
      <c r="Z24" s="131">
        <v>0</v>
      </c>
      <c r="AA24" s="201">
        <f t="shared" si="3"/>
        <v>0</v>
      </c>
      <c r="AB24" s="203">
        <v>0.36170000000000002</v>
      </c>
      <c r="AC24" s="132">
        <f t="shared" si="10"/>
        <v>7234000</v>
      </c>
      <c r="AD24" s="140">
        <v>0</v>
      </c>
      <c r="AE24" s="132">
        <f t="shared" si="11"/>
        <v>0</v>
      </c>
      <c r="AF24" s="200">
        <v>0</v>
      </c>
      <c r="AG24" s="132">
        <f t="shared" si="12"/>
        <v>0</v>
      </c>
      <c r="AH24" s="200">
        <v>0</v>
      </c>
      <c r="AI24" s="132">
        <f t="shared" si="13"/>
        <v>0</v>
      </c>
      <c r="AJ24" s="203">
        <v>0</v>
      </c>
      <c r="AK24" s="201">
        <f t="shared" si="14"/>
        <v>0</v>
      </c>
      <c r="AL24" s="203">
        <v>0</v>
      </c>
      <c r="AM24" s="201">
        <f t="shared" si="15"/>
        <v>0</v>
      </c>
      <c r="AN24" s="200">
        <v>0</v>
      </c>
      <c r="AO24" s="201">
        <f t="shared" si="16"/>
        <v>0</v>
      </c>
      <c r="AP24" s="200">
        <v>0</v>
      </c>
      <c r="AQ24" s="201">
        <f t="shared" si="17"/>
        <v>0</v>
      </c>
      <c r="AR24" s="203">
        <v>0.2059</v>
      </c>
      <c r="AS24" s="201">
        <f t="shared" si="18"/>
        <v>4118000</v>
      </c>
      <c r="AT24" s="140">
        <v>0</v>
      </c>
      <c r="AU24" s="201">
        <f t="shared" si="4"/>
        <v>0</v>
      </c>
      <c r="AV24" s="200">
        <v>0</v>
      </c>
      <c r="AW24" s="201">
        <f t="shared" si="5"/>
        <v>0</v>
      </c>
      <c r="AX24" s="131">
        <v>0</v>
      </c>
      <c r="AY24" s="201">
        <f t="shared" si="6"/>
        <v>0</v>
      </c>
      <c r="AZ24" s="203">
        <v>0</v>
      </c>
      <c r="BA24" s="201">
        <f t="shared" si="19"/>
        <v>0</v>
      </c>
      <c r="BB24" s="203">
        <v>0</v>
      </c>
      <c r="BC24" s="201">
        <f t="shared" si="20"/>
        <v>0</v>
      </c>
      <c r="BD24" s="200">
        <v>0</v>
      </c>
      <c r="BE24" s="201">
        <f t="shared" si="21"/>
        <v>0</v>
      </c>
      <c r="BF24" s="200">
        <v>0</v>
      </c>
      <c r="BG24" s="201">
        <f t="shared" si="7"/>
        <v>0</v>
      </c>
    </row>
    <row r="25" spans="2:59">
      <c r="B25" s="39">
        <v>450000000</v>
      </c>
      <c r="C25" s="130">
        <v>350000000</v>
      </c>
      <c r="D25" s="124">
        <v>505060515</v>
      </c>
      <c r="E25" s="39" t="s">
        <v>848</v>
      </c>
      <c r="F25" s="40">
        <v>1</v>
      </c>
      <c r="G25" s="40">
        <v>5</v>
      </c>
      <c r="H25" s="145" t="s">
        <v>824</v>
      </c>
      <c r="I25" s="40" t="s">
        <v>713</v>
      </c>
      <c r="J25" s="40" t="s">
        <v>713</v>
      </c>
      <c r="K25" s="40" t="s">
        <v>708</v>
      </c>
      <c r="L25" s="138">
        <v>4.8999999999999998E-3</v>
      </c>
      <c r="M25" s="132">
        <f t="shared" si="22"/>
        <v>2205000</v>
      </c>
      <c r="N25" s="138">
        <v>4.8999999999999998E-3</v>
      </c>
      <c r="O25" s="132">
        <f t="shared" si="2"/>
        <v>2205000</v>
      </c>
      <c r="P25" s="138">
        <v>0</v>
      </c>
      <c r="Q25" s="132">
        <f t="shared" si="8"/>
        <v>0</v>
      </c>
      <c r="R25" s="138">
        <v>1.4E-3</v>
      </c>
      <c r="S25" s="132">
        <f t="shared" si="9"/>
        <v>630000</v>
      </c>
      <c r="T25" s="133">
        <v>0</v>
      </c>
      <c r="U25" s="132">
        <f t="shared" si="23"/>
        <v>0</v>
      </c>
      <c r="V25" s="131">
        <v>0</v>
      </c>
      <c r="W25" s="132">
        <f t="shared" si="24"/>
        <v>0</v>
      </c>
      <c r="X25" s="134">
        <v>0</v>
      </c>
      <c r="Y25" s="132">
        <f t="shared" si="25"/>
        <v>0</v>
      </c>
      <c r="Z25" s="131">
        <v>0</v>
      </c>
      <c r="AA25" s="132">
        <f t="shared" si="3"/>
        <v>0</v>
      </c>
      <c r="AB25" s="140">
        <v>0.33479999999999999</v>
      </c>
      <c r="AC25" s="132">
        <f t="shared" si="10"/>
        <v>150660000</v>
      </c>
      <c r="AD25" s="140">
        <v>0.33479999999999999</v>
      </c>
      <c r="AE25" s="132">
        <f t="shared" si="11"/>
        <v>150660000</v>
      </c>
      <c r="AF25" s="138">
        <v>0</v>
      </c>
      <c r="AG25" s="132">
        <f t="shared" si="12"/>
        <v>0</v>
      </c>
      <c r="AH25" s="138">
        <v>1.06E-2</v>
      </c>
      <c r="AI25" s="132">
        <f t="shared" si="13"/>
        <v>4770000</v>
      </c>
      <c r="AJ25" s="133">
        <v>0</v>
      </c>
      <c r="AK25" s="132">
        <f t="shared" si="14"/>
        <v>0</v>
      </c>
      <c r="AL25" s="138">
        <v>0</v>
      </c>
      <c r="AM25" s="132">
        <f t="shared" si="15"/>
        <v>0</v>
      </c>
      <c r="AN25" s="138">
        <v>0</v>
      </c>
      <c r="AO25" s="132">
        <f t="shared" si="16"/>
        <v>0</v>
      </c>
      <c r="AP25" s="138">
        <v>0</v>
      </c>
      <c r="AQ25" s="132">
        <f t="shared" si="17"/>
        <v>0</v>
      </c>
      <c r="AR25" s="140">
        <v>4.7999999999999996E-3</v>
      </c>
      <c r="AS25" s="132">
        <f t="shared" si="18"/>
        <v>2160000</v>
      </c>
      <c r="AT25" s="140">
        <v>4.7999999999999996E-3</v>
      </c>
      <c r="AU25" s="132">
        <f t="shared" si="4"/>
        <v>2160000</v>
      </c>
      <c r="AV25" s="138">
        <v>0</v>
      </c>
      <c r="AW25" s="132">
        <f t="shared" si="5"/>
        <v>0</v>
      </c>
      <c r="AX25" s="131">
        <v>1E-4</v>
      </c>
      <c r="AY25" s="132">
        <f t="shared" si="6"/>
        <v>45000</v>
      </c>
      <c r="AZ25" s="139">
        <v>0</v>
      </c>
      <c r="BA25" s="132">
        <f t="shared" si="19"/>
        <v>0</v>
      </c>
      <c r="BB25" s="139">
        <v>0</v>
      </c>
      <c r="BC25" s="132">
        <f t="shared" si="20"/>
        <v>0</v>
      </c>
      <c r="BD25" s="138">
        <v>0</v>
      </c>
      <c r="BE25" s="132">
        <f t="shared" si="21"/>
        <v>0</v>
      </c>
      <c r="BF25" s="138">
        <v>0</v>
      </c>
      <c r="BG25" s="132">
        <f t="shared" si="7"/>
        <v>0</v>
      </c>
    </row>
    <row r="26" spans="2:59" hidden="1">
      <c r="B26" s="39">
        <v>100000000</v>
      </c>
      <c r="C26" s="130">
        <v>50000000</v>
      </c>
      <c r="D26" s="124">
        <v>513945342</v>
      </c>
      <c r="E26" s="39" t="s">
        <v>849</v>
      </c>
      <c r="F26" s="40">
        <v>1</v>
      </c>
      <c r="G26" s="40">
        <v>5</v>
      </c>
      <c r="H26" s="147" t="s">
        <v>850</v>
      </c>
      <c r="I26" s="40" t="s">
        <v>713</v>
      </c>
      <c r="J26" s="40" t="s">
        <v>713</v>
      </c>
      <c r="K26" s="40" t="s">
        <v>708</v>
      </c>
      <c r="L26" s="138">
        <v>0</v>
      </c>
      <c r="M26" s="132">
        <f t="shared" si="22"/>
        <v>0</v>
      </c>
      <c r="N26" s="138">
        <v>0</v>
      </c>
      <c r="O26" s="132">
        <f t="shared" si="2"/>
        <v>0</v>
      </c>
      <c r="P26" s="138">
        <v>0</v>
      </c>
      <c r="Q26" s="132">
        <f t="shared" si="8"/>
        <v>0</v>
      </c>
      <c r="R26" s="138">
        <v>0</v>
      </c>
      <c r="S26" s="132">
        <f t="shared" si="9"/>
        <v>0</v>
      </c>
      <c r="T26" s="133">
        <v>0</v>
      </c>
      <c r="U26" s="132">
        <f t="shared" si="23"/>
        <v>0</v>
      </c>
      <c r="V26" s="131">
        <v>0</v>
      </c>
      <c r="W26" s="132">
        <f t="shared" si="24"/>
        <v>0</v>
      </c>
      <c r="X26" s="134">
        <v>0</v>
      </c>
      <c r="Y26" s="132">
        <f t="shared" si="25"/>
        <v>0</v>
      </c>
      <c r="Z26" s="131">
        <v>0</v>
      </c>
      <c r="AA26" s="132">
        <f t="shared" si="3"/>
        <v>0</v>
      </c>
      <c r="AB26" s="140">
        <v>0.107</v>
      </c>
      <c r="AC26" s="132">
        <f t="shared" si="10"/>
        <v>10700000</v>
      </c>
      <c r="AD26" s="140">
        <v>3.0000000000000001E-3</v>
      </c>
      <c r="AE26" s="132">
        <f t="shared" si="11"/>
        <v>300000</v>
      </c>
      <c r="AF26" s="138">
        <v>0</v>
      </c>
      <c r="AG26" s="132">
        <f t="shared" si="12"/>
        <v>0</v>
      </c>
      <c r="AH26" s="138">
        <v>0</v>
      </c>
      <c r="AI26" s="132">
        <f t="shared" si="13"/>
        <v>0</v>
      </c>
      <c r="AJ26" s="133">
        <v>0</v>
      </c>
      <c r="AK26" s="132">
        <f t="shared" si="14"/>
        <v>0</v>
      </c>
      <c r="AL26" s="138">
        <v>0</v>
      </c>
      <c r="AM26" s="132">
        <f t="shared" si="15"/>
        <v>0</v>
      </c>
      <c r="AN26" s="138">
        <v>0</v>
      </c>
      <c r="AO26" s="132">
        <f t="shared" si="16"/>
        <v>0</v>
      </c>
      <c r="AP26" s="138">
        <v>0</v>
      </c>
      <c r="AQ26" s="132">
        <f t="shared" si="17"/>
        <v>0</v>
      </c>
      <c r="AR26" s="140">
        <v>0</v>
      </c>
      <c r="AS26" s="132">
        <f t="shared" si="18"/>
        <v>0</v>
      </c>
      <c r="AT26" s="140">
        <v>0</v>
      </c>
      <c r="AU26" s="132">
        <f t="shared" si="4"/>
        <v>0</v>
      </c>
      <c r="AV26" s="138">
        <v>0</v>
      </c>
      <c r="AW26" s="132">
        <f t="shared" si="5"/>
        <v>0</v>
      </c>
      <c r="AX26" s="131">
        <v>0</v>
      </c>
      <c r="AY26" s="132">
        <f t="shared" si="6"/>
        <v>0</v>
      </c>
      <c r="AZ26" s="139">
        <v>0</v>
      </c>
      <c r="BA26" s="132">
        <f t="shared" si="19"/>
        <v>0</v>
      </c>
      <c r="BB26" s="139">
        <v>0</v>
      </c>
      <c r="BC26" s="132">
        <f t="shared" si="20"/>
        <v>0</v>
      </c>
      <c r="BD26" s="138">
        <v>0</v>
      </c>
      <c r="BE26" s="132">
        <f t="shared" si="21"/>
        <v>0</v>
      </c>
      <c r="BF26" s="138">
        <v>0</v>
      </c>
      <c r="BG26" s="132">
        <f t="shared" si="7"/>
        <v>0</v>
      </c>
    </row>
    <row r="27" spans="2:59" hidden="1">
      <c r="B27" s="39">
        <v>100000000</v>
      </c>
      <c r="C27" s="130">
        <v>50000000</v>
      </c>
      <c r="D27"/>
      <c r="F27" s="40">
        <v>5</v>
      </c>
      <c r="K27" s="40" t="s">
        <v>708</v>
      </c>
      <c r="L27" s="176"/>
      <c r="M27" s="132">
        <f t="shared" si="22"/>
        <v>0</v>
      </c>
      <c r="N27" s="176"/>
      <c r="O27" s="132">
        <f t="shared" si="2"/>
        <v>0</v>
      </c>
      <c r="P27" s="176"/>
      <c r="Q27" s="132">
        <f t="shared" si="8"/>
        <v>0</v>
      </c>
      <c r="R27" s="176"/>
      <c r="S27" s="132">
        <f>IF(M27="","",B27*R27)</f>
        <v>0</v>
      </c>
      <c r="T27" s="177"/>
      <c r="U27" s="132">
        <f t="shared" si="23"/>
        <v>0</v>
      </c>
      <c r="V27" s="134"/>
      <c r="W27" s="132">
        <f t="shared" si="24"/>
        <v>0</v>
      </c>
      <c r="X27" s="134"/>
      <c r="Y27" s="132">
        <f t="shared" si="25"/>
        <v>0</v>
      </c>
      <c r="Z27" s="134"/>
      <c r="AA27" s="132">
        <f t="shared" si="3"/>
        <v>0</v>
      </c>
      <c r="AB27" s="178"/>
      <c r="AC27" s="132">
        <f t="shared" si="10"/>
        <v>0</v>
      </c>
      <c r="AD27" s="140">
        <v>0.45910000000000001</v>
      </c>
      <c r="AE27" s="132">
        <f t="shared" si="11"/>
        <v>45910000</v>
      </c>
      <c r="AF27" s="176"/>
      <c r="AG27" s="132">
        <f t="shared" si="12"/>
        <v>0</v>
      </c>
      <c r="AH27" s="176"/>
      <c r="AI27" s="132">
        <f t="shared" si="13"/>
        <v>0</v>
      </c>
      <c r="AJ27" s="177"/>
      <c r="AK27" s="132">
        <f t="shared" si="14"/>
        <v>0</v>
      </c>
      <c r="AL27" s="176"/>
      <c r="AM27" s="132">
        <f t="shared" si="15"/>
        <v>0</v>
      </c>
      <c r="AN27" s="176"/>
      <c r="AO27" s="132">
        <f t="shared" si="16"/>
        <v>0</v>
      </c>
      <c r="AP27" s="176"/>
      <c r="AQ27" s="132">
        <f t="shared" si="17"/>
        <v>0</v>
      </c>
      <c r="AR27" s="178"/>
      <c r="AS27" s="132">
        <f t="shared" si="18"/>
        <v>0</v>
      </c>
      <c r="AT27" s="140">
        <v>0.2235</v>
      </c>
      <c r="AU27" s="132">
        <f t="shared" si="4"/>
        <v>22350000</v>
      </c>
      <c r="AV27" s="176"/>
      <c r="AW27" s="132">
        <f t="shared" si="5"/>
        <v>0</v>
      </c>
      <c r="AX27" s="131">
        <v>1E-4</v>
      </c>
      <c r="AY27" s="132">
        <f t="shared" si="6"/>
        <v>10000</v>
      </c>
      <c r="AZ27" s="177"/>
      <c r="BA27" s="132">
        <f t="shared" si="19"/>
        <v>0</v>
      </c>
      <c r="BB27" s="177"/>
      <c r="BC27" s="132">
        <f t="shared" si="20"/>
        <v>0</v>
      </c>
      <c r="BD27" s="138"/>
      <c r="BE27" s="132">
        <f t="shared" si="21"/>
        <v>0</v>
      </c>
      <c r="BF27" s="176"/>
      <c r="BG27" s="132">
        <f t="shared" si="7"/>
        <v>0</v>
      </c>
    </row>
    <row r="28" spans="2:59" hidden="1">
      <c r="B28" s="39">
        <v>300000000</v>
      </c>
      <c r="C28" s="130">
        <v>5000000</v>
      </c>
      <c r="D28"/>
      <c r="F28" s="40">
        <v>5</v>
      </c>
      <c r="K28" s="40" t="s">
        <v>708</v>
      </c>
      <c r="L28" s="176">
        <v>0.4</v>
      </c>
      <c r="M28" s="132">
        <f t="shared" si="22"/>
        <v>120000000</v>
      </c>
      <c r="N28" s="176">
        <v>0.4</v>
      </c>
      <c r="O28" s="132">
        <f t="shared" si="2"/>
        <v>120000000</v>
      </c>
      <c r="P28" s="176">
        <v>0.2</v>
      </c>
      <c r="Q28" s="132">
        <f t="shared" si="8"/>
        <v>60000000</v>
      </c>
      <c r="R28" s="176">
        <v>0.13333333333333336</v>
      </c>
      <c r="S28" s="132">
        <f t="shared" si="9"/>
        <v>40000000.000000007</v>
      </c>
      <c r="T28" s="177">
        <v>0.5</v>
      </c>
      <c r="U28" s="132">
        <f t="shared" si="23"/>
        <v>150000000</v>
      </c>
      <c r="V28" s="134">
        <v>0.33333333333333337</v>
      </c>
      <c r="W28" s="132">
        <f t="shared" si="24"/>
        <v>100000000.00000001</v>
      </c>
      <c r="X28" s="134">
        <v>0.2</v>
      </c>
      <c r="Y28" s="132">
        <f t="shared" si="25"/>
        <v>60000000</v>
      </c>
      <c r="Z28" s="134">
        <v>0.11111111111111113</v>
      </c>
      <c r="AA28" s="132">
        <f t="shared" si="3"/>
        <v>33333333.33333334</v>
      </c>
      <c r="AB28" s="178">
        <v>0.25</v>
      </c>
      <c r="AC28" s="132">
        <f t="shared" si="10"/>
        <v>75000000</v>
      </c>
      <c r="AD28" s="140">
        <v>0.45910000000000001</v>
      </c>
      <c r="AE28" s="132">
        <f t="shared" si="11"/>
        <v>137730000</v>
      </c>
      <c r="AF28" s="176">
        <v>0</v>
      </c>
      <c r="AG28" s="132">
        <f t="shared" si="12"/>
        <v>0</v>
      </c>
      <c r="AH28" s="176">
        <v>0</v>
      </c>
      <c r="AI28" s="132">
        <f t="shared" si="13"/>
        <v>0</v>
      </c>
      <c r="AJ28" s="177">
        <v>0.5</v>
      </c>
      <c r="AK28" s="132">
        <f t="shared" si="14"/>
        <v>2500000</v>
      </c>
      <c r="AL28" s="176">
        <v>0.33333333333333337</v>
      </c>
      <c r="AM28" s="132">
        <f t="shared" si="15"/>
        <v>1666666.6666666667</v>
      </c>
      <c r="AN28" s="176">
        <v>0.16666666666666669</v>
      </c>
      <c r="AO28" s="132">
        <f t="shared" si="16"/>
        <v>833333.33333333337</v>
      </c>
      <c r="AP28" s="176">
        <v>0.11111111111111113</v>
      </c>
      <c r="AQ28" s="132">
        <f t="shared" si="17"/>
        <v>555555.55555555562</v>
      </c>
      <c r="AR28" s="178">
        <v>0.3</v>
      </c>
      <c r="AS28" s="132">
        <f t="shared" si="18"/>
        <v>90000000</v>
      </c>
      <c r="AT28" s="140">
        <v>0.2235</v>
      </c>
      <c r="AU28" s="132">
        <f t="shared" si="4"/>
        <v>67050000</v>
      </c>
      <c r="AV28" s="176">
        <v>0.1</v>
      </c>
      <c r="AW28" s="132">
        <f t="shared" si="5"/>
        <v>30000000</v>
      </c>
      <c r="AX28" s="131">
        <v>1E-4</v>
      </c>
      <c r="AY28" s="132">
        <f t="shared" si="6"/>
        <v>30000</v>
      </c>
      <c r="AZ28" s="177">
        <v>0.45</v>
      </c>
      <c r="BA28" s="132">
        <f t="shared" si="19"/>
        <v>135000000</v>
      </c>
      <c r="BB28" s="177">
        <v>0.45</v>
      </c>
      <c r="BC28" s="132">
        <f t="shared" si="20"/>
        <v>135000000</v>
      </c>
      <c r="BD28" s="176">
        <v>0.15000000000000002</v>
      </c>
      <c r="BE28" s="132">
        <f t="shared" si="21"/>
        <v>45000000.000000007</v>
      </c>
      <c r="BF28" s="176">
        <v>0.1</v>
      </c>
      <c r="BG28" s="132">
        <f t="shared" si="7"/>
        <v>30000000</v>
      </c>
    </row>
    <row r="29" spans="2:59" hidden="1">
      <c r="B29" s="39">
        <v>50000000</v>
      </c>
      <c r="C29" s="130">
        <v>200000000</v>
      </c>
      <c r="D29"/>
      <c r="F29" s="40">
        <v>5</v>
      </c>
      <c r="K29" s="40" t="s">
        <v>708</v>
      </c>
      <c r="L29" s="176">
        <v>0.3</v>
      </c>
      <c r="M29" s="132">
        <f t="shared" si="22"/>
        <v>15000000</v>
      </c>
      <c r="N29" s="176">
        <v>0.25</v>
      </c>
      <c r="O29" s="132">
        <f t="shared" si="2"/>
        <v>12500000</v>
      </c>
      <c r="P29" s="176">
        <v>0.125</v>
      </c>
      <c r="Q29" s="132">
        <f t="shared" si="8"/>
        <v>6250000</v>
      </c>
      <c r="R29" s="176">
        <v>8.3333333333333343E-2</v>
      </c>
      <c r="S29" s="132">
        <f t="shared" si="9"/>
        <v>4166666.666666667</v>
      </c>
      <c r="T29" s="177">
        <v>0.2</v>
      </c>
      <c r="U29" s="132">
        <f t="shared" si="23"/>
        <v>10000000</v>
      </c>
      <c r="V29" s="134">
        <v>0</v>
      </c>
      <c r="W29" s="132">
        <f t="shared" si="24"/>
        <v>0</v>
      </c>
      <c r="X29" s="134">
        <v>0</v>
      </c>
      <c r="Y29" s="132">
        <f t="shared" si="25"/>
        <v>0</v>
      </c>
      <c r="Z29" s="134">
        <v>0</v>
      </c>
      <c r="AA29" s="132">
        <f t="shared" si="3"/>
        <v>0</v>
      </c>
      <c r="AB29" s="178">
        <v>0.25</v>
      </c>
      <c r="AC29" s="132">
        <f t="shared" si="10"/>
        <v>12500000</v>
      </c>
      <c r="AD29" s="140">
        <v>0.45910000000000001</v>
      </c>
      <c r="AE29" s="132">
        <f t="shared" si="11"/>
        <v>22955000</v>
      </c>
      <c r="AF29" s="176">
        <v>8.3333333333333343E-2</v>
      </c>
      <c r="AG29" s="132">
        <f t="shared" si="12"/>
        <v>4166666.666666667</v>
      </c>
      <c r="AH29" s="176">
        <v>5.5555555555555566E-2</v>
      </c>
      <c r="AI29" s="132">
        <f t="shared" si="13"/>
        <v>2777777.7777777785</v>
      </c>
      <c r="AJ29" s="177">
        <v>0.6</v>
      </c>
      <c r="AK29" s="132">
        <f t="shared" si="14"/>
        <v>120000000</v>
      </c>
      <c r="AL29" s="176">
        <v>0.4</v>
      </c>
      <c r="AM29" s="132">
        <f t="shared" si="15"/>
        <v>80000000</v>
      </c>
      <c r="AN29" s="176">
        <v>0.2</v>
      </c>
      <c r="AO29" s="132">
        <f t="shared" si="16"/>
        <v>40000000</v>
      </c>
      <c r="AP29" s="176">
        <v>0.13333333333333336</v>
      </c>
      <c r="AQ29" s="132">
        <f t="shared" si="17"/>
        <v>26666666.666666672</v>
      </c>
      <c r="AR29" s="178">
        <v>0.32</v>
      </c>
      <c r="AS29" s="132">
        <f t="shared" si="18"/>
        <v>16000000</v>
      </c>
      <c r="AT29" s="140">
        <v>0.2235</v>
      </c>
      <c r="AU29" s="132">
        <f t="shared" si="4"/>
        <v>11175000</v>
      </c>
      <c r="AV29" s="176">
        <v>0.10666666666666666</v>
      </c>
      <c r="AW29" s="132">
        <f t="shared" si="5"/>
        <v>5333333.333333333</v>
      </c>
      <c r="AX29" s="131">
        <v>1E-4</v>
      </c>
      <c r="AY29" s="132">
        <f t="shared" si="6"/>
        <v>5000</v>
      </c>
      <c r="AZ29" s="177">
        <v>0.55000000000000004</v>
      </c>
      <c r="BA29" s="132">
        <f t="shared" si="19"/>
        <v>27500000.000000004</v>
      </c>
      <c r="BB29" s="177">
        <v>0.55000000000000004</v>
      </c>
      <c r="BC29" s="132">
        <f t="shared" si="20"/>
        <v>27500000.000000004</v>
      </c>
      <c r="BD29" s="176">
        <v>0.18333333333333335</v>
      </c>
      <c r="BE29" s="132">
        <f t="shared" si="21"/>
        <v>9166666.6666666679</v>
      </c>
      <c r="BF29" s="176">
        <v>0.12222222222222223</v>
      </c>
      <c r="BG29" s="132">
        <f t="shared" si="7"/>
        <v>6111111.1111111119</v>
      </c>
    </row>
    <row r="30" spans="2:59" hidden="1">
      <c r="B30" s="39">
        <v>1200000000</v>
      </c>
      <c r="C30" s="130">
        <v>15000000</v>
      </c>
      <c r="D30" s="124">
        <v>502593130</v>
      </c>
      <c r="E30" s="39" t="s">
        <v>845</v>
      </c>
      <c r="F30" s="40">
        <v>2</v>
      </c>
      <c r="G30" s="40">
        <v>2</v>
      </c>
      <c r="H30" s="145" t="s">
        <v>824</v>
      </c>
      <c r="K30" s="40" t="s">
        <v>708</v>
      </c>
      <c r="L30" s="138">
        <v>0.1757</v>
      </c>
      <c r="M30" s="132">
        <f t="shared" si="22"/>
        <v>210840000</v>
      </c>
      <c r="N30" s="138">
        <v>0.1757</v>
      </c>
      <c r="O30" s="132">
        <f t="shared" si="2"/>
        <v>210840000</v>
      </c>
      <c r="P30" s="138">
        <v>0</v>
      </c>
      <c r="Q30" s="132">
        <f t="shared" si="8"/>
        <v>0</v>
      </c>
      <c r="R30" s="138">
        <v>0</v>
      </c>
      <c r="S30" s="132">
        <f t="shared" si="9"/>
        <v>0</v>
      </c>
      <c r="T30" s="133">
        <v>0</v>
      </c>
      <c r="U30" s="132">
        <f t="shared" si="23"/>
        <v>0</v>
      </c>
      <c r="V30" s="131">
        <v>0</v>
      </c>
      <c r="W30" s="132">
        <f t="shared" si="24"/>
        <v>0</v>
      </c>
      <c r="X30" s="134">
        <v>0</v>
      </c>
      <c r="Y30" s="132">
        <f t="shared" si="25"/>
        <v>0</v>
      </c>
      <c r="Z30" s="131">
        <v>0</v>
      </c>
      <c r="AA30" s="132">
        <f t="shared" si="3"/>
        <v>0</v>
      </c>
      <c r="AB30" s="140">
        <v>0.45910000000000001</v>
      </c>
      <c r="AC30" s="132">
        <f t="shared" si="10"/>
        <v>550920000</v>
      </c>
      <c r="AD30" s="140">
        <v>0.45910000000000001</v>
      </c>
      <c r="AE30" s="132">
        <f t="shared" si="11"/>
        <v>550920000</v>
      </c>
      <c r="AF30" s="138">
        <v>0</v>
      </c>
      <c r="AG30" s="132">
        <f t="shared" si="12"/>
        <v>0</v>
      </c>
      <c r="AH30" s="138">
        <v>4.0000000000000002E-4</v>
      </c>
      <c r="AI30" s="132">
        <f t="shared" si="13"/>
        <v>480000</v>
      </c>
      <c r="AJ30" s="133">
        <v>0</v>
      </c>
      <c r="AK30" s="132">
        <f t="shared" si="14"/>
        <v>0</v>
      </c>
      <c r="AL30" s="138">
        <v>0</v>
      </c>
      <c r="AM30" s="132">
        <f t="shared" si="15"/>
        <v>0</v>
      </c>
      <c r="AN30" s="138">
        <v>0</v>
      </c>
      <c r="AO30" s="132">
        <f t="shared" si="16"/>
        <v>0</v>
      </c>
      <c r="AP30" s="138">
        <v>0</v>
      </c>
      <c r="AQ30" s="132">
        <f t="shared" si="17"/>
        <v>0</v>
      </c>
      <c r="AR30" s="140">
        <v>0.2235</v>
      </c>
      <c r="AS30" s="132">
        <f t="shared" si="18"/>
        <v>268200000</v>
      </c>
      <c r="AT30" s="140">
        <v>0.2235</v>
      </c>
      <c r="AU30" s="132">
        <f t="shared" si="4"/>
        <v>268200000</v>
      </c>
      <c r="AV30" s="138">
        <v>0</v>
      </c>
      <c r="AW30" s="132">
        <f t="shared" si="5"/>
        <v>0</v>
      </c>
      <c r="AX30" s="131">
        <v>0</v>
      </c>
      <c r="AY30" s="132">
        <f t="shared" si="6"/>
        <v>0</v>
      </c>
      <c r="AZ30" s="139">
        <v>0</v>
      </c>
      <c r="BA30" s="132">
        <f t="shared" si="19"/>
        <v>0</v>
      </c>
      <c r="BB30" s="139">
        <v>0</v>
      </c>
      <c r="BC30" s="132">
        <f t="shared" si="20"/>
        <v>0</v>
      </c>
      <c r="BD30" s="138">
        <v>0</v>
      </c>
      <c r="BE30" s="132">
        <f t="shared" si="21"/>
        <v>0</v>
      </c>
      <c r="BF30" s="138">
        <v>0</v>
      </c>
      <c r="BG30" s="132">
        <f t="shared" si="7"/>
        <v>0</v>
      </c>
    </row>
    <row r="31" spans="2:59" hidden="1">
      <c r="B31" s="39">
        <v>34000000</v>
      </c>
      <c r="C31" s="130">
        <v>500000</v>
      </c>
      <c r="D31" s="124">
        <v>502593130</v>
      </c>
      <c r="E31" s="39" t="s">
        <v>845</v>
      </c>
      <c r="F31" s="40">
        <v>3</v>
      </c>
      <c r="G31" s="40">
        <v>2</v>
      </c>
      <c r="H31" s="145" t="s">
        <v>824</v>
      </c>
      <c r="K31" s="40" t="s">
        <v>708</v>
      </c>
      <c r="L31" s="138">
        <v>0.1757</v>
      </c>
      <c r="M31" s="132">
        <f t="shared" si="22"/>
        <v>5973800</v>
      </c>
      <c r="N31" s="138">
        <v>0.1757</v>
      </c>
      <c r="O31" s="132">
        <f t="shared" si="2"/>
        <v>5973800</v>
      </c>
      <c r="P31" s="138">
        <v>0</v>
      </c>
      <c r="Q31" s="132">
        <f t="shared" si="8"/>
        <v>0</v>
      </c>
      <c r="R31" s="138">
        <v>0</v>
      </c>
      <c r="S31" s="132">
        <f t="shared" si="9"/>
        <v>0</v>
      </c>
      <c r="T31" s="133">
        <v>0</v>
      </c>
      <c r="U31" s="132">
        <f t="shared" si="23"/>
        <v>0</v>
      </c>
      <c r="V31" s="131">
        <v>0</v>
      </c>
      <c r="W31" s="132">
        <f t="shared" si="24"/>
        <v>0</v>
      </c>
      <c r="X31" s="134">
        <v>0</v>
      </c>
      <c r="Y31" s="132">
        <f t="shared" si="25"/>
        <v>0</v>
      </c>
      <c r="Z31" s="131">
        <v>0</v>
      </c>
      <c r="AA31" s="132">
        <f t="shared" si="3"/>
        <v>0</v>
      </c>
      <c r="AB31" s="140">
        <v>0.45910000000000001</v>
      </c>
      <c r="AC31" s="132">
        <f t="shared" si="10"/>
        <v>15609400</v>
      </c>
      <c r="AD31" s="140">
        <v>0.45910000000000001</v>
      </c>
      <c r="AE31" s="132">
        <f t="shared" si="11"/>
        <v>15609400</v>
      </c>
      <c r="AF31" s="138">
        <v>0</v>
      </c>
      <c r="AG31" s="132">
        <f t="shared" si="12"/>
        <v>0</v>
      </c>
      <c r="AH31" s="138">
        <v>4.0000000000000002E-4</v>
      </c>
      <c r="AI31" s="132">
        <f t="shared" si="13"/>
        <v>13600</v>
      </c>
      <c r="AJ31" s="133">
        <v>0</v>
      </c>
      <c r="AK31" s="132">
        <f t="shared" si="14"/>
        <v>0</v>
      </c>
      <c r="AL31" s="138">
        <v>0</v>
      </c>
      <c r="AM31" s="132">
        <f t="shared" si="15"/>
        <v>0</v>
      </c>
      <c r="AN31" s="138">
        <v>0</v>
      </c>
      <c r="AO31" s="132">
        <f t="shared" si="16"/>
        <v>0</v>
      </c>
      <c r="AP31" s="138">
        <v>0</v>
      </c>
      <c r="AQ31" s="132">
        <f t="shared" si="17"/>
        <v>0</v>
      </c>
      <c r="AR31" s="140">
        <v>0.2235</v>
      </c>
      <c r="AS31" s="132">
        <f t="shared" si="18"/>
        <v>7599000</v>
      </c>
      <c r="AT31" s="140">
        <v>0.2235</v>
      </c>
      <c r="AU31" s="132">
        <f t="shared" si="4"/>
        <v>7599000</v>
      </c>
      <c r="AV31" s="138">
        <v>0</v>
      </c>
      <c r="AW31" s="132">
        <f t="shared" si="5"/>
        <v>0</v>
      </c>
      <c r="AX31" s="131">
        <v>0</v>
      </c>
      <c r="AY31" s="132">
        <f t="shared" si="6"/>
        <v>0</v>
      </c>
      <c r="AZ31" s="139">
        <v>0</v>
      </c>
      <c r="BA31" s="132">
        <f t="shared" si="19"/>
        <v>0</v>
      </c>
      <c r="BB31" s="139">
        <v>0</v>
      </c>
      <c r="BC31" s="132">
        <f t="shared" si="20"/>
        <v>0</v>
      </c>
      <c r="BD31" s="138">
        <v>0</v>
      </c>
      <c r="BE31" s="132">
        <f t="shared" si="21"/>
        <v>0</v>
      </c>
      <c r="BF31" s="138">
        <v>0</v>
      </c>
      <c r="BG31" s="132">
        <f t="shared" si="7"/>
        <v>0</v>
      </c>
    </row>
    <row r="32" spans="2:59" hidden="1">
      <c r="B32" s="39">
        <v>2000000000</v>
      </c>
      <c r="C32" s="130">
        <v>3000000</v>
      </c>
      <c r="D32" s="124">
        <v>502593130</v>
      </c>
      <c r="E32" s="39" t="s">
        <v>845</v>
      </c>
      <c r="F32" s="40">
        <v>3</v>
      </c>
      <c r="G32" s="40">
        <v>2</v>
      </c>
      <c r="H32" s="145" t="s">
        <v>824</v>
      </c>
      <c r="K32" s="40" t="s">
        <v>708</v>
      </c>
      <c r="L32" s="138">
        <v>0.1757</v>
      </c>
      <c r="M32" s="132">
        <f t="shared" si="22"/>
        <v>351400000</v>
      </c>
      <c r="N32" s="138">
        <v>0.1757</v>
      </c>
      <c r="O32" s="132">
        <f t="shared" si="2"/>
        <v>351400000</v>
      </c>
      <c r="P32" s="138">
        <v>0</v>
      </c>
      <c r="Q32" s="132">
        <f t="shared" si="8"/>
        <v>0</v>
      </c>
      <c r="R32" s="138">
        <v>0</v>
      </c>
      <c r="S32" s="132">
        <f t="shared" si="9"/>
        <v>0</v>
      </c>
      <c r="T32" s="133">
        <v>0</v>
      </c>
      <c r="U32" s="132">
        <f t="shared" si="23"/>
        <v>0</v>
      </c>
      <c r="V32" s="131">
        <v>0</v>
      </c>
      <c r="W32" s="132">
        <f t="shared" si="24"/>
        <v>0</v>
      </c>
      <c r="X32" s="134">
        <v>0</v>
      </c>
      <c r="Y32" s="132">
        <f t="shared" si="25"/>
        <v>0</v>
      </c>
      <c r="Z32" s="131">
        <v>0</v>
      </c>
      <c r="AA32" s="132">
        <f t="shared" si="3"/>
        <v>0</v>
      </c>
      <c r="AB32" s="140">
        <v>0.45910000000000001</v>
      </c>
      <c r="AC32" s="132">
        <f t="shared" si="10"/>
        <v>918200000</v>
      </c>
      <c r="AD32" s="140">
        <v>0.45910000000000001</v>
      </c>
      <c r="AE32" s="132">
        <f t="shared" si="11"/>
        <v>918200000</v>
      </c>
      <c r="AF32" s="138">
        <v>0</v>
      </c>
      <c r="AG32" s="132">
        <f t="shared" si="12"/>
        <v>0</v>
      </c>
      <c r="AH32" s="138">
        <v>4.0000000000000002E-4</v>
      </c>
      <c r="AI32" s="132">
        <f t="shared" si="13"/>
        <v>800000</v>
      </c>
      <c r="AJ32" s="133">
        <v>0</v>
      </c>
      <c r="AK32" s="132">
        <f t="shared" si="14"/>
        <v>0</v>
      </c>
      <c r="AL32" s="138">
        <v>0</v>
      </c>
      <c r="AM32" s="132">
        <f t="shared" si="15"/>
        <v>0</v>
      </c>
      <c r="AN32" s="138">
        <v>0</v>
      </c>
      <c r="AO32" s="132">
        <f t="shared" si="16"/>
        <v>0</v>
      </c>
      <c r="AP32" s="138">
        <v>0</v>
      </c>
      <c r="AQ32" s="132">
        <f t="shared" si="17"/>
        <v>0</v>
      </c>
      <c r="AR32" s="140">
        <v>0.2235</v>
      </c>
      <c r="AS32" s="132">
        <f t="shared" si="18"/>
        <v>447000000</v>
      </c>
      <c r="AT32" s="140">
        <v>0.2235</v>
      </c>
      <c r="AU32" s="132">
        <f t="shared" si="4"/>
        <v>447000000</v>
      </c>
      <c r="AV32" s="138">
        <v>0</v>
      </c>
      <c r="AW32" s="132">
        <f t="shared" si="5"/>
        <v>0</v>
      </c>
      <c r="AX32" s="131">
        <v>0</v>
      </c>
      <c r="AY32" s="132">
        <f t="shared" si="6"/>
        <v>0</v>
      </c>
      <c r="AZ32" s="139">
        <v>0</v>
      </c>
      <c r="BA32" s="132">
        <f t="shared" si="19"/>
        <v>0</v>
      </c>
      <c r="BB32" s="139">
        <v>0</v>
      </c>
      <c r="BC32" s="132">
        <f t="shared" si="20"/>
        <v>0</v>
      </c>
      <c r="BD32" s="138">
        <v>0</v>
      </c>
      <c r="BE32" s="132">
        <f t="shared" si="21"/>
        <v>0</v>
      </c>
      <c r="BF32" s="138">
        <v>0</v>
      </c>
      <c r="BG32" s="132">
        <f t="shared" si="7"/>
        <v>0</v>
      </c>
    </row>
    <row r="33" spans="2:59" hidden="1">
      <c r="B33" s="39">
        <v>4500000000</v>
      </c>
      <c r="C33" s="130">
        <v>350000000</v>
      </c>
      <c r="D33"/>
      <c r="F33" s="40">
        <v>6</v>
      </c>
      <c r="H33" s="145"/>
      <c r="K33" s="40" t="s">
        <v>708</v>
      </c>
      <c r="L33" s="176"/>
      <c r="M33" s="132">
        <f t="shared" si="22"/>
        <v>0</v>
      </c>
      <c r="N33" s="176"/>
      <c r="O33" s="132">
        <f t="shared" si="2"/>
        <v>0</v>
      </c>
      <c r="P33" s="176"/>
      <c r="Q33" s="132">
        <f t="shared" si="8"/>
        <v>0</v>
      </c>
      <c r="R33" s="176"/>
      <c r="S33" s="132">
        <f t="shared" si="9"/>
        <v>0</v>
      </c>
      <c r="T33" s="177"/>
      <c r="U33" s="132">
        <f t="shared" si="23"/>
        <v>0</v>
      </c>
      <c r="V33" s="134"/>
      <c r="W33" s="132">
        <f t="shared" si="24"/>
        <v>0</v>
      </c>
      <c r="X33" s="134"/>
      <c r="Y33" s="132">
        <f t="shared" si="25"/>
        <v>0</v>
      </c>
      <c r="Z33" s="134"/>
      <c r="AA33" s="132">
        <f t="shared" si="3"/>
        <v>0</v>
      </c>
      <c r="AB33" s="178"/>
      <c r="AC33" s="132">
        <f t="shared" si="10"/>
        <v>0</v>
      </c>
      <c r="AD33" s="176"/>
      <c r="AE33" s="132">
        <f t="shared" si="11"/>
        <v>0</v>
      </c>
      <c r="AF33" s="176"/>
      <c r="AG33" s="132">
        <f t="shared" si="12"/>
        <v>0</v>
      </c>
      <c r="AH33" s="176"/>
      <c r="AI33" s="132">
        <f t="shared" si="13"/>
        <v>0</v>
      </c>
      <c r="AJ33" s="177"/>
      <c r="AK33" s="132">
        <f t="shared" si="14"/>
        <v>0</v>
      </c>
      <c r="AL33" s="176"/>
      <c r="AM33" s="132">
        <f t="shared" si="15"/>
        <v>0</v>
      </c>
      <c r="AN33" s="176"/>
      <c r="AO33" s="132">
        <f t="shared" si="16"/>
        <v>0</v>
      </c>
      <c r="AP33" s="176"/>
      <c r="AQ33" s="132">
        <f t="shared" si="17"/>
        <v>0</v>
      </c>
      <c r="AR33" s="178"/>
      <c r="AS33" s="132">
        <f t="shared" si="18"/>
        <v>0</v>
      </c>
      <c r="AT33" s="178"/>
      <c r="AU33" s="132">
        <f t="shared" si="4"/>
        <v>0</v>
      </c>
      <c r="AV33" s="176"/>
      <c r="AW33" s="132">
        <f t="shared" si="5"/>
        <v>0</v>
      </c>
      <c r="AX33" s="131">
        <v>1E-4</v>
      </c>
      <c r="AY33" s="132">
        <f t="shared" si="6"/>
        <v>450000</v>
      </c>
      <c r="AZ33" s="177"/>
      <c r="BA33" s="132">
        <f t="shared" si="19"/>
        <v>0</v>
      </c>
      <c r="BB33" s="177"/>
      <c r="BC33" s="132">
        <f t="shared" si="20"/>
        <v>0</v>
      </c>
      <c r="BD33" s="176"/>
      <c r="BE33" s="132">
        <f t="shared" si="21"/>
        <v>0</v>
      </c>
      <c r="BF33" s="176"/>
      <c r="BG33" s="132">
        <f t="shared" si="7"/>
        <v>0</v>
      </c>
    </row>
    <row r="34" spans="2:59" hidden="1">
      <c r="B34" s="39">
        <v>10000000</v>
      </c>
      <c r="D34"/>
      <c r="F34" s="40">
        <v>4</v>
      </c>
      <c r="H34" s="145"/>
      <c r="K34" s="40" t="s">
        <v>708</v>
      </c>
      <c r="L34" s="176">
        <v>0.08</v>
      </c>
      <c r="M34" s="132">
        <f t="shared" si="22"/>
        <v>800000</v>
      </c>
      <c r="N34" s="176">
        <v>5.333333333333333E-2</v>
      </c>
      <c r="O34" s="132">
        <f t="shared" si="2"/>
        <v>533333.33333333326</v>
      </c>
      <c r="P34" s="176">
        <v>2.6666666666666665E-2</v>
      </c>
      <c r="Q34" s="132">
        <f t="shared" si="8"/>
        <v>266666.66666666663</v>
      </c>
      <c r="R34" s="176">
        <v>1.7777777777777774E-2</v>
      </c>
      <c r="S34" s="132">
        <f t="shared" si="9"/>
        <v>177777.77777777775</v>
      </c>
      <c r="T34" s="177">
        <v>0.1</v>
      </c>
      <c r="U34" s="132">
        <f t="shared" si="23"/>
        <v>1000000</v>
      </c>
      <c r="V34" s="134">
        <v>6.666666666666668E-2</v>
      </c>
      <c r="W34" s="132">
        <f t="shared" si="24"/>
        <v>666666.66666666674</v>
      </c>
      <c r="X34" s="134">
        <v>3.333333333333334E-2</v>
      </c>
      <c r="Y34" s="132">
        <f t="shared" si="25"/>
        <v>333333.33333333337</v>
      </c>
      <c r="Z34" s="134">
        <v>2.2222222222222227E-2</v>
      </c>
      <c r="AA34" s="132">
        <f t="shared" si="3"/>
        <v>222222.22222222228</v>
      </c>
      <c r="AB34" s="178">
        <v>0.1</v>
      </c>
      <c r="AC34" s="132">
        <f t="shared" si="10"/>
        <v>1000000</v>
      </c>
      <c r="AD34" s="176">
        <v>6.666666666666668E-2</v>
      </c>
      <c r="AE34" s="132">
        <f t="shared" si="11"/>
        <v>666666.66666666674</v>
      </c>
      <c r="AF34" s="176">
        <v>3.333333333333334E-2</v>
      </c>
      <c r="AG34" s="132">
        <f t="shared" si="12"/>
        <v>333333.33333333337</v>
      </c>
      <c r="AH34" s="176">
        <v>2.2222222222222227E-2</v>
      </c>
      <c r="AI34" s="132">
        <f t="shared" si="13"/>
        <v>222222.22222222228</v>
      </c>
      <c r="AJ34" s="177">
        <v>0.15</v>
      </c>
      <c r="AK34" s="132">
        <f t="shared" si="14"/>
        <v>0</v>
      </c>
      <c r="AL34" s="176">
        <v>0.1</v>
      </c>
      <c r="AM34" s="132">
        <f t="shared" si="15"/>
        <v>0</v>
      </c>
      <c r="AN34" s="176">
        <v>0.05</v>
      </c>
      <c r="AO34" s="132">
        <f t="shared" si="16"/>
        <v>0</v>
      </c>
      <c r="AP34" s="176">
        <v>3.333333333333334E-2</v>
      </c>
      <c r="AQ34" s="132">
        <f t="shared" si="17"/>
        <v>0</v>
      </c>
      <c r="AR34" s="178">
        <v>0.14000000000000001</v>
      </c>
      <c r="AS34" s="132">
        <f t="shared" si="18"/>
        <v>1400000.0000000002</v>
      </c>
      <c r="AT34" s="178">
        <v>0.14000000000000001</v>
      </c>
      <c r="AU34" s="132">
        <f t="shared" si="4"/>
        <v>1400000.0000000002</v>
      </c>
      <c r="AV34" s="176">
        <v>4.6666666666666676E-2</v>
      </c>
      <c r="AW34" s="132">
        <f t="shared" si="5"/>
        <v>466666.66666666674</v>
      </c>
      <c r="AX34" s="131">
        <v>1E-4</v>
      </c>
      <c r="AY34" s="132">
        <f t="shared" si="6"/>
        <v>1000</v>
      </c>
      <c r="AZ34" s="136">
        <v>0.2</v>
      </c>
      <c r="BA34" s="132">
        <f t="shared" si="19"/>
        <v>2000000</v>
      </c>
      <c r="BB34" s="136">
        <v>0.2</v>
      </c>
      <c r="BC34" s="132">
        <f t="shared" si="20"/>
        <v>2000000</v>
      </c>
      <c r="BD34" s="134">
        <v>6.666666666666668E-2</v>
      </c>
      <c r="BE34" s="132">
        <f t="shared" si="21"/>
        <v>666666.66666666674</v>
      </c>
      <c r="BF34" s="176">
        <v>4.4444444444444453E-2</v>
      </c>
      <c r="BG34" s="132">
        <f t="shared" si="7"/>
        <v>444444.44444444455</v>
      </c>
    </row>
    <row r="35" spans="2:59">
      <c r="B35" s="39">
        <v>32000000000</v>
      </c>
      <c r="D35" s="124">
        <v>505060515</v>
      </c>
      <c r="E35" s="39" t="s">
        <v>848</v>
      </c>
      <c r="F35" s="40">
        <v>2</v>
      </c>
      <c r="G35" s="40">
        <v>5</v>
      </c>
      <c r="H35" s="145" t="s">
        <v>824</v>
      </c>
      <c r="I35" s="40" t="s">
        <v>713</v>
      </c>
      <c r="J35" s="40" t="s">
        <v>713</v>
      </c>
      <c r="K35" s="40" t="s">
        <v>708</v>
      </c>
      <c r="L35" s="138">
        <v>4.8999999999999998E-3</v>
      </c>
      <c r="M35" s="132">
        <f t="shared" si="22"/>
        <v>156800000</v>
      </c>
      <c r="N35" s="138">
        <v>4.8999999999999998E-3</v>
      </c>
      <c r="O35" s="132">
        <f t="shared" si="2"/>
        <v>156800000</v>
      </c>
      <c r="P35" s="138">
        <v>0</v>
      </c>
      <c r="Q35" s="132">
        <f t="shared" si="8"/>
        <v>0</v>
      </c>
      <c r="R35" s="138">
        <v>1.4E-3</v>
      </c>
      <c r="S35" s="132">
        <f t="shared" si="9"/>
        <v>44800000</v>
      </c>
      <c r="T35" s="133">
        <v>0</v>
      </c>
      <c r="U35" s="132">
        <f t="shared" si="23"/>
        <v>0</v>
      </c>
      <c r="V35" s="131">
        <v>0</v>
      </c>
      <c r="W35" s="132">
        <f t="shared" si="24"/>
        <v>0</v>
      </c>
      <c r="X35" s="134">
        <v>0</v>
      </c>
      <c r="Y35" s="132">
        <f t="shared" si="25"/>
        <v>0</v>
      </c>
      <c r="Z35" s="134">
        <v>0</v>
      </c>
      <c r="AA35" s="132">
        <f t="shared" si="3"/>
        <v>0</v>
      </c>
      <c r="AB35" s="140">
        <v>0.33479999999999999</v>
      </c>
      <c r="AC35" s="132">
        <f t="shared" si="10"/>
        <v>10713600000</v>
      </c>
      <c r="AD35" s="140">
        <v>0.33479999999999999</v>
      </c>
      <c r="AE35" s="132">
        <f t="shared" si="11"/>
        <v>10713600000</v>
      </c>
      <c r="AF35" s="138">
        <v>0</v>
      </c>
      <c r="AG35" s="132">
        <f t="shared" si="12"/>
        <v>0</v>
      </c>
      <c r="AH35" s="138">
        <v>1.06E-2</v>
      </c>
      <c r="AI35" s="132">
        <f t="shared" si="13"/>
        <v>339200000</v>
      </c>
      <c r="AJ35" s="136">
        <v>0</v>
      </c>
      <c r="AK35" s="132">
        <f t="shared" si="14"/>
        <v>0</v>
      </c>
      <c r="AL35" s="134">
        <v>0</v>
      </c>
      <c r="AM35" s="132">
        <f t="shared" si="15"/>
        <v>0</v>
      </c>
      <c r="AN35" s="134">
        <v>0</v>
      </c>
      <c r="AO35" s="132">
        <f t="shared" si="16"/>
        <v>0</v>
      </c>
      <c r="AP35" s="134">
        <v>0</v>
      </c>
      <c r="AQ35" s="132">
        <f t="shared" si="17"/>
        <v>0</v>
      </c>
      <c r="AR35" s="140">
        <v>4.7999999999999996E-3</v>
      </c>
      <c r="AS35" s="132">
        <f t="shared" si="18"/>
        <v>153600000</v>
      </c>
      <c r="AT35" s="140">
        <v>4.7999999999999996E-3</v>
      </c>
      <c r="AU35" s="132">
        <f t="shared" si="4"/>
        <v>153600000</v>
      </c>
      <c r="AV35" s="138">
        <v>0</v>
      </c>
      <c r="AW35" s="132">
        <f t="shared" si="5"/>
        <v>0</v>
      </c>
      <c r="AX35" s="131">
        <v>1E-4</v>
      </c>
      <c r="AY35" s="132">
        <f t="shared" si="6"/>
        <v>3200000</v>
      </c>
      <c r="AZ35" s="139">
        <v>0</v>
      </c>
      <c r="BA35" s="132">
        <f t="shared" si="19"/>
        <v>0</v>
      </c>
      <c r="BB35" s="139">
        <v>0</v>
      </c>
      <c r="BC35" s="132">
        <f t="shared" si="20"/>
        <v>0</v>
      </c>
      <c r="BD35" s="138">
        <v>0</v>
      </c>
      <c r="BE35" s="132">
        <f t="shared" si="21"/>
        <v>0</v>
      </c>
      <c r="BF35" s="138">
        <v>0</v>
      </c>
      <c r="BG35" s="132">
        <f t="shared" si="7"/>
        <v>0</v>
      </c>
    </row>
    <row r="36" spans="2:59" hidden="1">
      <c r="B36" s="39">
        <v>50000000000</v>
      </c>
      <c r="D36" s="142">
        <v>500273170</v>
      </c>
      <c r="E36" s="125" t="s">
        <v>823</v>
      </c>
      <c r="F36" s="40">
        <v>2</v>
      </c>
      <c r="G36" s="40">
        <v>5</v>
      </c>
      <c r="H36" s="146" t="s">
        <v>824</v>
      </c>
      <c r="I36" s="40" t="s">
        <v>713</v>
      </c>
      <c r="J36" s="40" t="s">
        <v>713</v>
      </c>
      <c r="K36" s="40" t="s">
        <v>708</v>
      </c>
      <c r="L36" s="138">
        <v>8.2000000000000007E-3</v>
      </c>
      <c r="M36" s="132">
        <f t="shared" si="22"/>
        <v>410000000.00000006</v>
      </c>
      <c r="N36" s="138">
        <v>1.1999999999999999E-3</v>
      </c>
      <c r="O36" s="132">
        <f t="shared" si="2"/>
        <v>59999999.999999993</v>
      </c>
      <c r="P36" s="138">
        <v>0</v>
      </c>
      <c r="Q36" s="132">
        <f t="shared" si="8"/>
        <v>0</v>
      </c>
      <c r="R36" s="138">
        <v>8.0000000000000004E-4</v>
      </c>
      <c r="S36" s="132">
        <f t="shared" si="9"/>
        <v>40000000</v>
      </c>
      <c r="T36" s="133">
        <v>1E-4</v>
      </c>
      <c r="U36" s="132">
        <f t="shared" si="23"/>
        <v>5000000</v>
      </c>
      <c r="V36" s="133">
        <v>1E-4</v>
      </c>
      <c r="W36" s="132">
        <f t="shared" si="24"/>
        <v>5000000</v>
      </c>
      <c r="X36" s="134">
        <v>0</v>
      </c>
      <c r="Y36" s="132">
        <f t="shared" si="25"/>
        <v>0</v>
      </c>
      <c r="Z36" s="131">
        <v>1E-4</v>
      </c>
      <c r="AA36" s="132">
        <f t="shared" si="3"/>
        <v>5000000</v>
      </c>
      <c r="AB36" s="140">
        <v>0.22670000000000001</v>
      </c>
      <c r="AC36" s="132">
        <f t="shared" si="10"/>
        <v>11335000000</v>
      </c>
      <c r="AD36" s="138">
        <v>4.5499999999999999E-2</v>
      </c>
      <c r="AE36" s="132">
        <f t="shared" si="11"/>
        <v>2275000000</v>
      </c>
      <c r="AF36" s="138">
        <v>2.0000000000000001E-4</v>
      </c>
      <c r="AG36" s="132">
        <f t="shared" si="12"/>
        <v>10000000</v>
      </c>
      <c r="AH36" s="138">
        <v>4.4999999999999997E-3</v>
      </c>
      <c r="AI36" s="132">
        <f t="shared" si="13"/>
        <v>224999999.99999997</v>
      </c>
      <c r="AJ36" s="133">
        <v>0</v>
      </c>
      <c r="AK36" s="132">
        <f t="shared" si="14"/>
        <v>0</v>
      </c>
      <c r="AL36" s="138">
        <v>0</v>
      </c>
      <c r="AM36" s="132">
        <f t="shared" si="15"/>
        <v>0</v>
      </c>
      <c r="AN36" s="138">
        <v>0</v>
      </c>
      <c r="AO36" s="132">
        <f t="shared" si="16"/>
        <v>0</v>
      </c>
      <c r="AP36" s="138">
        <v>0</v>
      </c>
      <c r="AQ36" s="132">
        <f t="shared" si="17"/>
        <v>0</v>
      </c>
      <c r="AR36" s="140">
        <v>2.1700000000000001E-2</v>
      </c>
      <c r="AS36" s="132">
        <f t="shared" si="18"/>
        <v>1085000000</v>
      </c>
      <c r="AT36" s="140">
        <v>2.1700000000000001E-2</v>
      </c>
      <c r="AU36" s="132">
        <f t="shared" si="4"/>
        <v>1085000000</v>
      </c>
      <c r="AV36" s="134">
        <v>0</v>
      </c>
      <c r="AW36" s="132">
        <f t="shared" si="5"/>
        <v>0</v>
      </c>
      <c r="AX36" s="131">
        <v>1.2200000000000001E-2</v>
      </c>
      <c r="AY36" s="132">
        <f t="shared" si="6"/>
        <v>610000000</v>
      </c>
      <c r="AZ36" s="136">
        <v>0</v>
      </c>
      <c r="BA36" s="132">
        <f t="shared" si="19"/>
        <v>0</v>
      </c>
      <c r="BB36" s="136">
        <v>0</v>
      </c>
      <c r="BC36" s="132">
        <f t="shared" si="20"/>
        <v>0</v>
      </c>
      <c r="BD36" s="134">
        <v>0</v>
      </c>
      <c r="BE36" s="132">
        <f t="shared" si="21"/>
        <v>0</v>
      </c>
      <c r="BF36" s="134">
        <v>0</v>
      </c>
      <c r="BG36" s="132">
        <f t="shared" si="7"/>
        <v>0</v>
      </c>
    </row>
    <row r="37" spans="2:59" hidden="1">
      <c r="B37" s="39">
        <v>12000000000</v>
      </c>
      <c r="D37" s="206">
        <v>513210978</v>
      </c>
      <c r="E37" s="39" t="s">
        <v>851</v>
      </c>
      <c r="F37" s="40">
        <v>2</v>
      </c>
      <c r="G37" s="40">
        <v>5</v>
      </c>
      <c r="H37" s="145" t="s">
        <v>842</v>
      </c>
      <c r="I37" s="40" t="s">
        <v>708</v>
      </c>
      <c r="J37" s="40" t="s">
        <v>713</v>
      </c>
      <c r="K37" s="40" t="s">
        <v>708</v>
      </c>
      <c r="L37" s="176">
        <v>0.18</v>
      </c>
      <c r="M37" s="132">
        <f t="shared" si="22"/>
        <v>2160000000</v>
      </c>
      <c r="N37" s="176">
        <v>0.12</v>
      </c>
      <c r="O37" s="132">
        <f t="shared" si="2"/>
        <v>1440000000</v>
      </c>
      <c r="P37" s="176">
        <v>0.06</v>
      </c>
      <c r="Q37" s="132">
        <f t="shared" si="8"/>
        <v>720000000</v>
      </c>
      <c r="R37" s="176">
        <v>3.9999999999999994E-2</v>
      </c>
      <c r="S37" s="132">
        <f t="shared" si="9"/>
        <v>479999999.99999994</v>
      </c>
      <c r="T37" s="177">
        <v>0.09</v>
      </c>
      <c r="U37" s="132">
        <f t="shared" si="23"/>
        <v>1080000000</v>
      </c>
      <c r="V37" s="134">
        <v>0.06</v>
      </c>
      <c r="W37" s="132">
        <f t="shared" si="24"/>
        <v>720000000</v>
      </c>
      <c r="X37" s="134">
        <v>0.06</v>
      </c>
      <c r="Y37" s="132">
        <f t="shared" si="25"/>
        <v>720000000</v>
      </c>
      <c r="Z37" s="134">
        <v>1.9999999999999997E-2</v>
      </c>
      <c r="AA37" s="132">
        <f t="shared" si="3"/>
        <v>239999999.99999997</v>
      </c>
      <c r="AB37" s="178">
        <v>0.2</v>
      </c>
      <c r="AC37" s="132">
        <f t="shared" si="10"/>
        <v>2400000000</v>
      </c>
      <c r="AD37" s="176">
        <v>0.13333333333333336</v>
      </c>
      <c r="AE37" s="132">
        <f t="shared" si="11"/>
        <v>1600000000.0000002</v>
      </c>
      <c r="AF37" s="176">
        <v>6.666666666666668E-2</v>
      </c>
      <c r="AG37" s="132">
        <f t="shared" si="12"/>
        <v>800000000.00000012</v>
      </c>
      <c r="AH37" s="176">
        <v>4.4444444444444453E-2</v>
      </c>
      <c r="AI37" s="132">
        <f t="shared" si="13"/>
        <v>533333333.33333343</v>
      </c>
      <c r="AJ37" s="136">
        <v>0.2</v>
      </c>
      <c r="AK37" s="132">
        <f t="shared" si="14"/>
        <v>0</v>
      </c>
      <c r="AL37" s="134">
        <v>0.13333333333333336</v>
      </c>
      <c r="AM37" s="132">
        <f t="shared" si="15"/>
        <v>0</v>
      </c>
      <c r="AN37" s="134">
        <v>6.666666666666668E-2</v>
      </c>
      <c r="AO37" s="132">
        <f t="shared" si="16"/>
        <v>0</v>
      </c>
      <c r="AP37" s="134">
        <v>4.4444444444444453E-2</v>
      </c>
      <c r="AQ37" s="132">
        <f t="shared" si="17"/>
        <v>0</v>
      </c>
      <c r="AR37" s="179">
        <v>0.1</v>
      </c>
      <c r="AS37" s="132">
        <f t="shared" si="18"/>
        <v>1200000000</v>
      </c>
      <c r="AT37" s="179">
        <v>0.1</v>
      </c>
      <c r="AU37" s="132">
        <f t="shared" si="4"/>
        <v>1200000000</v>
      </c>
      <c r="AV37" s="134">
        <v>3.333333333333334E-2</v>
      </c>
      <c r="AW37" s="132">
        <f t="shared" si="5"/>
        <v>400000000.00000006</v>
      </c>
      <c r="AX37" s="131">
        <v>1E-4</v>
      </c>
      <c r="AY37" s="132">
        <f t="shared" si="6"/>
        <v>1200000</v>
      </c>
      <c r="AZ37" s="136">
        <v>0.21</v>
      </c>
      <c r="BA37" s="132">
        <f t="shared" si="19"/>
        <v>2520000000</v>
      </c>
      <c r="BB37" s="136">
        <v>0.21</v>
      </c>
      <c r="BC37" s="132">
        <f t="shared" si="20"/>
        <v>2520000000</v>
      </c>
      <c r="BD37" s="134">
        <v>7.0000000000000007E-2</v>
      </c>
      <c r="BE37" s="132">
        <f t="shared" si="21"/>
        <v>840000000.00000012</v>
      </c>
      <c r="BF37" s="134">
        <v>4.6666666666666676E-2</v>
      </c>
      <c r="BG37" s="132">
        <f t="shared" si="7"/>
        <v>560000000.00000012</v>
      </c>
    </row>
    <row r="38" spans="2:59" hidden="1">
      <c r="B38" s="39">
        <v>300000000</v>
      </c>
      <c r="D38" s="124">
        <v>502884665</v>
      </c>
      <c r="E38" s="39" t="s">
        <v>843</v>
      </c>
      <c r="F38" s="40">
        <v>2</v>
      </c>
      <c r="G38" s="40">
        <v>5</v>
      </c>
      <c r="H38" s="145" t="s">
        <v>844</v>
      </c>
      <c r="I38" s="40" t="s">
        <v>713</v>
      </c>
      <c r="J38" s="40" t="s">
        <v>713</v>
      </c>
      <c r="K38" s="40" t="s">
        <v>708</v>
      </c>
      <c r="L38" s="138">
        <v>0</v>
      </c>
      <c r="M38" s="132">
        <f t="shared" si="22"/>
        <v>0</v>
      </c>
      <c r="N38" s="176">
        <v>0</v>
      </c>
      <c r="O38" s="132">
        <f t="shared" si="2"/>
        <v>0</v>
      </c>
      <c r="P38" s="176">
        <v>0</v>
      </c>
      <c r="Q38" s="132">
        <f t="shared" si="8"/>
        <v>0</v>
      </c>
      <c r="R38" s="176">
        <v>0</v>
      </c>
      <c r="S38" s="132">
        <f t="shared" si="9"/>
        <v>0</v>
      </c>
      <c r="T38" s="133">
        <v>0</v>
      </c>
      <c r="U38" s="132">
        <f t="shared" si="23"/>
        <v>0</v>
      </c>
      <c r="V38" s="131">
        <v>0</v>
      </c>
      <c r="W38" s="132">
        <f t="shared" si="24"/>
        <v>0</v>
      </c>
      <c r="X38" s="134">
        <v>0</v>
      </c>
      <c r="Y38" s="132">
        <f t="shared" si="25"/>
        <v>0</v>
      </c>
      <c r="Z38" s="134">
        <v>0</v>
      </c>
      <c r="AA38" s="132">
        <f t="shared" si="3"/>
        <v>0</v>
      </c>
      <c r="AB38" s="140">
        <v>1E-3</v>
      </c>
      <c r="AC38" s="132">
        <f t="shared" si="10"/>
        <v>300000</v>
      </c>
      <c r="AD38" s="140">
        <v>1E-3</v>
      </c>
      <c r="AE38" s="132">
        <f t="shared" si="11"/>
        <v>300000</v>
      </c>
      <c r="AF38" s="138">
        <v>0</v>
      </c>
      <c r="AG38" s="132">
        <f t="shared" si="12"/>
        <v>0</v>
      </c>
      <c r="AH38" s="138">
        <v>0</v>
      </c>
      <c r="AI38" s="132">
        <f t="shared" si="13"/>
        <v>0</v>
      </c>
      <c r="AJ38" s="133">
        <v>2.6488054607508502E-7</v>
      </c>
      <c r="AK38" s="132">
        <f t="shared" si="14"/>
        <v>0</v>
      </c>
      <c r="AL38" s="133">
        <v>2.6488054607508502E-7</v>
      </c>
      <c r="AM38" s="132">
        <f t="shared" si="15"/>
        <v>0</v>
      </c>
      <c r="AN38" s="134">
        <v>0</v>
      </c>
      <c r="AO38" s="132">
        <f t="shared" si="16"/>
        <v>0</v>
      </c>
      <c r="AP38" s="134">
        <v>0</v>
      </c>
      <c r="AQ38" s="132">
        <f t="shared" si="17"/>
        <v>0</v>
      </c>
      <c r="AR38" s="140">
        <v>3.3999999999999998E-3</v>
      </c>
      <c r="AS38" s="132">
        <f t="shared" si="18"/>
        <v>1020000</v>
      </c>
      <c r="AT38" s="140">
        <v>3.3999999999999998E-3</v>
      </c>
      <c r="AU38" s="132">
        <f t="shared" si="4"/>
        <v>1020000</v>
      </c>
      <c r="AV38" s="134">
        <v>0</v>
      </c>
      <c r="AW38" s="132">
        <f t="shared" si="5"/>
        <v>0</v>
      </c>
      <c r="AX38" s="131">
        <v>1E-4</v>
      </c>
      <c r="AY38" s="132">
        <f t="shared" si="6"/>
        <v>30000</v>
      </c>
      <c r="AZ38" s="139">
        <v>2.9999999999999997E-4</v>
      </c>
      <c r="BA38" s="132">
        <f t="shared" si="19"/>
        <v>89999.999999999985</v>
      </c>
      <c r="BB38" s="139">
        <v>2.9999999999999997E-4</v>
      </c>
      <c r="BC38" s="132">
        <f t="shared" si="20"/>
        <v>89999.999999999985</v>
      </c>
      <c r="BD38" s="134">
        <v>0</v>
      </c>
      <c r="BE38" s="132">
        <f t="shared" si="21"/>
        <v>0</v>
      </c>
      <c r="BF38" s="134">
        <v>0</v>
      </c>
      <c r="BG38" s="132">
        <f t="shared" si="7"/>
        <v>0</v>
      </c>
    </row>
    <row r="39" spans="2:59" hidden="1">
      <c r="B39" s="39">
        <v>50000000000</v>
      </c>
      <c r="D39" s="141">
        <v>500097488</v>
      </c>
      <c r="E39" s="39" t="s">
        <v>815</v>
      </c>
      <c r="F39" s="40">
        <v>2</v>
      </c>
      <c r="G39" s="40">
        <v>5</v>
      </c>
      <c r="H39" s="144" t="s">
        <v>816</v>
      </c>
      <c r="I39" s="40" t="s">
        <v>713</v>
      </c>
      <c r="J39" s="40" t="s">
        <v>713</v>
      </c>
      <c r="K39" s="40" t="s">
        <v>708</v>
      </c>
      <c r="L39" s="131">
        <v>0.49159999999999998</v>
      </c>
      <c r="M39" s="132">
        <f t="shared" si="22"/>
        <v>24580000000</v>
      </c>
      <c r="N39" s="131">
        <v>1.2999999999999999E-3</v>
      </c>
      <c r="O39" s="132">
        <f t="shared" si="2"/>
        <v>65000000</v>
      </c>
      <c r="P39" s="176">
        <v>0</v>
      </c>
      <c r="Q39" s="132">
        <f t="shared" si="8"/>
        <v>0</v>
      </c>
      <c r="R39" s="131">
        <v>1.2999999999999999E-3</v>
      </c>
      <c r="S39" s="132">
        <f t="shared" si="9"/>
        <v>65000000</v>
      </c>
      <c r="T39" s="177">
        <v>0</v>
      </c>
      <c r="U39" s="132">
        <f t="shared" si="23"/>
        <v>0</v>
      </c>
      <c r="V39" s="134">
        <v>0</v>
      </c>
      <c r="W39" s="132">
        <f t="shared" si="24"/>
        <v>0</v>
      </c>
      <c r="X39" s="134">
        <v>0</v>
      </c>
      <c r="Y39" s="132">
        <f t="shared" si="25"/>
        <v>0</v>
      </c>
      <c r="Z39" s="134">
        <v>0</v>
      </c>
      <c r="AA39" s="132">
        <f t="shared" si="3"/>
        <v>0</v>
      </c>
      <c r="AB39" s="135">
        <v>0.92369999999999997</v>
      </c>
      <c r="AC39" s="132">
        <f t="shared" si="10"/>
        <v>46185000000</v>
      </c>
      <c r="AD39" s="131">
        <v>4.0000000000000002E-4</v>
      </c>
      <c r="AE39" s="132">
        <f t="shared" si="11"/>
        <v>20000000</v>
      </c>
      <c r="AF39" s="176">
        <v>0</v>
      </c>
      <c r="AG39" s="132">
        <f t="shared" si="12"/>
        <v>0</v>
      </c>
      <c r="AH39" s="176">
        <v>0</v>
      </c>
      <c r="AI39" s="132">
        <f t="shared" si="13"/>
        <v>0</v>
      </c>
      <c r="AJ39" s="136">
        <v>0</v>
      </c>
      <c r="AK39" s="132">
        <f t="shared" si="14"/>
        <v>0</v>
      </c>
      <c r="AL39" s="134">
        <v>0</v>
      </c>
      <c r="AM39" s="132">
        <f t="shared" si="15"/>
        <v>0</v>
      </c>
      <c r="AN39" s="134">
        <v>0</v>
      </c>
      <c r="AO39" s="132">
        <f t="shared" si="16"/>
        <v>0</v>
      </c>
      <c r="AP39" s="134">
        <v>0</v>
      </c>
      <c r="AQ39" s="132">
        <f t="shared" si="17"/>
        <v>0</v>
      </c>
      <c r="AR39" s="135">
        <v>0.57999999999999996</v>
      </c>
      <c r="AS39" s="132">
        <f t="shared" si="18"/>
        <v>28999999999.999996</v>
      </c>
      <c r="AT39" s="131">
        <v>1E-4</v>
      </c>
      <c r="AU39" s="132">
        <f t="shared" si="4"/>
        <v>5000000</v>
      </c>
      <c r="AV39" s="134">
        <v>0</v>
      </c>
      <c r="AW39" s="132">
        <f t="shared" si="5"/>
        <v>0</v>
      </c>
      <c r="AX39" s="131">
        <v>1E-4</v>
      </c>
      <c r="AY39" s="132">
        <f t="shared" si="6"/>
        <v>5000000</v>
      </c>
      <c r="AZ39" s="137">
        <v>0</v>
      </c>
      <c r="BA39" s="132">
        <f>B39*AZ39</f>
        <v>0</v>
      </c>
      <c r="BB39" s="131">
        <v>0</v>
      </c>
      <c r="BC39" s="132">
        <f t="shared" si="20"/>
        <v>0</v>
      </c>
      <c r="BD39" s="134">
        <v>0</v>
      </c>
      <c r="BE39" s="132">
        <f t="shared" si="21"/>
        <v>0</v>
      </c>
      <c r="BF39" s="134">
        <v>0</v>
      </c>
      <c r="BG39" s="132">
        <f t="shared" si="7"/>
        <v>0</v>
      </c>
    </row>
    <row r="40" spans="2:59" hidden="1">
      <c r="B40" s="39">
        <v>1020000000</v>
      </c>
      <c r="D40" s="124">
        <v>501991360</v>
      </c>
      <c r="E40" s="39" t="s">
        <v>833</v>
      </c>
      <c r="F40" s="40">
        <v>2</v>
      </c>
      <c r="G40" s="40">
        <v>5</v>
      </c>
      <c r="H40" s="145" t="s">
        <v>834</v>
      </c>
      <c r="I40" s="40" t="s">
        <v>713</v>
      </c>
      <c r="J40" s="40" t="s">
        <v>713</v>
      </c>
      <c r="K40" s="40" t="s">
        <v>708</v>
      </c>
      <c r="L40" s="138">
        <v>0</v>
      </c>
      <c r="M40" s="132">
        <f t="shared" si="22"/>
        <v>0</v>
      </c>
      <c r="N40" s="176">
        <v>0</v>
      </c>
      <c r="O40" s="132">
        <f t="shared" si="2"/>
        <v>0</v>
      </c>
      <c r="P40" s="176">
        <v>0</v>
      </c>
      <c r="Q40" s="132">
        <f t="shared" si="8"/>
        <v>0</v>
      </c>
      <c r="R40" s="176">
        <v>0</v>
      </c>
      <c r="S40" s="132">
        <f t="shared" si="9"/>
        <v>0</v>
      </c>
      <c r="T40" s="177">
        <v>0</v>
      </c>
      <c r="U40" s="132">
        <f t="shared" si="23"/>
        <v>0</v>
      </c>
      <c r="V40" s="134">
        <v>0</v>
      </c>
      <c r="W40" s="132">
        <f t="shared" si="24"/>
        <v>0</v>
      </c>
      <c r="X40" s="134">
        <v>0</v>
      </c>
      <c r="Y40" s="132">
        <f t="shared" si="25"/>
        <v>0</v>
      </c>
      <c r="Z40" s="134">
        <v>0</v>
      </c>
      <c r="AA40" s="132">
        <f t="shared" si="3"/>
        <v>0</v>
      </c>
      <c r="AB40" s="140">
        <v>0.30159999999999998</v>
      </c>
      <c r="AC40" s="132">
        <f t="shared" si="10"/>
        <v>307632000</v>
      </c>
      <c r="AD40" s="138">
        <v>3.7000000000000002E-3</v>
      </c>
      <c r="AE40" s="132">
        <f t="shared" si="11"/>
        <v>3774000</v>
      </c>
      <c r="AF40" s="176">
        <v>0</v>
      </c>
      <c r="AG40" s="132">
        <f t="shared" si="12"/>
        <v>0</v>
      </c>
      <c r="AH40" s="176">
        <v>0</v>
      </c>
      <c r="AI40" s="132">
        <f t="shared" si="13"/>
        <v>0</v>
      </c>
      <c r="AJ40" s="136">
        <v>0</v>
      </c>
      <c r="AK40" s="132">
        <f t="shared" si="14"/>
        <v>0</v>
      </c>
      <c r="AL40" s="134">
        <v>0</v>
      </c>
      <c r="AM40" s="132">
        <f t="shared" si="15"/>
        <v>0</v>
      </c>
      <c r="AN40" s="134">
        <v>0</v>
      </c>
      <c r="AO40" s="132">
        <f t="shared" si="16"/>
        <v>0</v>
      </c>
      <c r="AP40" s="134">
        <v>0</v>
      </c>
      <c r="AQ40" s="132">
        <f t="shared" si="17"/>
        <v>0</v>
      </c>
      <c r="AR40" s="179">
        <v>0</v>
      </c>
      <c r="AS40" s="132">
        <f t="shared" si="18"/>
        <v>0</v>
      </c>
      <c r="AT40" s="138">
        <v>1.9E-3</v>
      </c>
      <c r="AU40" s="132">
        <f t="shared" si="4"/>
        <v>1938000</v>
      </c>
      <c r="AV40" s="134">
        <v>0</v>
      </c>
      <c r="AW40" s="132">
        <f t="shared" si="5"/>
        <v>0</v>
      </c>
      <c r="AX40" s="131">
        <v>0</v>
      </c>
      <c r="AY40" s="132">
        <f t="shared" si="6"/>
        <v>0</v>
      </c>
      <c r="AZ40" s="136">
        <v>0</v>
      </c>
      <c r="BA40" s="132">
        <f t="shared" si="19"/>
        <v>0</v>
      </c>
      <c r="BB40" s="134">
        <v>0</v>
      </c>
      <c r="BC40" s="132">
        <f t="shared" si="20"/>
        <v>0</v>
      </c>
      <c r="BD40" s="134">
        <v>0</v>
      </c>
      <c r="BE40" s="132">
        <f t="shared" si="21"/>
        <v>0</v>
      </c>
      <c r="BF40" s="134">
        <v>0</v>
      </c>
      <c r="BG40" s="132">
        <f t="shared" si="7"/>
        <v>0</v>
      </c>
    </row>
    <row r="41" spans="2:59" hidden="1">
      <c r="B41" s="39">
        <v>340000000</v>
      </c>
      <c r="D41"/>
      <c r="F41" s="40">
        <v>4</v>
      </c>
      <c r="H41" s="145"/>
      <c r="K41" s="40" t="s">
        <v>708</v>
      </c>
      <c r="L41" s="176">
        <v>0.21</v>
      </c>
      <c r="M41" s="132">
        <f t="shared" si="22"/>
        <v>71400000</v>
      </c>
      <c r="N41" s="176">
        <v>0.14000000000000001</v>
      </c>
      <c r="O41" s="132">
        <f t="shared" si="2"/>
        <v>47600000.000000007</v>
      </c>
      <c r="P41" s="176">
        <v>0.11</v>
      </c>
      <c r="Q41" s="132">
        <f>IF(M41="","",B41*P41)</f>
        <v>37400000</v>
      </c>
      <c r="R41" s="176">
        <v>4.6666666666666676E-2</v>
      </c>
      <c r="S41" s="132">
        <f t="shared" si="9"/>
        <v>15866666.66666667</v>
      </c>
      <c r="T41" s="177">
        <v>0.32</v>
      </c>
      <c r="U41" s="132">
        <f t="shared" si="23"/>
        <v>108800000</v>
      </c>
      <c r="V41" s="134">
        <v>0.25</v>
      </c>
      <c r="W41" s="132">
        <f t="shared" si="24"/>
        <v>85000000</v>
      </c>
      <c r="X41" s="134">
        <v>0.2</v>
      </c>
      <c r="Y41" s="132">
        <f t="shared" si="25"/>
        <v>68000000</v>
      </c>
      <c r="Z41" s="134">
        <v>0.25</v>
      </c>
      <c r="AA41" s="132">
        <f t="shared" si="3"/>
        <v>85000000</v>
      </c>
      <c r="AB41" s="178">
        <v>0.15</v>
      </c>
      <c r="AC41" s="132">
        <f t="shared" si="10"/>
        <v>51000000</v>
      </c>
      <c r="AD41" s="176">
        <v>0.1</v>
      </c>
      <c r="AE41" s="132">
        <f t="shared" si="11"/>
        <v>34000000</v>
      </c>
      <c r="AF41" s="176">
        <v>0.05</v>
      </c>
      <c r="AG41" s="132">
        <f t="shared" si="12"/>
        <v>17000000</v>
      </c>
      <c r="AH41" s="176">
        <v>3.333333333333334E-2</v>
      </c>
      <c r="AI41" s="132">
        <f t="shared" si="13"/>
        <v>11333333.333333336</v>
      </c>
      <c r="AJ41" s="136">
        <v>0.25</v>
      </c>
      <c r="AK41" s="132">
        <f t="shared" si="14"/>
        <v>0</v>
      </c>
      <c r="AL41" s="134">
        <v>0.16666666666666669</v>
      </c>
      <c r="AM41" s="132">
        <f t="shared" si="15"/>
        <v>0</v>
      </c>
      <c r="AN41" s="134">
        <v>8.3333333333333343E-2</v>
      </c>
      <c r="AO41" s="132">
        <f t="shared" si="16"/>
        <v>0</v>
      </c>
      <c r="AP41" s="134">
        <v>5.5555555555555566E-2</v>
      </c>
      <c r="AQ41" s="132">
        <f t="shared" si="17"/>
        <v>0</v>
      </c>
      <c r="AR41" s="179">
        <v>0.17499999999999999</v>
      </c>
      <c r="AS41" s="132">
        <f t="shared" si="18"/>
        <v>59499999.999999993</v>
      </c>
      <c r="AT41" s="134">
        <v>0.11666666666666667</v>
      </c>
      <c r="AU41" s="132">
        <f t="shared" si="4"/>
        <v>39666666.666666664</v>
      </c>
      <c r="AV41" s="134">
        <v>5.8333333333333334E-2</v>
      </c>
      <c r="AW41" s="132">
        <f t="shared" si="5"/>
        <v>19833333.333333332</v>
      </c>
      <c r="AX41" s="131">
        <v>1E-4</v>
      </c>
      <c r="AY41" s="132">
        <f t="shared" si="6"/>
        <v>34000</v>
      </c>
      <c r="AZ41" s="136">
        <v>0.3</v>
      </c>
      <c r="BA41" s="132">
        <f t="shared" si="19"/>
        <v>102000000</v>
      </c>
      <c r="BB41" s="134">
        <v>0.2</v>
      </c>
      <c r="BC41" s="132">
        <f t="shared" si="20"/>
        <v>68000000</v>
      </c>
      <c r="BD41" s="134">
        <v>0.1</v>
      </c>
      <c r="BE41" s="132">
        <f t="shared" si="21"/>
        <v>34000000</v>
      </c>
      <c r="BF41" s="134">
        <v>6.666666666666668E-2</v>
      </c>
      <c r="BG41" s="132">
        <f t="shared" si="7"/>
        <v>22666666.666666672</v>
      </c>
    </row>
    <row r="42" spans="2:59" hidden="1">
      <c r="B42" s="39">
        <v>2000000000</v>
      </c>
      <c r="D42" s="141">
        <v>500097488</v>
      </c>
      <c r="E42" s="39" t="s">
        <v>815</v>
      </c>
      <c r="F42" s="40">
        <v>3</v>
      </c>
      <c r="G42" s="40">
        <v>5</v>
      </c>
      <c r="H42" s="144" t="s">
        <v>816</v>
      </c>
      <c r="I42" s="40" t="s">
        <v>713</v>
      </c>
      <c r="J42" s="40" t="s">
        <v>713</v>
      </c>
      <c r="K42" s="40" t="s">
        <v>708</v>
      </c>
      <c r="L42" s="131">
        <v>0.49159999999999998</v>
      </c>
      <c r="M42" s="132">
        <f t="shared" si="22"/>
        <v>983200000</v>
      </c>
      <c r="N42" s="131">
        <v>1.2999999999999999E-3</v>
      </c>
      <c r="O42" s="132">
        <f t="shared" si="2"/>
        <v>2600000</v>
      </c>
      <c r="P42" s="134">
        <v>0</v>
      </c>
      <c r="Q42" s="132">
        <f t="shared" si="8"/>
        <v>0</v>
      </c>
      <c r="R42" s="131">
        <v>1.2999999999999999E-3</v>
      </c>
      <c r="S42" s="132">
        <f t="shared" si="9"/>
        <v>2600000</v>
      </c>
      <c r="T42" s="177">
        <v>0</v>
      </c>
      <c r="U42" s="132">
        <f t="shared" si="23"/>
        <v>0</v>
      </c>
      <c r="V42" s="134">
        <v>0</v>
      </c>
      <c r="W42" s="132">
        <f t="shared" si="24"/>
        <v>0</v>
      </c>
      <c r="X42" s="134">
        <v>0</v>
      </c>
      <c r="Y42" s="132">
        <f t="shared" si="25"/>
        <v>0</v>
      </c>
      <c r="Z42" s="134">
        <v>0</v>
      </c>
      <c r="AA42" s="132">
        <f t="shared" si="3"/>
        <v>0</v>
      </c>
      <c r="AB42" s="135">
        <v>0.92369999999999997</v>
      </c>
      <c r="AC42" s="132">
        <f t="shared" si="10"/>
        <v>1847400000</v>
      </c>
      <c r="AD42" s="131">
        <v>4.0000000000000002E-4</v>
      </c>
      <c r="AE42" s="132">
        <f t="shared" si="11"/>
        <v>800000</v>
      </c>
      <c r="AF42" s="176">
        <v>0</v>
      </c>
      <c r="AG42" s="132">
        <f t="shared" si="12"/>
        <v>0</v>
      </c>
      <c r="AH42" s="176">
        <v>0</v>
      </c>
      <c r="AI42" s="132">
        <f t="shared" si="13"/>
        <v>0</v>
      </c>
      <c r="AJ42" s="136">
        <v>0</v>
      </c>
      <c r="AK42" s="132">
        <f t="shared" si="14"/>
        <v>0</v>
      </c>
      <c r="AL42" s="134">
        <v>0</v>
      </c>
      <c r="AM42" s="132">
        <f t="shared" si="15"/>
        <v>0</v>
      </c>
      <c r="AN42" s="134">
        <v>0</v>
      </c>
      <c r="AO42" s="132">
        <f t="shared" si="16"/>
        <v>0</v>
      </c>
      <c r="AP42" s="134">
        <v>0</v>
      </c>
      <c r="AQ42" s="132">
        <f t="shared" si="17"/>
        <v>0</v>
      </c>
      <c r="AR42" s="135">
        <v>0.57999999999999996</v>
      </c>
      <c r="AS42" s="132">
        <f t="shared" si="18"/>
        <v>1160000000</v>
      </c>
      <c r="AT42" s="131">
        <v>1E-4</v>
      </c>
      <c r="AU42" s="132">
        <f t="shared" si="4"/>
        <v>200000</v>
      </c>
      <c r="AV42" s="134">
        <v>0</v>
      </c>
      <c r="AW42" s="132">
        <f t="shared" si="5"/>
        <v>0</v>
      </c>
      <c r="AX42" s="131">
        <v>1E-4</v>
      </c>
      <c r="AY42" s="132">
        <f t="shared" si="6"/>
        <v>200000</v>
      </c>
      <c r="AZ42" s="137">
        <v>0</v>
      </c>
      <c r="BA42" s="132">
        <f t="shared" si="19"/>
        <v>0</v>
      </c>
      <c r="BB42" s="131">
        <v>0</v>
      </c>
      <c r="BC42" s="132">
        <f t="shared" si="20"/>
        <v>0</v>
      </c>
      <c r="BD42" s="134">
        <v>0</v>
      </c>
      <c r="BE42" s="132">
        <f t="shared" si="21"/>
        <v>0</v>
      </c>
      <c r="BF42" s="134">
        <v>0</v>
      </c>
      <c r="BG42" s="132">
        <f t="shared" si="7"/>
        <v>0</v>
      </c>
    </row>
    <row r="43" spans="2:59" hidden="1">
      <c r="B43" s="39">
        <v>45000000000</v>
      </c>
      <c r="C43" s="39">
        <v>40000000</v>
      </c>
      <c r="D43"/>
      <c r="F43" s="40">
        <v>4</v>
      </c>
      <c r="H43" s="145"/>
      <c r="K43" s="40" t="s">
        <v>708</v>
      </c>
      <c r="L43" s="134">
        <v>0.15</v>
      </c>
      <c r="M43" s="132">
        <f t="shared" si="22"/>
        <v>6750000000</v>
      </c>
      <c r="N43" s="176">
        <v>0.06</v>
      </c>
      <c r="O43" s="132">
        <f t="shared" si="2"/>
        <v>2700000000</v>
      </c>
      <c r="P43" s="134">
        <v>0.03</v>
      </c>
      <c r="Q43" s="132">
        <f t="shared" ref="Q9:R59" si="26">IF(M43="","",O43*0.8)</f>
        <v>2160000000</v>
      </c>
      <c r="R43" s="176">
        <v>1.9999999999999997E-2</v>
      </c>
      <c r="S43" s="132">
        <f t="shared" ref="S9:S74" si="27">IF(M43="","",O43*0.2)</f>
        <v>540000000</v>
      </c>
      <c r="T43" s="177">
        <v>0.45</v>
      </c>
      <c r="U43" s="132">
        <f t="shared" si="23"/>
        <v>20250000000</v>
      </c>
      <c r="V43" s="134">
        <v>0.30000000000000004</v>
      </c>
      <c r="W43" s="132">
        <f t="shared" si="24"/>
        <v>13500000000.000002</v>
      </c>
      <c r="X43" s="134">
        <v>0.15000000000000002</v>
      </c>
      <c r="Y43" s="132">
        <f t="shared" si="25"/>
        <v>6750000000.000001</v>
      </c>
      <c r="Z43" s="134">
        <v>0.1</v>
      </c>
      <c r="AA43" s="132">
        <f t="shared" si="3"/>
        <v>4500000000</v>
      </c>
      <c r="AB43" s="178">
        <v>0.18</v>
      </c>
      <c r="AC43" s="132">
        <f t="shared" si="10"/>
        <v>8100000000</v>
      </c>
      <c r="AD43" s="176">
        <v>0.12</v>
      </c>
      <c r="AE43" s="132">
        <f t="shared" si="11"/>
        <v>5400000000</v>
      </c>
      <c r="AF43" s="176">
        <v>0.06</v>
      </c>
      <c r="AG43" s="132">
        <f t="shared" si="12"/>
        <v>2700000000</v>
      </c>
      <c r="AH43" s="176">
        <v>3.9999999999999994E-2</v>
      </c>
      <c r="AI43" s="132">
        <f t="shared" si="13"/>
        <v>1799999999.9999998</v>
      </c>
      <c r="AJ43" s="136">
        <v>0.57999999999999996</v>
      </c>
      <c r="AK43" s="132">
        <f t="shared" si="14"/>
        <v>23200000</v>
      </c>
      <c r="AL43" s="134">
        <v>0.3866666666666666</v>
      </c>
      <c r="AM43" s="132">
        <f t="shared" si="15"/>
        <v>15466666.666666664</v>
      </c>
      <c r="AN43" s="134">
        <v>0.15</v>
      </c>
      <c r="AO43" s="132">
        <f t="shared" si="16"/>
        <v>6000000</v>
      </c>
      <c r="AP43" s="134">
        <v>0.12888888888888889</v>
      </c>
      <c r="AQ43" s="132">
        <f t="shared" si="17"/>
        <v>5155555.555555555</v>
      </c>
      <c r="AR43" s="179">
        <v>0.24</v>
      </c>
      <c r="AS43" s="132">
        <f t="shared" si="18"/>
        <v>10800000000</v>
      </c>
      <c r="AT43" s="134">
        <v>0.15999999999999998</v>
      </c>
      <c r="AU43" s="132">
        <f t="shared" si="4"/>
        <v>7199999999.999999</v>
      </c>
      <c r="AV43" s="134">
        <v>7.9999999999999988E-2</v>
      </c>
      <c r="AW43" s="132">
        <f t="shared" si="5"/>
        <v>3599999999.9999995</v>
      </c>
      <c r="AX43" s="134">
        <v>5.333333333333333E-2</v>
      </c>
      <c r="AY43" s="132">
        <f t="shared" si="6"/>
        <v>2400000000</v>
      </c>
      <c r="AZ43" s="136">
        <v>0.3</v>
      </c>
      <c r="BA43" s="132">
        <f t="shared" si="19"/>
        <v>13500000000</v>
      </c>
      <c r="BB43" s="134">
        <v>0.2</v>
      </c>
      <c r="BC43" s="132">
        <f t="shared" si="20"/>
        <v>9000000000</v>
      </c>
      <c r="BD43" s="134">
        <v>0.1</v>
      </c>
      <c r="BE43" s="132">
        <f t="shared" si="21"/>
        <v>4500000000</v>
      </c>
      <c r="BF43" s="134">
        <v>6.666666666666668E-2</v>
      </c>
      <c r="BG43" s="132">
        <f t="shared" si="7"/>
        <v>3000000000.0000005</v>
      </c>
    </row>
    <row r="44" spans="2:59" hidden="1">
      <c r="B44" s="39">
        <v>1020000000</v>
      </c>
      <c r="C44" s="39">
        <v>20400000</v>
      </c>
      <c r="D44"/>
      <c r="F44" s="40">
        <v>7</v>
      </c>
      <c r="H44" s="145"/>
      <c r="K44" s="40" t="s">
        <v>708</v>
      </c>
      <c r="L44" s="134">
        <v>0.14000000000000001</v>
      </c>
      <c r="M44" s="132">
        <f t="shared" si="22"/>
        <v>142800000</v>
      </c>
      <c r="N44" s="176">
        <v>0.1</v>
      </c>
      <c r="O44" s="132">
        <f t="shared" si="2"/>
        <v>102000000</v>
      </c>
      <c r="P44" s="134">
        <v>0</v>
      </c>
      <c r="Q44" s="132">
        <f t="shared" si="26"/>
        <v>81600000</v>
      </c>
      <c r="R44" s="176">
        <v>3.333333333333334E-2</v>
      </c>
      <c r="S44" s="132">
        <f t="shared" si="27"/>
        <v>20400000</v>
      </c>
      <c r="T44" s="177">
        <v>0.6</v>
      </c>
      <c r="U44" s="132">
        <f t="shared" si="23"/>
        <v>612000000</v>
      </c>
      <c r="V44" s="134">
        <v>0.1</v>
      </c>
      <c r="W44" s="132">
        <f t="shared" si="24"/>
        <v>102000000</v>
      </c>
      <c r="X44" s="134">
        <v>0.05</v>
      </c>
      <c r="Y44" s="132">
        <f t="shared" si="25"/>
        <v>51000000</v>
      </c>
      <c r="Z44" s="134">
        <v>0.01</v>
      </c>
      <c r="AA44" s="132">
        <f t="shared" si="3"/>
        <v>10200000</v>
      </c>
      <c r="AB44" s="178">
        <v>0.15</v>
      </c>
      <c r="AC44" s="132">
        <f t="shared" si="10"/>
        <v>153000000</v>
      </c>
      <c r="AD44" s="134">
        <v>0.1</v>
      </c>
      <c r="AE44" s="132">
        <f t="shared" si="11"/>
        <v>102000000</v>
      </c>
      <c r="AF44" s="176">
        <v>0.05</v>
      </c>
      <c r="AG44" s="132">
        <f t="shared" si="12"/>
        <v>51000000</v>
      </c>
      <c r="AH44" s="134">
        <v>3.333333333333334E-2</v>
      </c>
      <c r="AI44" s="132">
        <f t="shared" si="13"/>
        <v>34000000.000000007</v>
      </c>
      <c r="AJ44" s="136">
        <v>0.5</v>
      </c>
      <c r="AK44" s="132">
        <f t="shared" si="14"/>
        <v>10200000</v>
      </c>
      <c r="AL44" s="134">
        <v>0.33333333333333337</v>
      </c>
      <c r="AM44" s="132">
        <f t="shared" si="15"/>
        <v>6800000.0000000009</v>
      </c>
      <c r="AN44" s="134">
        <v>0.16666666666666669</v>
      </c>
      <c r="AO44" s="132">
        <f t="shared" si="16"/>
        <v>3400000.0000000005</v>
      </c>
      <c r="AP44" s="134">
        <v>0.11111111111111113</v>
      </c>
      <c r="AQ44" s="132">
        <f t="shared" si="17"/>
        <v>2266666.666666667</v>
      </c>
      <c r="AR44" s="179">
        <v>0.26</v>
      </c>
      <c r="AS44" s="132">
        <f t="shared" si="18"/>
        <v>265200000</v>
      </c>
      <c r="AT44" s="134">
        <v>0.17333333333333334</v>
      </c>
      <c r="AU44" s="132">
        <f t="shared" si="4"/>
        <v>176800000</v>
      </c>
      <c r="AV44" s="134">
        <v>8.666666666666667E-2</v>
      </c>
      <c r="AW44" s="132">
        <f t="shared" si="5"/>
        <v>88400000</v>
      </c>
      <c r="AX44" s="134">
        <v>5.7777777777777775E-2</v>
      </c>
      <c r="AY44" s="132">
        <f t="shared" si="6"/>
        <v>58933333.333333328</v>
      </c>
      <c r="AZ44" s="136">
        <v>0.17</v>
      </c>
      <c r="BA44" s="132">
        <f t="shared" si="19"/>
        <v>173400000</v>
      </c>
      <c r="BB44" s="134">
        <v>0.11333333333333334</v>
      </c>
      <c r="BC44" s="132">
        <f t="shared" si="20"/>
        <v>115600000.00000001</v>
      </c>
      <c r="BD44" s="134">
        <v>5.6666666666666671E-2</v>
      </c>
      <c r="BE44" s="132">
        <f t="shared" si="21"/>
        <v>57800000.000000007</v>
      </c>
      <c r="BF44" s="134">
        <v>3.7777777777777785E-2</v>
      </c>
      <c r="BG44" s="132">
        <f t="shared" si="7"/>
        <v>38533333.333333343</v>
      </c>
    </row>
    <row r="45" spans="2:59" hidden="1">
      <c r="B45" s="39">
        <v>34000000000</v>
      </c>
      <c r="C45" s="39">
        <v>68000000</v>
      </c>
      <c r="D45"/>
      <c r="F45" s="40">
        <v>7</v>
      </c>
      <c r="H45" s="145"/>
      <c r="K45" s="40" t="s">
        <v>708</v>
      </c>
      <c r="L45" s="152">
        <v>0.35</v>
      </c>
      <c r="M45" s="132">
        <f t="shared" si="22"/>
        <v>11900000000</v>
      </c>
      <c r="N45" s="176">
        <v>0.3</v>
      </c>
      <c r="O45" s="132">
        <f t="shared" si="2"/>
        <v>10200000000</v>
      </c>
      <c r="P45" s="134">
        <v>0.2</v>
      </c>
      <c r="Q45" s="132">
        <f t="shared" si="26"/>
        <v>8160000000</v>
      </c>
      <c r="R45" s="176">
        <v>0.15</v>
      </c>
      <c r="S45" s="132">
        <f t="shared" si="27"/>
        <v>2040000000</v>
      </c>
      <c r="T45" s="177">
        <v>0.1</v>
      </c>
      <c r="U45" s="132">
        <f t="shared" si="23"/>
        <v>3400000000</v>
      </c>
      <c r="V45" s="134">
        <v>6.666666666666668E-2</v>
      </c>
      <c r="W45" s="132">
        <f t="shared" si="24"/>
        <v>2266666666.666667</v>
      </c>
      <c r="X45" s="134">
        <v>0.02</v>
      </c>
      <c r="Y45" s="132">
        <f t="shared" si="25"/>
        <v>680000000</v>
      </c>
      <c r="Z45" s="134">
        <v>0.04</v>
      </c>
      <c r="AA45" s="132">
        <f t="shared" si="3"/>
        <v>1360000000</v>
      </c>
      <c r="AB45" s="178">
        <v>0.3</v>
      </c>
      <c r="AC45" s="132">
        <f t="shared" si="10"/>
        <v>10200000000</v>
      </c>
      <c r="AD45" s="134">
        <v>0.15</v>
      </c>
      <c r="AE45" s="132">
        <f t="shared" si="11"/>
        <v>5100000000</v>
      </c>
      <c r="AF45" s="134">
        <v>7.4999999999999997E-2</v>
      </c>
      <c r="AG45" s="132">
        <f t="shared" si="12"/>
        <v>2550000000</v>
      </c>
      <c r="AH45" s="134">
        <v>0.05</v>
      </c>
      <c r="AI45" s="132">
        <f t="shared" si="13"/>
        <v>1700000000</v>
      </c>
      <c r="AJ45" s="153">
        <v>0.1</v>
      </c>
      <c r="AK45" s="132">
        <f t="shared" si="14"/>
        <v>6800000</v>
      </c>
      <c r="AL45" s="134">
        <v>6.666666666666668E-2</v>
      </c>
      <c r="AM45" s="132">
        <f t="shared" si="15"/>
        <v>4533333.333333334</v>
      </c>
      <c r="AN45" s="134">
        <v>3.333333333333334E-2</v>
      </c>
      <c r="AO45" s="132">
        <f t="shared" si="16"/>
        <v>2266666.666666667</v>
      </c>
      <c r="AP45" s="134">
        <v>2.2222222222222227E-2</v>
      </c>
      <c r="AQ45" s="132">
        <f t="shared" si="17"/>
        <v>1511111.1111111115</v>
      </c>
      <c r="AR45" s="154">
        <v>0.36</v>
      </c>
      <c r="AS45" s="132">
        <f t="shared" si="18"/>
        <v>12240000000</v>
      </c>
      <c r="AT45" s="134">
        <v>0.24</v>
      </c>
      <c r="AU45" s="132">
        <f t="shared" si="4"/>
        <v>8160000000</v>
      </c>
      <c r="AV45" s="134">
        <v>0.12</v>
      </c>
      <c r="AW45" s="132">
        <f t="shared" si="5"/>
        <v>4080000000</v>
      </c>
      <c r="AX45" s="134">
        <v>7.9999999999999988E-2</v>
      </c>
      <c r="AY45" s="132">
        <f t="shared" si="6"/>
        <v>2719999999.9999995</v>
      </c>
      <c r="AZ45" s="153">
        <v>0.2</v>
      </c>
      <c r="BA45" s="132">
        <f t="shared" si="19"/>
        <v>6800000000</v>
      </c>
      <c r="BB45" s="134">
        <v>0.13333333333333336</v>
      </c>
      <c r="BC45" s="132">
        <f t="shared" si="20"/>
        <v>4533333333.333334</v>
      </c>
      <c r="BD45" s="134">
        <v>6.666666666666668E-2</v>
      </c>
      <c r="BE45" s="132">
        <f t="shared" si="21"/>
        <v>2266666666.666667</v>
      </c>
      <c r="BF45" s="134">
        <v>4.4444444444444453E-2</v>
      </c>
      <c r="BG45" s="132">
        <f t="shared" si="7"/>
        <v>1511111111.1111114</v>
      </c>
    </row>
    <row r="46" spans="2:59" hidden="1">
      <c r="B46" s="39">
        <v>23000000</v>
      </c>
      <c r="C46" s="39">
        <v>46000000</v>
      </c>
      <c r="D46"/>
      <c r="F46" s="40">
        <v>7</v>
      </c>
      <c r="H46" s="145"/>
      <c r="K46" s="40" t="s">
        <v>708</v>
      </c>
      <c r="L46" s="134"/>
      <c r="M46" s="132">
        <f t="shared" si="22"/>
        <v>0</v>
      </c>
      <c r="N46" s="176"/>
      <c r="O46" s="132">
        <f t="shared" si="2"/>
        <v>0</v>
      </c>
      <c r="P46" s="134"/>
      <c r="Q46" s="132">
        <f t="shared" si="26"/>
        <v>0</v>
      </c>
      <c r="R46" s="176"/>
      <c r="S46" s="132">
        <f t="shared" si="27"/>
        <v>0</v>
      </c>
      <c r="T46" s="136"/>
      <c r="U46" s="132">
        <f t="shared" si="23"/>
        <v>0</v>
      </c>
      <c r="V46" s="134"/>
      <c r="W46" s="132">
        <f t="shared" si="24"/>
        <v>0</v>
      </c>
      <c r="X46" s="134"/>
      <c r="Y46" s="132">
        <f t="shared" si="25"/>
        <v>0</v>
      </c>
      <c r="Z46" s="134"/>
      <c r="AA46" s="132">
        <f t="shared" si="3"/>
        <v>0</v>
      </c>
      <c r="AB46" s="179"/>
      <c r="AC46" s="132">
        <f t="shared" si="10"/>
        <v>0</v>
      </c>
      <c r="AD46" s="134"/>
      <c r="AE46" s="132">
        <f t="shared" si="11"/>
        <v>0</v>
      </c>
      <c r="AF46" s="134"/>
      <c r="AG46" s="132">
        <f t="shared" si="12"/>
        <v>0</v>
      </c>
      <c r="AH46" s="134"/>
      <c r="AI46" s="132">
        <f t="shared" si="13"/>
        <v>0</v>
      </c>
      <c r="AJ46" s="136"/>
      <c r="AK46" s="132">
        <f t="shared" si="14"/>
        <v>0</v>
      </c>
      <c r="AL46" s="134"/>
      <c r="AM46" s="132">
        <f t="shared" si="15"/>
        <v>0</v>
      </c>
      <c r="AN46" s="134"/>
      <c r="AO46" s="132">
        <f t="shared" si="16"/>
        <v>0</v>
      </c>
      <c r="AP46" s="134"/>
      <c r="AQ46" s="132">
        <f t="shared" si="17"/>
        <v>0</v>
      </c>
      <c r="AR46" s="179"/>
      <c r="AS46" s="132">
        <f t="shared" si="18"/>
        <v>0</v>
      </c>
      <c r="AT46" s="134"/>
      <c r="AU46" s="132">
        <f t="shared" si="4"/>
        <v>0</v>
      </c>
      <c r="AV46" s="134"/>
      <c r="AW46" s="132">
        <f t="shared" si="5"/>
        <v>0</v>
      </c>
      <c r="AX46" s="134"/>
      <c r="AY46" s="132">
        <f t="shared" si="6"/>
        <v>0</v>
      </c>
      <c r="AZ46" s="136"/>
      <c r="BA46" s="132">
        <f t="shared" si="19"/>
        <v>0</v>
      </c>
      <c r="BB46" s="134"/>
      <c r="BC46" s="132">
        <f t="shared" si="20"/>
        <v>0</v>
      </c>
      <c r="BD46" s="134"/>
      <c r="BE46" s="132">
        <f t="shared" si="21"/>
        <v>0</v>
      </c>
      <c r="BF46" s="134"/>
      <c r="BG46" s="132">
        <f t="shared" si="7"/>
        <v>0</v>
      </c>
    </row>
    <row r="47" spans="2:59" hidden="1">
      <c r="B47" s="39">
        <v>2300000000</v>
      </c>
      <c r="D47"/>
      <c r="F47" s="40">
        <v>7</v>
      </c>
      <c r="H47" s="145"/>
      <c r="K47" s="40" t="s">
        <v>708</v>
      </c>
      <c r="L47" s="134">
        <v>0.45</v>
      </c>
      <c r="M47" s="132">
        <f t="shared" si="22"/>
        <v>1035000000</v>
      </c>
      <c r="N47" s="176">
        <v>0.30000000000000004</v>
      </c>
      <c r="O47" s="132">
        <f t="shared" si="2"/>
        <v>690000000.00000012</v>
      </c>
      <c r="P47" s="134">
        <v>0.2</v>
      </c>
      <c r="Q47" s="132">
        <f t="shared" si="26"/>
        <v>552000000.00000012</v>
      </c>
      <c r="R47" s="176">
        <v>0.1</v>
      </c>
      <c r="S47" s="132">
        <f t="shared" si="27"/>
        <v>138000000.00000003</v>
      </c>
      <c r="T47" s="136">
        <v>0.45</v>
      </c>
      <c r="U47" s="132">
        <f t="shared" si="23"/>
        <v>1035000000</v>
      </c>
      <c r="V47" s="134">
        <v>0.30000000000000004</v>
      </c>
      <c r="W47" s="132">
        <f t="shared" si="24"/>
        <v>690000000.00000012</v>
      </c>
      <c r="X47" s="134">
        <v>0.15000000000000002</v>
      </c>
      <c r="Y47" s="132">
        <f t="shared" si="25"/>
        <v>345000000.00000006</v>
      </c>
      <c r="Z47" s="134">
        <v>0.1</v>
      </c>
      <c r="AA47" s="132">
        <f t="shared" si="3"/>
        <v>230000000</v>
      </c>
      <c r="AB47" s="179">
        <v>0.5</v>
      </c>
      <c r="AC47" s="132">
        <f t="shared" si="10"/>
        <v>1150000000</v>
      </c>
      <c r="AD47" s="134">
        <v>0.33333333333333337</v>
      </c>
      <c r="AE47" s="132">
        <f t="shared" si="11"/>
        <v>766666666.66666675</v>
      </c>
      <c r="AF47" s="134">
        <v>0.16666666666666669</v>
      </c>
      <c r="AG47" s="132">
        <f t="shared" si="12"/>
        <v>383333333.33333337</v>
      </c>
      <c r="AH47" s="134">
        <v>0.2</v>
      </c>
      <c r="AI47" s="132">
        <f t="shared" si="13"/>
        <v>460000000</v>
      </c>
      <c r="AJ47" s="136">
        <v>0.35</v>
      </c>
      <c r="AK47" s="132">
        <f t="shared" si="14"/>
        <v>0</v>
      </c>
      <c r="AL47" s="134">
        <v>0.23333333333333334</v>
      </c>
      <c r="AM47" s="132">
        <f t="shared" si="15"/>
        <v>0</v>
      </c>
      <c r="AN47" s="134">
        <v>0.11666666666666667</v>
      </c>
      <c r="AO47" s="132">
        <f t="shared" si="16"/>
        <v>0</v>
      </c>
      <c r="AP47" s="134">
        <v>7.7777777777777779E-2</v>
      </c>
      <c r="AQ47" s="132">
        <f t="shared" si="17"/>
        <v>0</v>
      </c>
      <c r="AR47" s="179">
        <v>0.55000000000000004</v>
      </c>
      <c r="AS47" s="132">
        <f t="shared" si="18"/>
        <v>1265000000</v>
      </c>
      <c r="AT47" s="134">
        <v>0.3666666666666667</v>
      </c>
      <c r="AU47" s="132">
        <f t="shared" si="4"/>
        <v>843333333.33333337</v>
      </c>
      <c r="AV47" s="134">
        <v>0.18333333333333335</v>
      </c>
      <c r="AW47" s="132">
        <f t="shared" si="5"/>
        <v>421666666.66666669</v>
      </c>
      <c r="AX47" s="134">
        <v>0.12222222222222223</v>
      </c>
      <c r="AY47" s="132">
        <f t="shared" si="6"/>
        <v>281111111.1111111</v>
      </c>
      <c r="AZ47" s="136">
        <v>0.4</v>
      </c>
      <c r="BA47" s="132">
        <f t="shared" si="19"/>
        <v>920000000</v>
      </c>
      <c r="BB47" s="134">
        <v>0.26666666666666672</v>
      </c>
      <c r="BC47" s="132">
        <f t="shared" si="20"/>
        <v>613333333.33333349</v>
      </c>
      <c r="BD47" s="134">
        <v>0.13333333333333336</v>
      </c>
      <c r="BE47" s="132">
        <f t="shared" si="21"/>
        <v>306666666.66666675</v>
      </c>
      <c r="BF47" s="134">
        <v>8.8888888888888906E-2</v>
      </c>
      <c r="BG47" s="132">
        <f t="shared" si="7"/>
        <v>204444444.44444448</v>
      </c>
    </row>
    <row r="48" spans="2:59" hidden="1">
      <c r="B48" s="39">
        <v>1020000000</v>
      </c>
      <c r="C48" s="39">
        <v>200000400</v>
      </c>
      <c r="D48"/>
      <c r="F48" s="40">
        <v>8</v>
      </c>
      <c r="H48" s="145"/>
      <c r="K48" s="40" t="s">
        <v>708</v>
      </c>
      <c r="L48" s="152">
        <v>0.16</v>
      </c>
      <c r="M48" s="132">
        <f t="shared" si="22"/>
        <v>163200000</v>
      </c>
      <c r="N48" s="176">
        <v>0.10666666666666666</v>
      </c>
      <c r="O48" s="132">
        <f t="shared" si="2"/>
        <v>108800000</v>
      </c>
      <c r="P48" s="134">
        <v>5.333333333333333E-2</v>
      </c>
      <c r="Q48" s="132">
        <f t="shared" si="26"/>
        <v>87040000</v>
      </c>
      <c r="R48" s="134">
        <v>3.5555555555555549E-2</v>
      </c>
      <c r="S48" s="132">
        <f t="shared" si="27"/>
        <v>21760000</v>
      </c>
      <c r="T48" s="153">
        <v>0.13</v>
      </c>
      <c r="U48" s="132">
        <f t="shared" si="23"/>
        <v>132600000</v>
      </c>
      <c r="V48" s="134">
        <v>8.666666666666667E-2</v>
      </c>
      <c r="W48" s="132">
        <f t="shared" si="24"/>
        <v>88400000</v>
      </c>
      <c r="X48" s="134">
        <v>0.04</v>
      </c>
      <c r="Y48" s="132">
        <f t="shared" si="25"/>
        <v>40800000</v>
      </c>
      <c r="Z48" s="134">
        <v>2.8888888888888888E-2</v>
      </c>
      <c r="AA48" s="132">
        <f t="shared" si="3"/>
        <v>29466666.666666664</v>
      </c>
      <c r="AB48" s="154">
        <v>0.2</v>
      </c>
      <c r="AC48" s="132">
        <f t="shared" si="10"/>
        <v>204000000</v>
      </c>
      <c r="AD48" s="134">
        <v>0</v>
      </c>
      <c r="AE48" s="132">
        <f t="shared" si="11"/>
        <v>0</v>
      </c>
      <c r="AF48" s="134">
        <v>0</v>
      </c>
      <c r="AG48" s="132">
        <f t="shared" si="12"/>
        <v>0</v>
      </c>
      <c r="AH48" s="134">
        <v>0</v>
      </c>
      <c r="AI48" s="132">
        <f t="shared" si="13"/>
        <v>0</v>
      </c>
      <c r="AJ48" s="153">
        <v>0.2</v>
      </c>
      <c r="AK48" s="132">
        <f t="shared" si="14"/>
        <v>40000080</v>
      </c>
      <c r="AL48" s="134">
        <v>0.13333333333333336</v>
      </c>
      <c r="AM48" s="132">
        <f t="shared" si="15"/>
        <v>26666720.000000004</v>
      </c>
      <c r="AN48" s="134">
        <v>6.666666666666668E-2</v>
      </c>
      <c r="AO48" s="132">
        <f t="shared" si="16"/>
        <v>13333360.000000002</v>
      </c>
      <c r="AP48" s="134">
        <v>4.4444444444444453E-2</v>
      </c>
      <c r="AQ48" s="132">
        <f t="shared" si="17"/>
        <v>8888906.6666666679</v>
      </c>
      <c r="AR48" s="154">
        <v>0.25</v>
      </c>
      <c r="AS48" s="132">
        <f t="shared" si="18"/>
        <v>255000000</v>
      </c>
      <c r="AT48" s="134">
        <v>0.16666666666666669</v>
      </c>
      <c r="AU48" s="132">
        <f t="shared" si="4"/>
        <v>170000000.00000003</v>
      </c>
      <c r="AV48" s="134">
        <v>8.3333333333333343E-2</v>
      </c>
      <c r="AW48" s="132">
        <f t="shared" si="5"/>
        <v>85000000.000000015</v>
      </c>
      <c r="AX48" s="134">
        <v>5.5555555555555566E-2</v>
      </c>
      <c r="AY48" s="132">
        <f t="shared" si="6"/>
        <v>56666666.666666679</v>
      </c>
      <c r="AZ48" s="153">
        <v>0.28000000000000003</v>
      </c>
      <c r="BA48" s="132">
        <f t="shared" si="19"/>
        <v>285600000</v>
      </c>
      <c r="BB48" s="134">
        <v>0.1866666666666667</v>
      </c>
      <c r="BC48" s="132">
        <f t="shared" si="20"/>
        <v>190400000.00000003</v>
      </c>
      <c r="BD48" s="134">
        <v>9.3333333333333351E-2</v>
      </c>
      <c r="BE48" s="132">
        <f t="shared" si="21"/>
        <v>95200000.000000015</v>
      </c>
      <c r="BF48" s="134">
        <v>6.2222222222222234E-2</v>
      </c>
      <c r="BG48" s="132">
        <f t="shared" si="7"/>
        <v>63466666.666666679</v>
      </c>
    </row>
    <row r="49" spans="2:59" hidden="1">
      <c r="B49" s="39">
        <v>4400000000</v>
      </c>
      <c r="C49" s="39">
        <v>7800000</v>
      </c>
      <c r="D49"/>
      <c r="F49" s="40">
        <v>8</v>
      </c>
      <c r="H49" s="145"/>
      <c r="K49" s="40" t="s">
        <v>708</v>
      </c>
      <c r="M49" s="132">
        <f t="shared" si="22"/>
        <v>0</v>
      </c>
      <c r="N49" s="176"/>
      <c r="O49" s="132">
        <f t="shared" si="2"/>
        <v>0</v>
      </c>
      <c r="P49" s="134"/>
      <c r="Q49" s="132">
        <f t="shared" si="26"/>
        <v>0</v>
      </c>
      <c r="R49" s="134"/>
      <c r="S49" s="132">
        <f t="shared" si="27"/>
        <v>0</v>
      </c>
      <c r="T49" s="153"/>
      <c r="U49" s="132">
        <f t="shared" si="23"/>
        <v>0</v>
      </c>
      <c r="V49" s="134"/>
      <c r="W49" s="132">
        <f t="shared" si="24"/>
        <v>0</v>
      </c>
      <c r="X49" s="134"/>
      <c r="Y49" s="132">
        <f t="shared" si="25"/>
        <v>0</v>
      </c>
      <c r="Z49" s="134"/>
      <c r="AA49" s="132">
        <f t="shared" si="3"/>
        <v>0</v>
      </c>
      <c r="AB49" s="154"/>
      <c r="AC49" s="132">
        <f t="shared" si="10"/>
        <v>0</v>
      </c>
      <c r="AD49" s="134"/>
      <c r="AE49" s="132">
        <f t="shared" si="11"/>
        <v>0</v>
      </c>
      <c r="AF49" s="134"/>
      <c r="AG49" s="132">
        <f t="shared" si="12"/>
        <v>0</v>
      </c>
      <c r="AH49" s="134"/>
      <c r="AI49" s="132">
        <f t="shared" si="13"/>
        <v>0</v>
      </c>
      <c r="AK49" s="132">
        <f t="shared" si="14"/>
        <v>0</v>
      </c>
      <c r="AL49" s="134"/>
      <c r="AM49" s="132">
        <f t="shared" si="15"/>
        <v>0</v>
      </c>
      <c r="AN49" s="134"/>
      <c r="AO49" s="132">
        <f t="shared" si="16"/>
        <v>0</v>
      </c>
      <c r="AP49" s="134"/>
      <c r="AQ49" s="132">
        <f t="shared" si="17"/>
        <v>0</v>
      </c>
      <c r="AS49" s="132">
        <f t="shared" si="18"/>
        <v>0</v>
      </c>
      <c r="AT49" s="134"/>
      <c r="AU49" s="132">
        <f t="shared" si="4"/>
        <v>0</v>
      </c>
      <c r="AV49" s="134"/>
      <c r="AW49" s="132">
        <f t="shared" si="5"/>
        <v>0</v>
      </c>
      <c r="AX49" s="134"/>
      <c r="AY49" s="132">
        <f t="shared" si="6"/>
        <v>0</v>
      </c>
      <c r="AZ49" s="153"/>
      <c r="BA49" s="132">
        <f t="shared" si="19"/>
        <v>0</v>
      </c>
      <c r="BB49" s="134"/>
      <c r="BC49" s="132">
        <f t="shared" si="20"/>
        <v>0</v>
      </c>
      <c r="BD49" s="134"/>
      <c r="BE49" s="132">
        <f t="shared" si="21"/>
        <v>0</v>
      </c>
      <c r="BF49" s="134"/>
      <c r="BG49" s="132">
        <f t="shared" si="7"/>
        <v>0</v>
      </c>
    </row>
    <row r="50" spans="2:59" hidden="1">
      <c r="B50" s="39">
        <v>6600000000</v>
      </c>
      <c r="D50"/>
      <c r="F50" s="40">
        <v>8</v>
      </c>
      <c r="H50" s="145"/>
      <c r="K50" s="40" t="s">
        <v>708</v>
      </c>
      <c r="L50" s="134"/>
      <c r="M50" s="132">
        <f t="shared" si="22"/>
        <v>0</v>
      </c>
      <c r="N50" s="176"/>
      <c r="O50" s="132">
        <f t="shared" si="2"/>
        <v>0</v>
      </c>
      <c r="P50" s="134"/>
      <c r="Q50" s="132">
        <f t="shared" si="26"/>
        <v>0</v>
      </c>
      <c r="R50" s="134"/>
      <c r="S50" s="132">
        <f t="shared" si="27"/>
        <v>0</v>
      </c>
      <c r="T50" s="136"/>
      <c r="U50" s="132">
        <f t="shared" si="23"/>
        <v>0</v>
      </c>
      <c r="V50" s="134"/>
      <c r="W50" s="132">
        <f t="shared" si="24"/>
        <v>0</v>
      </c>
      <c r="X50" s="134"/>
      <c r="Y50" s="132">
        <f t="shared" si="25"/>
        <v>0</v>
      </c>
      <c r="Z50" s="134"/>
      <c r="AA50" s="132">
        <f t="shared" si="3"/>
        <v>0</v>
      </c>
      <c r="AB50" s="179"/>
      <c r="AC50" s="132">
        <f t="shared" si="10"/>
        <v>0</v>
      </c>
      <c r="AD50" s="134"/>
      <c r="AE50" s="132">
        <f t="shared" si="11"/>
        <v>0</v>
      </c>
      <c r="AF50" s="134"/>
      <c r="AG50" s="132">
        <f t="shared" si="12"/>
        <v>0</v>
      </c>
      <c r="AH50" s="134"/>
      <c r="AI50" s="132">
        <f t="shared" si="13"/>
        <v>0</v>
      </c>
      <c r="AJ50" s="136"/>
      <c r="AK50" s="132">
        <f t="shared" si="14"/>
        <v>0</v>
      </c>
      <c r="AL50" s="134"/>
      <c r="AM50" s="132">
        <f t="shared" si="15"/>
        <v>0</v>
      </c>
      <c r="AN50" s="180"/>
      <c r="AO50" s="132">
        <f t="shared" si="16"/>
        <v>0</v>
      </c>
      <c r="AP50" s="134"/>
      <c r="AQ50" s="132">
        <f t="shared" si="17"/>
        <v>0</v>
      </c>
      <c r="AR50" s="179"/>
      <c r="AS50" s="132">
        <f t="shared" si="18"/>
        <v>0</v>
      </c>
      <c r="AT50" s="134"/>
      <c r="AU50" s="132">
        <f t="shared" si="4"/>
        <v>0</v>
      </c>
      <c r="AV50" s="134"/>
      <c r="AW50" s="132">
        <f t="shared" si="5"/>
        <v>0</v>
      </c>
      <c r="AX50" s="134"/>
      <c r="AY50" s="132">
        <f t="shared" si="6"/>
        <v>0</v>
      </c>
      <c r="AZ50" s="136"/>
      <c r="BA50" s="132">
        <f t="shared" si="19"/>
        <v>0</v>
      </c>
      <c r="BB50" s="134"/>
      <c r="BC50" s="132">
        <f t="shared" si="20"/>
        <v>0</v>
      </c>
      <c r="BD50" s="134"/>
      <c r="BE50" s="132">
        <f t="shared" si="21"/>
        <v>0</v>
      </c>
      <c r="BF50" s="134"/>
      <c r="BG50" s="132">
        <f t="shared" si="7"/>
        <v>0</v>
      </c>
    </row>
    <row r="51" spans="2:59" hidden="1">
      <c r="B51" s="39">
        <v>7000000000</v>
      </c>
      <c r="C51" s="39">
        <v>4600000</v>
      </c>
      <c r="D51"/>
      <c r="F51" s="40">
        <v>8</v>
      </c>
      <c r="H51" s="145"/>
      <c r="K51" s="40" t="s">
        <v>708</v>
      </c>
      <c r="L51" s="134">
        <v>0.1</v>
      </c>
      <c r="M51" s="132">
        <f t="shared" si="22"/>
        <v>700000000</v>
      </c>
      <c r="N51" s="176">
        <v>6.666666666666668E-2</v>
      </c>
      <c r="O51" s="132">
        <f t="shared" si="2"/>
        <v>466666666.66666675</v>
      </c>
      <c r="P51" s="134">
        <v>3.333333333333334E-2</v>
      </c>
      <c r="Q51" s="132">
        <f t="shared" si="26"/>
        <v>373333333.33333343</v>
      </c>
      <c r="R51" s="134">
        <v>2.2222222222222227E-2</v>
      </c>
      <c r="S51" s="132">
        <f t="shared" si="27"/>
        <v>93333333.333333358</v>
      </c>
      <c r="T51" s="136">
        <v>0.15</v>
      </c>
      <c r="U51" s="132">
        <f t="shared" si="23"/>
        <v>1050000000</v>
      </c>
      <c r="V51" s="134">
        <v>0.1</v>
      </c>
      <c r="W51" s="132">
        <f t="shared" si="24"/>
        <v>700000000</v>
      </c>
      <c r="X51" s="134">
        <v>0.05</v>
      </c>
      <c r="Y51" s="132">
        <f t="shared" si="25"/>
        <v>350000000</v>
      </c>
      <c r="Z51" s="134">
        <v>3.333333333333334E-2</v>
      </c>
      <c r="AA51" s="132">
        <f t="shared" si="3"/>
        <v>233333333.33333337</v>
      </c>
      <c r="AB51" s="179">
        <v>0.15</v>
      </c>
      <c r="AC51" s="132">
        <f t="shared" si="10"/>
        <v>1050000000</v>
      </c>
      <c r="AD51" s="134">
        <v>0.1</v>
      </c>
      <c r="AE51" s="132">
        <f t="shared" si="11"/>
        <v>700000000</v>
      </c>
      <c r="AF51" s="134">
        <v>0.05</v>
      </c>
      <c r="AG51" s="132">
        <f t="shared" si="12"/>
        <v>350000000</v>
      </c>
      <c r="AH51" s="134">
        <v>0</v>
      </c>
      <c r="AI51" s="132">
        <f t="shared" si="13"/>
        <v>0</v>
      </c>
      <c r="AJ51" s="136">
        <v>0.1</v>
      </c>
      <c r="AK51" s="132">
        <f t="shared" si="14"/>
        <v>460000</v>
      </c>
      <c r="AL51" s="134">
        <v>6.666666666666668E-2</v>
      </c>
      <c r="AM51" s="132">
        <f t="shared" si="15"/>
        <v>306666.66666666674</v>
      </c>
      <c r="AN51" s="134">
        <v>0</v>
      </c>
      <c r="AO51" s="132">
        <f t="shared" si="16"/>
        <v>0</v>
      </c>
      <c r="AP51" s="134">
        <v>2.2222222222222227E-2</v>
      </c>
      <c r="AQ51" s="132">
        <f t="shared" si="17"/>
        <v>102222.22222222225</v>
      </c>
      <c r="AR51" s="179">
        <v>0.4</v>
      </c>
      <c r="AS51" s="132">
        <f t="shared" si="18"/>
        <v>2800000000</v>
      </c>
      <c r="AT51" s="134">
        <v>0.26666666666666672</v>
      </c>
      <c r="AU51" s="132">
        <f t="shared" si="4"/>
        <v>1866666666.666667</v>
      </c>
      <c r="AV51" s="134">
        <v>0.13333333333333336</v>
      </c>
      <c r="AW51" s="132">
        <f t="shared" si="5"/>
        <v>933333333.33333349</v>
      </c>
      <c r="AX51" s="134">
        <v>8.8888888888888906E-2</v>
      </c>
      <c r="AY51" s="132">
        <f t="shared" si="6"/>
        <v>622222222.22222233</v>
      </c>
      <c r="AZ51" s="136">
        <v>0.14000000000000001</v>
      </c>
      <c r="BA51" s="132">
        <f t="shared" si="19"/>
        <v>980000000.00000012</v>
      </c>
      <c r="BB51" s="134">
        <v>9.3333333333333351E-2</v>
      </c>
      <c r="BC51" s="132">
        <f t="shared" si="20"/>
        <v>653333333.33333349</v>
      </c>
      <c r="BD51" s="134">
        <v>4.6666666666666676E-2</v>
      </c>
      <c r="BE51" s="132">
        <f t="shared" si="21"/>
        <v>326666666.66666675</v>
      </c>
      <c r="BF51" s="134">
        <v>3.1111111111111117E-2</v>
      </c>
      <c r="BG51" s="132">
        <f t="shared" si="7"/>
        <v>217777777.77777782</v>
      </c>
    </row>
    <row r="52" spans="2:59" hidden="1">
      <c r="B52" s="39">
        <v>2500000000</v>
      </c>
      <c r="C52" s="39">
        <v>2000000</v>
      </c>
      <c r="D52"/>
      <c r="F52" s="40">
        <v>9</v>
      </c>
      <c r="H52" s="144"/>
      <c r="K52" s="40" t="s">
        <v>708</v>
      </c>
      <c r="L52" s="134">
        <v>0.2</v>
      </c>
      <c r="M52" s="132">
        <f t="shared" si="22"/>
        <v>500000000</v>
      </c>
      <c r="N52" s="176">
        <v>0.1</v>
      </c>
      <c r="O52" s="132">
        <f t="shared" si="2"/>
        <v>250000000</v>
      </c>
      <c r="P52" s="134">
        <v>0.05</v>
      </c>
      <c r="Q52" s="132">
        <f t="shared" si="26"/>
        <v>200000000</v>
      </c>
      <c r="R52" s="134">
        <v>3.333333333333334E-2</v>
      </c>
      <c r="S52" s="132">
        <f t="shared" si="27"/>
        <v>50000000</v>
      </c>
      <c r="T52" s="136">
        <v>0.25</v>
      </c>
      <c r="U52" s="132">
        <f t="shared" si="23"/>
        <v>625000000</v>
      </c>
      <c r="V52" s="134">
        <v>0.2</v>
      </c>
      <c r="W52" s="132">
        <f t="shared" si="24"/>
        <v>500000000</v>
      </c>
      <c r="X52" s="134">
        <v>0.1</v>
      </c>
      <c r="Y52" s="132">
        <f t="shared" si="25"/>
        <v>250000000</v>
      </c>
      <c r="Z52" s="134">
        <v>6.666666666666668E-2</v>
      </c>
      <c r="AA52" s="132">
        <f t="shared" si="3"/>
        <v>166666666.66666669</v>
      </c>
      <c r="AB52" s="179">
        <v>0.25</v>
      </c>
      <c r="AC52" s="132">
        <f t="shared" si="10"/>
        <v>625000000</v>
      </c>
      <c r="AD52" s="134">
        <v>0.16666666666666669</v>
      </c>
      <c r="AE52" s="132">
        <f t="shared" si="11"/>
        <v>416666666.66666669</v>
      </c>
      <c r="AF52" s="134">
        <v>8.3333333333333343E-2</v>
      </c>
      <c r="AG52" s="132">
        <f t="shared" si="12"/>
        <v>208333333.33333334</v>
      </c>
      <c r="AH52" s="134">
        <v>5.5555555555555566E-2</v>
      </c>
      <c r="AI52" s="132">
        <f t="shared" si="13"/>
        <v>138888888.88888893</v>
      </c>
      <c r="AJ52" s="136">
        <v>0.2</v>
      </c>
      <c r="AK52" s="132">
        <f t="shared" si="14"/>
        <v>400000</v>
      </c>
      <c r="AL52" s="134">
        <v>0.13333333333333336</v>
      </c>
      <c r="AM52" s="132">
        <f t="shared" si="15"/>
        <v>266666.66666666674</v>
      </c>
      <c r="AN52" s="134">
        <v>6.666666666666668E-2</v>
      </c>
      <c r="AO52" s="132">
        <f t="shared" si="16"/>
        <v>133333.33333333337</v>
      </c>
      <c r="AP52" s="134">
        <v>4.4444444444444453E-2</v>
      </c>
      <c r="AQ52" s="132">
        <f t="shared" si="17"/>
        <v>88888.888888888905</v>
      </c>
      <c r="AR52" s="179">
        <v>0.2</v>
      </c>
      <c r="AS52" s="132">
        <f t="shared" si="18"/>
        <v>500000000</v>
      </c>
      <c r="AT52" s="134">
        <v>0.13333333333333336</v>
      </c>
      <c r="AU52" s="132">
        <f t="shared" si="4"/>
        <v>333333333.33333337</v>
      </c>
      <c r="AV52" s="134">
        <v>6.666666666666668E-2</v>
      </c>
      <c r="AW52" s="132">
        <f t="shared" si="5"/>
        <v>166666666.66666669</v>
      </c>
      <c r="AX52" s="134">
        <v>4.4444444444444453E-2</v>
      </c>
      <c r="AY52" s="132">
        <f t="shared" si="6"/>
        <v>111111111.11111113</v>
      </c>
      <c r="AZ52" s="136">
        <v>0.19</v>
      </c>
      <c r="BA52" s="132">
        <f t="shared" si="19"/>
        <v>475000000</v>
      </c>
      <c r="BB52" s="134">
        <v>0.12666666666666665</v>
      </c>
      <c r="BC52" s="132">
        <f t="shared" si="20"/>
        <v>316666666.66666663</v>
      </c>
      <c r="BD52" s="134">
        <v>6.3333333333333325E-2</v>
      </c>
      <c r="BE52" s="132">
        <f t="shared" si="21"/>
        <v>158333333.33333331</v>
      </c>
      <c r="BF52" s="134">
        <v>4.2222222222222217E-2</v>
      </c>
      <c r="BG52" s="132">
        <f t="shared" si="7"/>
        <v>105555555.55555554</v>
      </c>
    </row>
    <row r="53" spans="2:59" hidden="1">
      <c r="B53" s="39">
        <v>340000000</v>
      </c>
      <c r="C53" s="39">
        <v>1000000</v>
      </c>
      <c r="D53"/>
      <c r="F53" s="40">
        <v>9</v>
      </c>
      <c r="H53" s="144"/>
      <c r="K53" s="40" t="s">
        <v>708</v>
      </c>
      <c r="L53" s="134">
        <v>0.25</v>
      </c>
      <c r="M53" s="132">
        <f t="shared" si="22"/>
        <v>85000000</v>
      </c>
      <c r="N53" s="176">
        <v>0.05</v>
      </c>
      <c r="O53" s="132">
        <f t="shared" si="2"/>
        <v>17000000</v>
      </c>
      <c r="P53" s="134">
        <v>5.0000000000000001E-3</v>
      </c>
      <c r="Q53" s="132">
        <f t="shared" si="26"/>
        <v>13600000</v>
      </c>
      <c r="R53" s="134">
        <v>1.666666666666667E-2</v>
      </c>
      <c r="S53" s="132">
        <f t="shared" si="27"/>
        <v>3400000</v>
      </c>
      <c r="T53" s="136">
        <v>0.1</v>
      </c>
      <c r="U53" s="132">
        <f t="shared" si="23"/>
        <v>34000000</v>
      </c>
      <c r="V53" s="134">
        <v>6.666666666666668E-2</v>
      </c>
      <c r="W53" s="132">
        <f t="shared" si="24"/>
        <v>22666666.666666672</v>
      </c>
      <c r="X53" s="134">
        <v>3.333333333333334E-2</v>
      </c>
      <c r="Y53" s="132">
        <f t="shared" si="25"/>
        <v>11333333.333333336</v>
      </c>
      <c r="Z53" s="134">
        <v>2.2222222222222227E-2</v>
      </c>
      <c r="AA53" s="132">
        <f t="shared" si="3"/>
        <v>7555555.5555555569</v>
      </c>
      <c r="AB53" s="179">
        <v>0.3</v>
      </c>
      <c r="AC53" s="132">
        <f t="shared" si="10"/>
        <v>102000000</v>
      </c>
      <c r="AD53" s="134">
        <v>0.2</v>
      </c>
      <c r="AE53" s="132">
        <f t="shared" si="11"/>
        <v>68000000</v>
      </c>
      <c r="AF53" s="134">
        <v>0.1</v>
      </c>
      <c r="AG53" s="132">
        <f t="shared" si="12"/>
        <v>34000000</v>
      </c>
      <c r="AH53" s="134">
        <v>0.1</v>
      </c>
      <c r="AI53" s="132">
        <f t="shared" si="13"/>
        <v>34000000</v>
      </c>
      <c r="AJ53" s="136">
        <v>0.35</v>
      </c>
      <c r="AK53" s="132">
        <f t="shared" si="14"/>
        <v>350000</v>
      </c>
      <c r="AL53" s="134">
        <v>0.23333333333333334</v>
      </c>
      <c r="AM53" s="132">
        <f t="shared" si="15"/>
        <v>233333.33333333334</v>
      </c>
      <c r="AN53" s="134">
        <v>0.11666666666666667</v>
      </c>
      <c r="AO53" s="132">
        <f t="shared" si="16"/>
        <v>116666.66666666667</v>
      </c>
      <c r="AP53" s="134">
        <v>7.7777777777777779E-2</v>
      </c>
      <c r="AQ53" s="132">
        <f t="shared" si="17"/>
        <v>77777.777777777781</v>
      </c>
      <c r="AR53" s="179">
        <v>0.1</v>
      </c>
      <c r="AS53" s="132">
        <f t="shared" si="18"/>
        <v>34000000</v>
      </c>
      <c r="AT53" s="134">
        <v>6.666666666666668E-2</v>
      </c>
      <c r="AU53" s="132">
        <f t="shared" si="4"/>
        <v>22666666.666666672</v>
      </c>
      <c r="AV53" s="134">
        <v>3.333333333333334E-2</v>
      </c>
      <c r="AW53" s="132">
        <f t="shared" si="5"/>
        <v>11333333.333333336</v>
      </c>
      <c r="AX53" s="134">
        <v>2.2222222222222227E-2</v>
      </c>
      <c r="AY53" s="132">
        <f t="shared" si="6"/>
        <v>7555555.5555555569</v>
      </c>
      <c r="AZ53" s="136">
        <v>0.3</v>
      </c>
      <c r="BA53" s="132">
        <f t="shared" si="19"/>
        <v>102000000</v>
      </c>
      <c r="BB53" s="134">
        <v>0.2</v>
      </c>
      <c r="BC53" s="132">
        <f t="shared" si="20"/>
        <v>68000000</v>
      </c>
      <c r="BD53" s="134">
        <v>0.1</v>
      </c>
      <c r="BE53" s="132">
        <f t="shared" si="21"/>
        <v>34000000</v>
      </c>
      <c r="BF53" s="134">
        <v>6.666666666666668E-2</v>
      </c>
      <c r="BG53" s="132">
        <f t="shared" si="7"/>
        <v>22666666.666666672</v>
      </c>
    </row>
    <row r="54" spans="2:59" hidden="1">
      <c r="B54" s="39">
        <v>500000000</v>
      </c>
      <c r="D54"/>
      <c r="F54" s="40">
        <v>9</v>
      </c>
      <c r="H54" s="144"/>
      <c r="K54" s="40" t="s">
        <v>708</v>
      </c>
      <c r="L54" s="134">
        <v>0.15</v>
      </c>
      <c r="M54" s="132">
        <f t="shared" si="22"/>
        <v>75000000</v>
      </c>
      <c r="N54" s="176">
        <v>0.1</v>
      </c>
      <c r="O54" s="132">
        <f t="shared" si="2"/>
        <v>50000000</v>
      </c>
      <c r="P54" s="134">
        <v>0.05</v>
      </c>
      <c r="Q54" s="132">
        <f t="shared" si="26"/>
        <v>40000000</v>
      </c>
      <c r="R54" s="134">
        <v>3.333333333333334E-2</v>
      </c>
      <c r="S54" s="132">
        <f t="shared" si="27"/>
        <v>10000000</v>
      </c>
      <c r="T54" s="136">
        <v>0.18</v>
      </c>
      <c r="U54" s="132">
        <f t="shared" si="23"/>
        <v>90000000</v>
      </c>
      <c r="V54" s="134">
        <v>0.12</v>
      </c>
      <c r="W54" s="132">
        <f t="shared" si="24"/>
        <v>60000000</v>
      </c>
      <c r="X54" s="134">
        <v>0.06</v>
      </c>
      <c r="Y54" s="132">
        <f t="shared" si="25"/>
        <v>30000000</v>
      </c>
      <c r="Z54" s="134">
        <v>3.9999999999999994E-2</v>
      </c>
      <c r="AA54" s="132">
        <f t="shared" si="3"/>
        <v>19999999.999999996</v>
      </c>
      <c r="AB54" s="179">
        <v>0.1</v>
      </c>
      <c r="AC54" s="132">
        <f t="shared" si="10"/>
        <v>50000000</v>
      </c>
      <c r="AD54" s="134">
        <v>6.666666666666668E-2</v>
      </c>
      <c r="AE54" s="132">
        <f t="shared" si="11"/>
        <v>33333333.33333334</v>
      </c>
      <c r="AF54" s="134">
        <v>3.333333333333334E-2</v>
      </c>
      <c r="AG54" s="132">
        <f t="shared" si="12"/>
        <v>16666666.66666667</v>
      </c>
      <c r="AH54" s="134">
        <v>2.2222222222222227E-2</v>
      </c>
      <c r="AI54" s="132">
        <f t="shared" si="13"/>
        <v>11111111.111111114</v>
      </c>
      <c r="AJ54" s="136">
        <v>0.4</v>
      </c>
      <c r="AK54" s="132">
        <f t="shared" si="14"/>
        <v>0</v>
      </c>
      <c r="AL54" s="134">
        <v>0.26666666666666672</v>
      </c>
      <c r="AM54" s="132">
        <f t="shared" si="15"/>
        <v>0</v>
      </c>
      <c r="AN54" s="134">
        <v>0.13333333333333336</v>
      </c>
      <c r="AO54" s="132">
        <f t="shared" si="16"/>
        <v>0</v>
      </c>
      <c r="AP54" s="134">
        <v>8.8888888888888906E-2</v>
      </c>
      <c r="AQ54" s="132">
        <f t="shared" si="17"/>
        <v>0</v>
      </c>
      <c r="AR54" s="179">
        <v>0.35</v>
      </c>
      <c r="AS54" s="132">
        <f t="shared" si="18"/>
        <v>175000000</v>
      </c>
      <c r="AT54" s="134">
        <v>0.23333333333333334</v>
      </c>
      <c r="AU54" s="132">
        <f t="shared" si="4"/>
        <v>116666666.66666667</v>
      </c>
      <c r="AV54" s="134">
        <v>0.11666666666666667</v>
      </c>
      <c r="AW54" s="132">
        <f t="shared" si="5"/>
        <v>58333333.333333336</v>
      </c>
      <c r="AX54" s="134">
        <v>7.7777777777777779E-2</v>
      </c>
      <c r="AY54" s="132">
        <f t="shared" si="6"/>
        <v>38888888.888888888</v>
      </c>
      <c r="AZ54" s="136">
        <v>0.45</v>
      </c>
      <c r="BA54" s="132">
        <f t="shared" si="19"/>
        <v>225000000</v>
      </c>
      <c r="BB54" s="134">
        <v>0.30000000000000004</v>
      </c>
      <c r="BC54" s="132">
        <f t="shared" si="20"/>
        <v>150000000.00000003</v>
      </c>
      <c r="BD54" s="134">
        <v>0.15000000000000002</v>
      </c>
      <c r="BE54" s="132">
        <f t="shared" si="21"/>
        <v>75000000.000000015</v>
      </c>
      <c r="BF54" s="134">
        <v>0.1</v>
      </c>
      <c r="BG54" s="132">
        <f t="shared" si="7"/>
        <v>50000000</v>
      </c>
    </row>
    <row r="55" spans="2:59" hidden="1">
      <c r="B55" s="39">
        <v>60000000</v>
      </c>
      <c r="C55" s="39">
        <v>4000600</v>
      </c>
      <c r="D55"/>
      <c r="F55" s="40">
        <v>9</v>
      </c>
      <c r="H55" s="144"/>
      <c r="K55" s="40" t="s">
        <v>708</v>
      </c>
      <c r="L55" s="134">
        <v>0.3</v>
      </c>
      <c r="M55" s="132">
        <f t="shared" si="22"/>
        <v>18000000</v>
      </c>
      <c r="N55" s="176">
        <v>0.3</v>
      </c>
      <c r="O55" s="132">
        <f t="shared" si="2"/>
        <v>18000000</v>
      </c>
      <c r="P55" s="134">
        <v>0.15</v>
      </c>
      <c r="Q55" s="132">
        <f t="shared" si="26"/>
        <v>14400000</v>
      </c>
      <c r="R55" s="134">
        <v>0.1</v>
      </c>
      <c r="S55" s="132">
        <f t="shared" si="27"/>
        <v>3600000</v>
      </c>
      <c r="T55" s="136">
        <v>0.155</v>
      </c>
      <c r="U55" s="132">
        <f t="shared" si="23"/>
        <v>9300000</v>
      </c>
      <c r="V55" s="134">
        <v>0.08</v>
      </c>
      <c r="W55" s="132">
        <f t="shared" si="24"/>
        <v>4800000</v>
      </c>
      <c r="X55" s="134">
        <v>0.04</v>
      </c>
      <c r="Y55" s="132">
        <f t="shared" si="25"/>
        <v>2400000</v>
      </c>
      <c r="Z55" s="134">
        <v>2.6666666666666665E-2</v>
      </c>
      <c r="AA55" s="132">
        <f t="shared" si="3"/>
        <v>1600000</v>
      </c>
      <c r="AB55" s="179">
        <v>0.4</v>
      </c>
      <c r="AC55" s="132">
        <f t="shared" si="10"/>
        <v>24000000</v>
      </c>
      <c r="AD55" s="134">
        <v>0.26666666666666672</v>
      </c>
      <c r="AE55" s="132">
        <f t="shared" si="11"/>
        <v>16000000.000000004</v>
      </c>
      <c r="AF55" s="134">
        <v>0.13333333333333336</v>
      </c>
      <c r="AG55" s="132">
        <f t="shared" si="12"/>
        <v>8000000.0000000019</v>
      </c>
      <c r="AH55" s="134">
        <v>8.8888888888888906E-2</v>
      </c>
      <c r="AI55" s="132">
        <f t="shared" si="13"/>
        <v>5333333.333333334</v>
      </c>
      <c r="AJ55" s="136">
        <v>0.05</v>
      </c>
      <c r="AK55" s="132">
        <f t="shared" si="14"/>
        <v>200030</v>
      </c>
      <c r="AL55" s="134">
        <v>3.333333333333334E-2</v>
      </c>
      <c r="AM55" s="132">
        <f t="shared" si="15"/>
        <v>133353.33333333337</v>
      </c>
      <c r="AN55" s="134">
        <v>0</v>
      </c>
      <c r="AO55" s="132">
        <f t="shared" si="16"/>
        <v>0</v>
      </c>
      <c r="AP55" s="134">
        <v>1.1111111111111113E-2</v>
      </c>
      <c r="AQ55" s="132">
        <f t="shared" si="17"/>
        <v>44451.111111111117</v>
      </c>
      <c r="AR55" s="179">
        <v>0.25</v>
      </c>
      <c r="AS55" s="132">
        <f t="shared" si="18"/>
        <v>15000000</v>
      </c>
      <c r="AT55" s="134">
        <v>0.16666666666666669</v>
      </c>
      <c r="AU55" s="132">
        <f t="shared" si="4"/>
        <v>10000000.000000002</v>
      </c>
      <c r="AV55" s="134">
        <v>8.3333333333333343E-2</v>
      </c>
      <c r="AW55" s="132">
        <f t="shared" si="5"/>
        <v>5000000.0000000009</v>
      </c>
      <c r="AX55" s="134">
        <v>5.5555555555555566E-2</v>
      </c>
      <c r="AY55" s="132">
        <f t="shared" si="6"/>
        <v>3333333.333333334</v>
      </c>
      <c r="AZ55" s="136">
        <v>0.1</v>
      </c>
      <c r="BA55" s="132">
        <f t="shared" si="19"/>
        <v>6000000</v>
      </c>
      <c r="BB55" s="134">
        <v>6.666666666666668E-2</v>
      </c>
      <c r="BC55" s="132">
        <f t="shared" si="20"/>
        <v>4000000.0000000009</v>
      </c>
      <c r="BD55" s="134">
        <v>3.333333333333334E-2</v>
      </c>
      <c r="BE55" s="132">
        <f t="shared" si="21"/>
        <v>2000000.0000000005</v>
      </c>
      <c r="BF55" s="134">
        <v>2.2222222222222227E-2</v>
      </c>
      <c r="BG55" s="132">
        <f t="shared" si="7"/>
        <v>1333333.3333333335</v>
      </c>
    </row>
    <row r="56" spans="2:59" hidden="1">
      <c r="B56" s="39">
        <v>325000000</v>
      </c>
      <c r="C56" s="39">
        <v>2000400</v>
      </c>
      <c r="D56"/>
      <c r="F56" s="40">
        <v>9</v>
      </c>
      <c r="H56" s="144"/>
      <c r="K56" s="40" t="s">
        <v>708</v>
      </c>
      <c r="L56" s="134">
        <v>0.25</v>
      </c>
      <c r="M56" s="132">
        <f t="shared" si="22"/>
        <v>81250000</v>
      </c>
      <c r="N56" s="134">
        <v>0.16666666666666669</v>
      </c>
      <c r="O56" s="132">
        <f t="shared" si="2"/>
        <v>54166666.666666672</v>
      </c>
      <c r="P56" s="134">
        <v>8.3333333333333343E-2</v>
      </c>
      <c r="Q56" s="132">
        <f t="shared" si="26"/>
        <v>43333333.333333343</v>
      </c>
      <c r="R56" s="134">
        <v>5.5555555555555566E-2</v>
      </c>
      <c r="S56" s="132">
        <f t="shared" si="27"/>
        <v>10833333.333333336</v>
      </c>
      <c r="T56" s="136">
        <v>0.5</v>
      </c>
      <c r="U56" s="132">
        <f t="shared" si="23"/>
        <v>162500000</v>
      </c>
      <c r="V56" s="134">
        <v>0.33333333333333337</v>
      </c>
      <c r="W56" s="132">
        <f t="shared" si="24"/>
        <v>108333333.33333334</v>
      </c>
      <c r="X56" s="134">
        <v>0.16666666666666669</v>
      </c>
      <c r="Y56" s="132">
        <f t="shared" si="25"/>
        <v>54166666.666666672</v>
      </c>
      <c r="Z56" s="134">
        <v>0.11111111111111113</v>
      </c>
      <c r="AA56" s="132">
        <f t="shared" si="3"/>
        <v>36111111.111111119</v>
      </c>
      <c r="AB56" s="179">
        <v>0.1</v>
      </c>
      <c r="AC56" s="132">
        <f t="shared" si="10"/>
        <v>32500000</v>
      </c>
      <c r="AD56" s="134">
        <v>6.666666666666668E-2</v>
      </c>
      <c r="AE56" s="132">
        <f t="shared" si="11"/>
        <v>21666666.666666672</v>
      </c>
      <c r="AF56" s="134">
        <v>0</v>
      </c>
      <c r="AG56" s="132">
        <f t="shared" si="12"/>
        <v>0</v>
      </c>
      <c r="AH56" s="134">
        <v>0.05</v>
      </c>
      <c r="AI56" s="132">
        <f t="shared" si="13"/>
        <v>16250000</v>
      </c>
      <c r="AJ56" s="136">
        <v>7.0000000000000007E-2</v>
      </c>
      <c r="AK56" s="132">
        <f t="shared" si="14"/>
        <v>140028</v>
      </c>
      <c r="AL56" s="134">
        <v>4.6666666666666676E-2</v>
      </c>
      <c r="AM56" s="132">
        <f t="shared" si="15"/>
        <v>93352.000000000015</v>
      </c>
      <c r="AN56" s="134">
        <v>2.3333333333333338E-2</v>
      </c>
      <c r="AO56" s="132">
        <f t="shared" si="16"/>
        <v>46676.000000000007</v>
      </c>
      <c r="AP56" s="134">
        <v>1.5555555555555559E-2</v>
      </c>
      <c r="AQ56" s="132">
        <f t="shared" si="17"/>
        <v>31117.333333333339</v>
      </c>
      <c r="AR56" s="179">
        <v>0.5</v>
      </c>
      <c r="AS56" s="132">
        <f t="shared" si="18"/>
        <v>162500000</v>
      </c>
      <c r="AT56" s="134">
        <v>0.33333333333333337</v>
      </c>
      <c r="AU56" s="132">
        <f t="shared" si="4"/>
        <v>108333333.33333334</v>
      </c>
      <c r="AV56" s="134">
        <v>0.16666666666666669</v>
      </c>
      <c r="AW56" s="132">
        <f t="shared" si="5"/>
        <v>54166666.666666672</v>
      </c>
      <c r="AX56" s="134">
        <v>0.11111111111111113</v>
      </c>
      <c r="AY56" s="132">
        <f t="shared" si="6"/>
        <v>36111111.111111119</v>
      </c>
      <c r="AZ56" s="136">
        <v>0.09</v>
      </c>
      <c r="BA56" s="132">
        <f t="shared" si="19"/>
        <v>29250000</v>
      </c>
      <c r="BB56" s="134">
        <v>0.06</v>
      </c>
      <c r="BC56" s="132">
        <f t="shared" si="20"/>
        <v>19500000</v>
      </c>
      <c r="BD56" s="134">
        <v>0.03</v>
      </c>
      <c r="BE56" s="132">
        <f t="shared" si="21"/>
        <v>9750000</v>
      </c>
      <c r="BF56" s="134">
        <v>1.9999999999999997E-2</v>
      </c>
      <c r="BG56" s="132">
        <f t="shared" si="7"/>
        <v>6499999.9999999991</v>
      </c>
    </row>
    <row r="57" spans="2:59" hidden="1">
      <c r="B57" s="39">
        <v>54000000</v>
      </c>
      <c r="C57" s="39">
        <v>7500000</v>
      </c>
      <c r="D57"/>
      <c r="F57" s="40">
        <v>9</v>
      </c>
      <c r="H57" s="145"/>
      <c r="K57" s="40" t="s">
        <v>708</v>
      </c>
      <c r="L57" s="134">
        <v>0.28000000000000003</v>
      </c>
      <c r="M57" s="132">
        <f t="shared" si="22"/>
        <v>15120000.000000002</v>
      </c>
      <c r="N57" s="134">
        <v>0.13</v>
      </c>
      <c r="O57" s="132">
        <f t="shared" si="2"/>
        <v>7020000</v>
      </c>
      <c r="P57" s="134">
        <v>0.02</v>
      </c>
      <c r="Q57" s="132">
        <f t="shared" si="26"/>
        <v>5616000</v>
      </c>
      <c r="R57" s="134">
        <v>4.3333333333333335E-2</v>
      </c>
      <c r="S57" s="132">
        <f t="shared" si="27"/>
        <v>1404000</v>
      </c>
      <c r="T57" s="136">
        <v>0.16</v>
      </c>
      <c r="U57" s="132">
        <f t="shared" si="23"/>
        <v>8640000</v>
      </c>
      <c r="V57" s="134">
        <v>0.10666666666666666</v>
      </c>
      <c r="W57" s="132">
        <f t="shared" si="24"/>
        <v>5760000</v>
      </c>
      <c r="X57" s="134">
        <v>5.333333333333333E-2</v>
      </c>
      <c r="Y57" s="132">
        <f t="shared" si="25"/>
        <v>2880000</v>
      </c>
      <c r="Z57" s="134">
        <v>3.5555555555555549E-2</v>
      </c>
      <c r="AA57" s="132">
        <f t="shared" si="3"/>
        <v>1919999.9999999995</v>
      </c>
      <c r="AB57" s="179">
        <v>0.35</v>
      </c>
      <c r="AC57" s="132">
        <f t="shared" si="10"/>
        <v>18900000</v>
      </c>
      <c r="AD57" s="134">
        <v>0.23333333333333334</v>
      </c>
      <c r="AE57" s="132">
        <f t="shared" si="11"/>
        <v>12600000</v>
      </c>
      <c r="AF57" s="134">
        <v>0.11666666666666667</v>
      </c>
      <c r="AG57" s="132">
        <f t="shared" si="12"/>
        <v>6300000</v>
      </c>
      <c r="AH57" s="134">
        <v>7.7777777777777779E-2</v>
      </c>
      <c r="AI57" s="132">
        <f t="shared" si="13"/>
        <v>4200000</v>
      </c>
      <c r="AJ57" s="136">
        <v>0.1</v>
      </c>
      <c r="AK57" s="132">
        <f t="shared" si="14"/>
        <v>750000</v>
      </c>
      <c r="AL57" s="134">
        <v>6.666666666666668E-2</v>
      </c>
      <c r="AM57" s="132">
        <f t="shared" si="15"/>
        <v>500000.00000000012</v>
      </c>
      <c r="AN57" s="134">
        <v>3.333333333333334E-2</v>
      </c>
      <c r="AO57" s="132">
        <f t="shared" si="16"/>
        <v>250000.00000000006</v>
      </c>
      <c r="AP57" s="134">
        <v>2.2222222222222227E-2</v>
      </c>
      <c r="AQ57" s="132">
        <f t="shared" si="17"/>
        <v>166666.66666666669</v>
      </c>
      <c r="AR57" s="179">
        <v>0.1</v>
      </c>
      <c r="AS57" s="132">
        <f t="shared" si="18"/>
        <v>5400000</v>
      </c>
      <c r="AT57" s="134">
        <v>6.666666666666668E-2</v>
      </c>
      <c r="AU57" s="132">
        <f t="shared" si="4"/>
        <v>3600000.0000000009</v>
      </c>
      <c r="AV57" s="134">
        <v>3.333333333333334E-2</v>
      </c>
      <c r="AW57" s="132">
        <f t="shared" si="5"/>
        <v>1800000.0000000005</v>
      </c>
      <c r="AX57" s="134">
        <v>2.2222222222222227E-2</v>
      </c>
      <c r="AY57" s="132">
        <f t="shared" si="6"/>
        <v>1200000.0000000002</v>
      </c>
      <c r="AZ57" s="136">
        <v>7.0000000000000007E-2</v>
      </c>
      <c r="BA57" s="132">
        <f t="shared" si="19"/>
        <v>3780000.0000000005</v>
      </c>
      <c r="BB57" s="134">
        <v>4.6666666666666676E-2</v>
      </c>
      <c r="BC57" s="132">
        <f t="shared" si="20"/>
        <v>2520000.0000000005</v>
      </c>
      <c r="BD57" s="134">
        <v>2.3333333333333338E-2</v>
      </c>
      <c r="BE57" s="132">
        <f t="shared" si="21"/>
        <v>1260000.0000000002</v>
      </c>
      <c r="BF57" s="134">
        <v>1.5555555555555559E-2</v>
      </c>
      <c r="BG57" s="132">
        <f t="shared" si="7"/>
        <v>840000.00000000012</v>
      </c>
    </row>
    <row r="58" spans="2:59" hidden="1">
      <c r="B58" s="39">
        <v>900000000</v>
      </c>
      <c r="C58" s="39">
        <v>800000000</v>
      </c>
      <c r="D58"/>
      <c r="F58" s="40">
        <v>9</v>
      </c>
      <c r="H58" s="145"/>
      <c r="K58" s="40" t="s">
        <v>708</v>
      </c>
      <c r="L58" s="134">
        <v>0.18</v>
      </c>
      <c r="M58" s="132">
        <f t="shared" si="22"/>
        <v>162000000</v>
      </c>
      <c r="N58" s="134">
        <v>0.12</v>
      </c>
      <c r="O58" s="132">
        <f t="shared" si="2"/>
        <v>108000000</v>
      </c>
      <c r="P58" s="134">
        <v>0.06</v>
      </c>
      <c r="Q58" s="132">
        <f t="shared" si="26"/>
        <v>86400000</v>
      </c>
      <c r="R58" s="134">
        <v>3.9999999999999994E-2</v>
      </c>
      <c r="S58" s="132">
        <f t="shared" si="27"/>
        <v>21600000</v>
      </c>
      <c r="T58" s="136">
        <v>0.18</v>
      </c>
      <c r="U58" s="132">
        <f t="shared" si="23"/>
        <v>162000000</v>
      </c>
      <c r="V58" s="134">
        <v>0.12</v>
      </c>
      <c r="W58" s="132">
        <f t="shared" si="24"/>
        <v>108000000</v>
      </c>
      <c r="X58" s="134">
        <v>0.06</v>
      </c>
      <c r="Y58" s="132">
        <f t="shared" si="25"/>
        <v>54000000</v>
      </c>
      <c r="Z58" s="134">
        <v>3.9999999999999994E-2</v>
      </c>
      <c r="AA58" s="132">
        <f t="shared" si="3"/>
        <v>35999999.999999993</v>
      </c>
      <c r="AB58" s="179">
        <v>0.2</v>
      </c>
      <c r="AC58" s="132">
        <f t="shared" si="10"/>
        <v>180000000</v>
      </c>
      <c r="AD58" s="134">
        <v>0.1</v>
      </c>
      <c r="AE58" s="132">
        <f t="shared" si="11"/>
        <v>90000000</v>
      </c>
      <c r="AF58" s="134">
        <v>0.05</v>
      </c>
      <c r="AG58" s="132">
        <f t="shared" si="12"/>
        <v>45000000</v>
      </c>
      <c r="AH58" s="134">
        <v>3.333333333333334E-2</v>
      </c>
      <c r="AI58" s="132">
        <f t="shared" si="13"/>
        <v>30000000.000000007</v>
      </c>
      <c r="AJ58" s="136">
        <v>0.14000000000000001</v>
      </c>
      <c r="AK58" s="132">
        <f t="shared" si="14"/>
        <v>112000000.00000001</v>
      </c>
      <c r="AL58" s="134">
        <v>9.3333333333333351E-2</v>
      </c>
      <c r="AM58" s="132">
        <f t="shared" si="15"/>
        <v>74666666.666666687</v>
      </c>
      <c r="AN58" s="134">
        <v>7.0000000000000007E-2</v>
      </c>
      <c r="AO58" s="132">
        <f t="shared" si="16"/>
        <v>56000000.000000007</v>
      </c>
      <c r="AP58" s="134">
        <v>3.1111111111111117E-2</v>
      </c>
      <c r="AQ58" s="132">
        <f t="shared" si="17"/>
        <v>24888888.888888896</v>
      </c>
      <c r="AR58" s="179">
        <v>0.1</v>
      </c>
      <c r="AS58" s="132">
        <f t="shared" si="18"/>
        <v>90000000</v>
      </c>
      <c r="AT58" s="134">
        <v>6.666666666666668E-2</v>
      </c>
      <c r="AU58" s="132">
        <f t="shared" si="4"/>
        <v>60000000.000000015</v>
      </c>
      <c r="AV58" s="134">
        <v>3.333333333333334E-2</v>
      </c>
      <c r="AW58" s="132">
        <f t="shared" si="5"/>
        <v>30000000.000000007</v>
      </c>
      <c r="AX58" s="134">
        <v>2.2222222222222227E-2</v>
      </c>
      <c r="AY58" s="132">
        <f t="shared" si="6"/>
        <v>20000000.000000004</v>
      </c>
      <c r="AZ58" s="136">
        <v>0.21</v>
      </c>
      <c r="BA58" s="132">
        <f t="shared" si="19"/>
        <v>189000000</v>
      </c>
      <c r="BB58" s="134">
        <v>0.14000000000000001</v>
      </c>
      <c r="BC58" s="132">
        <f t="shared" si="20"/>
        <v>126000000.00000001</v>
      </c>
      <c r="BD58" s="134">
        <v>7.0000000000000007E-2</v>
      </c>
      <c r="BE58" s="132">
        <f t="shared" si="21"/>
        <v>63000000.000000007</v>
      </c>
      <c r="BF58" s="134">
        <v>4.6666666666666676E-2</v>
      </c>
      <c r="BG58" s="132">
        <f t="shared" si="7"/>
        <v>42000000.000000007</v>
      </c>
    </row>
    <row r="59" spans="2:59" hidden="1">
      <c r="B59" s="39">
        <v>800000000</v>
      </c>
      <c r="C59" s="39">
        <v>400000000</v>
      </c>
      <c r="D59"/>
      <c r="F59" s="40">
        <v>9</v>
      </c>
      <c r="H59" s="145"/>
      <c r="K59" s="40" t="s">
        <v>708</v>
      </c>
      <c r="L59" s="176">
        <v>0.19</v>
      </c>
      <c r="M59" s="132">
        <f t="shared" si="22"/>
        <v>152000000</v>
      </c>
      <c r="N59" s="176">
        <v>0.1</v>
      </c>
      <c r="O59" s="132">
        <f t="shared" si="2"/>
        <v>80000000</v>
      </c>
      <c r="P59" s="176">
        <v>0.05</v>
      </c>
      <c r="Q59" s="132">
        <f t="shared" si="26"/>
        <v>64000000</v>
      </c>
      <c r="R59" s="176">
        <v>3.333333333333334E-2</v>
      </c>
      <c r="S59" s="132">
        <f t="shared" si="27"/>
        <v>16000000</v>
      </c>
      <c r="T59" s="177">
        <v>0.15</v>
      </c>
      <c r="U59" s="132">
        <f t="shared" si="23"/>
        <v>120000000</v>
      </c>
      <c r="V59" s="176">
        <v>0.1</v>
      </c>
      <c r="W59" s="132">
        <f t="shared" si="24"/>
        <v>80000000</v>
      </c>
      <c r="X59" s="176">
        <v>0.05</v>
      </c>
      <c r="Y59" s="132">
        <f t="shared" si="25"/>
        <v>40000000</v>
      </c>
      <c r="Z59" s="176">
        <v>3.333333333333334E-2</v>
      </c>
      <c r="AA59" s="132">
        <f t="shared" si="3"/>
        <v>26666666.666666672</v>
      </c>
      <c r="AB59" s="178">
        <v>0.3</v>
      </c>
      <c r="AC59" s="132">
        <f t="shared" si="10"/>
        <v>240000000</v>
      </c>
      <c r="AD59" s="176">
        <v>0.2</v>
      </c>
      <c r="AE59" s="132">
        <f t="shared" si="11"/>
        <v>160000000</v>
      </c>
      <c r="AF59" s="176">
        <v>0.1</v>
      </c>
      <c r="AG59" s="132">
        <f t="shared" si="12"/>
        <v>80000000</v>
      </c>
      <c r="AH59" s="176">
        <v>6.666666666666668E-2</v>
      </c>
      <c r="AI59" s="132">
        <f t="shared" si="13"/>
        <v>53333333.333333343</v>
      </c>
      <c r="AJ59" s="177">
        <v>0.12</v>
      </c>
      <c r="AK59" s="132">
        <f t="shared" si="14"/>
        <v>48000000</v>
      </c>
      <c r="AL59" s="176">
        <v>7.9999999999999988E-2</v>
      </c>
      <c r="AM59" s="132">
        <f t="shared" si="15"/>
        <v>31999999.999999996</v>
      </c>
      <c r="AN59" s="176">
        <v>0.08</v>
      </c>
      <c r="AO59" s="132">
        <f t="shared" si="16"/>
        <v>32000000</v>
      </c>
      <c r="AP59" s="176">
        <v>2.6666666666666665E-2</v>
      </c>
      <c r="AQ59" s="132">
        <f t="shared" si="17"/>
        <v>10666666.666666666</v>
      </c>
      <c r="AR59" s="178">
        <v>0.15</v>
      </c>
      <c r="AS59" s="132">
        <f t="shared" si="18"/>
        <v>120000000</v>
      </c>
      <c r="AT59" s="176">
        <v>0.1</v>
      </c>
      <c r="AU59" s="132">
        <f t="shared" si="4"/>
        <v>80000000</v>
      </c>
      <c r="AV59" s="176">
        <v>0.05</v>
      </c>
      <c r="AW59" s="132">
        <f t="shared" si="5"/>
        <v>40000000</v>
      </c>
      <c r="AX59" s="176">
        <v>3.333333333333334E-2</v>
      </c>
      <c r="AY59" s="132">
        <f t="shared" si="6"/>
        <v>26666666.666666672</v>
      </c>
      <c r="AZ59" s="176">
        <v>0.14000000000000001</v>
      </c>
      <c r="BA59" s="132">
        <f t="shared" si="19"/>
        <v>112000000.00000001</v>
      </c>
      <c r="BB59" s="176">
        <v>9.3333333333333351E-2</v>
      </c>
      <c r="BC59" s="132">
        <f t="shared" si="20"/>
        <v>74666666.666666687</v>
      </c>
      <c r="BD59" s="134">
        <v>4.6666666666666676E-2</v>
      </c>
      <c r="BE59" s="132">
        <f t="shared" si="21"/>
        <v>37333333.333333343</v>
      </c>
      <c r="BF59" s="176">
        <v>3.1111111111111117E-2</v>
      </c>
      <c r="BG59" s="132">
        <f t="shared" si="7"/>
        <v>24888888.888888896</v>
      </c>
    </row>
    <row r="60" spans="2:59" hidden="1">
      <c r="B60" s="39">
        <v>1000000000</v>
      </c>
      <c r="D60"/>
      <c r="F60" s="40">
        <v>10</v>
      </c>
      <c r="H60" s="145"/>
      <c r="K60" s="40"/>
    </row>
    <row r="61" spans="2:59" hidden="1">
      <c r="B61" s="39">
        <v>20000000000</v>
      </c>
      <c r="D61"/>
      <c r="F61" s="40">
        <v>11</v>
      </c>
      <c r="H61" s="145"/>
    </row>
    <row r="62" spans="2:59" hidden="1">
      <c r="B62" s="39">
        <v>15000000000</v>
      </c>
      <c r="C62" s="39">
        <v>1000000000</v>
      </c>
      <c r="D62"/>
      <c r="F62" s="40">
        <v>12</v>
      </c>
      <c r="H62" s="145"/>
    </row>
    <row r="63" spans="2:59" hidden="1">
      <c r="B63" s="39">
        <v>30000000000</v>
      </c>
      <c r="D63"/>
      <c r="F63" s="40">
        <v>13</v>
      </c>
      <c r="H63" s="145"/>
    </row>
    <row r="64" spans="2:59" hidden="1">
      <c r="B64" s="39">
        <v>60000000000</v>
      </c>
      <c r="D64"/>
      <c r="F64" s="40">
        <v>14</v>
      </c>
      <c r="H64" s="147"/>
      <c r="K64" s="40"/>
    </row>
    <row r="65" spans="2:59" hidden="1">
      <c r="B65" s="39">
        <v>75000000000</v>
      </c>
      <c r="D65"/>
      <c r="F65" s="40">
        <v>15</v>
      </c>
      <c r="H65" s="147"/>
      <c r="K65" s="40"/>
    </row>
    <row r="66" spans="2:59" hidden="1">
      <c r="B66" s="39">
        <v>45000000000</v>
      </c>
      <c r="D66"/>
      <c r="F66" s="40">
        <v>16</v>
      </c>
      <c r="H66" s="147"/>
      <c r="K66" s="40"/>
    </row>
    <row r="67" spans="2:59" s="80" customFormat="1" hidden="1">
      <c r="B67" s="39">
        <v>50000000000</v>
      </c>
      <c r="C67" s="39"/>
      <c r="D67"/>
      <c r="E67" s="39"/>
      <c r="F67" s="40">
        <v>17</v>
      </c>
      <c r="G67" s="40"/>
      <c r="H67" s="145"/>
      <c r="I67" s="40"/>
      <c r="J67" s="40"/>
      <c r="K67"/>
      <c r="L67" s="152"/>
      <c r="M67" s="132"/>
      <c r="N67" s="132"/>
      <c r="O67" s="132"/>
      <c r="P67" s="132"/>
      <c r="Q67" s="132"/>
      <c r="R67" s="132"/>
      <c r="S67" s="132"/>
      <c r="T67" s="150"/>
      <c r="U67" s="132"/>
      <c r="V67" s="132"/>
      <c r="W67" s="132"/>
      <c r="X67" s="132"/>
      <c r="Y67" s="132"/>
      <c r="Z67" s="132"/>
      <c r="AA67" s="132"/>
      <c r="AB67" s="151"/>
      <c r="AC67" s="152"/>
      <c r="AD67" s="152"/>
      <c r="AE67" s="152"/>
      <c r="AF67" s="152"/>
      <c r="AG67" s="152"/>
      <c r="AH67" s="152"/>
      <c r="AI67" s="152"/>
      <c r="AJ67" s="153"/>
      <c r="AK67" s="152"/>
      <c r="AL67" s="152"/>
      <c r="AM67" s="152"/>
      <c r="AN67" s="152"/>
      <c r="AO67" s="152"/>
      <c r="AP67" s="152"/>
      <c r="AQ67" s="152"/>
      <c r="AR67" s="154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</row>
    <row r="68" spans="2:59" hidden="1">
      <c r="B68" s="39">
        <v>120000000000</v>
      </c>
      <c r="C68" s="39">
        <v>2000000000</v>
      </c>
      <c r="D68"/>
      <c r="F68" s="40">
        <v>18</v>
      </c>
      <c r="H68" s="145"/>
    </row>
    <row r="69" spans="2:59" hidden="1">
      <c r="B69" s="39">
        <v>500000</v>
      </c>
      <c r="D69" s="124">
        <v>567894323</v>
      </c>
      <c r="E69" s="39" t="s">
        <v>852</v>
      </c>
      <c r="F69" s="40">
        <v>1</v>
      </c>
      <c r="G69" s="40">
        <v>5</v>
      </c>
      <c r="H69" s="40" t="s">
        <v>853</v>
      </c>
      <c r="I69" s="40" t="s">
        <v>708</v>
      </c>
      <c r="J69" s="40" t="s">
        <v>713</v>
      </c>
      <c r="K69" s="40" t="s">
        <v>708</v>
      </c>
      <c r="L69" s="200">
        <v>0.25</v>
      </c>
      <c r="M69" s="201">
        <f t="shared" ref="M69:M72" si="28">B69*L69</f>
        <v>125000</v>
      </c>
      <c r="N69" s="200">
        <v>0</v>
      </c>
      <c r="O69" s="201">
        <f t="shared" ref="O69:O72" si="29">IF(M69="","",B69*N69)</f>
        <v>0</v>
      </c>
      <c r="P69" s="200">
        <v>0</v>
      </c>
      <c r="Q69" s="201">
        <f t="shared" ref="Q69:Q72" si="30">IF(M69="","",O69*0.8)</f>
        <v>0</v>
      </c>
      <c r="R69" s="200">
        <v>0</v>
      </c>
      <c r="S69" s="201">
        <f t="shared" ref="S69:S72" si="31">IF(M69="","",O69*0.2)</f>
        <v>0</v>
      </c>
      <c r="T69" s="202">
        <v>0.16</v>
      </c>
      <c r="U69" s="201">
        <f t="shared" ref="U69:U72" si="32">B69*T69</f>
        <v>80000</v>
      </c>
      <c r="V69" s="205">
        <v>0</v>
      </c>
      <c r="W69" s="201">
        <f t="shared" ref="W69:W72" si="33">IF(U69="","",B69*V69)</f>
        <v>0</v>
      </c>
      <c r="X69" s="134">
        <v>0</v>
      </c>
      <c r="Y69" s="201">
        <f t="shared" ref="Y69:Y72" si="34">IF(U69="","",B69*X69)</f>
        <v>0</v>
      </c>
      <c r="Z69" s="131">
        <v>0</v>
      </c>
      <c r="AA69" s="201">
        <f t="shared" ref="AA69:AA72" si="35">IF(U69="","",B69*Z69)</f>
        <v>0</v>
      </c>
      <c r="AB69" s="203">
        <v>7.0000000000000007E-2</v>
      </c>
      <c r="AC69" s="201">
        <f>B69*AB69</f>
        <v>35000</v>
      </c>
      <c r="AD69" s="200">
        <v>0</v>
      </c>
      <c r="AE69" s="201">
        <f>IF(AC69="","",B69*AD69)</f>
        <v>0</v>
      </c>
      <c r="AF69" s="200">
        <v>0</v>
      </c>
      <c r="AG69" s="201">
        <f>IF(AC69="","",B69*AF69)</f>
        <v>0</v>
      </c>
      <c r="AH69" s="200">
        <v>0</v>
      </c>
      <c r="AI69" s="201">
        <f>IF(AC69="","",B69*AH69)</f>
        <v>0</v>
      </c>
      <c r="AJ69" s="202">
        <v>0.02</v>
      </c>
      <c r="AK69" s="201">
        <f t="shared" ref="AK69:AK72" si="36">C69*AJ69</f>
        <v>0</v>
      </c>
      <c r="AL69" s="200">
        <v>0</v>
      </c>
      <c r="AM69" s="201">
        <f t="shared" ref="AM69:AM72" si="37">IF(AK69="","",C69*AL69)</f>
        <v>0</v>
      </c>
      <c r="AN69" s="200">
        <v>0</v>
      </c>
      <c r="AO69" s="201">
        <f t="shared" ref="AO69:AO72" si="38">IF(AK69="","",C69*AN69)</f>
        <v>0</v>
      </c>
      <c r="AP69" s="200">
        <v>0</v>
      </c>
      <c r="AQ69" s="201">
        <f t="shared" ref="AQ69:AQ72" si="39">IF(AK69="","",C69*AP69)</f>
        <v>0</v>
      </c>
      <c r="AR69" s="203">
        <v>0.09</v>
      </c>
      <c r="AS69" s="201">
        <f t="shared" ref="AS69:AS72" si="40">B69*AR69</f>
        <v>45000</v>
      </c>
      <c r="AT69" s="200">
        <v>0</v>
      </c>
      <c r="AU69" s="201">
        <f t="shared" ref="AU69:AU72" si="41">IF(AS69="","",B69*AT69)</f>
        <v>0</v>
      </c>
      <c r="AV69" s="200">
        <v>0</v>
      </c>
      <c r="AW69" s="201">
        <f t="shared" ref="AW69:AW72" si="42">IF(AS69="","",B69*AV69)</f>
        <v>0</v>
      </c>
      <c r="AX69" s="200">
        <v>0</v>
      </c>
      <c r="AY69" s="201">
        <f t="shared" ref="AY69:AY72" si="43">IF(AS69="","",B69*AX69)</f>
        <v>0</v>
      </c>
      <c r="AZ69" s="204">
        <v>0.09</v>
      </c>
      <c r="BA69" s="201">
        <f t="shared" ref="BA69:BA72" si="44">B69*AZ69</f>
        <v>45000</v>
      </c>
      <c r="BB69" s="200">
        <v>0</v>
      </c>
      <c r="BC69" s="201">
        <f t="shared" ref="BC69:BC72" si="45">IF(BA69="","",B69*BB69)</f>
        <v>0</v>
      </c>
      <c r="BD69" s="200">
        <v>0</v>
      </c>
      <c r="BE69" s="201">
        <f t="shared" ref="BE69:BE72" si="46">IF(BA69="","",B69*BD69)</f>
        <v>0</v>
      </c>
      <c r="BF69" s="200">
        <v>0</v>
      </c>
      <c r="BG69" s="201">
        <f t="shared" ref="BG69:BG72" si="47">IF(BA69="","",B69*BF69)</f>
        <v>0</v>
      </c>
    </row>
    <row r="70" spans="2:59" hidden="1">
      <c r="B70" s="39">
        <v>200000</v>
      </c>
      <c r="C70" s="39">
        <v>100000</v>
      </c>
      <c r="D70" s="124">
        <v>505123647</v>
      </c>
      <c r="E70" s="39" t="s">
        <v>854</v>
      </c>
      <c r="F70" s="40">
        <v>1</v>
      </c>
      <c r="G70" s="40">
        <v>5</v>
      </c>
      <c r="H70" s="40" t="s">
        <v>826</v>
      </c>
      <c r="I70" s="40" t="s">
        <v>708</v>
      </c>
      <c r="J70" s="40" t="s">
        <v>713</v>
      </c>
      <c r="K70" s="40" t="s">
        <v>708</v>
      </c>
      <c r="L70" s="200">
        <v>0.43</v>
      </c>
      <c r="M70" s="201">
        <f t="shared" si="28"/>
        <v>86000</v>
      </c>
      <c r="N70" s="200">
        <v>0.43</v>
      </c>
      <c r="O70" s="201">
        <f t="shared" si="29"/>
        <v>86000</v>
      </c>
      <c r="P70" s="200">
        <v>0.43</v>
      </c>
      <c r="Q70" s="201">
        <f>IF(M70="","",B70*P70)</f>
        <v>86000</v>
      </c>
      <c r="R70" s="200">
        <v>0</v>
      </c>
      <c r="S70" s="201">
        <f>IF(M70="","",B70*R70)</f>
        <v>0</v>
      </c>
      <c r="T70" s="202">
        <v>0.43</v>
      </c>
      <c r="U70" s="201">
        <f t="shared" si="32"/>
        <v>86000</v>
      </c>
      <c r="V70" s="205">
        <v>0.43</v>
      </c>
      <c r="W70" s="201">
        <f t="shared" si="33"/>
        <v>86000</v>
      </c>
      <c r="X70" s="134">
        <v>0</v>
      </c>
      <c r="Y70" s="201">
        <f t="shared" si="34"/>
        <v>0</v>
      </c>
      <c r="Z70" s="131">
        <v>0</v>
      </c>
      <c r="AA70" s="201">
        <f t="shared" si="35"/>
        <v>0</v>
      </c>
      <c r="AB70" s="203">
        <v>0.3</v>
      </c>
      <c r="AC70" s="201">
        <f t="shared" ref="AC70:AC72" si="48">B70*AB70</f>
        <v>60000</v>
      </c>
      <c r="AD70" s="200">
        <v>0.3</v>
      </c>
      <c r="AE70" s="201">
        <f t="shared" ref="AE70:AE72" si="49">IF(AC70="","",B70*AD70)</f>
        <v>60000</v>
      </c>
      <c r="AF70" s="200">
        <v>0.3</v>
      </c>
      <c r="AG70" s="201">
        <f t="shared" ref="AG70:AG72" si="50">IF(AC70="","",B70*AF70)</f>
        <v>60000</v>
      </c>
      <c r="AH70" s="200">
        <v>0</v>
      </c>
      <c r="AI70" s="201">
        <f t="shared" ref="AI70:AI72" si="51">IF(AC70="","",B70*AH70)</f>
        <v>0</v>
      </c>
      <c r="AJ70" s="202">
        <v>0.3</v>
      </c>
      <c r="AK70" s="201">
        <f t="shared" si="36"/>
        <v>30000</v>
      </c>
      <c r="AL70" s="200">
        <v>0.3</v>
      </c>
      <c r="AM70" s="201">
        <f t="shared" si="37"/>
        <v>30000</v>
      </c>
      <c r="AN70" s="200">
        <v>0</v>
      </c>
      <c r="AO70" s="201">
        <f t="shared" si="38"/>
        <v>0</v>
      </c>
      <c r="AP70" s="200">
        <v>0</v>
      </c>
      <c r="AQ70" s="201">
        <f t="shared" si="39"/>
        <v>0</v>
      </c>
      <c r="AR70" s="203">
        <v>0</v>
      </c>
      <c r="AS70" s="201">
        <f t="shared" si="40"/>
        <v>0</v>
      </c>
      <c r="AT70" s="200">
        <v>0</v>
      </c>
      <c r="AU70" s="201">
        <f t="shared" si="41"/>
        <v>0</v>
      </c>
      <c r="AV70" s="200">
        <v>0</v>
      </c>
      <c r="AW70" s="201">
        <f t="shared" si="42"/>
        <v>0</v>
      </c>
      <c r="AX70" s="200">
        <v>0</v>
      </c>
      <c r="AY70" s="201">
        <f t="shared" si="43"/>
        <v>0</v>
      </c>
      <c r="AZ70" s="204">
        <v>0</v>
      </c>
      <c r="BA70" s="201">
        <f t="shared" si="44"/>
        <v>0</v>
      </c>
      <c r="BB70" s="200">
        <v>0</v>
      </c>
      <c r="BC70" s="201">
        <f t="shared" si="45"/>
        <v>0</v>
      </c>
      <c r="BD70" s="200">
        <v>0</v>
      </c>
      <c r="BE70" s="201">
        <f t="shared" si="46"/>
        <v>0</v>
      </c>
      <c r="BF70" s="200">
        <v>0</v>
      </c>
      <c r="BG70" s="201">
        <f t="shared" si="47"/>
        <v>0</v>
      </c>
    </row>
    <row r="71" spans="2:59" hidden="1">
      <c r="B71" s="39">
        <v>1000000</v>
      </c>
      <c r="C71" s="39">
        <v>400000</v>
      </c>
      <c r="D71" s="124">
        <v>504555666</v>
      </c>
      <c r="E71" s="39" t="s">
        <v>855</v>
      </c>
      <c r="F71" s="40">
        <v>1</v>
      </c>
      <c r="G71" s="40">
        <v>5</v>
      </c>
      <c r="H71" s="40" t="s">
        <v>856</v>
      </c>
      <c r="I71" s="40" t="s">
        <v>708</v>
      </c>
      <c r="J71" s="40" t="s">
        <v>713</v>
      </c>
      <c r="K71" s="40" t="s">
        <v>708</v>
      </c>
      <c r="L71" s="200">
        <v>0.5</v>
      </c>
      <c r="M71" s="201">
        <f t="shared" si="28"/>
        <v>500000</v>
      </c>
      <c r="N71" s="200">
        <v>0.5</v>
      </c>
      <c r="O71" s="201">
        <f t="shared" si="29"/>
        <v>500000</v>
      </c>
      <c r="P71" s="200">
        <v>0.2</v>
      </c>
      <c r="Q71" s="201">
        <f t="shared" si="30"/>
        <v>400000</v>
      </c>
      <c r="R71" s="200">
        <v>0</v>
      </c>
      <c r="S71" s="201">
        <f t="shared" si="31"/>
        <v>100000</v>
      </c>
      <c r="T71" s="202">
        <v>0.47</v>
      </c>
      <c r="U71" s="201">
        <f t="shared" si="32"/>
        <v>470000</v>
      </c>
      <c r="V71" s="205">
        <v>0.47</v>
      </c>
      <c r="W71" s="201">
        <f t="shared" si="33"/>
        <v>470000</v>
      </c>
      <c r="X71" s="134">
        <v>0</v>
      </c>
      <c r="Y71" s="201">
        <f t="shared" si="34"/>
        <v>0</v>
      </c>
      <c r="Z71" s="131">
        <v>0</v>
      </c>
      <c r="AA71" s="201">
        <f t="shared" si="35"/>
        <v>0</v>
      </c>
      <c r="AB71" s="203">
        <v>0</v>
      </c>
      <c r="AC71" s="201">
        <f t="shared" si="48"/>
        <v>0</v>
      </c>
      <c r="AD71" s="200">
        <v>0</v>
      </c>
      <c r="AE71" s="201">
        <f t="shared" si="49"/>
        <v>0</v>
      </c>
      <c r="AF71" s="200">
        <v>0</v>
      </c>
      <c r="AG71" s="201">
        <f t="shared" si="50"/>
        <v>0</v>
      </c>
      <c r="AH71" s="200">
        <v>0</v>
      </c>
      <c r="AI71" s="201">
        <f t="shared" si="51"/>
        <v>0</v>
      </c>
      <c r="AJ71" s="202">
        <v>0</v>
      </c>
      <c r="AK71" s="201">
        <f t="shared" si="36"/>
        <v>0</v>
      </c>
      <c r="AL71" s="200">
        <v>0</v>
      </c>
      <c r="AM71" s="201">
        <f t="shared" si="37"/>
        <v>0</v>
      </c>
      <c r="AN71" s="200">
        <v>0</v>
      </c>
      <c r="AO71" s="201">
        <f t="shared" si="38"/>
        <v>0</v>
      </c>
      <c r="AP71" s="200">
        <v>0</v>
      </c>
      <c r="AQ71" s="201">
        <f t="shared" si="39"/>
        <v>0</v>
      </c>
      <c r="AR71" s="203">
        <v>0.1</v>
      </c>
      <c r="AS71" s="201">
        <f t="shared" si="40"/>
        <v>100000</v>
      </c>
      <c r="AT71" s="200">
        <v>0.1</v>
      </c>
      <c r="AU71" s="201">
        <f t="shared" si="41"/>
        <v>100000</v>
      </c>
      <c r="AV71" s="200">
        <v>0</v>
      </c>
      <c r="AW71" s="201">
        <f t="shared" si="42"/>
        <v>0</v>
      </c>
      <c r="AX71" s="200">
        <v>0</v>
      </c>
      <c r="AY71" s="201">
        <f t="shared" si="43"/>
        <v>0</v>
      </c>
      <c r="AZ71" s="204">
        <v>0.1</v>
      </c>
      <c r="BA71" s="201">
        <f t="shared" si="44"/>
        <v>100000</v>
      </c>
      <c r="BB71" s="200">
        <v>0.1</v>
      </c>
      <c r="BC71" s="201">
        <f t="shared" si="45"/>
        <v>100000</v>
      </c>
      <c r="BD71" s="200">
        <v>0</v>
      </c>
      <c r="BE71" s="201">
        <f t="shared" si="46"/>
        <v>0</v>
      </c>
      <c r="BF71" s="200">
        <v>0</v>
      </c>
      <c r="BG71" s="201">
        <f t="shared" si="47"/>
        <v>0</v>
      </c>
    </row>
    <row r="72" spans="2:59" s="80" customFormat="1" hidden="1">
      <c r="B72" s="39">
        <v>760000</v>
      </c>
      <c r="C72" s="39"/>
      <c r="D72" s="124">
        <v>508743303</v>
      </c>
      <c r="E72" s="39" t="s">
        <v>857</v>
      </c>
      <c r="F72" s="40">
        <v>1</v>
      </c>
      <c r="G72" s="40">
        <v>5</v>
      </c>
      <c r="H72" s="40" t="s">
        <v>858</v>
      </c>
      <c r="I72" s="40" t="s">
        <v>708</v>
      </c>
      <c r="J72" s="40" t="s">
        <v>713</v>
      </c>
      <c r="K72" s="40" t="s">
        <v>708</v>
      </c>
      <c r="L72" s="200">
        <v>0.245</v>
      </c>
      <c r="M72" s="201">
        <f t="shared" si="28"/>
        <v>186200</v>
      </c>
      <c r="N72" s="200">
        <v>0.12</v>
      </c>
      <c r="O72" s="201">
        <f t="shared" si="29"/>
        <v>91200</v>
      </c>
      <c r="P72" s="200">
        <v>0</v>
      </c>
      <c r="Q72" s="201">
        <f t="shared" si="30"/>
        <v>72960</v>
      </c>
      <c r="R72" s="200">
        <v>0</v>
      </c>
      <c r="S72" s="201">
        <f t="shared" si="31"/>
        <v>18240</v>
      </c>
      <c r="T72" s="200">
        <v>0.245</v>
      </c>
      <c r="U72" s="201">
        <f t="shared" si="32"/>
        <v>186200</v>
      </c>
      <c r="V72" s="205">
        <v>7.0000000000000007E-2</v>
      </c>
      <c r="W72" s="201">
        <f t="shared" si="33"/>
        <v>53200.000000000007</v>
      </c>
      <c r="X72" s="134">
        <v>0</v>
      </c>
      <c r="Y72" s="201">
        <f t="shared" si="34"/>
        <v>0</v>
      </c>
      <c r="Z72" s="131">
        <v>0</v>
      </c>
      <c r="AA72" s="201">
        <f t="shared" si="35"/>
        <v>0</v>
      </c>
      <c r="AB72" s="203">
        <v>0</v>
      </c>
      <c r="AC72" s="201">
        <f t="shared" si="48"/>
        <v>0</v>
      </c>
      <c r="AD72" s="200">
        <v>0</v>
      </c>
      <c r="AE72" s="201">
        <f t="shared" si="49"/>
        <v>0</v>
      </c>
      <c r="AF72" s="200">
        <v>0</v>
      </c>
      <c r="AG72" s="201">
        <f t="shared" si="50"/>
        <v>0</v>
      </c>
      <c r="AH72" s="200">
        <v>0</v>
      </c>
      <c r="AI72" s="201">
        <f t="shared" si="51"/>
        <v>0</v>
      </c>
      <c r="AJ72" s="202">
        <v>0</v>
      </c>
      <c r="AK72" s="201">
        <f t="shared" si="36"/>
        <v>0</v>
      </c>
      <c r="AL72" s="200">
        <v>0</v>
      </c>
      <c r="AM72" s="201">
        <f t="shared" si="37"/>
        <v>0</v>
      </c>
      <c r="AN72" s="200">
        <v>0</v>
      </c>
      <c r="AO72" s="201">
        <f t="shared" si="38"/>
        <v>0</v>
      </c>
      <c r="AP72" s="200">
        <v>0</v>
      </c>
      <c r="AQ72" s="201">
        <f t="shared" si="39"/>
        <v>0</v>
      </c>
      <c r="AR72" s="203">
        <v>0</v>
      </c>
      <c r="AS72" s="201">
        <f t="shared" si="40"/>
        <v>0</v>
      </c>
      <c r="AT72" s="200">
        <v>0</v>
      </c>
      <c r="AU72" s="201">
        <f t="shared" si="41"/>
        <v>0</v>
      </c>
      <c r="AV72" s="200">
        <v>0</v>
      </c>
      <c r="AW72" s="201">
        <f t="shared" si="42"/>
        <v>0</v>
      </c>
      <c r="AX72" s="200">
        <v>0</v>
      </c>
      <c r="AY72" s="201">
        <f t="shared" si="43"/>
        <v>0</v>
      </c>
      <c r="AZ72" s="204">
        <v>0</v>
      </c>
      <c r="BA72" s="201">
        <f t="shared" si="44"/>
        <v>0</v>
      </c>
      <c r="BB72" s="200">
        <v>0</v>
      </c>
      <c r="BC72" s="201">
        <f t="shared" si="45"/>
        <v>0</v>
      </c>
      <c r="BD72" s="200">
        <v>0</v>
      </c>
      <c r="BE72" s="201">
        <f t="shared" si="46"/>
        <v>0</v>
      </c>
      <c r="BF72" s="200">
        <v>0</v>
      </c>
      <c r="BG72" s="201">
        <f t="shared" si="47"/>
        <v>0</v>
      </c>
    </row>
    <row r="73" spans="2:59" s="80" customFormat="1" hidden="1">
      <c r="B73" s="39"/>
      <c r="C73" s="39"/>
      <c r="D73" s="39"/>
      <c r="E73" s="39"/>
      <c r="F73" s="40"/>
      <c r="G73" s="40"/>
      <c r="H73" s="40"/>
      <c r="I73" s="40"/>
      <c r="J73" s="40"/>
      <c r="K73"/>
      <c r="L73" s="152"/>
      <c r="M73" s="132"/>
      <c r="N73" s="132"/>
      <c r="O73" s="132" t="str">
        <f t="shared" ref="O73:O85" si="52">IF(M73="","",M73/2)</f>
        <v/>
      </c>
      <c r="P73" s="132"/>
      <c r="Q73" s="132"/>
      <c r="R73" s="132"/>
      <c r="S73" s="132" t="str">
        <f t="shared" si="27"/>
        <v/>
      </c>
      <c r="T73" s="150"/>
      <c r="U73" s="132"/>
      <c r="V73" s="132"/>
      <c r="W73" s="132"/>
      <c r="X73" s="132"/>
      <c r="Y73" s="132"/>
      <c r="Z73" s="132"/>
      <c r="AA73" s="132"/>
      <c r="AB73" s="151"/>
      <c r="AC73" s="152"/>
      <c r="AD73" s="152"/>
      <c r="AE73" s="152"/>
      <c r="AF73" s="152"/>
      <c r="AG73" s="152"/>
      <c r="AH73" s="152"/>
      <c r="AI73" s="152"/>
      <c r="AJ73" s="153"/>
      <c r="AK73" s="152"/>
      <c r="AL73" s="152"/>
      <c r="AM73" s="152"/>
      <c r="AN73" s="152"/>
      <c r="AO73" s="152"/>
      <c r="AP73" s="152"/>
      <c r="AQ73" s="152"/>
      <c r="AR73" s="154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2"/>
      <c r="BG73" s="152"/>
    </row>
    <row r="74" spans="2:59" s="80" customFormat="1" hidden="1">
      <c r="B74" s="39"/>
      <c r="C74" s="39"/>
      <c r="D74" s="39"/>
      <c r="E74" s="39"/>
      <c r="F74" s="40"/>
      <c r="G74" s="40"/>
      <c r="H74" s="40"/>
      <c r="I74" s="40"/>
      <c r="J74" s="40"/>
      <c r="K74"/>
      <c r="L74" s="152"/>
      <c r="M74" s="132"/>
      <c r="N74" s="132"/>
      <c r="O74" s="132" t="str">
        <f t="shared" si="52"/>
        <v/>
      </c>
      <c r="P74" s="132"/>
      <c r="Q74" s="132"/>
      <c r="R74" s="132"/>
      <c r="S74" s="132" t="str">
        <f t="shared" si="27"/>
        <v/>
      </c>
      <c r="T74" s="150"/>
      <c r="U74" s="132"/>
      <c r="V74" s="132"/>
      <c r="W74" s="132"/>
      <c r="X74" s="132"/>
      <c r="Y74" s="132"/>
      <c r="Z74" s="132"/>
      <c r="AA74" s="132"/>
      <c r="AB74" s="151"/>
      <c r="AC74" s="152"/>
      <c r="AD74" s="152"/>
      <c r="AE74" s="152"/>
      <c r="AF74" s="152"/>
      <c r="AG74" s="152"/>
      <c r="AH74" s="152"/>
      <c r="AI74" s="152"/>
      <c r="AJ74" s="153"/>
      <c r="AK74" s="152"/>
      <c r="AL74" s="152"/>
      <c r="AM74" s="152"/>
      <c r="AN74" s="152"/>
      <c r="AO74" s="152"/>
      <c r="AP74" s="152"/>
      <c r="AQ74" s="152"/>
      <c r="AR74" s="154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</row>
    <row r="75" spans="2:59" s="80" customFormat="1" hidden="1">
      <c r="B75" s="39"/>
      <c r="C75" s="39"/>
      <c r="D75" s="39"/>
      <c r="E75" s="39"/>
      <c r="F75" s="40"/>
      <c r="G75" s="40"/>
      <c r="H75" s="40"/>
      <c r="I75" s="40"/>
      <c r="J75" s="40"/>
      <c r="K75"/>
      <c r="L75" s="152"/>
      <c r="M75" s="132"/>
      <c r="N75" s="132"/>
      <c r="O75" s="132" t="str">
        <f t="shared" si="52"/>
        <v/>
      </c>
      <c r="P75" s="132"/>
      <c r="Q75" s="132"/>
      <c r="R75" s="132"/>
      <c r="S75" s="132" t="str">
        <f t="shared" ref="S75:S77" si="53">IF(M75="","",O75*0.2)</f>
        <v/>
      </c>
      <c r="T75" s="150"/>
      <c r="U75" s="132"/>
      <c r="V75" s="132"/>
      <c r="W75" s="132"/>
      <c r="X75" s="132"/>
      <c r="Y75" s="132"/>
      <c r="Z75" s="132"/>
      <c r="AA75" s="132"/>
      <c r="AB75" s="151"/>
      <c r="AC75" s="152"/>
      <c r="AD75" s="152"/>
      <c r="AE75" s="152"/>
      <c r="AF75" s="152"/>
      <c r="AG75" s="152"/>
      <c r="AH75" s="152"/>
      <c r="AI75" s="152"/>
      <c r="AJ75" s="153"/>
      <c r="AK75" s="152"/>
      <c r="AL75" s="152"/>
      <c r="AM75" s="152"/>
      <c r="AN75" s="152"/>
      <c r="AO75" s="152"/>
      <c r="AP75" s="152"/>
      <c r="AQ75" s="152"/>
      <c r="AR75" s="154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</row>
    <row r="76" spans="2:59" s="80" customFormat="1" hidden="1">
      <c r="B76" s="39"/>
      <c r="C76" s="39"/>
      <c r="D76" s="39"/>
      <c r="E76" s="39"/>
      <c r="F76" s="40"/>
      <c r="G76" s="40"/>
      <c r="H76" s="40"/>
      <c r="I76" s="40"/>
      <c r="J76" s="40"/>
      <c r="K76"/>
      <c r="L76" s="152"/>
      <c r="M76" s="132"/>
      <c r="N76" s="132"/>
      <c r="O76" s="132" t="str">
        <f t="shared" si="52"/>
        <v/>
      </c>
      <c r="P76" s="132"/>
      <c r="Q76" s="132"/>
      <c r="R76" s="132"/>
      <c r="S76" s="132" t="str">
        <f t="shared" si="53"/>
        <v/>
      </c>
      <c r="T76" s="150"/>
      <c r="U76" s="132"/>
      <c r="V76" s="132"/>
      <c r="W76" s="132"/>
      <c r="X76" s="132"/>
      <c r="Y76" s="132"/>
      <c r="Z76" s="132"/>
      <c r="AA76" s="132"/>
      <c r="AB76" s="151"/>
      <c r="AC76" s="152"/>
      <c r="AD76" s="152"/>
      <c r="AE76" s="152"/>
      <c r="AF76" s="152"/>
      <c r="AG76" s="152"/>
      <c r="AH76" s="152"/>
      <c r="AI76" s="152"/>
      <c r="AJ76" s="153"/>
      <c r="AK76" s="152"/>
      <c r="AL76" s="152"/>
      <c r="AM76" s="152"/>
      <c r="AN76" s="152"/>
      <c r="AO76" s="152"/>
      <c r="AP76" s="152"/>
      <c r="AQ76" s="152"/>
      <c r="AR76" s="154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</row>
    <row r="77" spans="2:59" s="80" customFormat="1" hidden="1">
      <c r="B77" s="39"/>
      <c r="C77" s="39"/>
      <c r="D77" s="39"/>
      <c r="E77" s="39"/>
      <c r="F77" s="40"/>
      <c r="G77" s="40"/>
      <c r="H77" s="40"/>
      <c r="I77" s="40"/>
      <c r="J77" s="40"/>
      <c r="K77"/>
      <c r="L77" s="152"/>
      <c r="M77" s="132"/>
      <c r="N77" s="132"/>
      <c r="O77" s="132" t="str">
        <f t="shared" si="52"/>
        <v/>
      </c>
      <c r="P77" s="132"/>
      <c r="Q77" s="132"/>
      <c r="R77" s="132"/>
      <c r="S77" s="132" t="str">
        <f t="shared" si="53"/>
        <v/>
      </c>
      <c r="T77" s="150"/>
      <c r="U77" s="132"/>
      <c r="V77" s="132"/>
      <c r="W77" s="132"/>
      <c r="X77" s="132"/>
      <c r="Y77" s="132"/>
      <c r="Z77" s="132"/>
      <c r="AA77" s="132"/>
      <c r="AB77" s="151"/>
      <c r="AC77" s="152"/>
      <c r="AD77" s="152"/>
      <c r="AE77" s="152"/>
      <c r="AF77" s="152"/>
      <c r="AG77" s="152"/>
      <c r="AH77" s="152"/>
      <c r="AI77" s="152"/>
      <c r="AJ77" s="153"/>
      <c r="AK77" s="152"/>
      <c r="AL77" s="152"/>
      <c r="AM77" s="152"/>
      <c r="AN77" s="152"/>
      <c r="AO77" s="152"/>
      <c r="AP77" s="152"/>
      <c r="AQ77" s="152"/>
      <c r="AR77" s="154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</row>
    <row r="78" spans="2:59" s="80" customFormat="1" hidden="1">
      <c r="B78" s="39"/>
      <c r="C78" s="39"/>
      <c r="D78" s="39"/>
      <c r="E78" s="39"/>
      <c r="F78" s="40"/>
      <c r="G78" s="40"/>
      <c r="H78" s="40"/>
      <c r="I78" s="40"/>
      <c r="J78" s="40"/>
      <c r="K78"/>
      <c r="L78" s="152"/>
      <c r="M78" s="132"/>
      <c r="N78" s="132"/>
      <c r="O78" s="132" t="str">
        <f t="shared" si="52"/>
        <v/>
      </c>
      <c r="P78" s="132"/>
      <c r="Q78" s="132"/>
      <c r="R78" s="132"/>
      <c r="S78" s="132"/>
      <c r="T78" s="150"/>
      <c r="U78" s="132"/>
      <c r="V78" s="132"/>
      <c r="W78" s="132"/>
      <c r="X78" s="132"/>
      <c r="Y78" s="132"/>
      <c r="Z78" s="132"/>
      <c r="AA78" s="132"/>
      <c r="AB78" s="151"/>
      <c r="AC78" s="152"/>
      <c r="AD78" s="152"/>
      <c r="AE78" s="152"/>
      <c r="AF78" s="152"/>
      <c r="AG78" s="152"/>
      <c r="AH78" s="152"/>
      <c r="AI78" s="152"/>
      <c r="AJ78" s="153"/>
      <c r="AK78" s="152"/>
      <c r="AL78" s="152"/>
      <c r="AM78" s="152"/>
      <c r="AN78" s="152"/>
      <c r="AO78" s="152"/>
      <c r="AP78" s="152"/>
      <c r="AQ78" s="152"/>
      <c r="AR78" s="154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</row>
    <row r="79" spans="2:59" s="80" customFormat="1" hidden="1">
      <c r="B79" s="39"/>
      <c r="C79" s="39"/>
      <c r="D79" s="39"/>
      <c r="E79" s="39"/>
      <c r="F79" s="40"/>
      <c r="G79" s="40"/>
      <c r="H79" s="40"/>
      <c r="I79" s="40"/>
      <c r="J79" s="40"/>
      <c r="K79"/>
      <c r="L79" s="152"/>
      <c r="M79" s="132"/>
      <c r="N79" s="132"/>
      <c r="O79" s="132" t="str">
        <f t="shared" si="52"/>
        <v/>
      </c>
      <c r="P79" s="132"/>
      <c r="Q79" s="132"/>
      <c r="R79" s="132"/>
      <c r="S79" s="132"/>
      <c r="T79" s="150"/>
      <c r="U79" s="132"/>
      <c r="V79" s="132"/>
      <c r="W79" s="132"/>
      <c r="X79" s="132"/>
      <c r="Y79" s="132"/>
      <c r="Z79" s="132"/>
      <c r="AA79" s="132"/>
      <c r="AB79" s="151"/>
      <c r="AC79" s="152"/>
      <c r="AD79" s="152"/>
      <c r="AE79" s="152"/>
      <c r="AF79" s="152"/>
      <c r="AG79" s="152"/>
      <c r="AH79" s="152"/>
      <c r="AI79" s="152"/>
      <c r="AJ79" s="153"/>
      <c r="AK79" s="152"/>
      <c r="AL79" s="152"/>
      <c r="AM79" s="152"/>
      <c r="AN79" s="152"/>
      <c r="AO79" s="152"/>
      <c r="AP79" s="152"/>
      <c r="AQ79" s="152"/>
      <c r="AR79" s="154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</row>
    <row r="80" spans="2:59" s="80" customFormat="1" hidden="1">
      <c r="B80" s="39"/>
      <c r="C80" s="39"/>
      <c r="D80" s="39"/>
      <c r="E80" s="39"/>
      <c r="F80" s="40"/>
      <c r="G80" s="40"/>
      <c r="H80" s="40"/>
      <c r="I80" s="40"/>
      <c r="J80" s="40"/>
      <c r="K80"/>
      <c r="L80" s="152"/>
      <c r="M80" s="132"/>
      <c r="N80" s="132"/>
      <c r="O80" s="132" t="str">
        <f t="shared" si="52"/>
        <v/>
      </c>
      <c r="P80" s="132"/>
      <c r="Q80" s="132"/>
      <c r="R80" s="132"/>
      <c r="S80" s="132"/>
      <c r="T80" s="150"/>
      <c r="U80" s="132"/>
      <c r="V80" s="132"/>
      <c r="W80" s="132"/>
      <c r="X80" s="132"/>
      <c r="Y80" s="132"/>
      <c r="Z80" s="132"/>
      <c r="AA80" s="132"/>
      <c r="AB80" s="151"/>
      <c r="AC80" s="152"/>
      <c r="AD80" s="152"/>
      <c r="AE80" s="152"/>
      <c r="AF80" s="152"/>
      <c r="AG80" s="152"/>
      <c r="AH80" s="152"/>
      <c r="AI80" s="152"/>
      <c r="AJ80" s="153"/>
      <c r="AK80" s="152"/>
      <c r="AL80" s="152"/>
      <c r="AM80" s="152"/>
      <c r="AN80" s="152"/>
      <c r="AO80" s="152"/>
      <c r="AP80" s="152"/>
      <c r="AQ80" s="152"/>
      <c r="AR80" s="154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</row>
    <row r="81" spans="2:59" s="80" customFormat="1" hidden="1">
      <c r="B81" s="39"/>
      <c r="C81" s="39"/>
      <c r="D81" s="39"/>
      <c r="E81" s="39"/>
      <c r="F81" s="40"/>
      <c r="G81" s="40"/>
      <c r="H81" s="40"/>
      <c r="I81" s="40"/>
      <c r="J81" s="40"/>
      <c r="K81"/>
      <c r="L81" s="152"/>
      <c r="M81" s="132"/>
      <c r="N81" s="132"/>
      <c r="O81" s="132" t="str">
        <f t="shared" si="52"/>
        <v/>
      </c>
      <c r="P81" s="132"/>
      <c r="Q81" s="132"/>
      <c r="R81" s="132"/>
      <c r="S81" s="132"/>
      <c r="T81" s="150"/>
      <c r="U81" s="132"/>
      <c r="V81" s="132"/>
      <c r="W81" s="132"/>
      <c r="X81" s="132"/>
      <c r="Y81" s="132"/>
      <c r="Z81" s="132"/>
      <c r="AA81" s="132"/>
      <c r="AB81" s="151"/>
      <c r="AC81" s="152"/>
      <c r="AD81" s="152"/>
      <c r="AE81" s="152"/>
      <c r="AF81" s="152"/>
      <c r="AG81" s="152"/>
      <c r="AH81" s="152"/>
      <c r="AI81" s="152"/>
      <c r="AJ81" s="153"/>
      <c r="AK81" s="152"/>
      <c r="AL81" s="152"/>
      <c r="AM81" s="152"/>
      <c r="AN81" s="152"/>
      <c r="AO81" s="152"/>
      <c r="AP81" s="152"/>
      <c r="AQ81" s="152"/>
      <c r="AR81" s="154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</row>
    <row r="82" spans="2:59" s="80" customFormat="1" hidden="1">
      <c r="B82" s="39"/>
      <c r="C82" s="39"/>
      <c r="D82" s="39"/>
      <c r="E82" s="39"/>
      <c r="F82" s="40"/>
      <c r="G82" s="40"/>
      <c r="H82" s="40"/>
      <c r="I82" s="40"/>
      <c r="J82" s="40"/>
      <c r="K82"/>
      <c r="L82" s="152"/>
      <c r="M82" s="132"/>
      <c r="N82" s="132"/>
      <c r="O82" s="132" t="str">
        <f t="shared" si="52"/>
        <v/>
      </c>
      <c r="P82" s="132"/>
      <c r="Q82" s="132"/>
      <c r="R82" s="132"/>
      <c r="S82" s="132"/>
      <c r="T82" s="150"/>
      <c r="U82" s="132"/>
      <c r="V82" s="132"/>
      <c r="W82" s="132"/>
      <c r="X82" s="132"/>
      <c r="Y82" s="132"/>
      <c r="Z82" s="132"/>
      <c r="AA82" s="132"/>
      <c r="AB82" s="151"/>
      <c r="AC82" s="152"/>
      <c r="AD82" s="152"/>
      <c r="AE82" s="152"/>
      <c r="AF82" s="152"/>
      <c r="AG82" s="152"/>
      <c r="AH82" s="152"/>
      <c r="AI82" s="152"/>
      <c r="AJ82" s="153"/>
      <c r="AK82" s="152"/>
      <c r="AL82" s="152"/>
      <c r="AM82" s="152"/>
      <c r="AN82" s="152"/>
      <c r="AO82" s="152"/>
      <c r="AP82" s="152"/>
      <c r="AQ82" s="152"/>
      <c r="AR82" s="154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</row>
    <row r="83" spans="2:59" s="39" customFormat="1" hidden="1">
      <c r="F83" s="40"/>
      <c r="G83" s="40"/>
      <c r="H83" s="40"/>
      <c r="I83" s="40"/>
      <c r="J83" s="40"/>
      <c r="K83"/>
      <c r="L83" s="152"/>
      <c r="M83" s="132"/>
      <c r="N83" s="132"/>
      <c r="O83" s="132" t="str">
        <f t="shared" si="52"/>
        <v/>
      </c>
      <c r="P83" s="132"/>
      <c r="Q83" s="132"/>
      <c r="R83" s="132"/>
      <c r="S83" s="132"/>
      <c r="T83" s="150"/>
      <c r="U83" s="132"/>
      <c r="V83" s="132"/>
      <c r="W83" s="132"/>
      <c r="X83" s="132"/>
      <c r="Y83" s="132"/>
      <c r="Z83" s="132"/>
      <c r="AA83" s="132"/>
      <c r="AB83" s="151"/>
      <c r="AC83" s="152"/>
      <c r="AD83" s="152"/>
      <c r="AE83" s="152"/>
      <c r="AF83" s="152"/>
      <c r="AG83" s="152"/>
      <c r="AH83" s="152"/>
      <c r="AI83" s="152"/>
      <c r="AJ83" s="153"/>
      <c r="AK83" s="152"/>
      <c r="AL83" s="152"/>
      <c r="AM83" s="152"/>
      <c r="AN83" s="152"/>
      <c r="AO83" s="152"/>
      <c r="AP83" s="152"/>
      <c r="AQ83" s="152"/>
      <c r="AR83" s="154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</row>
    <row r="84" spans="2:59" s="39" customFormat="1" hidden="1">
      <c r="F84" s="40"/>
      <c r="G84" s="40"/>
      <c r="H84" s="40"/>
      <c r="I84" s="40"/>
      <c r="J84" s="40"/>
      <c r="K84"/>
      <c r="L84" s="152"/>
      <c r="M84" s="132"/>
      <c r="N84" s="132"/>
      <c r="O84" s="132" t="str">
        <f t="shared" si="52"/>
        <v/>
      </c>
      <c r="P84" s="132"/>
      <c r="Q84" s="132"/>
      <c r="R84" s="132"/>
      <c r="S84" s="132"/>
      <c r="T84" s="150"/>
      <c r="U84" s="132"/>
      <c r="V84" s="132"/>
      <c r="W84" s="132"/>
      <c r="X84" s="132"/>
      <c r="Y84" s="132"/>
      <c r="Z84" s="132"/>
      <c r="AA84" s="132"/>
      <c r="AB84" s="151"/>
      <c r="AC84" s="152"/>
      <c r="AD84" s="152"/>
      <c r="AE84" s="152"/>
      <c r="AF84" s="152"/>
      <c r="AG84" s="152"/>
      <c r="AH84" s="152"/>
      <c r="AI84" s="152"/>
      <c r="AJ84" s="153"/>
      <c r="AK84" s="152"/>
      <c r="AL84" s="152"/>
      <c r="AM84" s="152"/>
      <c r="AN84" s="152"/>
      <c r="AO84" s="152"/>
      <c r="AP84" s="152"/>
      <c r="AQ84" s="152"/>
      <c r="AR84" s="154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</row>
    <row r="85" spans="2:59" s="39" customFormat="1" hidden="1">
      <c r="F85" s="40"/>
      <c r="G85" s="40"/>
      <c r="H85" s="40"/>
      <c r="I85" s="40"/>
      <c r="J85" s="40"/>
      <c r="K85"/>
      <c r="L85" s="152"/>
      <c r="M85" s="132"/>
      <c r="N85" s="132"/>
      <c r="O85" s="132" t="str">
        <f t="shared" si="52"/>
        <v/>
      </c>
      <c r="P85" s="132"/>
      <c r="Q85" s="132"/>
      <c r="R85" s="132"/>
      <c r="S85" s="132"/>
      <c r="T85" s="150"/>
      <c r="U85" s="132"/>
      <c r="V85" s="132"/>
      <c r="W85" s="132"/>
      <c r="X85" s="132"/>
      <c r="Y85" s="132"/>
      <c r="Z85" s="132"/>
      <c r="AA85" s="132"/>
      <c r="AB85" s="151"/>
      <c r="AC85" s="152"/>
      <c r="AD85" s="152"/>
      <c r="AE85" s="152"/>
      <c r="AF85" s="152"/>
      <c r="AG85" s="152"/>
      <c r="AH85" s="152"/>
      <c r="AI85" s="152"/>
      <c r="AJ85" s="153"/>
      <c r="AK85" s="152"/>
      <c r="AL85" s="152"/>
      <c r="AM85" s="152"/>
      <c r="AN85" s="152"/>
      <c r="AO85" s="152"/>
      <c r="AP85" s="152"/>
      <c r="AQ85" s="152"/>
      <c r="AR85" s="154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</row>
  </sheetData>
  <autoFilter ref="B4:AA85" xr:uid="{E898F206-EBAC-4E70-B00B-819101101198}">
    <filterColumn colId="3">
      <filters>
        <filter val="GALP"/>
      </filters>
    </filterColumn>
  </autoFilter>
  <phoneticPr fontId="44" type="noConversion"/>
  <pageMargins left="0.7" right="0.7" top="0.75" bottom="0.75" header="0.3" footer="0.3"/>
  <pageSetup paperSize="9" orientation="portrait"/>
  <headerFooter>
    <oddFooter>&amp;L_x000D_&amp;1#&amp;"Calibri"&amp;10&amp;K000000 Information Rating: INTERNAL(I)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BB4A-5563-4B65-A5EB-4531CAC8D677}">
  <sheetPr filterMode="1"/>
  <dimension ref="B1:BG85"/>
  <sheetViews>
    <sheetView tabSelected="1" topLeftCell="D1" zoomScale="80" zoomScaleNormal="80" workbookViewId="0">
      <selection activeCell="E31" sqref="E31"/>
    </sheetView>
  </sheetViews>
  <sheetFormatPr defaultColWidth="14.42578125" defaultRowHeight="15"/>
  <cols>
    <col min="1" max="1" width="5.85546875" customWidth="1"/>
    <col min="2" max="2" width="18.5703125" style="39" customWidth="1"/>
    <col min="3" max="3" width="19.42578125" style="39" customWidth="1"/>
    <col min="4" max="4" width="17.5703125" style="39" bestFit="1" customWidth="1"/>
    <col min="5" max="5" width="25.140625" style="39" customWidth="1"/>
    <col min="6" max="6" width="9.42578125" style="40" customWidth="1"/>
    <col min="7" max="7" width="16.7109375" style="40" bestFit="1" customWidth="1"/>
    <col min="8" max="8" width="26.7109375" style="40" customWidth="1"/>
    <col min="9" max="9" width="16.42578125" style="40" bestFit="1" customWidth="1"/>
    <col min="10" max="10" width="16.7109375" style="40" bestFit="1" customWidth="1"/>
    <col min="11" max="11" width="16.140625" bestFit="1" customWidth="1"/>
    <col min="12" max="12" width="16.140625" style="152" customWidth="1"/>
    <col min="13" max="13" width="19" style="132" customWidth="1"/>
    <col min="14" max="14" width="16.7109375" style="132" customWidth="1"/>
    <col min="15" max="15" width="18" style="132" customWidth="1"/>
    <col min="16" max="16" width="16.7109375" style="132" customWidth="1"/>
    <col min="17" max="17" width="16.7109375" style="132" bestFit="1" customWidth="1"/>
    <col min="18" max="18" width="16.7109375" style="132" customWidth="1"/>
    <col min="19" max="19" width="19" style="132" bestFit="1" customWidth="1"/>
    <col min="20" max="20" width="16.7109375" style="150" customWidth="1"/>
    <col min="21" max="21" width="16.7109375" style="132" bestFit="1" customWidth="1"/>
    <col min="22" max="22" width="16.7109375" style="132" customWidth="1"/>
    <col min="23" max="23" width="16.7109375" style="132" bestFit="1" customWidth="1"/>
    <col min="24" max="24" width="16.7109375" style="132" customWidth="1"/>
    <col min="25" max="25" width="16.7109375" style="132" bestFit="1" customWidth="1"/>
    <col min="26" max="26" width="16.7109375" style="132" customWidth="1"/>
    <col min="27" max="27" width="16.7109375" style="132" bestFit="1" customWidth="1"/>
    <col min="28" max="28" width="16.7109375" style="151" customWidth="1"/>
    <col min="29" max="35" width="14.42578125" style="152"/>
    <col min="36" max="36" width="14.42578125" style="153"/>
    <col min="37" max="43" width="14.42578125" style="152"/>
    <col min="44" max="44" width="14.42578125" style="154"/>
    <col min="45" max="45" width="16.42578125" style="152" customWidth="1"/>
    <col min="46" max="46" width="14.42578125" style="152"/>
    <col min="47" max="47" width="16.140625" style="152" customWidth="1"/>
    <col min="48" max="50" width="14.42578125" style="152"/>
    <col min="51" max="51" width="17" style="152" customWidth="1"/>
    <col min="52" max="52" width="14.42578125" style="152"/>
    <col min="53" max="53" width="16.42578125" style="152" customWidth="1"/>
    <col min="54" max="54" width="14.42578125" style="152"/>
    <col min="55" max="55" width="17.28515625" style="152" customWidth="1"/>
    <col min="56" max="59" width="14.42578125" style="152"/>
  </cols>
  <sheetData>
    <row r="1" spans="2:59">
      <c r="B1" s="39">
        <f>SUBTOTAL(9,B5:B103)</f>
        <v>680798761408</v>
      </c>
      <c r="C1" s="39">
        <f>SUBTOTAL(9,C5:C103)</f>
        <v>10941201400</v>
      </c>
      <c r="D1" s="39">
        <f>SUBTOTAL(9,D5:D103)</f>
        <v>17171611825</v>
      </c>
      <c r="F1" s="39">
        <f t="shared" ref="F1:K1" si="0">SUBTOTAL(9,F5:F103)</f>
        <v>340</v>
      </c>
      <c r="G1" s="39">
        <f t="shared" si="0"/>
        <v>158</v>
      </c>
      <c r="H1" s="39">
        <f t="shared" si="0"/>
        <v>0</v>
      </c>
      <c r="I1" s="39">
        <f t="shared" si="0"/>
        <v>0</v>
      </c>
      <c r="J1" s="39">
        <f t="shared" si="0"/>
        <v>0</v>
      </c>
      <c r="K1" s="39">
        <f t="shared" si="0"/>
        <v>0</v>
      </c>
      <c r="L1" s="132"/>
      <c r="M1" s="132">
        <f>SUBTOTAL(9,M5:M103)</f>
        <v>43219440965.199997</v>
      </c>
      <c r="O1" s="132">
        <f>SUBTOTAL(9,O5:O103)</f>
        <v>25495067431.866669</v>
      </c>
      <c r="Q1" s="132">
        <f>SUBTOTAL(9,Q5:Q103)</f>
        <v>20096034477.41333</v>
      </c>
      <c r="S1" s="132">
        <f>SUBTOTAL(9,S5:S103)</f>
        <v>5399002954.4533329</v>
      </c>
      <c r="U1" s="132">
        <f>SUBTOTAL(9,U5:U103)</f>
        <v>44036142100</v>
      </c>
      <c r="W1" s="132">
        <f>SUBTOTAL(9,W5:W103)</f>
        <v>30426926533.333336</v>
      </c>
      <c r="Y1" s="132">
        <f>SUBTOTAL(9,Y5:Y103)</f>
        <v>15084946666.666668</v>
      </c>
      <c r="AA1" s="132">
        <f>SUBTOTAL(9,AA5:AA103)</f>
        <v>9181319999.9999981</v>
      </c>
      <c r="AC1" s="132">
        <f t="shared" ref="AC1:AH1" si="1">SUBTOTAL(9,AC5:AC103)</f>
        <v>1556600360</v>
      </c>
      <c r="AD1" s="132">
        <f t="shared" si="1"/>
        <v>7.0667666666666662</v>
      </c>
      <c r="AE1" s="132">
        <f t="shared" si="1"/>
        <v>375683353.33333337</v>
      </c>
      <c r="AF1" s="132">
        <f t="shared" si="1"/>
        <v>1.6616666666666671</v>
      </c>
      <c r="AG1" s="132">
        <f t="shared" si="1"/>
        <v>107616746.66666667</v>
      </c>
      <c r="AH1" s="132">
        <f t="shared" si="1"/>
        <v>2.265855555555556</v>
      </c>
    </row>
    <row r="2" spans="2:59" ht="15.75">
      <c r="F2" s="39"/>
      <c r="G2" s="39"/>
      <c r="H2" s="39"/>
      <c r="I2" s="39"/>
      <c r="J2" s="39"/>
      <c r="K2" s="39"/>
      <c r="L2" s="132"/>
      <c r="AB2" s="155" t="s">
        <v>706</v>
      </c>
      <c r="AC2" s="155" t="s">
        <v>707</v>
      </c>
      <c r="AD2" s="155" t="s">
        <v>708</v>
      </c>
      <c r="AE2" s="155" t="s">
        <v>709</v>
      </c>
      <c r="AF2" s="155" t="s">
        <v>710</v>
      </c>
      <c r="AG2" s="155" t="s">
        <v>711</v>
      </c>
      <c r="AH2" s="155" t="s">
        <v>712</v>
      </c>
      <c r="AI2" s="156" t="s">
        <v>713</v>
      </c>
      <c r="AJ2" s="156" t="s">
        <v>714</v>
      </c>
      <c r="AK2" s="156" t="s">
        <v>715</v>
      </c>
      <c r="AL2" s="156" t="s">
        <v>716</v>
      </c>
      <c r="AM2" s="156" t="s">
        <v>717</v>
      </c>
      <c r="AN2" s="156" t="s">
        <v>718</v>
      </c>
      <c r="AO2" s="156" t="s">
        <v>719</v>
      </c>
      <c r="AP2" s="156" t="s">
        <v>720</v>
      </c>
      <c r="AQ2" s="156" t="s">
        <v>721</v>
      </c>
      <c r="AR2" s="152"/>
    </row>
    <row r="3" spans="2:59" ht="120">
      <c r="F3" s="39"/>
      <c r="G3" s="39"/>
      <c r="H3" s="39"/>
      <c r="I3" s="39"/>
      <c r="J3" s="39"/>
      <c r="K3" s="39"/>
      <c r="L3" s="157" t="s">
        <v>722</v>
      </c>
      <c r="M3" s="157" t="s">
        <v>723</v>
      </c>
      <c r="N3" s="157" t="s">
        <v>722</v>
      </c>
      <c r="O3" s="157" t="s">
        <v>723</v>
      </c>
      <c r="P3" s="157" t="s">
        <v>722</v>
      </c>
      <c r="Q3" s="157" t="s">
        <v>723</v>
      </c>
      <c r="R3" s="158" t="s">
        <v>722</v>
      </c>
      <c r="S3" s="158" t="s">
        <v>723</v>
      </c>
      <c r="T3" s="159" t="s">
        <v>722</v>
      </c>
      <c r="U3" s="157" t="s">
        <v>723</v>
      </c>
      <c r="V3" s="157" t="s">
        <v>722</v>
      </c>
      <c r="W3" s="157" t="s">
        <v>723</v>
      </c>
      <c r="X3" s="157" t="s">
        <v>722</v>
      </c>
      <c r="Y3" s="157" t="s">
        <v>723</v>
      </c>
      <c r="Z3" s="157" t="s">
        <v>722</v>
      </c>
      <c r="AA3" s="157" t="s">
        <v>723</v>
      </c>
      <c r="AB3" s="160" t="s">
        <v>722</v>
      </c>
      <c r="AC3" s="157" t="s">
        <v>723</v>
      </c>
      <c r="AD3" s="157" t="s">
        <v>722</v>
      </c>
      <c r="AE3" s="157" t="s">
        <v>723</v>
      </c>
      <c r="AF3" s="157" t="s">
        <v>722</v>
      </c>
      <c r="AG3" s="157" t="s">
        <v>723</v>
      </c>
      <c r="AH3" s="157" t="s">
        <v>722</v>
      </c>
      <c r="AI3" s="157" t="s">
        <v>723</v>
      </c>
      <c r="AJ3" s="159" t="s">
        <v>722</v>
      </c>
      <c r="AK3" s="157" t="s">
        <v>723</v>
      </c>
      <c r="AL3" s="157" t="s">
        <v>724</v>
      </c>
      <c r="AM3" s="157" t="s">
        <v>723</v>
      </c>
      <c r="AN3" s="157" t="s">
        <v>724</v>
      </c>
      <c r="AO3" s="157" t="s">
        <v>723</v>
      </c>
      <c r="AP3" s="157" t="s">
        <v>724</v>
      </c>
      <c r="AQ3" s="157" t="s">
        <v>723</v>
      </c>
      <c r="AR3" s="160" t="s">
        <v>722</v>
      </c>
      <c r="AS3" s="157" t="s">
        <v>723</v>
      </c>
      <c r="AT3" s="157" t="s">
        <v>722</v>
      </c>
      <c r="AU3" s="157" t="s">
        <v>723</v>
      </c>
      <c r="AV3" s="157" t="s">
        <v>722</v>
      </c>
      <c r="AW3" s="157" t="s">
        <v>723</v>
      </c>
      <c r="AX3" s="157" t="s">
        <v>722</v>
      </c>
      <c r="AY3" s="157" t="s">
        <v>723</v>
      </c>
      <c r="AZ3" s="157" t="s">
        <v>722</v>
      </c>
      <c r="BA3" s="157" t="s">
        <v>723</v>
      </c>
      <c r="BB3" s="157" t="s">
        <v>722</v>
      </c>
      <c r="BC3" s="157" t="s">
        <v>723</v>
      </c>
      <c r="BD3" s="157" t="s">
        <v>722</v>
      </c>
      <c r="BE3" s="157" t="s">
        <v>723</v>
      </c>
      <c r="BF3" s="157" t="s">
        <v>722</v>
      </c>
      <c r="BG3" s="157" t="s">
        <v>723</v>
      </c>
    </row>
    <row r="4" spans="2:59" s="38" customFormat="1" ht="30">
      <c r="B4" s="41" t="s">
        <v>725</v>
      </c>
      <c r="C4" s="41" t="s">
        <v>726</v>
      </c>
      <c r="D4" s="41" t="s">
        <v>727</v>
      </c>
      <c r="E4" s="41" t="s">
        <v>728</v>
      </c>
      <c r="F4" s="42" t="s">
        <v>729</v>
      </c>
      <c r="G4" s="42" t="s">
        <v>730</v>
      </c>
      <c r="H4" s="42" t="s">
        <v>731</v>
      </c>
      <c r="I4" s="42" t="s">
        <v>732</v>
      </c>
      <c r="J4" s="42" t="s">
        <v>733</v>
      </c>
      <c r="K4" s="42" t="s">
        <v>734</v>
      </c>
      <c r="L4" s="161" t="s">
        <v>735</v>
      </c>
      <c r="M4" s="162" t="s">
        <v>735</v>
      </c>
      <c r="N4" s="161" t="s">
        <v>736</v>
      </c>
      <c r="O4" s="162" t="s">
        <v>736</v>
      </c>
      <c r="P4" s="161" t="s">
        <v>737</v>
      </c>
      <c r="Q4" s="162" t="s">
        <v>737</v>
      </c>
      <c r="R4" s="161" t="s">
        <v>738</v>
      </c>
      <c r="S4" s="162" t="s">
        <v>738</v>
      </c>
      <c r="T4" s="163" t="s">
        <v>739</v>
      </c>
      <c r="U4" s="164" t="s">
        <v>739</v>
      </c>
      <c r="V4" s="161" t="s">
        <v>740</v>
      </c>
      <c r="W4" s="162" t="s">
        <v>740</v>
      </c>
      <c r="X4" s="161" t="s">
        <v>741</v>
      </c>
      <c r="Y4" s="162" t="s">
        <v>742</v>
      </c>
      <c r="Z4" s="161" t="s">
        <v>743</v>
      </c>
      <c r="AA4" s="162" t="s">
        <v>743</v>
      </c>
      <c r="AB4" s="165" t="s">
        <v>744</v>
      </c>
      <c r="AC4" s="166" t="s">
        <v>744</v>
      </c>
      <c r="AD4" s="167" t="s">
        <v>745</v>
      </c>
      <c r="AE4" s="168" t="s">
        <v>745</v>
      </c>
      <c r="AF4" s="167" t="s">
        <v>746</v>
      </c>
      <c r="AG4" s="168" t="s">
        <v>746</v>
      </c>
      <c r="AH4" s="167" t="s">
        <v>747</v>
      </c>
      <c r="AI4" s="168" t="s">
        <v>747</v>
      </c>
      <c r="AJ4" s="169" t="s">
        <v>748</v>
      </c>
      <c r="AK4" s="170" t="s">
        <v>748</v>
      </c>
      <c r="AL4" s="167" t="s">
        <v>749</v>
      </c>
      <c r="AM4" s="168" t="s">
        <v>749</v>
      </c>
      <c r="AN4" s="167" t="s">
        <v>750</v>
      </c>
      <c r="AO4" s="168" t="s">
        <v>751</v>
      </c>
      <c r="AP4" s="167" t="s">
        <v>752</v>
      </c>
      <c r="AQ4" s="168" t="s">
        <v>752</v>
      </c>
      <c r="AR4" s="171" t="s">
        <v>753</v>
      </c>
      <c r="AS4" s="172" t="s">
        <v>753</v>
      </c>
      <c r="AT4" s="173" t="s">
        <v>754</v>
      </c>
      <c r="AU4" s="174" t="s">
        <v>754</v>
      </c>
      <c r="AV4" s="173" t="s">
        <v>755</v>
      </c>
      <c r="AW4" s="174" t="s">
        <v>755</v>
      </c>
      <c r="AX4" s="173" t="s">
        <v>756</v>
      </c>
      <c r="AY4" s="174" t="s">
        <v>756</v>
      </c>
      <c r="AZ4" s="173" t="s">
        <v>757</v>
      </c>
      <c r="BA4" s="175" t="s">
        <v>757</v>
      </c>
      <c r="BB4" s="173" t="s">
        <v>758</v>
      </c>
      <c r="BC4" s="174" t="s">
        <v>758</v>
      </c>
      <c r="BD4" s="173" t="s">
        <v>759</v>
      </c>
      <c r="BE4" s="174" t="s">
        <v>760</v>
      </c>
      <c r="BF4" s="173" t="s">
        <v>761</v>
      </c>
      <c r="BG4" s="174" t="s">
        <v>761</v>
      </c>
    </row>
    <row r="5" spans="2:59" hidden="1">
      <c r="H5" s="40" t="s">
        <v>763</v>
      </c>
      <c r="AB5" s="154"/>
      <c r="AC5" s="132"/>
      <c r="AD5" s="132"/>
      <c r="AE5" s="132"/>
      <c r="AF5" s="132"/>
      <c r="AG5" s="132"/>
      <c r="AH5" s="132"/>
      <c r="AI5" s="132"/>
      <c r="AJ5" s="150"/>
      <c r="AK5" s="132"/>
      <c r="AL5" s="132"/>
      <c r="AM5" s="132"/>
      <c r="AN5" s="132"/>
      <c r="AO5" s="132"/>
      <c r="AP5" s="132"/>
      <c r="AQ5" s="132"/>
      <c r="AS5" s="132"/>
      <c r="AT5" s="132"/>
      <c r="AU5" s="132"/>
      <c r="AV5" s="132"/>
      <c r="AW5" s="132"/>
      <c r="AX5" s="132"/>
      <c r="AY5" s="132"/>
      <c r="AZ5" s="150"/>
      <c r="BA5" s="132"/>
      <c r="BB5" s="132"/>
      <c r="BC5" s="132"/>
      <c r="BD5" s="132"/>
      <c r="BE5" s="132"/>
      <c r="BF5" s="132"/>
      <c r="BG5" s="132"/>
    </row>
    <row r="6" spans="2:59" hidden="1">
      <c r="B6"/>
      <c r="C6"/>
      <c r="D6"/>
      <c r="E6"/>
      <c r="F6"/>
      <c r="G6"/>
      <c r="H6" s="143"/>
      <c r="I6"/>
      <c r="J6"/>
      <c r="M6" s="152"/>
      <c r="N6" s="152"/>
      <c r="O6" s="152"/>
      <c r="P6" s="152"/>
      <c r="Q6" s="152"/>
      <c r="R6" s="152"/>
      <c r="S6" s="152"/>
      <c r="T6" s="153"/>
      <c r="U6" s="152"/>
      <c r="V6" s="152"/>
      <c r="W6" s="152"/>
      <c r="X6" s="152"/>
      <c r="Y6" s="152"/>
      <c r="Z6" s="152"/>
      <c r="AA6" s="152"/>
      <c r="AB6" s="154"/>
      <c r="AZ6" s="153"/>
    </row>
    <row r="7" spans="2:59" hidden="1">
      <c r="B7" s="127">
        <v>588226408</v>
      </c>
      <c r="C7" s="127">
        <v>2000000</v>
      </c>
      <c r="D7" s="141">
        <v>507866673</v>
      </c>
      <c r="E7" s="39" t="s">
        <v>813</v>
      </c>
      <c r="F7" s="40">
        <v>1</v>
      </c>
      <c r="G7" s="40">
        <v>5</v>
      </c>
      <c r="H7" s="144" t="s">
        <v>814</v>
      </c>
      <c r="I7" s="40" t="s">
        <v>713</v>
      </c>
      <c r="J7" s="40" t="s">
        <v>713</v>
      </c>
      <c r="K7" s="40" t="s">
        <v>708</v>
      </c>
      <c r="L7" s="131">
        <v>0.65</v>
      </c>
      <c r="M7" s="132">
        <f>B7*L7</f>
        <v>382347165.19999999</v>
      </c>
      <c r="N7" s="131">
        <v>0.65</v>
      </c>
      <c r="O7" s="132">
        <f t="shared" ref="O7:O59" si="2">IF(M7="","",B7*N7)</f>
        <v>382347165.19999999</v>
      </c>
      <c r="P7" s="131">
        <v>0.01</v>
      </c>
      <c r="Q7" s="132">
        <f>IF(M7="","",B7*P7)</f>
        <v>5882264.0800000001</v>
      </c>
      <c r="R7" s="131">
        <v>0.64</v>
      </c>
      <c r="S7" s="132">
        <f>IF(M7="","",B7*R7)</f>
        <v>376464901.12</v>
      </c>
      <c r="T7" s="133">
        <v>0</v>
      </c>
      <c r="U7" s="132">
        <f>B7*T7</f>
        <v>0</v>
      </c>
      <c r="V7" s="131">
        <v>0</v>
      </c>
      <c r="W7" s="132">
        <f>IF(U7="","",B7*V7)</f>
        <v>0</v>
      </c>
      <c r="X7" s="134">
        <v>0</v>
      </c>
      <c r="Y7" s="132">
        <f>IF(U7="","",B7*X7)</f>
        <v>0</v>
      </c>
      <c r="Z7" s="131">
        <v>0</v>
      </c>
      <c r="AA7" s="132">
        <f t="shared" ref="AA7:AA59" si="3">IF(U7="","",B7*Z7)</f>
        <v>0</v>
      </c>
      <c r="AB7" s="135">
        <v>0.79</v>
      </c>
      <c r="AC7" s="132">
        <f>C7*AB7</f>
        <v>1580000</v>
      </c>
      <c r="AD7" s="131">
        <v>0.78</v>
      </c>
      <c r="AE7" s="132">
        <f>IF(AC7="","",C7*AD7)</f>
        <v>1560000</v>
      </c>
      <c r="AF7" s="131">
        <v>0</v>
      </c>
      <c r="AG7" s="132">
        <f>IF(AC7="","",C7*AF7)</f>
        <v>0</v>
      </c>
      <c r="AH7" s="131">
        <v>0.78</v>
      </c>
      <c r="AI7" s="132">
        <f>IF(AC7="","",C7*AH7)</f>
        <v>1560000</v>
      </c>
      <c r="AJ7" s="136">
        <v>0</v>
      </c>
      <c r="AK7" s="132">
        <f>C7*AJ7</f>
        <v>0</v>
      </c>
      <c r="AL7" s="131">
        <v>0</v>
      </c>
      <c r="AM7" s="132">
        <f>IF(AK7="","",C7*AL7)</f>
        <v>0</v>
      </c>
      <c r="AN7" s="131">
        <v>0</v>
      </c>
      <c r="AO7" s="132">
        <f>IF(AK7="","",C7*AN7)</f>
        <v>0</v>
      </c>
      <c r="AP7" s="131">
        <v>0</v>
      </c>
      <c r="AQ7" s="132">
        <f>IF(AK7="","",C7*AP7)</f>
        <v>0</v>
      </c>
      <c r="AR7" s="135">
        <v>0.75</v>
      </c>
      <c r="AS7" s="132">
        <f>B7*AR7</f>
        <v>441169806</v>
      </c>
      <c r="AT7" s="131">
        <v>0.75</v>
      </c>
      <c r="AU7" s="132">
        <f t="shared" ref="AU7:AU59" si="4">IF(AS7="","",B7*AT7)</f>
        <v>441169806</v>
      </c>
      <c r="AV7" s="131">
        <v>0</v>
      </c>
      <c r="AW7" s="132">
        <f t="shared" ref="AW7:AW59" si="5">IF(AS7="","",B7*AV7)</f>
        <v>0</v>
      </c>
      <c r="AX7" s="131">
        <v>0.75</v>
      </c>
      <c r="AY7" s="132">
        <f t="shared" ref="AY7:AY59" si="6">IF(AS7="","",B7*AX7)</f>
        <v>441169806</v>
      </c>
      <c r="AZ7" s="137">
        <v>0</v>
      </c>
      <c r="BA7" s="132">
        <f>B7*AZ7</f>
        <v>0</v>
      </c>
      <c r="BB7" s="131">
        <v>0</v>
      </c>
      <c r="BC7" s="132">
        <f>IF(BA7="","",B7*BB7)</f>
        <v>0</v>
      </c>
      <c r="BD7" s="131">
        <v>0</v>
      </c>
      <c r="BE7" s="132">
        <f>IF(BA7="","",B7*BD7)</f>
        <v>0</v>
      </c>
      <c r="BF7" s="131">
        <v>0</v>
      </c>
      <c r="BG7" s="132">
        <f t="shared" ref="BG7:BG59" si="7">IF(BA7="","",B7*BF7)</f>
        <v>0</v>
      </c>
    </row>
    <row r="8" spans="2:59" hidden="1">
      <c r="B8" s="127">
        <v>30000000</v>
      </c>
      <c r="C8" s="127">
        <v>1500000</v>
      </c>
      <c r="D8" s="141">
        <v>500097488</v>
      </c>
      <c r="E8" s="39" t="s">
        <v>815</v>
      </c>
      <c r="F8" s="40">
        <v>1</v>
      </c>
      <c r="G8" s="40">
        <v>5</v>
      </c>
      <c r="H8" s="144" t="s">
        <v>816</v>
      </c>
      <c r="I8" s="40" t="s">
        <v>817</v>
      </c>
      <c r="J8" s="40" t="s">
        <v>713</v>
      </c>
      <c r="K8" s="40" t="s">
        <v>708</v>
      </c>
      <c r="L8" s="131">
        <v>0.49</v>
      </c>
      <c r="M8" s="132">
        <f>B8*L8</f>
        <v>14700000</v>
      </c>
      <c r="N8" s="131">
        <v>1E-3</v>
      </c>
      <c r="O8" s="132">
        <f t="shared" si="2"/>
        <v>30000</v>
      </c>
      <c r="P8" s="131">
        <v>0</v>
      </c>
      <c r="Q8" s="132">
        <f>IF(M8="","",B8*P8)</f>
        <v>0</v>
      </c>
      <c r="R8" s="131">
        <v>0</v>
      </c>
      <c r="S8" s="132">
        <f>IF(M8="","",B8*R8)</f>
        <v>0</v>
      </c>
      <c r="T8" s="133">
        <v>0</v>
      </c>
      <c r="U8" s="132">
        <f>B8*T8</f>
        <v>0</v>
      </c>
      <c r="V8" s="131">
        <v>0</v>
      </c>
      <c r="W8" s="132">
        <f>IF(U8="","",B8*V8)</f>
        <v>0</v>
      </c>
      <c r="X8" s="134">
        <v>0</v>
      </c>
      <c r="Y8" s="132">
        <f>IF(U8="","",B8*X8)</f>
        <v>0</v>
      </c>
      <c r="Z8" s="131">
        <v>0</v>
      </c>
      <c r="AA8" s="132">
        <f t="shared" si="3"/>
        <v>0</v>
      </c>
      <c r="AB8" s="135">
        <v>0.92</v>
      </c>
      <c r="AC8" s="132">
        <f t="shared" ref="AC8:AC59" si="8">C8*AB8</f>
        <v>1380000</v>
      </c>
      <c r="AD8" s="131">
        <v>0</v>
      </c>
      <c r="AE8" s="132">
        <f t="shared" ref="AE8:AE59" si="9">IF(AC8="","",C8*AD8)</f>
        <v>0</v>
      </c>
      <c r="AF8" s="131">
        <v>0</v>
      </c>
      <c r="AG8" s="132">
        <f t="shared" ref="AG8:AG59" si="10">IF(AC8="","",C8*AF8)</f>
        <v>0</v>
      </c>
      <c r="AH8" s="131">
        <v>0</v>
      </c>
      <c r="AI8" s="132">
        <f t="shared" ref="AI8:AI59" si="11">IF(AC8="","",C8*AH8)</f>
        <v>0</v>
      </c>
      <c r="AJ8" s="136">
        <v>0.92</v>
      </c>
      <c r="AK8" s="132">
        <f t="shared" ref="AK8:AK59" si="12">C8*AJ8</f>
        <v>1380000</v>
      </c>
      <c r="AL8" s="131">
        <v>0</v>
      </c>
      <c r="AM8" s="132">
        <f t="shared" ref="AM8:AM59" si="13">IF(AK8="","",C8*AL8)</f>
        <v>0</v>
      </c>
      <c r="AN8" s="131">
        <v>0</v>
      </c>
      <c r="AO8" s="132">
        <f t="shared" ref="AO8:AO59" si="14">IF(AK8="","",C8*AN8)</f>
        <v>0</v>
      </c>
      <c r="AP8" s="131">
        <v>0</v>
      </c>
      <c r="AQ8" s="132">
        <f t="shared" ref="AQ8:AQ59" si="15">IF(AK8="","",C8*AP8)</f>
        <v>0</v>
      </c>
      <c r="AR8" s="135">
        <v>0.57999999999999996</v>
      </c>
      <c r="AS8" s="132">
        <f>B8*AR8</f>
        <v>17400000</v>
      </c>
      <c r="AT8" s="131">
        <v>0</v>
      </c>
      <c r="AU8" s="132">
        <f t="shared" si="4"/>
        <v>0</v>
      </c>
      <c r="AV8" s="131">
        <v>0</v>
      </c>
      <c r="AW8" s="132">
        <f t="shared" si="5"/>
        <v>0</v>
      </c>
      <c r="AX8" s="131">
        <v>0</v>
      </c>
      <c r="AY8" s="132">
        <f t="shared" si="6"/>
        <v>0</v>
      </c>
      <c r="AZ8" s="137">
        <v>0.57999999999999996</v>
      </c>
      <c r="BA8" s="132">
        <f>B8*AZ8</f>
        <v>17400000</v>
      </c>
      <c r="BB8" s="131">
        <v>0</v>
      </c>
      <c r="BC8" s="132">
        <f>IF(BA8="","",B8*BB8)</f>
        <v>0</v>
      </c>
      <c r="BD8" s="131">
        <v>0</v>
      </c>
      <c r="BE8" s="132">
        <f>IF(BA8="","",B8*BD8)</f>
        <v>0</v>
      </c>
      <c r="BF8" s="131">
        <v>0</v>
      </c>
      <c r="BG8" s="132">
        <f t="shared" si="7"/>
        <v>0</v>
      </c>
    </row>
    <row r="9" spans="2:59" hidden="1">
      <c r="B9" s="127">
        <v>7200000</v>
      </c>
      <c r="C9" s="127">
        <v>3000000</v>
      </c>
      <c r="D9" s="141">
        <v>503025798</v>
      </c>
      <c r="E9" s="39" t="s">
        <v>818</v>
      </c>
      <c r="F9" s="40">
        <v>1</v>
      </c>
      <c r="G9" s="40">
        <v>5</v>
      </c>
      <c r="H9" s="145" t="s">
        <v>819</v>
      </c>
      <c r="I9" s="40" t="s">
        <v>713</v>
      </c>
      <c r="J9" s="40" t="s">
        <v>713</v>
      </c>
      <c r="K9" s="40" t="s">
        <v>708</v>
      </c>
      <c r="L9" s="131">
        <v>0.1</v>
      </c>
      <c r="M9" s="132">
        <f>B9*L9</f>
        <v>720000</v>
      </c>
      <c r="N9" s="131">
        <v>7.0000000000000007E-2</v>
      </c>
      <c r="O9" s="132">
        <f t="shared" si="2"/>
        <v>504000.00000000006</v>
      </c>
      <c r="P9" s="138">
        <v>0</v>
      </c>
      <c r="Q9" s="132">
        <f t="shared" ref="Q9:Q59" si="16">IF(M9="","",O9*0.8)</f>
        <v>403200.00000000006</v>
      </c>
      <c r="R9" s="131">
        <v>0</v>
      </c>
      <c r="S9" s="132">
        <f t="shared" ref="S9:S74" si="17">IF(M9="","",O9*0.2)</f>
        <v>100800.00000000001</v>
      </c>
      <c r="T9" s="133">
        <v>0.1</v>
      </c>
      <c r="U9" s="132">
        <f>B9*T9</f>
        <v>720000</v>
      </c>
      <c r="V9" s="131">
        <v>7.0000000000000007E-2</v>
      </c>
      <c r="W9" s="132">
        <f>IF(U9="","",B9*V9)</f>
        <v>504000.00000000006</v>
      </c>
      <c r="X9" s="134">
        <v>0</v>
      </c>
      <c r="Y9" s="132">
        <f>IF(U9="","",B9*X9)</f>
        <v>0</v>
      </c>
      <c r="Z9" s="131">
        <v>0</v>
      </c>
      <c r="AA9" s="132">
        <f t="shared" si="3"/>
        <v>0</v>
      </c>
      <c r="AB9" s="135">
        <v>0.3</v>
      </c>
      <c r="AC9" s="132">
        <f t="shared" si="8"/>
        <v>900000</v>
      </c>
      <c r="AD9" s="131">
        <v>0.26</v>
      </c>
      <c r="AE9" s="132">
        <f t="shared" si="9"/>
        <v>780000</v>
      </c>
      <c r="AF9" s="131">
        <v>0</v>
      </c>
      <c r="AG9" s="132">
        <f t="shared" si="10"/>
        <v>0</v>
      </c>
      <c r="AH9" s="131">
        <v>0</v>
      </c>
      <c r="AI9" s="132">
        <f t="shared" si="11"/>
        <v>0</v>
      </c>
      <c r="AJ9" s="136">
        <v>0.3</v>
      </c>
      <c r="AK9" s="132">
        <f t="shared" si="12"/>
        <v>900000</v>
      </c>
      <c r="AL9" s="131">
        <v>0.26</v>
      </c>
      <c r="AM9" s="132">
        <f t="shared" si="13"/>
        <v>780000</v>
      </c>
      <c r="AN9" s="131">
        <v>0</v>
      </c>
      <c r="AO9" s="132">
        <f t="shared" si="14"/>
        <v>0</v>
      </c>
      <c r="AP9" s="131">
        <v>0</v>
      </c>
      <c r="AQ9" s="132">
        <f t="shared" si="15"/>
        <v>0</v>
      </c>
      <c r="AR9" s="135">
        <v>0.12</v>
      </c>
      <c r="AS9" s="132">
        <f t="shared" ref="AS9:AS59" si="18">B9*AR9</f>
        <v>864000</v>
      </c>
      <c r="AT9" s="131">
        <v>0.12</v>
      </c>
      <c r="AU9" s="132">
        <f t="shared" si="4"/>
        <v>864000</v>
      </c>
      <c r="AV9" s="131">
        <v>0</v>
      </c>
      <c r="AW9" s="132">
        <f t="shared" si="5"/>
        <v>0</v>
      </c>
      <c r="AX9" s="131">
        <v>0</v>
      </c>
      <c r="AY9" s="132">
        <f t="shared" si="6"/>
        <v>0</v>
      </c>
      <c r="AZ9" s="139">
        <v>0.12</v>
      </c>
      <c r="BA9" s="132">
        <f t="shared" ref="BA9:BA59" si="19">B9*AZ9</f>
        <v>864000</v>
      </c>
      <c r="BB9" s="131">
        <v>0.12</v>
      </c>
      <c r="BC9" s="132">
        <f t="shared" ref="BC9:BC59" si="20">IF(BA9="","",B9*BB9)</f>
        <v>864000</v>
      </c>
      <c r="BD9" s="131">
        <v>0</v>
      </c>
      <c r="BE9" s="132">
        <f t="shared" ref="BE9:BE59" si="21">IF(BA9="","",B9*BD9)</f>
        <v>0</v>
      </c>
      <c r="BF9" s="131">
        <v>0</v>
      </c>
      <c r="BG9" s="132">
        <f t="shared" si="7"/>
        <v>0</v>
      </c>
    </row>
    <row r="10" spans="2:59" hidden="1">
      <c r="B10" s="127">
        <v>100000000</v>
      </c>
      <c r="C10" s="127">
        <v>5000000000</v>
      </c>
      <c r="D10" s="124">
        <v>502801034</v>
      </c>
      <c r="E10" s="39" t="s">
        <v>820</v>
      </c>
      <c r="F10" s="40">
        <v>1</v>
      </c>
      <c r="G10" s="40">
        <v>5</v>
      </c>
      <c r="H10" s="145" t="s">
        <v>821</v>
      </c>
      <c r="I10" s="40" t="s">
        <v>713</v>
      </c>
      <c r="J10" s="40" t="s">
        <v>713</v>
      </c>
      <c r="K10" s="40" t="s">
        <v>708</v>
      </c>
      <c r="L10" s="138">
        <v>0.16</v>
      </c>
      <c r="M10" s="132">
        <f t="shared" ref="M10:M59" si="22">B10*L10</f>
        <v>16000000</v>
      </c>
      <c r="N10" s="138">
        <v>0</v>
      </c>
      <c r="O10" s="132">
        <f t="shared" si="2"/>
        <v>0</v>
      </c>
      <c r="P10" s="138">
        <v>0</v>
      </c>
      <c r="Q10" s="132">
        <f t="shared" si="16"/>
        <v>0</v>
      </c>
      <c r="R10" s="138">
        <v>0</v>
      </c>
      <c r="S10" s="132">
        <f t="shared" si="17"/>
        <v>0</v>
      </c>
      <c r="T10" s="133">
        <v>0.16</v>
      </c>
      <c r="U10" s="132">
        <f t="shared" ref="U10:U59" si="23">B10*T10</f>
        <v>16000000</v>
      </c>
      <c r="V10" s="131">
        <v>0</v>
      </c>
      <c r="W10" s="132">
        <f t="shared" ref="W10:W59" si="24">IF(U10="","",B10*V10)</f>
        <v>0</v>
      </c>
      <c r="X10" s="134">
        <v>0</v>
      </c>
      <c r="Y10" s="132">
        <f t="shared" ref="Y10:Y59" si="25">IF(U10="","",B10*X10)</f>
        <v>0</v>
      </c>
      <c r="Z10" s="131">
        <v>0</v>
      </c>
      <c r="AA10" s="132">
        <f t="shared" si="3"/>
        <v>0</v>
      </c>
      <c r="AB10" s="140">
        <v>0.18</v>
      </c>
      <c r="AC10" s="132">
        <f t="shared" si="8"/>
        <v>900000000</v>
      </c>
      <c r="AD10" s="138">
        <v>0</v>
      </c>
      <c r="AE10" s="132">
        <f t="shared" si="9"/>
        <v>0</v>
      </c>
      <c r="AF10" s="138">
        <v>0</v>
      </c>
      <c r="AG10" s="132">
        <f t="shared" si="10"/>
        <v>0</v>
      </c>
      <c r="AH10" s="138">
        <v>0</v>
      </c>
      <c r="AI10" s="132">
        <f t="shared" si="11"/>
        <v>0</v>
      </c>
      <c r="AJ10" s="133">
        <v>0.18</v>
      </c>
      <c r="AK10" s="132">
        <f t="shared" si="12"/>
        <v>900000000</v>
      </c>
      <c r="AL10" s="138">
        <v>0</v>
      </c>
      <c r="AM10" s="132">
        <f t="shared" si="13"/>
        <v>0</v>
      </c>
      <c r="AN10" s="138">
        <v>0</v>
      </c>
      <c r="AO10" s="132">
        <f t="shared" si="14"/>
        <v>0</v>
      </c>
      <c r="AP10" s="138">
        <v>0</v>
      </c>
      <c r="AQ10" s="132">
        <f t="shared" si="15"/>
        <v>0</v>
      </c>
      <c r="AR10" s="140">
        <v>0</v>
      </c>
      <c r="AS10" s="132">
        <f t="shared" si="18"/>
        <v>0</v>
      </c>
      <c r="AT10" s="138">
        <v>0</v>
      </c>
      <c r="AU10" s="132">
        <f t="shared" si="4"/>
        <v>0</v>
      </c>
      <c r="AV10" s="138">
        <v>0</v>
      </c>
      <c r="AW10" s="132">
        <f t="shared" si="5"/>
        <v>0</v>
      </c>
      <c r="AX10" s="138">
        <v>0</v>
      </c>
      <c r="AY10" s="132">
        <f t="shared" si="6"/>
        <v>0</v>
      </c>
      <c r="AZ10" s="139">
        <v>0</v>
      </c>
      <c r="BA10" s="132">
        <f t="shared" si="19"/>
        <v>0</v>
      </c>
      <c r="BB10" s="138">
        <v>0</v>
      </c>
      <c r="BC10" s="132">
        <f t="shared" si="20"/>
        <v>0</v>
      </c>
      <c r="BD10" s="138">
        <v>0</v>
      </c>
      <c r="BE10" s="132">
        <f t="shared" si="21"/>
        <v>0</v>
      </c>
      <c r="BF10" s="138">
        <v>0</v>
      </c>
      <c r="BG10" s="132">
        <f t="shared" si="7"/>
        <v>0</v>
      </c>
    </row>
    <row r="11" spans="2:59" hidden="1">
      <c r="B11" s="127">
        <v>30300000</v>
      </c>
      <c r="C11" s="127">
        <v>600000</v>
      </c>
      <c r="D11" s="124">
        <v>500156760</v>
      </c>
      <c r="E11" s="39" t="s">
        <v>822</v>
      </c>
      <c r="F11" s="40">
        <v>1</v>
      </c>
      <c r="G11" s="40">
        <v>5</v>
      </c>
      <c r="H11" s="145" t="s">
        <v>819</v>
      </c>
      <c r="I11" s="40" t="s">
        <v>713</v>
      </c>
      <c r="J11" s="40" t="s">
        <v>713</v>
      </c>
      <c r="K11" s="40" t="s">
        <v>708</v>
      </c>
      <c r="L11" s="138">
        <v>0</v>
      </c>
      <c r="M11" s="132">
        <f t="shared" si="22"/>
        <v>0</v>
      </c>
      <c r="N11" s="138">
        <v>0</v>
      </c>
      <c r="O11" s="132">
        <f t="shared" si="2"/>
        <v>0</v>
      </c>
      <c r="P11" s="138">
        <v>0</v>
      </c>
      <c r="Q11" s="132">
        <f t="shared" si="16"/>
        <v>0</v>
      </c>
      <c r="R11" s="138">
        <v>0</v>
      </c>
      <c r="S11" s="132">
        <f t="shared" si="17"/>
        <v>0</v>
      </c>
      <c r="T11" s="133">
        <v>0</v>
      </c>
      <c r="U11" s="132">
        <f t="shared" si="23"/>
        <v>0</v>
      </c>
      <c r="V11" s="131">
        <v>0</v>
      </c>
      <c r="W11" s="132">
        <f t="shared" si="24"/>
        <v>0</v>
      </c>
      <c r="X11" s="134">
        <v>0</v>
      </c>
      <c r="Y11" s="132">
        <f t="shared" si="25"/>
        <v>0</v>
      </c>
      <c r="Z11" s="131">
        <v>0</v>
      </c>
      <c r="AA11" s="132">
        <f t="shared" si="3"/>
        <v>0</v>
      </c>
      <c r="AB11" s="140">
        <v>0.04</v>
      </c>
      <c r="AC11" s="132">
        <f t="shared" si="8"/>
        <v>24000</v>
      </c>
      <c r="AD11" s="138">
        <v>0.04</v>
      </c>
      <c r="AE11" s="132">
        <f t="shared" si="9"/>
        <v>24000</v>
      </c>
      <c r="AF11" s="138">
        <v>0</v>
      </c>
      <c r="AG11" s="132">
        <f t="shared" si="10"/>
        <v>0</v>
      </c>
      <c r="AH11" s="138">
        <v>0</v>
      </c>
      <c r="AI11" s="132">
        <f t="shared" si="11"/>
        <v>0</v>
      </c>
      <c r="AJ11" s="133">
        <v>0</v>
      </c>
      <c r="AK11" s="132">
        <f t="shared" si="12"/>
        <v>0</v>
      </c>
      <c r="AL11" s="138">
        <v>0</v>
      </c>
      <c r="AM11" s="132">
        <f t="shared" si="13"/>
        <v>0</v>
      </c>
      <c r="AN11" s="138">
        <v>0</v>
      </c>
      <c r="AO11" s="132">
        <f t="shared" si="14"/>
        <v>0</v>
      </c>
      <c r="AP11" s="138">
        <v>0</v>
      </c>
      <c r="AQ11" s="132">
        <f t="shared" si="15"/>
        <v>0</v>
      </c>
      <c r="AR11" s="140">
        <v>0.26</v>
      </c>
      <c r="AS11" s="132">
        <f t="shared" si="18"/>
        <v>7878000</v>
      </c>
      <c r="AT11" s="138">
        <v>0.26</v>
      </c>
      <c r="AU11" s="132">
        <f t="shared" si="4"/>
        <v>7878000</v>
      </c>
      <c r="AV11" s="138">
        <v>0</v>
      </c>
      <c r="AW11" s="132">
        <f t="shared" si="5"/>
        <v>0</v>
      </c>
      <c r="AX11" s="138">
        <v>0</v>
      </c>
      <c r="AY11" s="132">
        <f t="shared" si="6"/>
        <v>0</v>
      </c>
      <c r="AZ11" s="139">
        <v>0</v>
      </c>
      <c r="BA11" s="132">
        <f t="shared" si="19"/>
        <v>0</v>
      </c>
      <c r="BB11" s="138">
        <v>0</v>
      </c>
      <c r="BC11" s="132">
        <f t="shared" si="20"/>
        <v>0</v>
      </c>
      <c r="BD11" s="138">
        <v>0</v>
      </c>
      <c r="BE11" s="132">
        <f t="shared" si="21"/>
        <v>0</v>
      </c>
      <c r="BF11" s="138">
        <v>0</v>
      </c>
      <c r="BG11" s="132">
        <f t="shared" si="7"/>
        <v>0</v>
      </c>
    </row>
    <row r="12" spans="2:59" s="126" customFormat="1" hidden="1">
      <c r="B12" s="128">
        <v>4500000</v>
      </c>
      <c r="C12" s="129">
        <v>3000000</v>
      </c>
      <c r="D12" s="142">
        <v>500273170</v>
      </c>
      <c r="E12" s="125" t="s">
        <v>823</v>
      </c>
      <c r="F12" s="40">
        <v>1</v>
      </c>
      <c r="G12" s="40">
        <v>5</v>
      </c>
      <c r="H12" s="146" t="s">
        <v>824</v>
      </c>
      <c r="I12" s="79" t="s">
        <v>713</v>
      </c>
      <c r="J12" s="79" t="s">
        <v>713</v>
      </c>
      <c r="K12" s="40" t="s">
        <v>708</v>
      </c>
      <c r="L12" s="138">
        <v>8.0000000000000002E-3</v>
      </c>
      <c r="M12" s="132">
        <f t="shared" si="22"/>
        <v>36000</v>
      </c>
      <c r="N12" s="138">
        <v>1E-3</v>
      </c>
      <c r="O12" s="132">
        <f t="shared" si="2"/>
        <v>4500</v>
      </c>
      <c r="P12" s="138">
        <v>0</v>
      </c>
      <c r="Q12" s="132">
        <f t="shared" si="16"/>
        <v>3600</v>
      </c>
      <c r="R12" s="138">
        <v>1E-3</v>
      </c>
      <c r="S12" s="132">
        <f t="shared" si="17"/>
        <v>900</v>
      </c>
      <c r="T12" s="133">
        <v>0</v>
      </c>
      <c r="U12" s="132">
        <f t="shared" si="23"/>
        <v>0</v>
      </c>
      <c r="V12" s="131">
        <v>0</v>
      </c>
      <c r="W12" s="132">
        <f t="shared" si="24"/>
        <v>0</v>
      </c>
      <c r="X12" s="134">
        <v>0</v>
      </c>
      <c r="Y12" s="132">
        <f t="shared" si="25"/>
        <v>0</v>
      </c>
      <c r="Z12" s="131">
        <v>0</v>
      </c>
      <c r="AA12" s="132">
        <f t="shared" si="3"/>
        <v>0</v>
      </c>
      <c r="AB12" s="140">
        <v>0.23200000000000001</v>
      </c>
      <c r="AC12" s="132">
        <f t="shared" si="8"/>
        <v>696000</v>
      </c>
      <c r="AD12" s="138">
        <v>4.4999999999999998E-2</v>
      </c>
      <c r="AE12" s="132">
        <f t="shared" si="9"/>
        <v>135000</v>
      </c>
      <c r="AF12" s="138">
        <v>0</v>
      </c>
      <c r="AG12" s="132">
        <f t="shared" si="10"/>
        <v>0</v>
      </c>
      <c r="AH12" s="138">
        <v>4.3999999999999997E-2</v>
      </c>
      <c r="AI12" s="132">
        <f t="shared" si="11"/>
        <v>132000</v>
      </c>
      <c r="AJ12" s="133">
        <v>0</v>
      </c>
      <c r="AK12" s="132">
        <f t="shared" si="12"/>
        <v>0</v>
      </c>
      <c r="AL12" s="138">
        <v>0</v>
      </c>
      <c r="AM12" s="132">
        <f t="shared" si="13"/>
        <v>0</v>
      </c>
      <c r="AN12" s="138">
        <v>0</v>
      </c>
      <c r="AO12" s="132">
        <f t="shared" si="14"/>
        <v>0</v>
      </c>
      <c r="AP12" s="138">
        <v>0</v>
      </c>
      <c r="AQ12" s="132">
        <f t="shared" si="15"/>
        <v>0</v>
      </c>
      <c r="AR12" s="140">
        <v>4.4999999999999998E-2</v>
      </c>
      <c r="AS12" s="132">
        <f t="shared" si="18"/>
        <v>202500</v>
      </c>
      <c r="AT12" s="138">
        <v>1.7999999999999999E-2</v>
      </c>
      <c r="AU12" s="132">
        <f t="shared" si="4"/>
        <v>81000</v>
      </c>
      <c r="AV12" s="138">
        <v>0</v>
      </c>
      <c r="AW12" s="132">
        <f t="shared" si="5"/>
        <v>0</v>
      </c>
      <c r="AX12" s="138">
        <v>1.2E-2</v>
      </c>
      <c r="AY12" s="132">
        <f t="shared" si="6"/>
        <v>54000</v>
      </c>
      <c r="AZ12" s="139">
        <v>0</v>
      </c>
      <c r="BA12" s="132">
        <f t="shared" si="19"/>
        <v>0</v>
      </c>
      <c r="BB12" s="138">
        <v>0</v>
      </c>
      <c r="BC12" s="132">
        <f t="shared" si="20"/>
        <v>0</v>
      </c>
      <c r="BD12" s="138">
        <v>0</v>
      </c>
      <c r="BE12" s="132">
        <f t="shared" si="21"/>
        <v>0</v>
      </c>
      <c r="BF12" s="138">
        <v>0</v>
      </c>
      <c r="BG12" s="132">
        <f t="shared" si="7"/>
        <v>0</v>
      </c>
    </row>
    <row r="13" spans="2:59" hidden="1">
      <c r="B13" s="127">
        <v>10000000</v>
      </c>
      <c r="C13" s="129">
        <v>6000000</v>
      </c>
      <c r="D13" s="199">
        <v>502816481</v>
      </c>
      <c r="E13" s="127" t="s">
        <v>825</v>
      </c>
      <c r="F13" s="40">
        <v>1</v>
      </c>
      <c r="G13" s="40">
        <v>5</v>
      </c>
      <c r="H13" s="145" t="s">
        <v>826</v>
      </c>
      <c r="I13" s="40" t="s">
        <v>713</v>
      </c>
      <c r="J13" s="40" t="s">
        <v>713</v>
      </c>
      <c r="K13" s="40" t="s">
        <v>708</v>
      </c>
      <c r="L13" s="200">
        <v>0</v>
      </c>
      <c r="M13" s="201">
        <f t="shared" si="22"/>
        <v>0</v>
      </c>
      <c r="N13" s="200">
        <v>0</v>
      </c>
      <c r="O13" s="201">
        <f t="shared" si="2"/>
        <v>0</v>
      </c>
      <c r="P13" s="200">
        <v>0</v>
      </c>
      <c r="Q13" s="201">
        <f t="shared" si="16"/>
        <v>0</v>
      </c>
      <c r="R13" s="200">
        <v>0</v>
      </c>
      <c r="S13" s="201">
        <f t="shared" si="17"/>
        <v>0</v>
      </c>
      <c r="T13" s="202">
        <v>0.99</v>
      </c>
      <c r="U13" s="201">
        <f t="shared" si="23"/>
        <v>9900000</v>
      </c>
      <c r="V13" s="131">
        <v>0</v>
      </c>
      <c r="W13" s="201">
        <f t="shared" si="24"/>
        <v>0</v>
      </c>
      <c r="X13" s="134">
        <v>0</v>
      </c>
      <c r="Y13" s="201">
        <f t="shared" si="25"/>
        <v>0</v>
      </c>
      <c r="Z13" s="131">
        <v>0</v>
      </c>
      <c r="AA13" s="201">
        <f t="shared" si="3"/>
        <v>0</v>
      </c>
      <c r="AB13" s="203">
        <v>0</v>
      </c>
      <c r="AC13" s="201">
        <f t="shared" si="8"/>
        <v>0</v>
      </c>
      <c r="AD13" s="200">
        <v>0</v>
      </c>
      <c r="AE13" s="201">
        <f t="shared" si="9"/>
        <v>0</v>
      </c>
      <c r="AF13" s="200">
        <v>0</v>
      </c>
      <c r="AG13" s="201">
        <f t="shared" si="10"/>
        <v>0</v>
      </c>
      <c r="AH13" s="200">
        <v>0</v>
      </c>
      <c r="AI13" s="201">
        <f t="shared" si="11"/>
        <v>0</v>
      </c>
      <c r="AJ13" s="203">
        <v>0.87</v>
      </c>
      <c r="AK13" s="201">
        <f t="shared" si="12"/>
        <v>5220000</v>
      </c>
      <c r="AL13" s="200">
        <v>0</v>
      </c>
      <c r="AM13" s="201">
        <f t="shared" si="13"/>
        <v>0</v>
      </c>
      <c r="AN13" s="200">
        <v>0</v>
      </c>
      <c r="AO13" s="201">
        <f t="shared" si="14"/>
        <v>0</v>
      </c>
      <c r="AP13" s="200">
        <v>0</v>
      </c>
      <c r="AQ13" s="201">
        <f t="shared" si="15"/>
        <v>0</v>
      </c>
      <c r="AR13" s="203">
        <v>0</v>
      </c>
      <c r="AS13" s="201">
        <f t="shared" si="18"/>
        <v>0</v>
      </c>
      <c r="AT13" s="200">
        <v>0</v>
      </c>
      <c r="AU13" s="201">
        <f t="shared" si="4"/>
        <v>0</v>
      </c>
      <c r="AV13" s="200">
        <v>0</v>
      </c>
      <c r="AW13" s="201">
        <f t="shared" si="5"/>
        <v>0</v>
      </c>
      <c r="AX13" s="200">
        <v>0</v>
      </c>
      <c r="AY13" s="201">
        <f t="shared" si="6"/>
        <v>0</v>
      </c>
      <c r="AZ13" s="203">
        <v>0.93</v>
      </c>
      <c r="BA13" s="201">
        <f t="shared" si="19"/>
        <v>9300000</v>
      </c>
      <c r="BB13" s="200">
        <v>0</v>
      </c>
      <c r="BC13" s="201">
        <f t="shared" si="20"/>
        <v>0</v>
      </c>
      <c r="BD13" s="200">
        <v>0</v>
      </c>
      <c r="BE13" s="201">
        <f t="shared" si="21"/>
        <v>0</v>
      </c>
      <c r="BF13" s="200">
        <v>0</v>
      </c>
      <c r="BG13" s="201">
        <f t="shared" si="7"/>
        <v>0</v>
      </c>
    </row>
    <row r="14" spans="2:59" hidden="1">
      <c r="B14" s="127">
        <v>300000000</v>
      </c>
      <c r="C14" s="129">
        <v>50000000</v>
      </c>
      <c r="D14" s="199">
        <v>500197814</v>
      </c>
      <c r="E14" s="127" t="s">
        <v>827</v>
      </c>
      <c r="F14" s="40">
        <v>1</v>
      </c>
      <c r="G14" s="40">
        <v>5</v>
      </c>
      <c r="H14" s="145" t="s">
        <v>828</v>
      </c>
      <c r="I14" s="40" t="s">
        <v>713</v>
      </c>
      <c r="J14" s="40" t="s">
        <v>713</v>
      </c>
      <c r="K14" s="40" t="s">
        <v>708</v>
      </c>
      <c r="L14" s="200">
        <v>0.25</v>
      </c>
      <c r="M14" s="201">
        <f t="shared" si="22"/>
        <v>75000000</v>
      </c>
      <c r="N14" s="200">
        <v>0</v>
      </c>
      <c r="O14" s="201">
        <f t="shared" si="2"/>
        <v>0</v>
      </c>
      <c r="P14" s="200">
        <v>0</v>
      </c>
      <c r="Q14" s="201">
        <f t="shared" si="16"/>
        <v>0</v>
      </c>
      <c r="R14" s="200">
        <v>0</v>
      </c>
      <c r="S14" s="201">
        <f t="shared" si="17"/>
        <v>0</v>
      </c>
      <c r="T14" s="202">
        <v>0.16</v>
      </c>
      <c r="U14" s="201">
        <f t="shared" si="23"/>
        <v>48000000</v>
      </c>
      <c r="V14" s="131">
        <v>0</v>
      </c>
      <c r="W14" s="201">
        <f t="shared" si="24"/>
        <v>0</v>
      </c>
      <c r="X14" s="134">
        <v>0</v>
      </c>
      <c r="Y14" s="201">
        <f t="shared" si="25"/>
        <v>0</v>
      </c>
      <c r="Z14" s="131">
        <v>0</v>
      </c>
      <c r="AA14" s="201">
        <f t="shared" si="3"/>
        <v>0</v>
      </c>
      <c r="AB14" s="203">
        <v>7.0000000000000007E-2</v>
      </c>
      <c r="AC14" s="201">
        <f t="shared" si="8"/>
        <v>3500000.0000000005</v>
      </c>
      <c r="AD14" s="200">
        <v>0</v>
      </c>
      <c r="AE14" s="201">
        <f t="shared" si="9"/>
        <v>0</v>
      </c>
      <c r="AF14" s="200">
        <v>0</v>
      </c>
      <c r="AG14" s="201">
        <f t="shared" si="10"/>
        <v>0</v>
      </c>
      <c r="AH14" s="200">
        <v>0</v>
      </c>
      <c r="AI14" s="201">
        <f t="shared" si="11"/>
        <v>0</v>
      </c>
      <c r="AJ14" s="202">
        <v>0.02</v>
      </c>
      <c r="AK14" s="201">
        <f t="shared" si="12"/>
        <v>1000000</v>
      </c>
      <c r="AL14" s="200">
        <v>0</v>
      </c>
      <c r="AM14" s="201">
        <f t="shared" si="13"/>
        <v>0</v>
      </c>
      <c r="AN14" s="200">
        <v>0</v>
      </c>
      <c r="AO14" s="201">
        <f t="shared" si="14"/>
        <v>0</v>
      </c>
      <c r="AP14" s="200">
        <v>0</v>
      </c>
      <c r="AQ14" s="201">
        <f t="shared" si="15"/>
        <v>0</v>
      </c>
      <c r="AR14" s="203">
        <v>0.28000000000000003</v>
      </c>
      <c r="AS14" s="201">
        <f t="shared" si="18"/>
        <v>84000000.000000015</v>
      </c>
      <c r="AT14" s="200">
        <v>0</v>
      </c>
      <c r="AU14" s="201">
        <f t="shared" si="4"/>
        <v>0</v>
      </c>
      <c r="AV14" s="200">
        <v>0</v>
      </c>
      <c r="AW14" s="201">
        <f t="shared" si="5"/>
        <v>0</v>
      </c>
      <c r="AX14" s="200">
        <v>0</v>
      </c>
      <c r="AY14" s="201">
        <f t="shared" si="6"/>
        <v>0</v>
      </c>
      <c r="AZ14" s="204">
        <v>0.18</v>
      </c>
      <c r="BA14" s="201">
        <f t="shared" si="19"/>
        <v>54000000</v>
      </c>
      <c r="BB14" s="200">
        <v>0</v>
      </c>
      <c r="BC14" s="201">
        <f t="shared" si="20"/>
        <v>0</v>
      </c>
      <c r="BD14" s="200">
        <v>0</v>
      </c>
      <c r="BE14" s="201">
        <f t="shared" si="21"/>
        <v>0</v>
      </c>
      <c r="BF14" s="200">
        <v>0</v>
      </c>
      <c r="BG14" s="201">
        <f t="shared" si="7"/>
        <v>0</v>
      </c>
    </row>
    <row r="15" spans="2:59" s="197" customFormat="1" hidden="1">
      <c r="B15" s="185">
        <v>5000000</v>
      </c>
      <c r="C15" s="186">
        <v>800000</v>
      </c>
      <c r="D15" s="187">
        <v>500103844</v>
      </c>
      <c r="E15" s="185" t="s">
        <v>829</v>
      </c>
      <c r="F15" s="188">
        <v>1</v>
      </c>
      <c r="G15" s="188">
        <v>5</v>
      </c>
      <c r="H15" s="189" t="s">
        <v>830</v>
      </c>
      <c r="I15" s="188" t="s">
        <v>713</v>
      </c>
      <c r="J15" s="188" t="s">
        <v>713</v>
      </c>
      <c r="K15" s="40" t="s">
        <v>708</v>
      </c>
      <c r="L15" s="190">
        <v>0</v>
      </c>
      <c r="M15" s="191">
        <f t="shared" si="22"/>
        <v>0</v>
      </c>
      <c r="N15" s="190">
        <v>0</v>
      </c>
      <c r="O15" s="191">
        <f t="shared" si="2"/>
        <v>0</v>
      </c>
      <c r="P15" s="190">
        <v>0</v>
      </c>
      <c r="Q15" s="191">
        <f t="shared" si="16"/>
        <v>0</v>
      </c>
      <c r="R15" s="190">
        <v>0</v>
      </c>
      <c r="S15" s="191">
        <f t="shared" si="17"/>
        <v>0</v>
      </c>
      <c r="T15" s="192">
        <v>0</v>
      </c>
      <c r="U15" s="191">
        <f t="shared" si="23"/>
        <v>0</v>
      </c>
      <c r="V15" s="193">
        <v>0</v>
      </c>
      <c r="W15" s="191">
        <f t="shared" si="24"/>
        <v>0</v>
      </c>
      <c r="X15" s="194">
        <v>0</v>
      </c>
      <c r="Y15" s="191">
        <f t="shared" si="25"/>
        <v>0</v>
      </c>
      <c r="Z15" s="193">
        <v>0</v>
      </c>
      <c r="AA15" s="191">
        <f t="shared" si="3"/>
        <v>0</v>
      </c>
      <c r="AB15" s="195">
        <v>0.255</v>
      </c>
      <c r="AC15" s="191">
        <f t="shared" si="8"/>
        <v>204000</v>
      </c>
      <c r="AD15" s="190">
        <v>0</v>
      </c>
      <c r="AE15" s="191">
        <f t="shared" si="9"/>
        <v>0</v>
      </c>
      <c r="AF15" s="190">
        <v>0</v>
      </c>
      <c r="AG15" s="191">
        <f t="shared" si="10"/>
        <v>0</v>
      </c>
      <c r="AH15" s="190">
        <v>0</v>
      </c>
      <c r="AI15" s="191">
        <f t="shared" si="11"/>
        <v>0</v>
      </c>
      <c r="AJ15" s="192">
        <v>0.255</v>
      </c>
      <c r="AK15" s="191">
        <f t="shared" si="12"/>
        <v>204000</v>
      </c>
      <c r="AL15" s="190">
        <v>0</v>
      </c>
      <c r="AM15" s="191">
        <f t="shared" si="13"/>
        <v>0</v>
      </c>
      <c r="AN15" s="190">
        <v>0</v>
      </c>
      <c r="AO15" s="191">
        <f t="shared" si="14"/>
        <v>0</v>
      </c>
      <c r="AP15" s="190">
        <v>0</v>
      </c>
      <c r="AQ15" s="191">
        <f t="shared" si="15"/>
        <v>0</v>
      </c>
      <c r="AR15" s="195">
        <v>0</v>
      </c>
      <c r="AS15" s="191">
        <f t="shared" si="18"/>
        <v>0</v>
      </c>
      <c r="AT15" s="190">
        <v>0</v>
      </c>
      <c r="AU15" s="191">
        <f t="shared" si="4"/>
        <v>0</v>
      </c>
      <c r="AV15" s="190">
        <v>0</v>
      </c>
      <c r="AW15" s="191">
        <f t="shared" si="5"/>
        <v>0</v>
      </c>
      <c r="AX15" s="190">
        <v>0</v>
      </c>
      <c r="AY15" s="191">
        <f t="shared" si="6"/>
        <v>0</v>
      </c>
      <c r="AZ15" s="196">
        <v>0</v>
      </c>
      <c r="BA15" s="191">
        <f t="shared" si="19"/>
        <v>0</v>
      </c>
      <c r="BB15" s="190">
        <v>0</v>
      </c>
      <c r="BC15" s="191">
        <f t="shared" si="20"/>
        <v>0</v>
      </c>
      <c r="BD15" s="190">
        <v>0</v>
      </c>
      <c r="BE15" s="191">
        <f t="shared" si="21"/>
        <v>0</v>
      </c>
      <c r="BF15" s="190">
        <v>0</v>
      </c>
      <c r="BG15" s="191">
        <f t="shared" si="7"/>
        <v>0</v>
      </c>
    </row>
    <row r="16" spans="2:59" s="197" customFormat="1" hidden="1">
      <c r="B16" s="185">
        <v>16020000</v>
      </c>
      <c r="C16" s="186">
        <v>6000000</v>
      </c>
      <c r="D16" s="187">
        <v>503541320</v>
      </c>
      <c r="E16" s="185" t="s">
        <v>831</v>
      </c>
      <c r="F16" s="188">
        <v>1</v>
      </c>
      <c r="G16" s="188">
        <v>5</v>
      </c>
      <c r="H16" s="189" t="s">
        <v>832</v>
      </c>
      <c r="I16" s="188" t="s">
        <v>713</v>
      </c>
      <c r="J16" s="188" t="s">
        <v>713</v>
      </c>
      <c r="K16" s="40" t="s">
        <v>708</v>
      </c>
      <c r="L16" s="190">
        <v>5.0000000000000001E-3</v>
      </c>
      <c r="M16" s="191">
        <f t="shared" si="22"/>
        <v>80100</v>
      </c>
      <c r="N16" s="190">
        <v>0</v>
      </c>
      <c r="O16" s="191">
        <f t="shared" si="2"/>
        <v>0</v>
      </c>
      <c r="P16" s="190">
        <v>0</v>
      </c>
      <c r="Q16" s="191">
        <f t="shared" si="16"/>
        <v>0</v>
      </c>
      <c r="R16" s="190">
        <v>0</v>
      </c>
      <c r="S16" s="191">
        <f t="shared" si="17"/>
        <v>0</v>
      </c>
      <c r="T16" s="198">
        <v>5.0000000000000001E-3</v>
      </c>
      <c r="U16" s="191">
        <f t="shared" si="23"/>
        <v>80100</v>
      </c>
      <c r="V16" s="190">
        <v>0</v>
      </c>
      <c r="W16" s="191">
        <f t="shared" si="24"/>
        <v>0</v>
      </c>
      <c r="X16" s="194">
        <v>0</v>
      </c>
      <c r="Y16" s="191">
        <f t="shared" si="25"/>
        <v>0</v>
      </c>
      <c r="Z16" s="193">
        <v>0</v>
      </c>
      <c r="AA16" s="191">
        <f t="shared" si="3"/>
        <v>0</v>
      </c>
      <c r="AB16" s="190">
        <v>5.0000000000000001E-3</v>
      </c>
      <c r="AC16" s="191">
        <f t="shared" si="8"/>
        <v>30000</v>
      </c>
      <c r="AD16" s="190">
        <v>0</v>
      </c>
      <c r="AE16" s="191">
        <f t="shared" si="9"/>
        <v>0</v>
      </c>
      <c r="AF16" s="190">
        <v>0</v>
      </c>
      <c r="AG16" s="191">
        <f t="shared" si="10"/>
        <v>0</v>
      </c>
      <c r="AH16" s="190">
        <v>0</v>
      </c>
      <c r="AI16" s="191">
        <f t="shared" si="11"/>
        <v>0</v>
      </c>
      <c r="AJ16" s="192">
        <v>5.0000000000000001E-3</v>
      </c>
      <c r="AK16" s="191">
        <f t="shared" si="12"/>
        <v>30000</v>
      </c>
      <c r="AL16" s="190">
        <v>0</v>
      </c>
      <c r="AM16" s="191">
        <f t="shared" si="13"/>
        <v>0</v>
      </c>
      <c r="AN16" s="190">
        <v>0</v>
      </c>
      <c r="AO16" s="191">
        <f t="shared" si="14"/>
        <v>0</v>
      </c>
      <c r="AP16" s="190">
        <v>0</v>
      </c>
      <c r="AQ16" s="191">
        <f t="shared" si="15"/>
        <v>0</v>
      </c>
      <c r="AR16" s="195">
        <v>7.0000000000000007E-2</v>
      </c>
      <c r="AS16" s="191">
        <f t="shared" si="18"/>
        <v>1121400</v>
      </c>
      <c r="AT16" s="190">
        <v>0</v>
      </c>
      <c r="AU16" s="191">
        <f t="shared" si="4"/>
        <v>0</v>
      </c>
      <c r="AV16" s="190">
        <v>0</v>
      </c>
      <c r="AW16" s="191">
        <f t="shared" si="5"/>
        <v>0</v>
      </c>
      <c r="AX16" s="190">
        <v>0</v>
      </c>
      <c r="AY16" s="191">
        <f t="shared" si="6"/>
        <v>0</v>
      </c>
      <c r="AZ16" s="196">
        <v>7.0000000000000007E-2</v>
      </c>
      <c r="BA16" s="191">
        <f t="shared" si="19"/>
        <v>1121400</v>
      </c>
      <c r="BB16" s="190">
        <v>0</v>
      </c>
      <c r="BC16" s="191">
        <f t="shared" si="20"/>
        <v>0</v>
      </c>
      <c r="BD16" s="190">
        <v>0</v>
      </c>
      <c r="BE16" s="191">
        <f t="shared" si="21"/>
        <v>0</v>
      </c>
      <c r="BF16" s="190">
        <v>0</v>
      </c>
      <c r="BG16" s="191">
        <f t="shared" si="7"/>
        <v>0</v>
      </c>
    </row>
    <row r="17" spans="2:59" hidden="1">
      <c r="B17" s="127">
        <v>34000000</v>
      </c>
      <c r="C17" s="129">
        <v>0</v>
      </c>
      <c r="D17" s="124">
        <v>501991360</v>
      </c>
      <c r="E17" s="39" t="s">
        <v>833</v>
      </c>
      <c r="F17" s="40">
        <v>1</v>
      </c>
      <c r="G17" s="40">
        <v>5</v>
      </c>
      <c r="H17" s="145" t="s">
        <v>834</v>
      </c>
      <c r="I17" s="40" t="s">
        <v>713</v>
      </c>
      <c r="J17" s="40" t="s">
        <v>713</v>
      </c>
      <c r="K17" s="40" t="s">
        <v>708</v>
      </c>
      <c r="L17" s="138">
        <v>0</v>
      </c>
      <c r="M17" s="132">
        <f t="shared" si="22"/>
        <v>0</v>
      </c>
      <c r="N17" s="138">
        <v>0</v>
      </c>
      <c r="O17" s="132">
        <f t="shared" si="2"/>
        <v>0</v>
      </c>
      <c r="P17" s="138">
        <v>0</v>
      </c>
      <c r="Q17" s="132">
        <f t="shared" si="16"/>
        <v>0</v>
      </c>
      <c r="R17" s="138">
        <v>0</v>
      </c>
      <c r="S17" s="132">
        <f t="shared" si="17"/>
        <v>0</v>
      </c>
      <c r="T17" s="133">
        <v>0</v>
      </c>
      <c r="U17" s="132">
        <f t="shared" si="23"/>
        <v>0</v>
      </c>
      <c r="V17" s="131">
        <v>0</v>
      </c>
      <c r="W17" s="132">
        <f t="shared" si="24"/>
        <v>0</v>
      </c>
      <c r="X17" s="134">
        <v>0</v>
      </c>
      <c r="Y17" s="132">
        <f t="shared" si="25"/>
        <v>0</v>
      </c>
      <c r="Z17" s="131">
        <v>0</v>
      </c>
      <c r="AA17" s="132">
        <f t="shared" si="3"/>
        <v>0</v>
      </c>
      <c r="AB17" s="140">
        <v>0.3</v>
      </c>
      <c r="AC17" s="132">
        <f t="shared" si="8"/>
        <v>0</v>
      </c>
      <c r="AD17" s="138">
        <v>3.5999999999999999E-3</v>
      </c>
      <c r="AE17" s="132">
        <f t="shared" si="9"/>
        <v>0</v>
      </c>
      <c r="AF17" s="138">
        <v>0</v>
      </c>
      <c r="AG17" s="132">
        <f t="shared" si="10"/>
        <v>0</v>
      </c>
      <c r="AH17" s="138">
        <v>0</v>
      </c>
      <c r="AI17" s="132">
        <f t="shared" si="11"/>
        <v>0</v>
      </c>
      <c r="AJ17" s="133">
        <v>0</v>
      </c>
      <c r="AK17" s="132">
        <f t="shared" si="12"/>
        <v>0</v>
      </c>
      <c r="AL17" s="138">
        <v>0</v>
      </c>
      <c r="AM17" s="132">
        <f t="shared" si="13"/>
        <v>0</v>
      </c>
      <c r="AN17" s="138">
        <v>0</v>
      </c>
      <c r="AO17" s="132">
        <f t="shared" si="14"/>
        <v>0</v>
      </c>
      <c r="AP17" s="138">
        <v>0</v>
      </c>
      <c r="AQ17" s="132">
        <f t="shared" si="15"/>
        <v>0</v>
      </c>
      <c r="AR17" s="140">
        <v>0</v>
      </c>
      <c r="AS17" s="132">
        <f t="shared" si="18"/>
        <v>0</v>
      </c>
      <c r="AT17" s="138">
        <v>1.9E-3</v>
      </c>
      <c r="AU17" s="132">
        <f t="shared" si="4"/>
        <v>64600</v>
      </c>
      <c r="AV17" s="138">
        <v>0</v>
      </c>
      <c r="AW17" s="132">
        <f t="shared" si="5"/>
        <v>0</v>
      </c>
      <c r="AX17" s="138">
        <v>0</v>
      </c>
      <c r="AY17" s="132">
        <f t="shared" si="6"/>
        <v>0</v>
      </c>
      <c r="AZ17" s="139">
        <v>0</v>
      </c>
      <c r="BA17" s="132">
        <f t="shared" si="19"/>
        <v>0</v>
      </c>
      <c r="BB17" s="138">
        <v>0</v>
      </c>
      <c r="BC17" s="132">
        <f t="shared" si="20"/>
        <v>0</v>
      </c>
      <c r="BD17" s="138">
        <v>0</v>
      </c>
      <c r="BE17" s="132">
        <f t="shared" si="21"/>
        <v>0</v>
      </c>
      <c r="BF17" s="138">
        <v>0</v>
      </c>
      <c r="BG17" s="132">
        <f t="shared" si="7"/>
        <v>0</v>
      </c>
    </row>
    <row r="18" spans="2:59" s="197" customFormat="1" hidden="1">
      <c r="B18" s="185">
        <v>29000000</v>
      </c>
      <c r="C18" s="186">
        <v>15000000</v>
      </c>
      <c r="D18" s="187">
        <v>504686496</v>
      </c>
      <c r="E18" s="185" t="s">
        <v>835</v>
      </c>
      <c r="F18" s="188">
        <v>1</v>
      </c>
      <c r="G18" s="188">
        <v>5</v>
      </c>
      <c r="H18" s="189" t="s">
        <v>836</v>
      </c>
      <c r="I18" s="188" t="s">
        <v>713</v>
      </c>
      <c r="J18" s="188" t="s">
        <v>713</v>
      </c>
      <c r="K18" s="40" t="s">
        <v>708</v>
      </c>
      <c r="L18" s="190">
        <v>0</v>
      </c>
      <c r="M18" s="191">
        <f t="shared" si="22"/>
        <v>0</v>
      </c>
      <c r="N18" s="190">
        <v>0</v>
      </c>
      <c r="O18" s="191">
        <f t="shared" si="2"/>
        <v>0</v>
      </c>
      <c r="P18" s="190">
        <v>0</v>
      </c>
      <c r="Q18" s="191">
        <f t="shared" si="16"/>
        <v>0</v>
      </c>
      <c r="R18" s="190">
        <v>0</v>
      </c>
      <c r="S18" s="191">
        <f t="shared" si="17"/>
        <v>0</v>
      </c>
      <c r="T18" s="192">
        <v>0</v>
      </c>
      <c r="U18" s="191">
        <f t="shared" si="23"/>
        <v>0</v>
      </c>
      <c r="V18" s="193">
        <v>0</v>
      </c>
      <c r="W18" s="191">
        <f t="shared" si="24"/>
        <v>0</v>
      </c>
      <c r="X18" s="194">
        <v>0</v>
      </c>
      <c r="Y18" s="191">
        <f t="shared" si="25"/>
        <v>0</v>
      </c>
      <c r="Z18" s="193">
        <v>0</v>
      </c>
      <c r="AA18" s="191">
        <f t="shared" si="3"/>
        <v>0</v>
      </c>
      <c r="AB18" s="195">
        <v>0.19</v>
      </c>
      <c r="AC18" s="191">
        <f t="shared" si="8"/>
        <v>2850000</v>
      </c>
      <c r="AD18" s="190">
        <v>0</v>
      </c>
      <c r="AE18" s="191">
        <f t="shared" si="9"/>
        <v>0</v>
      </c>
      <c r="AF18" s="190">
        <v>0</v>
      </c>
      <c r="AG18" s="191">
        <f t="shared" si="10"/>
        <v>0</v>
      </c>
      <c r="AH18" s="190">
        <v>0</v>
      </c>
      <c r="AI18" s="191">
        <f t="shared" si="11"/>
        <v>0</v>
      </c>
      <c r="AJ18" s="192">
        <v>4.7500000000000001E-2</v>
      </c>
      <c r="AK18" s="191">
        <f t="shared" si="12"/>
        <v>712500</v>
      </c>
      <c r="AL18" s="190">
        <v>0</v>
      </c>
      <c r="AM18" s="191">
        <f t="shared" si="13"/>
        <v>0</v>
      </c>
      <c r="AN18" s="190">
        <v>0</v>
      </c>
      <c r="AO18" s="191">
        <f t="shared" si="14"/>
        <v>0</v>
      </c>
      <c r="AP18" s="190">
        <v>0</v>
      </c>
      <c r="AQ18" s="191">
        <f t="shared" si="15"/>
        <v>0</v>
      </c>
      <c r="AR18" s="195">
        <v>1.6E-2</v>
      </c>
      <c r="AS18" s="191">
        <f t="shared" si="18"/>
        <v>464000</v>
      </c>
      <c r="AT18" s="190">
        <v>0</v>
      </c>
      <c r="AU18" s="191">
        <f t="shared" si="4"/>
        <v>0</v>
      </c>
      <c r="AV18" s="190">
        <v>0</v>
      </c>
      <c r="AW18" s="191">
        <f t="shared" si="5"/>
        <v>0</v>
      </c>
      <c r="AX18" s="190">
        <v>0</v>
      </c>
      <c r="AY18" s="191">
        <f t="shared" si="6"/>
        <v>0</v>
      </c>
      <c r="AZ18" s="196">
        <v>8.0000000000000002E-3</v>
      </c>
      <c r="BA18" s="191">
        <f t="shared" si="19"/>
        <v>232000</v>
      </c>
      <c r="BB18" s="190">
        <v>0</v>
      </c>
      <c r="BC18" s="191">
        <f t="shared" si="20"/>
        <v>0</v>
      </c>
      <c r="BD18" s="190">
        <v>0</v>
      </c>
      <c r="BE18" s="191">
        <f t="shared" si="21"/>
        <v>0</v>
      </c>
      <c r="BF18" s="190">
        <v>0</v>
      </c>
      <c r="BG18" s="191">
        <f t="shared" si="7"/>
        <v>0</v>
      </c>
    </row>
    <row r="19" spans="2:59" hidden="1">
      <c r="B19" s="127">
        <v>4005000</v>
      </c>
      <c r="C19" s="129">
        <v>2500000</v>
      </c>
      <c r="D19" s="124">
        <v>506042715</v>
      </c>
      <c r="E19" s="39" t="s">
        <v>837</v>
      </c>
      <c r="F19" s="40">
        <v>1</v>
      </c>
      <c r="G19" s="40">
        <v>5</v>
      </c>
      <c r="H19" s="145" t="s">
        <v>838</v>
      </c>
      <c r="I19" s="40" t="s">
        <v>713</v>
      </c>
      <c r="J19" s="40" t="s">
        <v>713</v>
      </c>
      <c r="K19" s="40" t="s">
        <v>708</v>
      </c>
      <c r="L19" s="138">
        <v>0.98</v>
      </c>
      <c r="M19" s="132">
        <f t="shared" si="22"/>
        <v>3924900</v>
      </c>
      <c r="N19" s="138">
        <v>0.98</v>
      </c>
      <c r="O19" s="132">
        <f t="shared" si="2"/>
        <v>3924900</v>
      </c>
      <c r="P19" s="138">
        <v>0</v>
      </c>
      <c r="Q19" s="132">
        <f t="shared" si="16"/>
        <v>3139920</v>
      </c>
      <c r="R19" s="138">
        <v>0</v>
      </c>
      <c r="S19" s="132">
        <f t="shared" si="17"/>
        <v>784980</v>
      </c>
      <c r="T19" s="133">
        <v>0</v>
      </c>
      <c r="U19" s="132">
        <f t="shared" si="23"/>
        <v>0</v>
      </c>
      <c r="V19" s="131">
        <v>0</v>
      </c>
      <c r="W19" s="132">
        <f t="shared" si="24"/>
        <v>0</v>
      </c>
      <c r="X19" s="134">
        <v>0</v>
      </c>
      <c r="Y19" s="132">
        <f t="shared" si="25"/>
        <v>0</v>
      </c>
      <c r="Z19" s="131">
        <v>0</v>
      </c>
      <c r="AA19" s="132">
        <f t="shared" si="3"/>
        <v>0</v>
      </c>
      <c r="AB19" s="140">
        <v>0.96</v>
      </c>
      <c r="AC19" s="132">
        <f t="shared" si="8"/>
        <v>2400000</v>
      </c>
      <c r="AD19" s="138">
        <v>0.96</v>
      </c>
      <c r="AE19" s="132">
        <f t="shared" si="9"/>
        <v>2400000</v>
      </c>
      <c r="AF19" s="138">
        <v>0</v>
      </c>
      <c r="AG19" s="132">
        <f t="shared" si="10"/>
        <v>0</v>
      </c>
      <c r="AH19" s="138">
        <v>0</v>
      </c>
      <c r="AI19" s="132">
        <f t="shared" si="11"/>
        <v>0</v>
      </c>
      <c r="AJ19" s="133">
        <v>0</v>
      </c>
      <c r="AK19" s="132">
        <f t="shared" si="12"/>
        <v>0</v>
      </c>
      <c r="AL19" s="138">
        <v>0</v>
      </c>
      <c r="AM19" s="132">
        <f t="shared" si="13"/>
        <v>0</v>
      </c>
      <c r="AN19" s="138">
        <v>0</v>
      </c>
      <c r="AO19" s="132">
        <f t="shared" si="14"/>
        <v>0</v>
      </c>
      <c r="AP19" s="138">
        <v>0</v>
      </c>
      <c r="AQ19" s="132">
        <f t="shared" si="15"/>
        <v>0</v>
      </c>
      <c r="AR19" s="140">
        <v>0.76</v>
      </c>
      <c r="AS19" s="132">
        <f t="shared" si="18"/>
        <v>3043800</v>
      </c>
      <c r="AT19" s="138">
        <v>0.76</v>
      </c>
      <c r="AU19" s="132">
        <f t="shared" si="4"/>
        <v>3043800</v>
      </c>
      <c r="AV19" s="138">
        <v>0</v>
      </c>
      <c r="AW19" s="132">
        <f t="shared" si="5"/>
        <v>0</v>
      </c>
      <c r="AX19" s="138">
        <v>0</v>
      </c>
      <c r="AY19" s="132">
        <f t="shared" si="6"/>
        <v>0</v>
      </c>
      <c r="AZ19" s="139">
        <v>0</v>
      </c>
      <c r="BA19" s="132">
        <f t="shared" si="19"/>
        <v>0</v>
      </c>
      <c r="BB19" s="138">
        <v>0</v>
      </c>
      <c r="BC19" s="132">
        <f t="shared" si="20"/>
        <v>0</v>
      </c>
      <c r="BD19" s="138">
        <v>0</v>
      </c>
      <c r="BE19" s="132">
        <f t="shared" si="21"/>
        <v>0</v>
      </c>
      <c r="BF19" s="138">
        <v>0</v>
      </c>
      <c r="BG19" s="132">
        <f t="shared" si="7"/>
        <v>0</v>
      </c>
    </row>
    <row r="20" spans="2:59" hidden="1">
      <c r="B20" s="39">
        <v>10000000</v>
      </c>
      <c r="C20" s="130">
        <v>5000000</v>
      </c>
      <c r="D20" s="124">
        <v>501984046</v>
      </c>
      <c r="E20" s="39" t="s">
        <v>839</v>
      </c>
      <c r="F20" s="40">
        <v>1</v>
      </c>
      <c r="G20" s="40">
        <v>5</v>
      </c>
      <c r="H20" s="145" t="s">
        <v>840</v>
      </c>
      <c r="I20" s="40" t="s">
        <v>713</v>
      </c>
      <c r="J20" s="40" t="s">
        <v>713</v>
      </c>
      <c r="K20" s="40" t="s">
        <v>708</v>
      </c>
      <c r="L20" s="138">
        <v>0</v>
      </c>
      <c r="M20" s="132">
        <f t="shared" si="22"/>
        <v>0</v>
      </c>
      <c r="N20" s="138">
        <v>0</v>
      </c>
      <c r="O20" s="132">
        <f t="shared" si="2"/>
        <v>0</v>
      </c>
      <c r="P20" s="138">
        <v>0</v>
      </c>
      <c r="Q20" s="132">
        <f t="shared" si="16"/>
        <v>0</v>
      </c>
      <c r="R20" s="138">
        <v>0</v>
      </c>
      <c r="S20" s="132">
        <f t="shared" si="17"/>
        <v>0</v>
      </c>
      <c r="T20" s="133">
        <v>0.85940000000000005</v>
      </c>
      <c r="U20" s="132">
        <f t="shared" si="23"/>
        <v>8594000</v>
      </c>
      <c r="V20" s="131">
        <v>0</v>
      </c>
      <c r="W20" s="132">
        <f t="shared" si="24"/>
        <v>0</v>
      </c>
      <c r="X20" s="134">
        <v>0</v>
      </c>
      <c r="Y20" s="132">
        <f t="shared" si="25"/>
        <v>0</v>
      </c>
      <c r="Z20" s="131">
        <v>0</v>
      </c>
      <c r="AA20" s="132">
        <f t="shared" si="3"/>
        <v>0</v>
      </c>
      <c r="AB20" s="140">
        <v>0</v>
      </c>
      <c r="AC20" s="132">
        <f t="shared" si="8"/>
        <v>0</v>
      </c>
      <c r="AD20" s="138">
        <v>0.15529999999999999</v>
      </c>
      <c r="AE20" s="132">
        <f t="shared" si="9"/>
        <v>776500</v>
      </c>
      <c r="AF20" s="138">
        <v>0</v>
      </c>
      <c r="AG20" s="132">
        <f t="shared" si="10"/>
        <v>0</v>
      </c>
      <c r="AH20" s="138">
        <v>0.15529999999999999</v>
      </c>
      <c r="AI20" s="132">
        <f t="shared" si="11"/>
        <v>776500</v>
      </c>
      <c r="AJ20" s="133">
        <v>0</v>
      </c>
      <c r="AK20" s="132">
        <f t="shared" si="12"/>
        <v>0</v>
      </c>
      <c r="AL20" s="138">
        <v>0</v>
      </c>
      <c r="AM20" s="132">
        <f t="shared" si="13"/>
        <v>0</v>
      </c>
      <c r="AN20" s="138">
        <v>0</v>
      </c>
      <c r="AO20" s="132">
        <f t="shared" si="14"/>
        <v>0</v>
      </c>
      <c r="AP20" s="138">
        <v>0</v>
      </c>
      <c r="AQ20" s="132">
        <f t="shared" si="15"/>
        <v>0</v>
      </c>
      <c r="AR20" s="140">
        <v>0</v>
      </c>
      <c r="AS20" s="132">
        <f t="shared" si="18"/>
        <v>0</v>
      </c>
      <c r="AT20" s="138">
        <v>6.6199999999999995E-2</v>
      </c>
      <c r="AU20" s="132">
        <f t="shared" si="4"/>
        <v>662000</v>
      </c>
      <c r="AV20" s="138">
        <v>0</v>
      </c>
      <c r="AW20" s="132">
        <f t="shared" si="5"/>
        <v>0</v>
      </c>
      <c r="AX20" s="138">
        <v>6.6199999999999995E-2</v>
      </c>
      <c r="AY20" s="132">
        <f t="shared" si="6"/>
        <v>662000</v>
      </c>
      <c r="AZ20" s="139">
        <v>0</v>
      </c>
      <c r="BA20" s="132">
        <f t="shared" si="19"/>
        <v>0</v>
      </c>
      <c r="BB20" s="138">
        <v>0</v>
      </c>
      <c r="BC20" s="132">
        <f t="shared" si="20"/>
        <v>0</v>
      </c>
      <c r="BD20" s="138">
        <v>0</v>
      </c>
      <c r="BE20" s="132">
        <f t="shared" si="21"/>
        <v>0</v>
      </c>
      <c r="BF20" s="138">
        <v>0</v>
      </c>
      <c r="BG20" s="132">
        <f t="shared" si="7"/>
        <v>0</v>
      </c>
    </row>
    <row r="21" spans="2:59" hidden="1">
      <c r="B21" s="39">
        <v>300000000</v>
      </c>
      <c r="C21" s="130">
        <v>200000000</v>
      </c>
      <c r="D21" s="124">
        <v>500100144</v>
      </c>
      <c r="E21" s="39" t="s">
        <v>841</v>
      </c>
      <c r="F21" s="40">
        <v>1</v>
      </c>
      <c r="G21" s="40">
        <v>5</v>
      </c>
      <c r="H21" s="145" t="s">
        <v>842</v>
      </c>
      <c r="I21" s="40" t="s">
        <v>713</v>
      </c>
      <c r="J21" s="40" t="s">
        <v>713</v>
      </c>
      <c r="K21" s="40" t="s">
        <v>708</v>
      </c>
      <c r="L21" s="138">
        <v>0</v>
      </c>
      <c r="M21" s="132">
        <f t="shared" si="22"/>
        <v>0</v>
      </c>
      <c r="N21" s="138">
        <v>0</v>
      </c>
      <c r="O21" s="132">
        <f t="shared" si="2"/>
        <v>0</v>
      </c>
      <c r="P21" s="138">
        <v>0</v>
      </c>
      <c r="Q21" s="132">
        <f t="shared" si="16"/>
        <v>0</v>
      </c>
      <c r="R21" s="138">
        <v>0</v>
      </c>
      <c r="S21" s="132">
        <f t="shared" si="17"/>
        <v>0</v>
      </c>
      <c r="T21" s="133">
        <v>0</v>
      </c>
      <c r="U21" s="132">
        <f t="shared" si="23"/>
        <v>0</v>
      </c>
      <c r="V21" s="131">
        <v>0</v>
      </c>
      <c r="W21" s="132">
        <f t="shared" si="24"/>
        <v>0</v>
      </c>
      <c r="X21" s="134">
        <v>0</v>
      </c>
      <c r="Y21" s="132">
        <f t="shared" si="25"/>
        <v>0</v>
      </c>
      <c r="Z21" s="131">
        <v>0</v>
      </c>
      <c r="AA21" s="132">
        <f t="shared" si="3"/>
        <v>0</v>
      </c>
      <c r="AB21" s="140">
        <v>0.55000000000000004</v>
      </c>
      <c r="AC21" s="132">
        <f t="shared" si="8"/>
        <v>110000000.00000001</v>
      </c>
      <c r="AD21" s="138">
        <v>0.18</v>
      </c>
      <c r="AE21" s="132">
        <f t="shared" si="9"/>
        <v>36000000</v>
      </c>
      <c r="AF21" s="138">
        <v>0</v>
      </c>
      <c r="AG21" s="132">
        <f t="shared" si="10"/>
        <v>0</v>
      </c>
      <c r="AH21" s="138">
        <v>0</v>
      </c>
      <c r="AI21" s="132">
        <f t="shared" si="11"/>
        <v>0</v>
      </c>
      <c r="AJ21" s="133">
        <v>0</v>
      </c>
      <c r="AK21" s="132">
        <f t="shared" si="12"/>
        <v>0</v>
      </c>
      <c r="AL21" s="138">
        <v>0</v>
      </c>
      <c r="AM21" s="132">
        <f t="shared" si="13"/>
        <v>0</v>
      </c>
      <c r="AN21" s="138">
        <v>0</v>
      </c>
      <c r="AO21" s="132">
        <f t="shared" si="14"/>
        <v>0</v>
      </c>
      <c r="AP21" s="138">
        <v>0</v>
      </c>
      <c r="AQ21" s="132">
        <f t="shared" si="15"/>
        <v>0</v>
      </c>
      <c r="AR21" s="140">
        <v>0</v>
      </c>
      <c r="AS21" s="132">
        <f t="shared" si="18"/>
        <v>0</v>
      </c>
      <c r="AT21" s="138">
        <v>0</v>
      </c>
      <c r="AU21" s="132">
        <f t="shared" si="4"/>
        <v>0</v>
      </c>
      <c r="AV21" s="138">
        <v>0</v>
      </c>
      <c r="AW21" s="132">
        <f t="shared" si="5"/>
        <v>0</v>
      </c>
      <c r="AX21" s="138">
        <v>0</v>
      </c>
      <c r="AY21" s="132">
        <f t="shared" si="6"/>
        <v>0</v>
      </c>
      <c r="AZ21" s="139">
        <v>0</v>
      </c>
      <c r="BA21" s="132">
        <f t="shared" si="19"/>
        <v>0</v>
      </c>
      <c r="BB21" s="138">
        <v>0</v>
      </c>
      <c r="BC21" s="132">
        <f t="shared" si="20"/>
        <v>0</v>
      </c>
      <c r="BD21" s="138">
        <v>0</v>
      </c>
      <c r="BE21" s="132">
        <f t="shared" si="21"/>
        <v>0</v>
      </c>
      <c r="BF21" s="138">
        <v>0</v>
      </c>
      <c r="BG21" s="132">
        <f t="shared" si="7"/>
        <v>0</v>
      </c>
    </row>
    <row r="22" spans="2:59" hidden="1">
      <c r="B22" s="39">
        <v>50000000</v>
      </c>
      <c r="C22" s="130">
        <v>15000000</v>
      </c>
      <c r="D22" s="124">
        <v>502884665</v>
      </c>
      <c r="E22" s="39" t="s">
        <v>843</v>
      </c>
      <c r="F22" s="40">
        <v>1</v>
      </c>
      <c r="G22" s="40">
        <v>5</v>
      </c>
      <c r="H22" s="145" t="s">
        <v>844</v>
      </c>
      <c r="I22" s="40" t="s">
        <v>713</v>
      </c>
      <c r="J22" s="40" t="s">
        <v>713</v>
      </c>
      <c r="K22" s="40" t="s">
        <v>708</v>
      </c>
      <c r="L22" s="138">
        <v>0</v>
      </c>
      <c r="M22" s="132">
        <f t="shared" si="22"/>
        <v>0</v>
      </c>
      <c r="N22" s="138">
        <v>0</v>
      </c>
      <c r="O22" s="132">
        <f t="shared" si="2"/>
        <v>0</v>
      </c>
      <c r="P22" s="138">
        <v>0</v>
      </c>
      <c r="Q22" s="132">
        <f t="shared" si="16"/>
        <v>0</v>
      </c>
      <c r="R22" s="138">
        <v>0</v>
      </c>
      <c r="S22" s="132">
        <f t="shared" si="17"/>
        <v>0</v>
      </c>
      <c r="T22" s="133">
        <v>0</v>
      </c>
      <c r="U22" s="132">
        <f t="shared" si="23"/>
        <v>0</v>
      </c>
      <c r="V22" s="131">
        <v>0</v>
      </c>
      <c r="W22" s="132">
        <f t="shared" si="24"/>
        <v>0</v>
      </c>
      <c r="X22" s="134">
        <v>0</v>
      </c>
      <c r="Y22" s="132">
        <f t="shared" si="25"/>
        <v>0</v>
      </c>
      <c r="Z22" s="131">
        <v>0</v>
      </c>
      <c r="AA22" s="132">
        <f t="shared" si="3"/>
        <v>0</v>
      </c>
      <c r="AB22" s="140">
        <v>2.2000000000000001E-3</v>
      </c>
      <c r="AC22" s="132">
        <f t="shared" si="8"/>
        <v>33000</v>
      </c>
      <c r="AD22" s="138">
        <v>2.2000000000000001E-3</v>
      </c>
      <c r="AE22" s="132">
        <f t="shared" si="9"/>
        <v>33000</v>
      </c>
      <c r="AF22" s="138">
        <v>0</v>
      </c>
      <c r="AG22" s="132">
        <f t="shared" si="10"/>
        <v>0</v>
      </c>
      <c r="AH22" s="138">
        <v>0</v>
      </c>
      <c r="AI22" s="132">
        <f t="shared" si="11"/>
        <v>0</v>
      </c>
      <c r="AJ22" s="133">
        <v>2.0000000000000001E-4</v>
      </c>
      <c r="AK22" s="132">
        <f t="shared" si="12"/>
        <v>3000</v>
      </c>
      <c r="AL22" s="138">
        <v>2.0000000000000001E-4</v>
      </c>
      <c r="AM22" s="132">
        <f t="shared" si="13"/>
        <v>3000</v>
      </c>
      <c r="AN22" s="138">
        <v>0</v>
      </c>
      <c r="AO22" s="132">
        <f t="shared" si="14"/>
        <v>0</v>
      </c>
      <c r="AP22" s="138">
        <v>0</v>
      </c>
      <c r="AQ22" s="132">
        <f t="shared" si="15"/>
        <v>0</v>
      </c>
      <c r="AR22" s="140">
        <v>2.9999999999999997E-4</v>
      </c>
      <c r="AS22" s="132">
        <f t="shared" si="18"/>
        <v>14999.999999999998</v>
      </c>
      <c r="AT22" s="138">
        <v>2.9999999999999997E-4</v>
      </c>
      <c r="AU22" s="132">
        <f t="shared" si="4"/>
        <v>14999.999999999998</v>
      </c>
      <c r="AV22" s="138">
        <v>0</v>
      </c>
      <c r="AW22" s="132">
        <f t="shared" si="5"/>
        <v>0</v>
      </c>
      <c r="AX22" s="138">
        <v>0</v>
      </c>
      <c r="AY22" s="132">
        <f t="shared" si="6"/>
        <v>0</v>
      </c>
      <c r="AZ22" s="139">
        <v>2.5999999999999999E-3</v>
      </c>
      <c r="BA22" s="132">
        <f t="shared" si="19"/>
        <v>130000</v>
      </c>
      <c r="BB22" s="138">
        <v>2.5999999999999999E-3</v>
      </c>
      <c r="BC22" s="132">
        <f t="shared" si="20"/>
        <v>130000</v>
      </c>
      <c r="BD22" s="138">
        <v>0</v>
      </c>
      <c r="BE22" s="132">
        <f t="shared" si="21"/>
        <v>0</v>
      </c>
      <c r="BF22" s="138">
        <v>0</v>
      </c>
      <c r="BG22" s="132">
        <f t="shared" si="7"/>
        <v>0</v>
      </c>
    </row>
    <row r="23" spans="2:59">
      <c r="B23" s="39">
        <v>12050000</v>
      </c>
      <c r="C23" s="130">
        <v>500000</v>
      </c>
      <c r="D23" s="124">
        <v>502593130</v>
      </c>
      <c r="E23" s="39" t="s">
        <v>845</v>
      </c>
      <c r="F23" s="40">
        <v>3</v>
      </c>
      <c r="G23" s="40">
        <v>2</v>
      </c>
      <c r="H23" s="145" t="s">
        <v>824</v>
      </c>
      <c r="I23" s="40" t="s">
        <v>713</v>
      </c>
      <c r="J23" s="40" t="s">
        <v>713</v>
      </c>
      <c r="K23" s="40" t="s">
        <v>708</v>
      </c>
      <c r="L23" s="138">
        <v>0.18</v>
      </c>
      <c r="M23" s="132">
        <f t="shared" si="22"/>
        <v>2169000</v>
      </c>
      <c r="N23" s="138">
        <v>0.06</v>
      </c>
      <c r="O23" s="132">
        <f t="shared" si="2"/>
        <v>723000</v>
      </c>
      <c r="P23" s="138">
        <v>0</v>
      </c>
      <c r="Q23" s="132">
        <f t="shared" si="16"/>
        <v>578400</v>
      </c>
      <c r="R23" s="138">
        <v>0</v>
      </c>
      <c r="S23" s="132">
        <f t="shared" si="17"/>
        <v>144600</v>
      </c>
      <c r="T23" s="133">
        <v>0</v>
      </c>
      <c r="U23" s="132">
        <f t="shared" si="23"/>
        <v>0</v>
      </c>
      <c r="V23" s="131">
        <v>0</v>
      </c>
      <c r="W23" s="132">
        <f t="shared" si="24"/>
        <v>0</v>
      </c>
      <c r="X23" s="134">
        <v>0</v>
      </c>
      <c r="Y23" s="132">
        <f t="shared" si="25"/>
        <v>0</v>
      </c>
      <c r="Z23" s="131">
        <v>0</v>
      </c>
      <c r="AA23" s="132">
        <f t="shared" si="3"/>
        <v>0</v>
      </c>
      <c r="AB23" s="140">
        <v>0.46</v>
      </c>
      <c r="AC23" s="132">
        <f t="shared" si="8"/>
        <v>230000</v>
      </c>
      <c r="AD23" s="138">
        <v>0.16</v>
      </c>
      <c r="AE23" s="132">
        <f t="shared" si="9"/>
        <v>80000</v>
      </c>
      <c r="AF23" s="138">
        <v>0</v>
      </c>
      <c r="AG23" s="132">
        <f t="shared" si="10"/>
        <v>0</v>
      </c>
      <c r="AH23" s="138">
        <v>0</v>
      </c>
      <c r="AI23" s="132">
        <f t="shared" si="11"/>
        <v>0</v>
      </c>
      <c r="AJ23" s="133">
        <v>0</v>
      </c>
      <c r="AK23" s="132">
        <f t="shared" si="12"/>
        <v>0</v>
      </c>
      <c r="AL23" s="138">
        <v>0</v>
      </c>
      <c r="AM23" s="132">
        <f t="shared" si="13"/>
        <v>0</v>
      </c>
      <c r="AN23" s="138">
        <v>0</v>
      </c>
      <c r="AO23" s="132">
        <f t="shared" si="14"/>
        <v>0</v>
      </c>
      <c r="AP23" s="138">
        <v>0</v>
      </c>
      <c r="AQ23" s="132">
        <f t="shared" si="15"/>
        <v>0</v>
      </c>
      <c r="AR23" s="140">
        <v>0.23</v>
      </c>
      <c r="AS23" s="132">
        <f t="shared" si="18"/>
        <v>2771500</v>
      </c>
      <c r="AT23" s="138">
        <v>0.08</v>
      </c>
      <c r="AU23" s="132">
        <f t="shared" si="4"/>
        <v>964000</v>
      </c>
      <c r="AV23" s="138">
        <v>0</v>
      </c>
      <c r="AW23" s="132">
        <f t="shared" si="5"/>
        <v>0</v>
      </c>
      <c r="AX23" s="138">
        <v>0</v>
      </c>
      <c r="AY23" s="132">
        <f t="shared" si="6"/>
        <v>0</v>
      </c>
      <c r="AZ23" s="139">
        <v>0</v>
      </c>
      <c r="BA23" s="132">
        <f t="shared" si="19"/>
        <v>0</v>
      </c>
      <c r="BB23" s="138">
        <v>0</v>
      </c>
      <c r="BC23" s="132">
        <f t="shared" si="20"/>
        <v>0</v>
      </c>
      <c r="BD23" s="138">
        <v>0</v>
      </c>
      <c r="BE23" s="132">
        <f t="shared" si="21"/>
        <v>0</v>
      </c>
      <c r="BF23" s="138">
        <v>0</v>
      </c>
      <c r="BG23" s="132">
        <f t="shared" si="7"/>
        <v>0</v>
      </c>
    </row>
    <row r="24" spans="2:59" hidden="1">
      <c r="B24" s="127">
        <v>20000000</v>
      </c>
      <c r="C24" s="129">
        <v>3000000</v>
      </c>
      <c r="D24" s="199">
        <v>506841871</v>
      </c>
      <c r="E24" s="127" t="s">
        <v>846</v>
      </c>
      <c r="F24" s="40">
        <v>1</v>
      </c>
      <c r="G24" s="40">
        <v>5</v>
      </c>
      <c r="H24" s="145" t="s">
        <v>847</v>
      </c>
      <c r="I24" s="40" t="s">
        <v>713</v>
      </c>
      <c r="J24" s="40" t="s">
        <v>713</v>
      </c>
      <c r="K24" s="40" t="s">
        <v>708</v>
      </c>
      <c r="L24" s="200">
        <v>5.6000000000000001E-2</v>
      </c>
      <c r="M24" s="201">
        <f t="shared" si="22"/>
        <v>1120000</v>
      </c>
      <c r="N24" s="200">
        <v>5.6000000000000001E-2</v>
      </c>
      <c r="O24" s="201">
        <f t="shared" si="2"/>
        <v>1120000</v>
      </c>
      <c r="P24" s="200">
        <v>0</v>
      </c>
      <c r="Q24" s="201">
        <f t="shared" si="16"/>
        <v>896000</v>
      </c>
      <c r="R24" s="200">
        <v>0</v>
      </c>
      <c r="S24" s="201">
        <f t="shared" si="17"/>
        <v>224000</v>
      </c>
      <c r="T24" s="202">
        <v>5.6000000000000001E-2</v>
      </c>
      <c r="U24" s="201">
        <f t="shared" si="23"/>
        <v>1120000</v>
      </c>
      <c r="V24" s="131">
        <v>5.6000000000000001E-2</v>
      </c>
      <c r="W24" s="201">
        <f t="shared" si="24"/>
        <v>1120000</v>
      </c>
      <c r="X24" s="134">
        <v>0</v>
      </c>
      <c r="Y24" s="201">
        <f t="shared" si="25"/>
        <v>0</v>
      </c>
      <c r="Z24" s="131">
        <v>0</v>
      </c>
      <c r="AA24" s="201">
        <f t="shared" si="3"/>
        <v>0</v>
      </c>
      <c r="AB24" s="203">
        <v>0.36599999999999999</v>
      </c>
      <c r="AC24" s="201">
        <f t="shared" si="8"/>
        <v>1098000</v>
      </c>
      <c r="AD24" s="203">
        <v>0.36599999999999999</v>
      </c>
      <c r="AE24" s="201">
        <f t="shared" si="9"/>
        <v>1098000</v>
      </c>
      <c r="AF24" s="200">
        <v>0</v>
      </c>
      <c r="AG24" s="201">
        <f t="shared" si="10"/>
        <v>0</v>
      </c>
      <c r="AH24" s="200">
        <v>0</v>
      </c>
      <c r="AI24" s="201">
        <f t="shared" si="11"/>
        <v>0</v>
      </c>
      <c r="AJ24" s="203">
        <v>0.36599999999999999</v>
      </c>
      <c r="AK24" s="201">
        <f t="shared" si="12"/>
        <v>1098000</v>
      </c>
      <c r="AL24" s="203">
        <v>0.36599999999999999</v>
      </c>
      <c r="AM24" s="201">
        <f t="shared" si="13"/>
        <v>1098000</v>
      </c>
      <c r="AN24" s="200">
        <v>0</v>
      </c>
      <c r="AO24" s="201">
        <f t="shared" si="14"/>
        <v>0</v>
      </c>
      <c r="AP24" s="200">
        <v>0</v>
      </c>
      <c r="AQ24" s="201">
        <f t="shared" si="15"/>
        <v>0</v>
      </c>
      <c r="AR24" s="203">
        <v>0.20699999999999999</v>
      </c>
      <c r="AS24" s="201">
        <f t="shared" si="18"/>
        <v>4140000</v>
      </c>
      <c r="AT24" s="203">
        <v>0.20699999999999999</v>
      </c>
      <c r="AU24" s="201">
        <f t="shared" si="4"/>
        <v>4140000</v>
      </c>
      <c r="AV24" s="200">
        <v>0</v>
      </c>
      <c r="AW24" s="201">
        <f t="shared" si="5"/>
        <v>0</v>
      </c>
      <c r="AX24" s="200">
        <v>0</v>
      </c>
      <c r="AY24" s="201">
        <f t="shared" si="6"/>
        <v>0</v>
      </c>
      <c r="AZ24" s="203">
        <v>0.20699999999999999</v>
      </c>
      <c r="BA24" s="201">
        <f t="shared" si="19"/>
        <v>4140000</v>
      </c>
      <c r="BB24" s="203">
        <v>0.20699999999999999</v>
      </c>
      <c r="BC24" s="201">
        <f t="shared" si="20"/>
        <v>4140000</v>
      </c>
      <c r="BD24" s="200">
        <v>0</v>
      </c>
      <c r="BE24" s="201">
        <f t="shared" si="21"/>
        <v>0</v>
      </c>
      <c r="BF24" s="200">
        <v>0</v>
      </c>
      <c r="BG24" s="201">
        <f t="shared" si="7"/>
        <v>0</v>
      </c>
    </row>
    <row r="25" spans="2:59" hidden="1">
      <c r="B25" s="39">
        <v>450000000</v>
      </c>
      <c r="C25" s="130">
        <v>350000000</v>
      </c>
      <c r="D25" s="124">
        <v>505060515</v>
      </c>
      <c r="E25" s="39" t="s">
        <v>848</v>
      </c>
      <c r="F25" s="40">
        <v>1</v>
      </c>
      <c r="G25" s="40">
        <v>5</v>
      </c>
      <c r="H25" s="145" t="s">
        <v>824</v>
      </c>
      <c r="I25" s="40" t="s">
        <v>713</v>
      </c>
      <c r="J25" s="40" t="s">
        <v>713</v>
      </c>
      <c r="K25" s="40" t="s">
        <v>708</v>
      </c>
      <c r="L25" s="138">
        <v>5.0000000000000001E-3</v>
      </c>
      <c r="M25" s="132">
        <f t="shared" si="22"/>
        <v>2250000</v>
      </c>
      <c r="N25" s="138">
        <v>5.0000000000000001E-3</v>
      </c>
      <c r="O25" s="132">
        <f t="shared" si="2"/>
        <v>2250000</v>
      </c>
      <c r="P25" s="138">
        <v>0</v>
      </c>
      <c r="Q25" s="132">
        <f t="shared" si="16"/>
        <v>1800000</v>
      </c>
      <c r="R25" s="138">
        <v>1E-3</v>
      </c>
      <c r="S25" s="132">
        <f t="shared" si="17"/>
        <v>450000</v>
      </c>
      <c r="T25" s="133">
        <v>0</v>
      </c>
      <c r="U25" s="132">
        <f t="shared" si="23"/>
        <v>0</v>
      </c>
      <c r="V25" s="131">
        <v>0</v>
      </c>
      <c r="W25" s="132">
        <f t="shared" si="24"/>
        <v>0</v>
      </c>
      <c r="X25" s="134">
        <v>0</v>
      </c>
      <c r="Y25" s="132">
        <f t="shared" si="25"/>
        <v>0</v>
      </c>
      <c r="Z25" s="131">
        <v>0</v>
      </c>
      <c r="AA25" s="132">
        <f t="shared" si="3"/>
        <v>0</v>
      </c>
      <c r="AB25" s="140">
        <v>0.33500000000000002</v>
      </c>
      <c r="AC25" s="132">
        <f t="shared" si="8"/>
        <v>117250000</v>
      </c>
      <c r="AD25" s="138">
        <v>0.33500000000000002</v>
      </c>
      <c r="AE25" s="132">
        <f t="shared" si="9"/>
        <v>117250000</v>
      </c>
      <c r="AF25" s="138">
        <v>0</v>
      </c>
      <c r="AG25" s="132">
        <f t="shared" si="10"/>
        <v>0</v>
      </c>
      <c r="AH25" s="138">
        <v>1.0999999999999999E-2</v>
      </c>
      <c r="AI25" s="132">
        <f t="shared" si="11"/>
        <v>3850000</v>
      </c>
      <c r="AJ25" s="133">
        <v>0</v>
      </c>
      <c r="AK25" s="132">
        <f t="shared" si="12"/>
        <v>0</v>
      </c>
      <c r="AL25" s="138">
        <v>0</v>
      </c>
      <c r="AM25" s="132">
        <f t="shared" si="13"/>
        <v>0</v>
      </c>
      <c r="AN25" s="138">
        <v>0</v>
      </c>
      <c r="AO25" s="132">
        <f t="shared" si="14"/>
        <v>0</v>
      </c>
      <c r="AP25" s="138">
        <v>0</v>
      </c>
      <c r="AQ25" s="132">
        <f t="shared" si="15"/>
        <v>0</v>
      </c>
      <c r="AR25" s="140">
        <v>5.0000000000000001E-3</v>
      </c>
      <c r="AS25" s="132">
        <f t="shared" si="18"/>
        <v>2250000</v>
      </c>
      <c r="AT25" s="138">
        <v>5.0000000000000001E-3</v>
      </c>
      <c r="AU25" s="132">
        <f t="shared" si="4"/>
        <v>2250000</v>
      </c>
      <c r="AV25" s="138">
        <v>0</v>
      </c>
      <c r="AW25" s="132">
        <f t="shared" si="5"/>
        <v>0</v>
      </c>
      <c r="AX25" s="138">
        <v>0</v>
      </c>
      <c r="AY25" s="132">
        <f t="shared" si="6"/>
        <v>0</v>
      </c>
      <c r="AZ25" s="139">
        <v>0</v>
      </c>
      <c r="BA25" s="132">
        <f t="shared" si="19"/>
        <v>0</v>
      </c>
      <c r="BB25" s="138">
        <v>0</v>
      </c>
      <c r="BC25" s="132">
        <f t="shared" si="20"/>
        <v>0</v>
      </c>
      <c r="BD25" s="138">
        <v>0</v>
      </c>
      <c r="BE25" s="132">
        <f t="shared" si="21"/>
        <v>0</v>
      </c>
      <c r="BF25" s="138">
        <v>0</v>
      </c>
      <c r="BG25" s="132">
        <f t="shared" si="7"/>
        <v>0</v>
      </c>
    </row>
    <row r="26" spans="2:59" hidden="1">
      <c r="B26" s="39">
        <v>100000000</v>
      </c>
      <c r="C26" s="130">
        <v>50000000</v>
      </c>
      <c r="D26" s="124">
        <v>513945342</v>
      </c>
      <c r="E26" s="39" t="s">
        <v>849</v>
      </c>
      <c r="F26" s="40">
        <v>1</v>
      </c>
      <c r="G26" s="40">
        <v>5</v>
      </c>
      <c r="H26" s="147" t="s">
        <v>850</v>
      </c>
      <c r="I26" s="40" t="s">
        <v>713</v>
      </c>
      <c r="J26" s="40" t="s">
        <v>713</v>
      </c>
      <c r="K26" s="40" t="s">
        <v>708</v>
      </c>
      <c r="L26" s="138">
        <v>0</v>
      </c>
      <c r="M26" s="132">
        <f t="shared" si="22"/>
        <v>0</v>
      </c>
      <c r="N26" s="138">
        <v>0</v>
      </c>
      <c r="O26" s="132">
        <f t="shared" si="2"/>
        <v>0</v>
      </c>
      <c r="P26" s="138">
        <v>0</v>
      </c>
      <c r="Q26" s="132">
        <f t="shared" si="16"/>
        <v>0</v>
      </c>
      <c r="R26" s="138">
        <v>0</v>
      </c>
      <c r="S26" s="132">
        <f t="shared" si="17"/>
        <v>0</v>
      </c>
      <c r="T26" s="133">
        <v>0</v>
      </c>
      <c r="U26" s="132">
        <f t="shared" si="23"/>
        <v>0</v>
      </c>
      <c r="V26" s="131">
        <v>0</v>
      </c>
      <c r="W26" s="132">
        <f t="shared" si="24"/>
        <v>0</v>
      </c>
      <c r="X26" s="134">
        <v>0</v>
      </c>
      <c r="Y26" s="132">
        <f t="shared" si="25"/>
        <v>0</v>
      </c>
      <c r="Z26" s="131">
        <v>0</v>
      </c>
      <c r="AA26" s="132">
        <f t="shared" si="3"/>
        <v>0</v>
      </c>
      <c r="AB26" s="140">
        <v>0.10100000000000001</v>
      </c>
      <c r="AC26" s="132">
        <f t="shared" si="8"/>
        <v>5050000</v>
      </c>
      <c r="AD26" s="138">
        <v>3.0000000000000001E-3</v>
      </c>
      <c r="AE26" s="132">
        <f t="shared" si="9"/>
        <v>150000</v>
      </c>
      <c r="AF26" s="138">
        <v>0</v>
      </c>
      <c r="AG26" s="132">
        <f t="shared" si="10"/>
        <v>0</v>
      </c>
      <c r="AH26" s="138">
        <v>0</v>
      </c>
      <c r="AI26" s="132">
        <f t="shared" si="11"/>
        <v>0</v>
      </c>
      <c r="AJ26" s="133">
        <v>0.10100000000000001</v>
      </c>
      <c r="AK26" s="132">
        <f t="shared" si="12"/>
        <v>5050000</v>
      </c>
      <c r="AL26" s="138">
        <v>3.0000000000000001E-3</v>
      </c>
      <c r="AM26" s="132">
        <f t="shared" si="13"/>
        <v>150000</v>
      </c>
      <c r="AN26" s="138">
        <v>0</v>
      </c>
      <c r="AO26" s="132">
        <f t="shared" si="14"/>
        <v>0</v>
      </c>
      <c r="AP26" s="138">
        <v>0</v>
      </c>
      <c r="AQ26" s="132">
        <f t="shared" si="15"/>
        <v>0</v>
      </c>
      <c r="AR26" s="140">
        <v>0</v>
      </c>
      <c r="AS26" s="132">
        <f t="shared" si="18"/>
        <v>0</v>
      </c>
      <c r="AT26" s="138">
        <v>0</v>
      </c>
      <c r="AU26" s="132">
        <f t="shared" si="4"/>
        <v>0</v>
      </c>
      <c r="AV26" s="138">
        <v>0</v>
      </c>
      <c r="AW26" s="132">
        <f t="shared" si="5"/>
        <v>0</v>
      </c>
      <c r="AX26" s="138">
        <v>0</v>
      </c>
      <c r="AY26" s="132">
        <f t="shared" si="6"/>
        <v>0</v>
      </c>
      <c r="AZ26" s="139">
        <v>0</v>
      </c>
      <c r="BA26" s="132">
        <f t="shared" si="19"/>
        <v>0</v>
      </c>
      <c r="BB26" s="138">
        <v>0</v>
      </c>
      <c r="BC26" s="132">
        <f t="shared" si="20"/>
        <v>0</v>
      </c>
      <c r="BD26" s="138">
        <v>0</v>
      </c>
      <c r="BE26" s="132">
        <f t="shared" si="21"/>
        <v>0</v>
      </c>
      <c r="BF26" s="138">
        <v>0</v>
      </c>
      <c r="BG26" s="132">
        <f t="shared" si="7"/>
        <v>0</v>
      </c>
    </row>
    <row r="27" spans="2:59" hidden="1">
      <c r="B27" s="39">
        <v>100000000</v>
      </c>
      <c r="C27" s="130">
        <v>50000000</v>
      </c>
      <c r="D27"/>
      <c r="F27" s="40">
        <v>5</v>
      </c>
      <c r="K27" s="40" t="s">
        <v>708</v>
      </c>
      <c r="L27" s="176"/>
      <c r="M27" s="132">
        <f t="shared" si="22"/>
        <v>0</v>
      </c>
      <c r="N27" s="176"/>
      <c r="O27" s="132">
        <f t="shared" si="2"/>
        <v>0</v>
      </c>
      <c r="P27" s="176"/>
      <c r="Q27" s="132">
        <f t="shared" si="16"/>
        <v>0</v>
      </c>
      <c r="R27" s="176"/>
      <c r="S27" s="132">
        <f t="shared" si="17"/>
        <v>0</v>
      </c>
      <c r="T27" s="177"/>
      <c r="U27" s="132">
        <f t="shared" si="23"/>
        <v>0</v>
      </c>
      <c r="V27" s="134"/>
      <c r="W27" s="132">
        <f t="shared" si="24"/>
        <v>0</v>
      </c>
      <c r="X27" s="134"/>
      <c r="Y27" s="132">
        <f t="shared" si="25"/>
        <v>0</v>
      </c>
      <c r="Z27" s="134"/>
      <c r="AA27" s="132">
        <f t="shared" si="3"/>
        <v>0</v>
      </c>
      <c r="AB27" s="178"/>
      <c r="AC27" s="132">
        <f t="shared" si="8"/>
        <v>0</v>
      </c>
      <c r="AD27" s="176"/>
      <c r="AE27" s="132">
        <f t="shared" si="9"/>
        <v>0</v>
      </c>
      <c r="AF27" s="176"/>
      <c r="AG27" s="132">
        <f t="shared" si="10"/>
        <v>0</v>
      </c>
      <c r="AH27" s="176"/>
      <c r="AI27" s="132">
        <f t="shared" si="11"/>
        <v>0</v>
      </c>
      <c r="AJ27" s="177"/>
      <c r="AK27" s="132">
        <f t="shared" si="12"/>
        <v>0</v>
      </c>
      <c r="AL27" s="176"/>
      <c r="AM27" s="132">
        <f t="shared" si="13"/>
        <v>0</v>
      </c>
      <c r="AN27" s="176"/>
      <c r="AO27" s="132">
        <f t="shared" si="14"/>
        <v>0</v>
      </c>
      <c r="AP27" s="176"/>
      <c r="AQ27" s="132">
        <f t="shared" si="15"/>
        <v>0</v>
      </c>
      <c r="AR27" s="178"/>
      <c r="AS27" s="132">
        <f t="shared" si="18"/>
        <v>0</v>
      </c>
      <c r="AT27" s="176"/>
      <c r="AU27" s="132">
        <f t="shared" si="4"/>
        <v>0</v>
      </c>
      <c r="AV27" s="176"/>
      <c r="AW27" s="132">
        <f t="shared" si="5"/>
        <v>0</v>
      </c>
      <c r="AX27" s="176"/>
      <c r="AY27" s="132">
        <f t="shared" si="6"/>
        <v>0</v>
      </c>
      <c r="AZ27" s="177"/>
      <c r="BA27" s="132">
        <f t="shared" si="19"/>
        <v>0</v>
      </c>
      <c r="BB27" s="176"/>
      <c r="BC27" s="132">
        <f t="shared" si="20"/>
        <v>0</v>
      </c>
      <c r="BD27" s="138"/>
      <c r="BE27" s="132">
        <f t="shared" si="21"/>
        <v>0</v>
      </c>
      <c r="BF27" s="176"/>
      <c r="BG27" s="132">
        <f t="shared" si="7"/>
        <v>0</v>
      </c>
    </row>
    <row r="28" spans="2:59" hidden="1">
      <c r="B28" s="39">
        <v>300000000</v>
      </c>
      <c r="C28" s="130">
        <v>5000000</v>
      </c>
      <c r="D28"/>
      <c r="F28" s="40">
        <v>5</v>
      </c>
      <c r="K28" s="40" t="s">
        <v>708</v>
      </c>
      <c r="L28" s="176">
        <v>0.4</v>
      </c>
      <c r="M28" s="132">
        <f t="shared" si="22"/>
        <v>120000000</v>
      </c>
      <c r="N28" s="176">
        <v>0.4</v>
      </c>
      <c r="O28" s="132">
        <f t="shared" si="2"/>
        <v>120000000</v>
      </c>
      <c r="P28" s="176">
        <v>0.2</v>
      </c>
      <c r="Q28" s="132">
        <f t="shared" si="16"/>
        <v>96000000</v>
      </c>
      <c r="R28" s="176">
        <v>0.13333333333333336</v>
      </c>
      <c r="S28" s="132">
        <f t="shared" si="17"/>
        <v>24000000</v>
      </c>
      <c r="T28" s="177">
        <v>0.5</v>
      </c>
      <c r="U28" s="132">
        <f t="shared" si="23"/>
        <v>150000000</v>
      </c>
      <c r="V28" s="134">
        <v>0.33333333333333337</v>
      </c>
      <c r="W28" s="132">
        <f t="shared" si="24"/>
        <v>100000000.00000001</v>
      </c>
      <c r="X28" s="134">
        <v>0.2</v>
      </c>
      <c r="Y28" s="132">
        <f t="shared" si="25"/>
        <v>60000000</v>
      </c>
      <c r="Z28" s="134">
        <v>0.11111111111111113</v>
      </c>
      <c r="AA28" s="132">
        <f t="shared" si="3"/>
        <v>33333333.33333334</v>
      </c>
      <c r="AB28" s="178">
        <v>0.25</v>
      </c>
      <c r="AC28" s="132">
        <f t="shared" si="8"/>
        <v>1250000</v>
      </c>
      <c r="AD28" s="176">
        <v>0</v>
      </c>
      <c r="AE28" s="132">
        <f t="shared" si="9"/>
        <v>0</v>
      </c>
      <c r="AF28" s="176">
        <v>0</v>
      </c>
      <c r="AG28" s="132">
        <f t="shared" si="10"/>
        <v>0</v>
      </c>
      <c r="AH28" s="176">
        <v>0</v>
      </c>
      <c r="AI28" s="132">
        <f t="shared" si="11"/>
        <v>0</v>
      </c>
      <c r="AJ28" s="177">
        <v>0.5</v>
      </c>
      <c r="AK28" s="132">
        <f t="shared" si="12"/>
        <v>2500000</v>
      </c>
      <c r="AL28" s="176">
        <v>0.33333333333333337</v>
      </c>
      <c r="AM28" s="132">
        <f t="shared" si="13"/>
        <v>1666666.6666666667</v>
      </c>
      <c r="AN28" s="176">
        <v>0.16666666666666669</v>
      </c>
      <c r="AO28" s="132">
        <f t="shared" si="14"/>
        <v>833333.33333333337</v>
      </c>
      <c r="AP28" s="176">
        <v>0.11111111111111113</v>
      </c>
      <c r="AQ28" s="132">
        <f t="shared" si="15"/>
        <v>555555.55555555562</v>
      </c>
      <c r="AR28" s="178">
        <v>0.3</v>
      </c>
      <c r="AS28" s="132">
        <f t="shared" si="18"/>
        <v>90000000</v>
      </c>
      <c r="AT28" s="176">
        <v>0.2</v>
      </c>
      <c r="AU28" s="132">
        <f t="shared" si="4"/>
        <v>60000000</v>
      </c>
      <c r="AV28" s="176">
        <v>0.1</v>
      </c>
      <c r="AW28" s="132">
        <f t="shared" si="5"/>
        <v>30000000</v>
      </c>
      <c r="AX28" s="176">
        <v>6.666666666666668E-2</v>
      </c>
      <c r="AY28" s="132">
        <f t="shared" si="6"/>
        <v>20000000.000000004</v>
      </c>
      <c r="AZ28" s="177">
        <v>0.45</v>
      </c>
      <c r="BA28" s="132">
        <f t="shared" si="19"/>
        <v>135000000</v>
      </c>
      <c r="BB28" s="176">
        <v>0.30000000000000004</v>
      </c>
      <c r="BC28" s="132">
        <f t="shared" si="20"/>
        <v>90000000.000000015</v>
      </c>
      <c r="BD28" s="176">
        <v>0.15000000000000002</v>
      </c>
      <c r="BE28" s="132">
        <f t="shared" si="21"/>
        <v>45000000.000000007</v>
      </c>
      <c r="BF28" s="176">
        <v>0.1</v>
      </c>
      <c r="BG28" s="132">
        <f t="shared" si="7"/>
        <v>30000000</v>
      </c>
    </row>
    <row r="29" spans="2:59" hidden="1">
      <c r="B29" s="39">
        <v>50000000</v>
      </c>
      <c r="C29" s="130">
        <v>200000000</v>
      </c>
      <c r="D29"/>
      <c r="F29" s="40">
        <v>5</v>
      </c>
      <c r="K29" s="40" t="s">
        <v>708</v>
      </c>
      <c r="L29" s="176">
        <v>0.3</v>
      </c>
      <c r="M29" s="132">
        <f t="shared" si="22"/>
        <v>15000000</v>
      </c>
      <c r="N29" s="176">
        <v>0.25</v>
      </c>
      <c r="O29" s="132">
        <f t="shared" si="2"/>
        <v>12500000</v>
      </c>
      <c r="P29" s="176">
        <v>0.125</v>
      </c>
      <c r="Q29" s="132">
        <f t="shared" si="16"/>
        <v>10000000</v>
      </c>
      <c r="R29" s="176">
        <v>8.3333333333333343E-2</v>
      </c>
      <c r="S29" s="132">
        <f t="shared" si="17"/>
        <v>2500000</v>
      </c>
      <c r="T29" s="177">
        <v>0.2</v>
      </c>
      <c r="U29" s="132">
        <f t="shared" si="23"/>
        <v>10000000</v>
      </c>
      <c r="V29" s="134">
        <v>0</v>
      </c>
      <c r="W29" s="132">
        <f t="shared" si="24"/>
        <v>0</v>
      </c>
      <c r="X29" s="134">
        <v>0</v>
      </c>
      <c r="Y29" s="132">
        <f t="shared" si="25"/>
        <v>0</v>
      </c>
      <c r="Z29" s="134">
        <v>0</v>
      </c>
      <c r="AA29" s="132">
        <f t="shared" si="3"/>
        <v>0</v>
      </c>
      <c r="AB29" s="178">
        <v>0.25</v>
      </c>
      <c r="AC29" s="132">
        <f t="shared" si="8"/>
        <v>50000000</v>
      </c>
      <c r="AD29" s="176">
        <v>0.16666666666666669</v>
      </c>
      <c r="AE29" s="132">
        <f t="shared" si="9"/>
        <v>33333333.333333336</v>
      </c>
      <c r="AF29" s="176">
        <v>8.3333333333333343E-2</v>
      </c>
      <c r="AG29" s="132">
        <f t="shared" si="10"/>
        <v>16666666.666666668</v>
      </c>
      <c r="AH29" s="176">
        <v>5.5555555555555566E-2</v>
      </c>
      <c r="AI29" s="132">
        <f t="shared" si="11"/>
        <v>11111111.111111114</v>
      </c>
      <c r="AJ29" s="177">
        <v>0.6</v>
      </c>
      <c r="AK29" s="132">
        <f t="shared" si="12"/>
        <v>120000000</v>
      </c>
      <c r="AL29" s="176">
        <v>0.4</v>
      </c>
      <c r="AM29" s="132">
        <f t="shared" si="13"/>
        <v>80000000</v>
      </c>
      <c r="AN29" s="176">
        <v>0.2</v>
      </c>
      <c r="AO29" s="132">
        <f t="shared" si="14"/>
        <v>40000000</v>
      </c>
      <c r="AP29" s="176">
        <v>0.13333333333333336</v>
      </c>
      <c r="AQ29" s="132">
        <f t="shared" si="15"/>
        <v>26666666.666666672</v>
      </c>
      <c r="AR29" s="178">
        <v>0.32</v>
      </c>
      <c r="AS29" s="132">
        <f t="shared" si="18"/>
        <v>16000000</v>
      </c>
      <c r="AT29" s="176">
        <v>0.21333333333333332</v>
      </c>
      <c r="AU29" s="132">
        <f t="shared" si="4"/>
        <v>10666666.666666666</v>
      </c>
      <c r="AV29" s="176">
        <v>0.10666666666666666</v>
      </c>
      <c r="AW29" s="132">
        <f t="shared" si="5"/>
        <v>5333333.333333333</v>
      </c>
      <c r="AX29" s="176">
        <v>7.1111111111111097E-2</v>
      </c>
      <c r="AY29" s="132">
        <f t="shared" si="6"/>
        <v>3555555.555555555</v>
      </c>
      <c r="AZ29" s="177">
        <v>0.55000000000000004</v>
      </c>
      <c r="BA29" s="132">
        <f t="shared" si="19"/>
        <v>27500000.000000004</v>
      </c>
      <c r="BB29" s="176">
        <v>0.3666666666666667</v>
      </c>
      <c r="BC29" s="132">
        <f t="shared" si="20"/>
        <v>18333333.333333336</v>
      </c>
      <c r="BD29" s="176">
        <v>0.18333333333333335</v>
      </c>
      <c r="BE29" s="132">
        <f t="shared" si="21"/>
        <v>9166666.6666666679</v>
      </c>
      <c r="BF29" s="176">
        <v>0.12222222222222223</v>
      </c>
      <c r="BG29" s="132">
        <f t="shared" si="7"/>
        <v>6111111.1111111119</v>
      </c>
    </row>
    <row r="30" spans="2:59">
      <c r="B30" s="39">
        <v>1200000000</v>
      </c>
      <c r="C30" s="130">
        <v>15000000</v>
      </c>
      <c r="D30" s="124">
        <v>502593130</v>
      </c>
      <c r="E30" s="39" t="s">
        <v>845</v>
      </c>
      <c r="F30" s="40">
        <v>2</v>
      </c>
      <c r="G30" s="40">
        <v>2</v>
      </c>
      <c r="H30" s="145" t="s">
        <v>824</v>
      </c>
      <c r="K30" s="40" t="s">
        <v>708</v>
      </c>
      <c r="L30" s="176"/>
      <c r="M30" s="132">
        <f t="shared" si="22"/>
        <v>0</v>
      </c>
      <c r="N30" s="176"/>
      <c r="O30" s="132">
        <f t="shared" si="2"/>
        <v>0</v>
      </c>
      <c r="P30" s="176"/>
      <c r="Q30" s="132">
        <f t="shared" si="16"/>
        <v>0</v>
      </c>
      <c r="R30" s="176"/>
      <c r="S30" s="132">
        <f t="shared" si="17"/>
        <v>0</v>
      </c>
      <c r="T30" s="177"/>
      <c r="U30" s="132">
        <f t="shared" si="23"/>
        <v>0</v>
      </c>
      <c r="V30" s="134"/>
      <c r="W30" s="132">
        <f t="shared" si="24"/>
        <v>0</v>
      </c>
      <c r="X30" s="134"/>
      <c r="Y30" s="132">
        <f t="shared" si="25"/>
        <v>0</v>
      </c>
      <c r="Z30" s="134"/>
      <c r="AA30" s="132">
        <f t="shared" si="3"/>
        <v>0</v>
      </c>
      <c r="AB30" s="178"/>
      <c r="AC30" s="132">
        <f t="shared" si="8"/>
        <v>0</v>
      </c>
      <c r="AD30" s="176"/>
      <c r="AE30" s="132">
        <f t="shared" si="9"/>
        <v>0</v>
      </c>
      <c r="AF30" s="176"/>
      <c r="AG30" s="132">
        <f t="shared" si="10"/>
        <v>0</v>
      </c>
      <c r="AH30" s="176"/>
      <c r="AI30" s="132">
        <f t="shared" si="11"/>
        <v>0</v>
      </c>
      <c r="AJ30" s="177"/>
      <c r="AK30" s="132">
        <f t="shared" si="12"/>
        <v>0</v>
      </c>
      <c r="AL30" s="176"/>
      <c r="AM30" s="132">
        <f t="shared" si="13"/>
        <v>0</v>
      </c>
      <c r="AN30" s="176"/>
      <c r="AO30" s="132">
        <f t="shared" si="14"/>
        <v>0</v>
      </c>
      <c r="AP30" s="176"/>
      <c r="AQ30" s="132">
        <f t="shared" si="15"/>
        <v>0</v>
      </c>
      <c r="AR30" s="178"/>
      <c r="AS30" s="132">
        <f t="shared" si="18"/>
        <v>0</v>
      </c>
      <c r="AT30" s="176"/>
      <c r="AU30" s="132">
        <f t="shared" si="4"/>
        <v>0</v>
      </c>
      <c r="AV30" s="176"/>
      <c r="AW30" s="132">
        <f t="shared" si="5"/>
        <v>0</v>
      </c>
      <c r="AX30" s="176"/>
      <c r="AY30" s="132">
        <f t="shared" si="6"/>
        <v>0</v>
      </c>
      <c r="AZ30" s="177"/>
      <c r="BA30" s="132">
        <f t="shared" si="19"/>
        <v>0</v>
      </c>
      <c r="BB30" s="176"/>
      <c r="BC30" s="132">
        <f t="shared" si="20"/>
        <v>0</v>
      </c>
      <c r="BD30" s="176"/>
      <c r="BE30" s="132">
        <f t="shared" si="21"/>
        <v>0</v>
      </c>
      <c r="BF30" s="176"/>
      <c r="BG30" s="132">
        <f t="shared" si="7"/>
        <v>0</v>
      </c>
    </row>
    <row r="31" spans="2:59">
      <c r="B31" s="39">
        <v>34000000</v>
      </c>
      <c r="C31" s="130">
        <v>500000</v>
      </c>
      <c r="D31" s="124">
        <v>502593130</v>
      </c>
      <c r="E31" s="39" t="s">
        <v>845</v>
      </c>
      <c r="F31" s="40">
        <v>3</v>
      </c>
      <c r="G31" s="40">
        <v>2</v>
      </c>
      <c r="H31" s="145" t="s">
        <v>824</v>
      </c>
      <c r="K31" s="40" t="s">
        <v>708</v>
      </c>
      <c r="L31" s="176">
        <v>0.2</v>
      </c>
      <c r="M31" s="132">
        <f t="shared" si="22"/>
        <v>6800000</v>
      </c>
      <c r="N31" s="176">
        <v>0.13333333333333336</v>
      </c>
      <c r="O31" s="132">
        <f t="shared" si="2"/>
        <v>4533333.333333334</v>
      </c>
      <c r="P31" s="176">
        <v>6.666666666666668E-2</v>
      </c>
      <c r="Q31" s="132">
        <f t="shared" si="16"/>
        <v>3626666.6666666674</v>
      </c>
      <c r="R31" s="176">
        <v>4.4444444444444453E-2</v>
      </c>
      <c r="S31" s="132">
        <f t="shared" si="17"/>
        <v>906666.66666666686</v>
      </c>
      <c r="T31" s="177">
        <v>0.15</v>
      </c>
      <c r="U31" s="132">
        <f t="shared" si="23"/>
        <v>5100000</v>
      </c>
      <c r="V31" s="134">
        <v>0.1</v>
      </c>
      <c r="W31" s="132">
        <f t="shared" si="24"/>
        <v>3400000</v>
      </c>
      <c r="X31" s="134">
        <v>0.05</v>
      </c>
      <c r="Y31" s="132">
        <f t="shared" si="25"/>
        <v>1700000</v>
      </c>
      <c r="Z31" s="134">
        <v>3.333333333333334E-2</v>
      </c>
      <c r="AA31" s="132">
        <f t="shared" si="3"/>
        <v>1133333.3333333335</v>
      </c>
      <c r="AB31" s="178">
        <v>0.34</v>
      </c>
      <c r="AC31" s="132">
        <f t="shared" si="8"/>
        <v>170000</v>
      </c>
      <c r="AD31" s="176">
        <v>0.3</v>
      </c>
      <c r="AE31" s="132">
        <f t="shared" si="9"/>
        <v>150000</v>
      </c>
      <c r="AF31" s="176">
        <v>0.15</v>
      </c>
      <c r="AG31" s="132">
        <f t="shared" si="10"/>
        <v>75000</v>
      </c>
      <c r="AH31" s="176">
        <v>0.1</v>
      </c>
      <c r="AI31" s="132">
        <f t="shared" si="11"/>
        <v>50000</v>
      </c>
      <c r="AJ31" s="177">
        <v>0.12</v>
      </c>
      <c r="AK31" s="132">
        <f t="shared" si="12"/>
        <v>60000</v>
      </c>
      <c r="AL31" s="176">
        <v>7.9999999999999988E-2</v>
      </c>
      <c r="AM31" s="132">
        <f t="shared" si="13"/>
        <v>39999.999999999993</v>
      </c>
      <c r="AN31" s="176">
        <v>3.9999999999999994E-2</v>
      </c>
      <c r="AO31" s="132">
        <f t="shared" si="14"/>
        <v>19999.999999999996</v>
      </c>
      <c r="AP31" s="176">
        <v>2.6666666666666665E-2</v>
      </c>
      <c r="AQ31" s="132">
        <f t="shared" si="15"/>
        <v>13333.333333333332</v>
      </c>
      <c r="AR31" s="178">
        <v>0.43</v>
      </c>
      <c r="AS31" s="132">
        <f t="shared" si="18"/>
        <v>14620000</v>
      </c>
      <c r="AT31" s="176">
        <v>0.28666666666666663</v>
      </c>
      <c r="AU31" s="132">
        <f t="shared" si="4"/>
        <v>9746666.666666666</v>
      </c>
      <c r="AV31" s="176">
        <v>0.14333333333333331</v>
      </c>
      <c r="AW31" s="132">
        <f t="shared" si="5"/>
        <v>4873333.333333333</v>
      </c>
      <c r="AX31" s="176">
        <v>9.5555555555555532E-2</v>
      </c>
      <c r="AY31" s="132">
        <f t="shared" si="6"/>
        <v>3248888.8888888881</v>
      </c>
      <c r="AZ31" s="177">
        <v>0.19</v>
      </c>
      <c r="BA31" s="132">
        <f t="shared" si="19"/>
        <v>6460000</v>
      </c>
      <c r="BB31" s="176">
        <v>0.12666666666666665</v>
      </c>
      <c r="BC31" s="132">
        <f t="shared" si="20"/>
        <v>4306666.666666666</v>
      </c>
      <c r="BD31" s="176">
        <v>6.3333333333333325E-2</v>
      </c>
      <c r="BE31" s="132">
        <f t="shared" si="21"/>
        <v>2153333.333333333</v>
      </c>
      <c r="BF31" s="176">
        <v>4.2222222222222217E-2</v>
      </c>
      <c r="BG31" s="132">
        <f t="shared" si="7"/>
        <v>1435555.5555555553</v>
      </c>
    </row>
    <row r="32" spans="2:59">
      <c r="B32" s="39">
        <v>2000000000</v>
      </c>
      <c r="C32" s="130">
        <v>3000000</v>
      </c>
      <c r="D32" s="124">
        <v>502593130</v>
      </c>
      <c r="E32" s="39" t="s">
        <v>845</v>
      </c>
      <c r="F32" s="40">
        <v>3</v>
      </c>
      <c r="G32" s="40">
        <v>2</v>
      </c>
      <c r="H32" s="145" t="s">
        <v>824</v>
      </c>
      <c r="K32" s="40" t="s">
        <v>708</v>
      </c>
      <c r="L32" s="176">
        <v>0.1</v>
      </c>
      <c r="M32" s="132">
        <f t="shared" si="22"/>
        <v>200000000</v>
      </c>
      <c r="N32" s="176">
        <v>6.666666666666668E-2</v>
      </c>
      <c r="O32" s="132">
        <f t="shared" si="2"/>
        <v>133333333.33333336</v>
      </c>
      <c r="P32" s="176">
        <v>0</v>
      </c>
      <c r="Q32" s="132">
        <f t="shared" si="16"/>
        <v>106666666.66666669</v>
      </c>
      <c r="R32" s="176">
        <v>2.2222222222222227E-2</v>
      </c>
      <c r="S32" s="132">
        <f t="shared" si="17"/>
        <v>26666666.666666672</v>
      </c>
      <c r="T32" s="177">
        <v>0.15</v>
      </c>
      <c r="U32" s="132">
        <f t="shared" si="23"/>
        <v>300000000</v>
      </c>
      <c r="V32" s="134">
        <v>0.1</v>
      </c>
      <c r="W32" s="132">
        <f t="shared" si="24"/>
        <v>200000000</v>
      </c>
      <c r="X32" s="134">
        <v>0.02</v>
      </c>
      <c r="Y32" s="132">
        <f t="shared" si="25"/>
        <v>40000000</v>
      </c>
      <c r="Z32" s="134">
        <v>3.333333333333334E-2</v>
      </c>
      <c r="AA32" s="132">
        <f t="shared" si="3"/>
        <v>66666666.666666679</v>
      </c>
      <c r="AB32" s="178">
        <v>0.45</v>
      </c>
      <c r="AC32" s="132">
        <f t="shared" si="8"/>
        <v>1350000</v>
      </c>
      <c r="AD32" s="176">
        <v>0.30000000000000004</v>
      </c>
      <c r="AE32" s="132">
        <f t="shared" si="9"/>
        <v>900000.00000000012</v>
      </c>
      <c r="AF32" s="176">
        <v>0.15000000000000002</v>
      </c>
      <c r="AG32" s="132">
        <f t="shared" si="10"/>
        <v>450000.00000000006</v>
      </c>
      <c r="AH32" s="176">
        <v>0.1</v>
      </c>
      <c r="AI32" s="132">
        <f t="shared" si="11"/>
        <v>300000</v>
      </c>
      <c r="AJ32" s="177">
        <v>0.1</v>
      </c>
      <c r="AK32" s="132">
        <f t="shared" si="12"/>
        <v>300000</v>
      </c>
      <c r="AL32" s="176">
        <v>6.666666666666668E-2</v>
      </c>
      <c r="AM32" s="132">
        <f t="shared" si="13"/>
        <v>200000.00000000003</v>
      </c>
      <c r="AN32" s="176">
        <v>3.333333333333334E-2</v>
      </c>
      <c r="AO32" s="132">
        <f t="shared" si="14"/>
        <v>100000.00000000001</v>
      </c>
      <c r="AP32" s="176">
        <v>2.2222222222222227E-2</v>
      </c>
      <c r="AQ32" s="132">
        <f t="shared" si="15"/>
        <v>66666.666666666686</v>
      </c>
      <c r="AR32" s="178">
        <v>0.39</v>
      </c>
      <c r="AS32" s="132">
        <f t="shared" si="18"/>
        <v>780000000</v>
      </c>
      <c r="AT32" s="176">
        <v>0.26</v>
      </c>
      <c r="AU32" s="132">
        <f t="shared" si="4"/>
        <v>520000000</v>
      </c>
      <c r="AV32" s="176">
        <v>0.13</v>
      </c>
      <c r="AW32" s="132">
        <f t="shared" si="5"/>
        <v>260000000</v>
      </c>
      <c r="AX32" s="176">
        <v>8.666666666666667E-2</v>
      </c>
      <c r="AY32" s="132">
        <f t="shared" si="6"/>
        <v>173333333.33333334</v>
      </c>
      <c r="AZ32" s="177">
        <v>0.15</v>
      </c>
      <c r="BA32" s="132">
        <f t="shared" si="19"/>
        <v>300000000</v>
      </c>
      <c r="BB32" s="176">
        <v>0.1</v>
      </c>
      <c r="BC32" s="132">
        <f t="shared" si="20"/>
        <v>200000000</v>
      </c>
      <c r="BD32" s="176">
        <v>0.05</v>
      </c>
      <c r="BE32" s="132">
        <f t="shared" si="21"/>
        <v>100000000</v>
      </c>
      <c r="BF32" s="176">
        <v>3.333333333333334E-2</v>
      </c>
      <c r="BG32" s="132">
        <f t="shared" si="7"/>
        <v>66666666.666666679</v>
      </c>
    </row>
    <row r="33" spans="2:59" hidden="1">
      <c r="B33" s="39">
        <v>4500000000</v>
      </c>
      <c r="C33" s="130">
        <v>350000000</v>
      </c>
      <c r="D33"/>
      <c r="F33" s="40">
        <v>6</v>
      </c>
      <c r="H33" s="145"/>
      <c r="K33" s="40" t="s">
        <v>708</v>
      </c>
      <c r="L33" s="176"/>
      <c r="M33" s="132">
        <f t="shared" si="22"/>
        <v>0</v>
      </c>
      <c r="N33" s="176"/>
      <c r="O33" s="132">
        <f t="shared" si="2"/>
        <v>0</v>
      </c>
      <c r="P33" s="176"/>
      <c r="Q33" s="132">
        <f t="shared" si="16"/>
        <v>0</v>
      </c>
      <c r="R33" s="176"/>
      <c r="S33" s="132">
        <f t="shared" si="17"/>
        <v>0</v>
      </c>
      <c r="T33" s="177"/>
      <c r="U33" s="132">
        <f t="shared" si="23"/>
        <v>0</v>
      </c>
      <c r="V33" s="134"/>
      <c r="W33" s="132">
        <f t="shared" si="24"/>
        <v>0</v>
      </c>
      <c r="X33" s="134"/>
      <c r="Y33" s="132">
        <f t="shared" si="25"/>
        <v>0</v>
      </c>
      <c r="Z33" s="134"/>
      <c r="AA33" s="132">
        <f t="shared" si="3"/>
        <v>0</v>
      </c>
      <c r="AB33" s="178"/>
      <c r="AC33" s="132">
        <f t="shared" si="8"/>
        <v>0</v>
      </c>
      <c r="AD33" s="176"/>
      <c r="AE33" s="132">
        <f t="shared" si="9"/>
        <v>0</v>
      </c>
      <c r="AF33" s="176"/>
      <c r="AG33" s="132">
        <f t="shared" si="10"/>
        <v>0</v>
      </c>
      <c r="AH33" s="176"/>
      <c r="AI33" s="132">
        <f t="shared" si="11"/>
        <v>0</v>
      </c>
      <c r="AJ33" s="177"/>
      <c r="AK33" s="132">
        <f t="shared" si="12"/>
        <v>0</v>
      </c>
      <c r="AL33" s="176"/>
      <c r="AM33" s="132">
        <f t="shared" si="13"/>
        <v>0</v>
      </c>
      <c r="AN33" s="176"/>
      <c r="AO33" s="132">
        <f t="shared" si="14"/>
        <v>0</v>
      </c>
      <c r="AP33" s="176"/>
      <c r="AQ33" s="132">
        <f t="shared" si="15"/>
        <v>0</v>
      </c>
      <c r="AR33" s="178"/>
      <c r="AS33" s="132">
        <f t="shared" si="18"/>
        <v>0</v>
      </c>
      <c r="AT33" s="176"/>
      <c r="AU33" s="132">
        <f t="shared" si="4"/>
        <v>0</v>
      </c>
      <c r="AV33" s="176"/>
      <c r="AW33" s="132">
        <f t="shared" si="5"/>
        <v>0</v>
      </c>
      <c r="AX33" s="176"/>
      <c r="AY33" s="132">
        <f t="shared" si="6"/>
        <v>0</v>
      </c>
      <c r="AZ33" s="177"/>
      <c r="BA33" s="132">
        <f t="shared" si="19"/>
        <v>0</v>
      </c>
      <c r="BB33" s="176"/>
      <c r="BC33" s="132">
        <f t="shared" si="20"/>
        <v>0</v>
      </c>
      <c r="BD33" s="176"/>
      <c r="BE33" s="132">
        <f t="shared" si="21"/>
        <v>0</v>
      </c>
      <c r="BF33" s="176"/>
      <c r="BG33" s="132">
        <f t="shared" si="7"/>
        <v>0</v>
      </c>
    </row>
    <row r="34" spans="2:59" hidden="1">
      <c r="B34" s="39">
        <v>10000000</v>
      </c>
      <c r="D34"/>
      <c r="F34" s="40">
        <v>4</v>
      </c>
      <c r="H34" s="145"/>
      <c r="K34" s="40" t="s">
        <v>708</v>
      </c>
      <c r="L34" s="176">
        <v>0.08</v>
      </c>
      <c r="M34" s="132">
        <f t="shared" si="22"/>
        <v>800000</v>
      </c>
      <c r="N34" s="176">
        <v>5.333333333333333E-2</v>
      </c>
      <c r="O34" s="132">
        <f t="shared" si="2"/>
        <v>533333.33333333326</v>
      </c>
      <c r="P34" s="176">
        <v>2.6666666666666665E-2</v>
      </c>
      <c r="Q34" s="132">
        <f t="shared" si="16"/>
        <v>426666.66666666663</v>
      </c>
      <c r="R34" s="176">
        <v>1.7777777777777774E-2</v>
      </c>
      <c r="S34" s="132">
        <f t="shared" si="17"/>
        <v>106666.66666666666</v>
      </c>
      <c r="T34" s="177">
        <v>0.1</v>
      </c>
      <c r="U34" s="132">
        <f t="shared" si="23"/>
        <v>1000000</v>
      </c>
      <c r="V34" s="134">
        <v>6.666666666666668E-2</v>
      </c>
      <c r="W34" s="132">
        <f t="shared" si="24"/>
        <v>666666.66666666674</v>
      </c>
      <c r="X34" s="134">
        <v>3.333333333333334E-2</v>
      </c>
      <c r="Y34" s="132">
        <f t="shared" si="25"/>
        <v>333333.33333333337</v>
      </c>
      <c r="Z34" s="134">
        <v>2.2222222222222227E-2</v>
      </c>
      <c r="AA34" s="132">
        <f t="shared" si="3"/>
        <v>222222.22222222228</v>
      </c>
      <c r="AB34" s="178">
        <v>0.1</v>
      </c>
      <c r="AC34" s="132">
        <f t="shared" si="8"/>
        <v>0</v>
      </c>
      <c r="AD34" s="176">
        <v>6.666666666666668E-2</v>
      </c>
      <c r="AE34" s="132">
        <f t="shared" si="9"/>
        <v>0</v>
      </c>
      <c r="AF34" s="176">
        <v>3.333333333333334E-2</v>
      </c>
      <c r="AG34" s="132">
        <f t="shared" si="10"/>
        <v>0</v>
      </c>
      <c r="AH34" s="176">
        <v>2.2222222222222227E-2</v>
      </c>
      <c r="AI34" s="132">
        <f t="shared" si="11"/>
        <v>0</v>
      </c>
      <c r="AJ34" s="177">
        <v>0.15</v>
      </c>
      <c r="AK34" s="132">
        <f t="shared" si="12"/>
        <v>0</v>
      </c>
      <c r="AL34" s="176">
        <v>0.1</v>
      </c>
      <c r="AM34" s="132">
        <f t="shared" si="13"/>
        <v>0</v>
      </c>
      <c r="AN34" s="176">
        <v>0.05</v>
      </c>
      <c r="AO34" s="132">
        <f t="shared" si="14"/>
        <v>0</v>
      </c>
      <c r="AP34" s="176">
        <v>3.333333333333334E-2</v>
      </c>
      <c r="AQ34" s="132">
        <f t="shared" si="15"/>
        <v>0</v>
      </c>
      <c r="AR34" s="178">
        <v>0.14000000000000001</v>
      </c>
      <c r="AS34" s="132">
        <f t="shared" si="18"/>
        <v>1400000.0000000002</v>
      </c>
      <c r="AT34" s="176">
        <v>9.3333333333333351E-2</v>
      </c>
      <c r="AU34" s="132">
        <f t="shared" si="4"/>
        <v>933333.33333333349</v>
      </c>
      <c r="AV34" s="176">
        <v>4.6666666666666676E-2</v>
      </c>
      <c r="AW34" s="132">
        <f t="shared" si="5"/>
        <v>466666.66666666674</v>
      </c>
      <c r="AX34" s="134">
        <v>3.1111111111111117E-2</v>
      </c>
      <c r="AY34" s="132">
        <f t="shared" si="6"/>
        <v>311111.11111111118</v>
      </c>
      <c r="AZ34" s="136">
        <v>0.2</v>
      </c>
      <c r="BA34" s="132">
        <f t="shared" si="19"/>
        <v>2000000</v>
      </c>
      <c r="BB34" s="134">
        <v>0.13333333333333336</v>
      </c>
      <c r="BC34" s="132">
        <f t="shared" si="20"/>
        <v>1333333.3333333335</v>
      </c>
      <c r="BD34" s="134">
        <v>6.666666666666668E-2</v>
      </c>
      <c r="BE34" s="132">
        <f t="shared" si="21"/>
        <v>666666.66666666674</v>
      </c>
      <c r="BF34" s="176">
        <v>4.4444444444444453E-2</v>
      </c>
      <c r="BG34" s="132">
        <f t="shared" si="7"/>
        <v>444444.44444444455</v>
      </c>
    </row>
    <row r="35" spans="2:59" hidden="1">
      <c r="B35" s="39">
        <v>32000000000</v>
      </c>
      <c r="D35" s="124">
        <v>505060515</v>
      </c>
      <c r="E35" s="39" t="s">
        <v>848</v>
      </c>
      <c r="F35" s="40">
        <v>2</v>
      </c>
      <c r="G35" s="40">
        <v>5</v>
      </c>
      <c r="H35" s="145" t="s">
        <v>824</v>
      </c>
      <c r="I35" s="40" t="s">
        <v>713</v>
      </c>
      <c r="J35" s="40" t="s">
        <v>713</v>
      </c>
      <c r="K35" s="40" t="s">
        <v>708</v>
      </c>
      <c r="L35" s="176">
        <v>0.32</v>
      </c>
      <c r="M35" s="132">
        <f t="shared" si="22"/>
        <v>10240000000</v>
      </c>
      <c r="N35" s="176">
        <v>0.21333333333333332</v>
      </c>
      <c r="O35" s="132">
        <f t="shared" si="2"/>
        <v>6826666666.666666</v>
      </c>
      <c r="P35" s="176">
        <v>0.10666666666666666</v>
      </c>
      <c r="Q35" s="132">
        <f t="shared" si="16"/>
        <v>5461333333.333333</v>
      </c>
      <c r="R35" s="176">
        <v>0.1</v>
      </c>
      <c r="S35" s="132">
        <f t="shared" si="17"/>
        <v>1365333333.3333333</v>
      </c>
      <c r="T35" s="177">
        <v>0.23</v>
      </c>
      <c r="U35" s="132">
        <f t="shared" si="23"/>
        <v>7360000000</v>
      </c>
      <c r="V35" s="134">
        <v>0.15333333333333332</v>
      </c>
      <c r="W35" s="132">
        <f t="shared" si="24"/>
        <v>4906666666.666666</v>
      </c>
      <c r="X35" s="134">
        <v>7.6666666666666661E-2</v>
      </c>
      <c r="Y35" s="132">
        <f t="shared" si="25"/>
        <v>2453333333.333333</v>
      </c>
      <c r="Z35" s="134">
        <v>0</v>
      </c>
      <c r="AA35" s="132">
        <f t="shared" si="3"/>
        <v>0</v>
      </c>
      <c r="AB35" s="178">
        <v>0.3</v>
      </c>
      <c r="AC35" s="132">
        <f t="shared" si="8"/>
        <v>0</v>
      </c>
      <c r="AD35" s="176">
        <v>0.2</v>
      </c>
      <c r="AE35" s="132">
        <f t="shared" si="9"/>
        <v>0</v>
      </c>
      <c r="AF35" s="176">
        <v>0.1</v>
      </c>
      <c r="AG35" s="132">
        <f t="shared" si="10"/>
        <v>0</v>
      </c>
      <c r="AH35" s="176">
        <v>6.666666666666668E-2</v>
      </c>
      <c r="AI35" s="132">
        <f t="shared" si="11"/>
        <v>0</v>
      </c>
      <c r="AJ35" s="136">
        <v>0.25</v>
      </c>
      <c r="AK35" s="132">
        <f t="shared" si="12"/>
        <v>0</v>
      </c>
      <c r="AL35" s="134">
        <v>0.16666666666666669</v>
      </c>
      <c r="AM35" s="132">
        <f t="shared" si="13"/>
        <v>0</v>
      </c>
      <c r="AN35" s="134">
        <v>8.3333333333333343E-2</v>
      </c>
      <c r="AO35" s="132">
        <f t="shared" si="14"/>
        <v>0</v>
      </c>
      <c r="AP35" s="134">
        <v>5.5555555555555566E-2</v>
      </c>
      <c r="AQ35" s="132">
        <f t="shared" si="15"/>
        <v>0</v>
      </c>
      <c r="AR35" s="179">
        <v>0.35</v>
      </c>
      <c r="AS35" s="132">
        <f t="shared" si="18"/>
        <v>11200000000</v>
      </c>
      <c r="AT35" s="134">
        <v>0.23333333333333334</v>
      </c>
      <c r="AU35" s="132">
        <f t="shared" si="4"/>
        <v>7466666666.666667</v>
      </c>
      <c r="AV35" s="134">
        <v>0.11666666666666667</v>
      </c>
      <c r="AW35" s="132">
        <f t="shared" si="5"/>
        <v>3733333333.3333335</v>
      </c>
      <c r="AX35" s="134">
        <v>7.7777777777777779E-2</v>
      </c>
      <c r="AY35" s="132">
        <f t="shared" si="6"/>
        <v>2488888888.8888888</v>
      </c>
      <c r="AZ35" s="136">
        <v>0.2</v>
      </c>
      <c r="BA35" s="132">
        <f t="shared" si="19"/>
        <v>6400000000</v>
      </c>
      <c r="BB35" s="134">
        <v>0.13333333333333336</v>
      </c>
      <c r="BC35" s="132">
        <f t="shared" si="20"/>
        <v>4266666666.6666675</v>
      </c>
      <c r="BD35" s="134">
        <v>6.666666666666668E-2</v>
      </c>
      <c r="BE35" s="132">
        <f t="shared" si="21"/>
        <v>2133333333.3333337</v>
      </c>
      <c r="BF35" s="134">
        <v>4.4444444444444453E-2</v>
      </c>
      <c r="BG35" s="132">
        <f t="shared" si="7"/>
        <v>1422222222.2222226</v>
      </c>
    </row>
    <row r="36" spans="2:59" hidden="1">
      <c r="B36" s="39">
        <v>50000000000</v>
      </c>
      <c r="D36" s="142">
        <v>500273170</v>
      </c>
      <c r="E36" s="125" t="s">
        <v>823</v>
      </c>
      <c r="F36" s="40">
        <v>2</v>
      </c>
      <c r="G36" s="40">
        <v>5</v>
      </c>
      <c r="H36" s="146" t="s">
        <v>824</v>
      </c>
      <c r="I36" s="40" t="s">
        <v>713</v>
      </c>
      <c r="J36" s="40" t="s">
        <v>713</v>
      </c>
      <c r="K36" s="40" t="s">
        <v>708</v>
      </c>
      <c r="L36" s="176">
        <v>0.05</v>
      </c>
      <c r="M36" s="132">
        <f t="shared" si="22"/>
        <v>2500000000</v>
      </c>
      <c r="N36" s="176">
        <v>3.333333333333334E-2</v>
      </c>
      <c r="O36" s="132">
        <f t="shared" si="2"/>
        <v>1666666666.666667</v>
      </c>
      <c r="P36" s="176">
        <v>1.666666666666667E-2</v>
      </c>
      <c r="Q36" s="132">
        <f t="shared" si="16"/>
        <v>1333333333.3333337</v>
      </c>
      <c r="R36" s="176">
        <v>0.04</v>
      </c>
      <c r="S36" s="132">
        <f t="shared" si="17"/>
        <v>333333333.33333343</v>
      </c>
      <c r="T36" s="177">
        <v>0.14000000000000001</v>
      </c>
      <c r="U36" s="132">
        <f t="shared" si="23"/>
        <v>7000000000.000001</v>
      </c>
      <c r="V36" s="134">
        <v>0.12</v>
      </c>
      <c r="W36" s="132">
        <f t="shared" si="24"/>
        <v>6000000000</v>
      </c>
      <c r="X36" s="134">
        <v>0.06</v>
      </c>
      <c r="Y36" s="132">
        <f t="shared" si="25"/>
        <v>3000000000</v>
      </c>
      <c r="Z36" s="134">
        <v>3.9999999999999994E-2</v>
      </c>
      <c r="AA36" s="132">
        <f t="shared" si="3"/>
        <v>1999999999.9999998</v>
      </c>
      <c r="AB36" s="178">
        <v>0.1</v>
      </c>
      <c r="AC36" s="132">
        <f t="shared" si="8"/>
        <v>0</v>
      </c>
      <c r="AD36" s="176">
        <v>0</v>
      </c>
      <c r="AE36" s="132">
        <f t="shared" si="9"/>
        <v>0</v>
      </c>
      <c r="AF36" s="176">
        <v>0</v>
      </c>
      <c r="AG36" s="132">
        <f t="shared" si="10"/>
        <v>0</v>
      </c>
      <c r="AH36" s="176">
        <v>0</v>
      </c>
      <c r="AI36" s="132">
        <f t="shared" si="11"/>
        <v>0</v>
      </c>
      <c r="AJ36" s="136">
        <v>0.1</v>
      </c>
      <c r="AK36" s="132">
        <f t="shared" si="12"/>
        <v>0</v>
      </c>
      <c r="AL36" s="134">
        <v>6.666666666666668E-2</v>
      </c>
      <c r="AM36" s="132">
        <f t="shared" si="13"/>
        <v>0</v>
      </c>
      <c r="AN36" s="134">
        <v>0</v>
      </c>
      <c r="AO36" s="132">
        <f t="shared" si="14"/>
        <v>0</v>
      </c>
      <c r="AP36" s="134">
        <v>2.2222222222222227E-2</v>
      </c>
      <c r="AQ36" s="132">
        <f t="shared" si="15"/>
        <v>0</v>
      </c>
      <c r="AR36" s="179">
        <v>0.2</v>
      </c>
      <c r="AS36" s="132">
        <f t="shared" si="18"/>
        <v>10000000000</v>
      </c>
      <c r="AT36" s="134">
        <v>0.13333333333333336</v>
      </c>
      <c r="AU36" s="132">
        <f t="shared" si="4"/>
        <v>6666666666.6666679</v>
      </c>
      <c r="AV36" s="134">
        <v>6.666666666666668E-2</v>
      </c>
      <c r="AW36" s="132">
        <f t="shared" si="5"/>
        <v>3333333333.333334</v>
      </c>
      <c r="AX36" s="134">
        <v>4.4444444444444453E-2</v>
      </c>
      <c r="AY36" s="132">
        <f t="shared" si="6"/>
        <v>2222222222.2222228</v>
      </c>
      <c r="AZ36" s="136">
        <v>0.15</v>
      </c>
      <c r="BA36" s="132">
        <f t="shared" si="19"/>
        <v>7500000000</v>
      </c>
      <c r="BB36" s="134">
        <v>0.1</v>
      </c>
      <c r="BC36" s="132">
        <f t="shared" si="20"/>
        <v>5000000000</v>
      </c>
      <c r="BD36" s="134">
        <v>0.05</v>
      </c>
      <c r="BE36" s="132">
        <f t="shared" si="21"/>
        <v>2500000000</v>
      </c>
      <c r="BF36" s="134">
        <v>3.333333333333334E-2</v>
      </c>
      <c r="BG36" s="132">
        <f t="shared" si="7"/>
        <v>1666666666.666667</v>
      </c>
    </row>
    <row r="37" spans="2:59" hidden="1">
      <c r="B37" s="39">
        <v>12000000000</v>
      </c>
      <c r="D37" s="124">
        <v>500100144</v>
      </c>
      <c r="E37" s="39" t="s">
        <v>859</v>
      </c>
      <c r="F37" s="40">
        <v>2</v>
      </c>
      <c r="G37" s="40">
        <v>5</v>
      </c>
      <c r="H37" s="145" t="s">
        <v>842</v>
      </c>
      <c r="I37" s="40" t="s">
        <v>713</v>
      </c>
      <c r="J37" s="40" t="s">
        <v>713</v>
      </c>
      <c r="K37" s="40" t="s">
        <v>708</v>
      </c>
      <c r="L37" s="176">
        <v>0.18</v>
      </c>
      <c r="M37" s="132">
        <f t="shared" si="22"/>
        <v>2160000000</v>
      </c>
      <c r="N37" s="176">
        <v>0.12</v>
      </c>
      <c r="O37" s="132">
        <f t="shared" si="2"/>
        <v>1440000000</v>
      </c>
      <c r="P37" s="176">
        <v>0.06</v>
      </c>
      <c r="Q37" s="132">
        <f t="shared" si="16"/>
        <v>1152000000</v>
      </c>
      <c r="R37" s="176">
        <v>3.9999999999999994E-2</v>
      </c>
      <c r="S37" s="132">
        <f t="shared" si="17"/>
        <v>288000000</v>
      </c>
      <c r="T37" s="177">
        <v>0.09</v>
      </c>
      <c r="U37" s="132">
        <f t="shared" si="23"/>
        <v>1080000000</v>
      </c>
      <c r="V37" s="134">
        <v>0.06</v>
      </c>
      <c r="W37" s="132">
        <f t="shared" si="24"/>
        <v>720000000</v>
      </c>
      <c r="X37" s="134">
        <v>0.06</v>
      </c>
      <c r="Y37" s="132">
        <f t="shared" si="25"/>
        <v>720000000</v>
      </c>
      <c r="Z37" s="134">
        <v>1.9999999999999997E-2</v>
      </c>
      <c r="AA37" s="132">
        <f t="shared" si="3"/>
        <v>239999999.99999997</v>
      </c>
      <c r="AB37" s="178">
        <v>0.2</v>
      </c>
      <c r="AC37" s="132">
        <f t="shared" si="8"/>
        <v>0</v>
      </c>
      <c r="AD37" s="176">
        <v>0.13333333333333336</v>
      </c>
      <c r="AE37" s="132">
        <f t="shared" si="9"/>
        <v>0</v>
      </c>
      <c r="AF37" s="176">
        <v>6.666666666666668E-2</v>
      </c>
      <c r="AG37" s="132">
        <f t="shared" si="10"/>
        <v>0</v>
      </c>
      <c r="AH37" s="176">
        <v>4.4444444444444453E-2</v>
      </c>
      <c r="AI37" s="132">
        <f t="shared" si="11"/>
        <v>0</v>
      </c>
      <c r="AJ37" s="136">
        <v>0.2</v>
      </c>
      <c r="AK37" s="132">
        <f t="shared" si="12"/>
        <v>0</v>
      </c>
      <c r="AL37" s="134">
        <v>0.13333333333333336</v>
      </c>
      <c r="AM37" s="132">
        <f t="shared" si="13"/>
        <v>0</v>
      </c>
      <c r="AN37" s="134">
        <v>6.666666666666668E-2</v>
      </c>
      <c r="AO37" s="132">
        <f t="shared" si="14"/>
        <v>0</v>
      </c>
      <c r="AP37" s="134">
        <v>4.4444444444444453E-2</v>
      </c>
      <c r="AQ37" s="132">
        <f t="shared" si="15"/>
        <v>0</v>
      </c>
      <c r="AR37" s="179">
        <v>0.1</v>
      </c>
      <c r="AS37" s="132">
        <f t="shared" si="18"/>
        <v>1200000000</v>
      </c>
      <c r="AT37" s="134">
        <v>6.666666666666668E-2</v>
      </c>
      <c r="AU37" s="132">
        <f t="shared" si="4"/>
        <v>800000000.00000012</v>
      </c>
      <c r="AV37" s="134">
        <v>3.333333333333334E-2</v>
      </c>
      <c r="AW37" s="132">
        <f t="shared" si="5"/>
        <v>400000000.00000006</v>
      </c>
      <c r="AX37" s="134">
        <v>2.2222222222222227E-2</v>
      </c>
      <c r="AY37" s="132">
        <f t="shared" si="6"/>
        <v>266666666.66666672</v>
      </c>
      <c r="AZ37" s="136">
        <v>0.21</v>
      </c>
      <c r="BA37" s="132">
        <f t="shared" si="19"/>
        <v>2520000000</v>
      </c>
      <c r="BB37" s="134">
        <v>0.14000000000000001</v>
      </c>
      <c r="BC37" s="132">
        <f t="shared" si="20"/>
        <v>1680000000.0000002</v>
      </c>
      <c r="BD37" s="134">
        <v>7.0000000000000007E-2</v>
      </c>
      <c r="BE37" s="132">
        <f t="shared" si="21"/>
        <v>840000000.00000012</v>
      </c>
      <c r="BF37" s="134">
        <v>4.6666666666666676E-2</v>
      </c>
      <c r="BG37" s="132">
        <f t="shared" si="7"/>
        <v>560000000.00000012</v>
      </c>
    </row>
    <row r="38" spans="2:59" hidden="1">
      <c r="B38" s="39">
        <v>300000000</v>
      </c>
      <c r="D38" s="124">
        <v>502884665</v>
      </c>
      <c r="E38" s="39" t="s">
        <v>843</v>
      </c>
      <c r="F38" s="40">
        <v>2</v>
      </c>
      <c r="G38" s="40">
        <v>5</v>
      </c>
      <c r="H38" s="145" t="s">
        <v>844</v>
      </c>
      <c r="I38" s="40" t="s">
        <v>713</v>
      </c>
      <c r="J38" s="40" t="s">
        <v>713</v>
      </c>
      <c r="K38" s="40" t="s">
        <v>708</v>
      </c>
      <c r="L38" s="176">
        <v>0.2</v>
      </c>
      <c r="M38" s="132">
        <f t="shared" si="22"/>
        <v>60000000</v>
      </c>
      <c r="N38" s="176">
        <v>0</v>
      </c>
      <c r="O38" s="132">
        <f t="shared" si="2"/>
        <v>0</v>
      </c>
      <c r="P38" s="176">
        <v>0</v>
      </c>
      <c r="Q38" s="132">
        <f t="shared" si="16"/>
        <v>0</v>
      </c>
      <c r="R38" s="176">
        <v>0</v>
      </c>
      <c r="S38" s="132">
        <f t="shared" si="17"/>
        <v>0</v>
      </c>
      <c r="T38" s="177">
        <v>0.15</v>
      </c>
      <c r="U38" s="132">
        <f t="shared" si="23"/>
        <v>45000000</v>
      </c>
      <c r="V38" s="134">
        <v>0.13</v>
      </c>
      <c r="W38" s="132">
        <f t="shared" si="24"/>
        <v>39000000</v>
      </c>
      <c r="X38" s="134">
        <v>0</v>
      </c>
      <c r="Y38" s="132">
        <f t="shared" si="25"/>
        <v>0</v>
      </c>
      <c r="Z38" s="134">
        <v>0</v>
      </c>
      <c r="AA38" s="132">
        <f t="shared" si="3"/>
        <v>0</v>
      </c>
      <c r="AB38" s="178">
        <v>0.1</v>
      </c>
      <c r="AC38" s="132">
        <f t="shared" si="8"/>
        <v>0</v>
      </c>
      <c r="AD38" s="176">
        <v>0</v>
      </c>
      <c r="AE38" s="132">
        <f t="shared" si="9"/>
        <v>0</v>
      </c>
      <c r="AF38" s="176">
        <v>0.01</v>
      </c>
      <c r="AG38" s="132">
        <f t="shared" si="10"/>
        <v>0</v>
      </c>
      <c r="AH38" s="176">
        <v>0</v>
      </c>
      <c r="AI38" s="132">
        <f t="shared" si="11"/>
        <v>0</v>
      </c>
      <c r="AJ38" s="136">
        <v>0</v>
      </c>
      <c r="AK38" s="132">
        <f t="shared" si="12"/>
        <v>0</v>
      </c>
      <c r="AL38" s="134">
        <v>0</v>
      </c>
      <c r="AM38" s="132">
        <f t="shared" si="13"/>
        <v>0</v>
      </c>
      <c r="AN38" s="134">
        <v>0</v>
      </c>
      <c r="AO38" s="132">
        <f t="shared" si="14"/>
        <v>0</v>
      </c>
      <c r="AP38" s="134">
        <v>0</v>
      </c>
      <c r="AQ38" s="132">
        <f t="shared" si="15"/>
        <v>0</v>
      </c>
      <c r="AR38" s="179">
        <v>0</v>
      </c>
      <c r="AS38" s="132">
        <f t="shared" si="18"/>
        <v>0</v>
      </c>
      <c r="AT38" s="134">
        <v>0</v>
      </c>
      <c r="AU38" s="132">
        <f t="shared" si="4"/>
        <v>0</v>
      </c>
      <c r="AV38" s="134">
        <v>0</v>
      </c>
      <c r="AW38" s="132">
        <f t="shared" si="5"/>
        <v>0</v>
      </c>
      <c r="AX38" s="134">
        <v>0</v>
      </c>
      <c r="AY38" s="132">
        <f t="shared" si="6"/>
        <v>0</v>
      </c>
      <c r="AZ38" s="136">
        <v>0</v>
      </c>
      <c r="BA38" s="132">
        <f t="shared" si="19"/>
        <v>0</v>
      </c>
      <c r="BB38" s="134">
        <v>0</v>
      </c>
      <c r="BC38" s="132">
        <f t="shared" si="20"/>
        <v>0</v>
      </c>
      <c r="BD38" s="134">
        <v>0</v>
      </c>
      <c r="BE38" s="132">
        <f t="shared" si="21"/>
        <v>0</v>
      </c>
      <c r="BF38" s="134">
        <v>0</v>
      </c>
      <c r="BG38" s="132">
        <f t="shared" si="7"/>
        <v>0</v>
      </c>
    </row>
    <row r="39" spans="2:59" hidden="1">
      <c r="B39" s="39">
        <v>50000000000</v>
      </c>
      <c r="D39" s="141">
        <v>500097488</v>
      </c>
      <c r="E39" s="39" t="s">
        <v>815</v>
      </c>
      <c r="F39" s="40">
        <v>2</v>
      </c>
      <c r="G39" s="40">
        <v>5</v>
      </c>
      <c r="H39" s="144" t="s">
        <v>816</v>
      </c>
      <c r="I39" s="40" t="s">
        <v>713</v>
      </c>
      <c r="J39" s="40" t="s">
        <v>713</v>
      </c>
      <c r="K39" s="40" t="s">
        <v>708</v>
      </c>
      <c r="L39" s="176">
        <v>0.1</v>
      </c>
      <c r="M39" s="132">
        <f t="shared" si="22"/>
        <v>5000000000</v>
      </c>
      <c r="N39" s="176">
        <v>0</v>
      </c>
      <c r="O39" s="132">
        <f t="shared" si="2"/>
        <v>0</v>
      </c>
      <c r="P39" s="176">
        <v>0</v>
      </c>
      <c r="Q39" s="132">
        <f t="shared" si="16"/>
        <v>0</v>
      </c>
      <c r="R39" s="176">
        <v>0</v>
      </c>
      <c r="S39" s="132">
        <f t="shared" si="17"/>
        <v>0</v>
      </c>
      <c r="T39" s="177">
        <v>0</v>
      </c>
      <c r="U39" s="132">
        <f t="shared" si="23"/>
        <v>0</v>
      </c>
      <c r="V39" s="134">
        <v>0</v>
      </c>
      <c r="W39" s="132">
        <f t="shared" si="24"/>
        <v>0</v>
      </c>
      <c r="X39" s="134">
        <v>0</v>
      </c>
      <c r="Y39" s="132">
        <f t="shared" si="25"/>
        <v>0</v>
      </c>
      <c r="Z39" s="134">
        <v>0</v>
      </c>
      <c r="AA39" s="132">
        <f t="shared" si="3"/>
        <v>0</v>
      </c>
      <c r="AB39" s="178">
        <v>0</v>
      </c>
      <c r="AC39" s="132">
        <f t="shared" si="8"/>
        <v>0</v>
      </c>
      <c r="AD39" s="176">
        <v>0</v>
      </c>
      <c r="AE39" s="132">
        <f t="shared" si="9"/>
        <v>0</v>
      </c>
      <c r="AF39" s="176">
        <v>0</v>
      </c>
      <c r="AG39" s="132">
        <f t="shared" si="10"/>
        <v>0</v>
      </c>
      <c r="AH39" s="176">
        <v>0</v>
      </c>
      <c r="AI39" s="132">
        <f t="shared" si="11"/>
        <v>0</v>
      </c>
      <c r="AJ39" s="136">
        <v>0</v>
      </c>
      <c r="AK39" s="132">
        <f t="shared" si="12"/>
        <v>0</v>
      </c>
      <c r="AL39" s="134">
        <v>0</v>
      </c>
      <c r="AM39" s="132">
        <f t="shared" si="13"/>
        <v>0</v>
      </c>
      <c r="AN39" s="134">
        <v>0</v>
      </c>
      <c r="AO39" s="132">
        <f t="shared" si="14"/>
        <v>0</v>
      </c>
      <c r="AP39" s="134">
        <v>0</v>
      </c>
      <c r="AQ39" s="132">
        <f t="shared" si="15"/>
        <v>0</v>
      </c>
      <c r="AR39" s="179">
        <v>0</v>
      </c>
      <c r="AS39" s="132">
        <f t="shared" si="18"/>
        <v>0</v>
      </c>
      <c r="AT39" s="134">
        <v>0</v>
      </c>
      <c r="AU39" s="132">
        <f t="shared" si="4"/>
        <v>0</v>
      </c>
      <c r="AV39" s="134">
        <v>0</v>
      </c>
      <c r="AW39" s="132">
        <f t="shared" si="5"/>
        <v>0</v>
      </c>
      <c r="AX39" s="134">
        <v>0</v>
      </c>
      <c r="AY39" s="132">
        <f t="shared" si="6"/>
        <v>0</v>
      </c>
      <c r="AZ39" s="136">
        <v>0</v>
      </c>
      <c r="BA39" s="132">
        <v>0</v>
      </c>
      <c r="BB39" s="134">
        <v>0</v>
      </c>
      <c r="BC39" s="132">
        <f t="shared" si="20"/>
        <v>0</v>
      </c>
      <c r="BD39" s="134">
        <v>0</v>
      </c>
      <c r="BE39" s="132">
        <f t="shared" si="21"/>
        <v>0</v>
      </c>
      <c r="BF39" s="134">
        <v>0</v>
      </c>
      <c r="BG39" s="132">
        <f t="shared" si="7"/>
        <v>0</v>
      </c>
    </row>
    <row r="40" spans="2:59" hidden="1">
      <c r="B40" s="39">
        <v>1020000000</v>
      </c>
      <c r="D40" s="124">
        <v>501991360</v>
      </c>
      <c r="E40" s="39" t="s">
        <v>833</v>
      </c>
      <c r="F40" s="40">
        <v>2</v>
      </c>
      <c r="G40" s="40">
        <v>5</v>
      </c>
      <c r="H40" s="145" t="s">
        <v>834</v>
      </c>
      <c r="I40" s="40" t="s">
        <v>713</v>
      </c>
      <c r="J40" s="40" t="s">
        <v>713</v>
      </c>
      <c r="K40" s="40" t="s">
        <v>708</v>
      </c>
      <c r="L40" s="176">
        <v>0.34</v>
      </c>
      <c r="M40" s="132">
        <f t="shared" si="22"/>
        <v>346800000</v>
      </c>
      <c r="N40" s="176">
        <v>0</v>
      </c>
      <c r="O40" s="132">
        <f t="shared" si="2"/>
        <v>0</v>
      </c>
      <c r="P40" s="176">
        <v>0</v>
      </c>
      <c r="Q40" s="132">
        <f t="shared" si="16"/>
        <v>0</v>
      </c>
      <c r="R40" s="176">
        <v>0</v>
      </c>
      <c r="S40" s="132">
        <f t="shared" si="17"/>
        <v>0</v>
      </c>
      <c r="T40" s="177">
        <v>0</v>
      </c>
      <c r="U40" s="132">
        <f t="shared" si="23"/>
        <v>0</v>
      </c>
      <c r="V40" s="134">
        <v>0</v>
      </c>
      <c r="W40" s="132">
        <f t="shared" si="24"/>
        <v>0</v>
      </c>
      <c r="X40" s="134">
        <v>0</v>
      </c>
      <c r="Y40" s="132">
        <f t="shared" si="25"/>
        <v>0</v>
      </c>
      <c r="Z40" s="134">
        <v>0.05</v>
      </c>
      <c r="AA40" s="132">
        <f t="shared" si="3"/>
        <v>51000000</v>
      </c>
      <c r="AB40" s="178">
        <v>0.25</v>
      </c>
      <c r="AC40" s="132">
        <f t="shared" si="8"/>
        <v>0</v>
      </c>
      <c r="AD40" s="176">
        <v>0</v>
      </c>
      <c r="AE40" s="132">
        <f t="shared" si="9"/>
        <v>0</v>
      </c>
      <c r="AF40" s="176">
        <v>0</v>
      </c>
      <c r="AG40" s="132">
        <f t="shared" si="10"/>
        <v>0</v>
      </c>
      <c r="AH40" s="176">
        <v>0</v>
      </c>
      <c r="AI40" s="132">
        <f t="shared" si="11"/>
        <v>0</v>
      </c>
      <c r="AJ40" s="136">
        <v>0.05</v>
      </c>
      <c r="AK40" s="132">
        <f t="shared" si="12"/>
        <v>0</v>
      </c>
      <c r="AL40" s="134">
        <v>0</v>
      </c>
      <c r="AM40" s="132">
        <f t="shared" si="13"/>
        <v>0</v>
      </c>
      <c r="AN40" s="134">
        <v>0</v>
      </c>
      <c r="AO40" s="132">
        <f t="shared" si="14"/>
        <v>0</v>
      </c>
      <c r="AP40" s="134">
        <v>0</v>
      </c>
      <c r="AQ40" s="132">
        <f t="shared" si="15"/>
        <v>0</v>
      </c>
      <c r="AR40" s="179">
        <v>7.4999999999999997E-2</v>
      </c>
      <c r="AS40" s="132">
        <f t="shared" si="18"/>
        <v>76500000</v>
      </c>
      <c r="AT40" s="134">
        <v>0.04</v>
      </c>
      <c r="AU40" s="132">
        <f t="shared" si="4"/>
        <v>40800000</v>
      </c>
      <c r="AV40" s="134">
        <v>0</v>
      </c>
      <c r="AW40" s="132">
        <f t="shared" si="5"/>
        <v>0</v>
      </c>
      <c r="AX40" s="134">
        <v>0.04</v>
      </c>
      <c r="AY40" s="132">
        <f t="shared" si="6"/>
        <v>40800000</v>
      </c>
      <c r="AZ40" s="136">
        <v>0</v>
      </c>
      <c r="BA40" s="132">
        <f t="shared" si="19"/>
        <v>0</v>
      </c>
      <c r="BB40" s="134">
        <v>0</v>
      </c>
      <c r="BC40" s="132">
        <f t="shared" si="20"/>
        <v>0</v>
      </c>
      <c r="BD40" s="134">
        <v>0</v>
      </c>
      <c r="BE40" s="132">
        <f t="shared" si="21"/>
        <v>0</v>
      </c>
      <c r="BF40" s="134">
        <v>0</v>
      </c>
      <c r="BG40" s="132">
        <f t="shared" si="7"/>
        <v>0</v>
      </c>
    </row>
    <row r="41" spans="2:59" hidden="1">
      <c r="B41" s="39">
        <v>340000000</v>
      </c>
      <c r="D41"/>
      <c r="F41" s="40">
        <v>4</v>
      </c>
      <c r="H41" s="145"/>
      <c r="K41" s="40" t="s">
        <v>708</v>
      </c>
      <c r="L41" s="176">
        <v>0.21</v>
      </c>
      <c r="M41" s="132">
        <f t="shared" si="22"/>
        <v>71400000</v>
      </c>
      <c r="N41" s="176">
        <v>0.14000000000000001</v>
      </c>
      <c r="O41" s="132">
        <f t="shared" si="2"/>
        <v>47600000.000000007</v>
      </c>
      <c r="P41" s="176">
        <v>0.11</v>
      </c>
      <c r="Q41" s="132">
        <f t="shared" si="16"/>
        <v>38080000.000000007</v>
      </c>
      <c r="R41" s="176">
        <v>4.6666666666666676E-2</v>
      </c>
      <c r="S41" s="132">
        <f t="shared" si="17"/>
        <v>9520000.0000000019</v>
      </c>
      <c r="T41" s="177">
        <v>0.32</v>
      </c>
      <c r="U41" s="132">
        <f t="shared" si="23"/>
        <v>108800000</v>
      </c>
      <c r="V41" s="134">
        <v>0.25</v>
      </c>
      <c r="W41" s="132">
        <f t="shared" si="24"/>
        <v>85000000</v>
      </c>
      <c r="X41" s="134">
        <v>0.2</v>
      </c>
      <c r="Y41" s="132">
        <f t="shared" si="25"/>
        <v>68000000</v>
      </c>
      <c r="Z41" s="134">
        <v>0.25</v>
      </c>
      <c r="AA41" s="132">
        <f t="shared" si="3"/>
        <v>85000000</v>
      </c>
      <c r="AB41" s="178">
        <v>0.15</v>
      </c>
      <c r="AC41" s="132">
        <f t="shared" si="8"/>
        <v>0</v>
      </c>
      <c r="AD41" s="176">
        <v>0.1</v>
      </c>
      <c r="AE41" s="132">
        <f t="shared" si="9"/>
        <v>0</v>
      </c>
      <c r="AF41" s="176">
        <v>0.05</v>
      </c>
      <c r="AG41" s="132">
        <f t="shared" si="10"/>
        <v>0</v>
      </c>
      <c r="AH41" s="176">
        <v>3.333333333333334E-2</v>
      </c>
      <c r="AI41" s="132">
        <f t="shared" si="11"/>
        <v>0</v>
      </c>
      <c r="AJ41" s="136">
        <v>0.25</v>
      </c>
      <c r="AK41" s="132">
        <f t="shared" si="12"/>
        <v>0</v>
      </c>
      <c r="AL41" s="134">
        <v>0.16666666666666669</v>
      </c>
      <c r="AM41" s="132">
        <f t="shared" si="13"/>
        <v>0</v>
      </c>
      <c r="AN41" s="134">
        <v>8.3333333333333343E-2</v>
      </c>
      <c r="AO41" s="132">
        <f t="shared" si="14"/>
        <v>0</v>
      </c>
      <c r="AP41" s="134">
        <v>5.5555555555555566E-2</v>
      </c>
      <c r="AQ41" s="132">
        <f t="shared" si="15"/>
        <v>0</v>
      </c>
      <c r="AR41" s="179">
        <v>0.17499999999999999</v>
      </c>
      <c r="AS41" s="132">
        <f t="shared" si="18"/>
        <v>59499999.999999993</v>
      </c>
      <c r="AT41" s="134">
        <v>0.11666666666666667</v>
      </c>
      <c r="AU41" s="132">
        <f t="shared" si="4"/>
        <v>39666666.666666664</v>
      </c>
      <c r="AV41" s="134">
        <v>5.8333333333333334E-2</v>
      </c>
      <c r="AW41" s="132">
        <f t="shared" si="5"/>
        <v>19833333.333333332</v>
      </c>
      <c r="AX41" s="134">
        <v>3.888888888888889E-2</v>
      </c>
      <c r="AY41" s="132">
        <f t="shared" si="6"/>
        <v>13222222.222222222</v>
      </c>
      <c r="AZ41" s="136">
        <v>0.3</v>
      </c>
      <c r="BA41" s="132">
        <f t="shared" si="19"/>
        <v>102000000</v>
      </c>
      <c r="BB41" s="134">
        <v>0.2</v>
      </c>
      <c r="BC41" s="132">
        <f t="shared" si="20"/>
        <v>68000000</v>
      </c>
      <c r="BD41" s="134">
        <v>0.1</v>
      </c>
      <c r="BE41" s="132">
        <f t="shared" si="21"/>
        <v>34000000</v>
      </c>
      <c r="BF41" s="134">
        <v>6.666666666666668E-2</v>
      </c>
      <c r="BG41" s="132">
        <f t="shared" si="7"/>
        <v>22666666.666666672</v>
      </c>
    </row>
    <row r="42" spans="2:59" hidden="1">
      <c r="B42" s="39">
        <v>2000000000</v>
      </c>
      <c r="D42" s="141">
        <v>500097488</v>
      </c>
      <c r="E42" s="39" t="s">
        <v>815</v>
      </c>
      <c r="F42" s="40">
        <v>3</v>
      </c>
      <c r="G42" s="40">
        <v>5</v>
      </c>
      <c r="H42" s="144" t="s">
        <v>816</v>
      </c>
      <c r="I42" s="40" t="s">
        <v>713</v>
      </c>
      <c r="J42" s="40" t="s">
        <v>713</v>
      </c>
      <c r="K42" s="40" t="s">
        <v>708</v>
      </c>
      <c r="L42" s="134">
        <v>0.11</v>
      </c>
      <c r="M42" s="132">
        <f t="shared" si="22"/>
        <v>220000000</v>
      </c>
      <c r="N42" s="176">
        <v>0</v>
      </c>
      <c r="O42" s="132">
        <f t="shared" si="2"/>
        <v>0</v>
      </c>
      <c r="P42" s="134">
        <v>0</v>
      </c>
      <c r="Q42" s="132">
        <f t="shared" si="16"/>
        <v>0</v>
      </c>
      <c r="R42" s="176">
        <v>0</v>
      </c>
      <c r="S42" s="132">
        <f t="shared" si="17"/>
        <v>0</v>
      </c>
      <c r="T42" s="177">
        <v>0.1</v>
      </c>
      <c r="U42" s="132">
        <f t="shared" si="23"/>
        <v>200000000</v>
      </c>
      <c r="V42" s="134">
        <v>6.666666666666668E-2</v>
      </c>
      <c r="W42" s="132">
        <f t="shared" si="24"/>
        <v>133333333.33333336</v>
      </c>
      <c r="X42" s="134">
        <v>0.04</v>
      </c>
      <c r="Y42" s="132">
        <f t="shared" si="25"/>
        <v>80000000</v>
      </c>
      <c r="Z42" s="134">
        <v>2.2222222222222227E-2</v>
      </c>
      <c r="AA42" s="132">
        <f t="shared" si="3"/>
        <v>44444444.444444455</v>
      </c>
      <c r="AB42" s="178">
        <v>0.16</v>
      </c>
      <c r="AC42" s="132">
        <f t="shared" si="8"/>
        <v>0</v>
      </c>
      <c r="AD42" s="176">
        <v>0.10666666666666666</v>
      </c>
      <c r="AE42" s="132">
        <f t="shared" si="9"/>
        <v>0</v>
      </c>
      <c r="AF42" s="176">
        <v>0</v>
      </c>
      <c r="AG42" s="132">
        <f t="shared" si="10"/>
        <v>0</v>
      </c>
      <c r="AH42" s="176">
        <v>3.5555555555555549E-2</v>
      </c>
      <c r="AI42" s="132">
        <f t="shared" si="11"/>
        <v>0</v>
      </c>
      <c r="AJ42" s="136">
        <v>0.3</v>
      </c>
      <c r="AK42" s="132">
        <f t="shared" si="12"/>
        <v>0</v>
      </c>
      <c r="AL42" s="134">
        <v>0.2</v>
      </c>
      <c r="AM42" s="132">
        <f t="shared" si="13"/>
        <v>0</v>
      </c>
      <c r="AN42" s="134">
        <v>0.15</v>
      </c>
      <c r="AO42" s="132">
        <f t="shared" si="14"/>
        <v>0</v>
      </c>
      <c r="AP42" s="134">
        <v>6.666666666666668E-2</v>
      </c>
      <c r="AQ42" s="132">
        <f t="shared" si="15"/>
        <v>0</v>
      </c>
      <c r="AR42" s="179">
        <v>0.2</v>
      </c>
      <c r="AS42" s="132">
        <f t="shared" si="18"/>
        <v>400000000</v>
      </c>
      <c r="AT42" s="134">
        <v>0.13333333333333336</v>
      </c>
      <c r="AU42" s="132">
        <f t="shared" si="4"/>
        <v>266666666.66666672</v>
      </c>
      <c r="AV42" s="134">
        <v>6.666666666666668E-2</v>
      </c>
      <c r="AW42" s="132">
        <f t="shared" si="5"/>
        <v>133333333.33333336</v>
      </c>
      <c r="AX42" s="134">
        <v>4.4444444444444453E-2</v>
      </c>
      <c r="AY42" s="132">
        <f t="shared" si="6"/>
        <v>88888888.88888891</v>
      </c>
      <c r="AZ42" s="136">
        <v>0.16</v>
      </c>
      <c r="BA42" s="132">
        <f t="shared" si="19"/>
        <v>320000000</v>
      </c>
      <c r="BB42" s="134">
        <v>0.10666666666666666</v>
      </c>
      <c r="BC42" s="132">
        <f t="shared" si="20"/>
        <v>213333333.33333331</v>
      </c>
      <c r="BD42" s="134">
        <v>5.333333333333333E-2</v>
      </c>
      <c r="BE42" s="132">
        <f t="shared" si="21"/>
        <v>106666666.66666666</v>
      </c>
      <c r="BF42" s="134">
        <v>3.5555555555555549E-2</v>
      </c>
      <c r="BG42" s="132">
        <f t="shared" si="7"/>
        <v>71111111.111111104</v>
      </c>
    </row>
    <row r="43" spans="2:59" hidden="1">
      <c r="B43" s="39">
        <v>45000000000</v>
      </c>
      <c r="C43" s="39">
        <v>40000000</v>
      </c>
      <c r="D43"/>
      <c r="F43" s="40">
        <v>4</v>
      </c>
      <c r="H43" s="145"/>
      <c r="K43" s="40" t="s">
        <v>708</v>
      </c>
      <c r="L43" s="134">
        <v>0.15</v>
      </c>
      <c r="M43" s="132">
        <f t="shared" si="22"/>
        <v>6750000000</v>
      </c>
      <c r="N43" s="176">
        <v>0.06</v>
      </c>
      <c r="O43" s="132">
        <f t="shared" si="2"/>
        <v>2700000000</v>
      </c>
      <c r="P43" s="134">
        <v>0.03</v>
      </c>
      <c r="Q43" s="132">
        <f t="shared" si="16"/>
        <v>2160000000</v>
      </c>
      <c r="R43" s="176">
        <v>1.9999999999999997E-2</v>
      </c>
      <c r="S43" s="132">
        <f t="shared" si="17"/>
        <v>540000000</v>
      </c>
      <c r="T43" s="177">
        <v>0.45</v>
      </c>
      <c r="U43" s="132">
        <f t="shared" si="23"/>
        <v>20250000000</v>
      </c>
      <c r="V43" s="134">
        <v>0.30000000000000004</v>
      </c>
      <c r="W43" s="132">
        <f t="shared" si="24"/>
        <v>13500000000.000002</v>
      </c>
      <c r="X43" s="134">
        <v>0.15000000000000002</v>
      </c>
      <c r="Y43" s="132">
        <f t="shared" si="25"/>
        <v>6750000000.000001</v>
      </c>
      <c r="Z43" s="134">
        <v>0.1</v>
      </c>
      <c r="AA43" s="132">
        <f t="shared" si="3"/>
        <v>4500000000</v>
      </c>
      <c r="AB43" s="178">
        <v>0.18</v>
      </c>
      <c r="AC43" s="132">
        <f t="shared" si="8"/>
        <v>7200000</v>
      </c>
      <c r="AD43" s="176">
        <v>0.12</v>
      </c>
      <c r="AE43" s="132">
        <f t="shared" si="9"/>
        <v>4800000</v>
      </c>
      <c r="AF43" s="176">
        <v>0.06</v>
      </c>
      <c r="AG43" s="132">
        <f t="shared" si="10"/>
        <v>2400000</v>
      </c>
      <c r="AH43" s="176">
        <v>3.9999999999999994E-2</v>
      </c>
      <c r="AI43" s="132">
        <f t="shared" si="11"/>
        <v>1599999.9999999998</v>
      </c>
      <c r="AJ43" s="136">
        <v>0.57999999999999996</v>
      </c>
      <c r="AK43" s="132">
        <f t="shared" si="12"/>
        <v>23200000</v>
      </c>
      <c r="AL43" s="134">
        <v>0.3866666666666666</v>
      </c>
      <c r="AM43" s="132">
        <f t="shared" si="13"/>
        <v>15466666.666666664</v>
      </c>
      <c r="AN43" s="134">
        <v>0.15</v>
      </c>
      <c r="AO43" s="132">
        <f t="shared" si="14"/>
        <v>6000000</v>
      </c>
      <c r="AP43" s="134">
        <v>0.12888888888888889</v>
      </c>
      <c r="AQ43" s="132">
        <f t="shared" si="15"/>
        <v>5155555.555555555</v>
      </c>
      <c r="AR43" s="179">
        <v>0.24</v>
      </c>
      <c r="AS43" s="132">
        <f t="shared" si="18"/>
        <v>10800000000</v>
      </c>
      <c r="AT43" s="134">
        <v>0.15999999999999998</v>
      </c>
      <c r="AU43" s="132">
        <f t="shared" si="4"/>
        <v>7199999999.999999</v>
      </c>
      <c r="AV43" s="134">
        <v>7.9999999999999988E-2</v>
      </c>
      <c r="AW43" s="132">
        <f t="shared" si="5"/>
        <v>3599999999.9999995</v>
      </c>
      <c r="AX43" s="134">
        <v>5.333333333333333E-2</v>
      </c>
      <c r="AY43" s="132">
        <f t="shared" si="6"/>
        <v>2400000000</v>
      </c>
      <c r="AZ43" s="136">
        <v>0.3</v>
      </c>
      <c r="BA43" s="132">
        <f t="shared" si="19"/>
        <v>13500000000</v>
      </c>
      <c r="BB43" s="134">
        <v>0.2</v>
      </c>
      <c r="BC43" s="132">
        <f t="shared" si="20"/>
        <v>9000000000</v>
      </c>
      <c r="BD43" s="134">
        <v>0.1</v>
      </c>
      <c r="BE43" s="132">
        <f t="shared" si="21"/>
        <v>4500000000</v>
      </c>
      <c r="BF43" s="134">
        <v>6.666666666666668E-2</v>
      </c>
      <c r="BG43" s="132">
        <f t="shared" si="7"/>
        <v>3000000000.0000005</v>
      </c>
    </row>
    <row r="44" spans="2:59" hidden="1">
      <c r="B44" s="39">
        <v>1020000000</v>
      </c>
      <c r="C44" s="39">
        <v>20400000</v>
      </c>
      <c r="D44"/>
      <c r="F44" s="40">
        <v>7</v>
      </c>
      <c r="H44" s="145"/>
      <c r="K44" s="40" t="s">
        <v>708</v>
      </c>
      <c r="L44" s="134">
        <v>0.14000000000000001</v>
      </c>
      <c r="M44" s="132">
        <f t="shared" si="22"/>
        <v>142800000</v>
      </c>
      <c r="N44" s="176">
        <v>0.1</v>
      </c>
      <c r="O44" s="132">
        <f t="shared" si="2"/>
        <v>102000000</v>
      </c>
      <c r="P44" s="134">
        <v>0</v>
      </c>
      <c r="Q44" s="132">
        <f t="shared" si="16"/>
        <v>81600000</v>
      </c>
      <c r="R44" s="176">
        <v>3.333333333333334E-2</v>
      </c>
      <c r="S44" s="132">
        <f t="shared" si="17"/>
        <v>20400000</v>
      </c>
      <c r="T44" s="177">
        <v>0.6</v>
      </c>
      <c r="U44" s="132">
        <f t="shared" si="23"/>
        <v>612000000</v>
      </c>
      <c r="V44" s="134">
        <v>0.1</v>
      </c>
      <c r="W44" s="132">
        <f t="shared" si="24"/>
        <v>102000000</v>
      </c>
      <c r="X44" s="134">
        <v>0.05</v>
      </c>
      <c r="Y44" s="132">
        <f t="shared" si="25"/>
        <v>51000000</v>
      </c>
      <c r="Z44" s="134">
        <v>0.01</v>
      </c>
      <c r="AA44" s="132">
        <f t="shared" si="3"/>
        <v>10200000</v>
      </c>
      <c r="AB44" s="178">
        <v>0.15</v>
      </c>
      <c r="AC44" s="132">
        <f t="shared" si="8"/>
        <v>3060000</v>
      </c>
      <c r="AD44" s="134">
        <v>0.1</v>
      </c>
      <c r="AE44" s="132">
        <f t="shared" si="9"/>
        <v>2040000</v>
      </c>
      <c r="AF44" s="176">
        <v>0.05</v>
      </c>
      <c r="AG44" s="132">
        <f t="shared" si="10"/>
        <v>1020000</v>
      </c>
      <c r="AH44" s="134">
        <v>3.333333333333334E-2</v>
      </c>
      <c r="AI44" s="132">
        <f t="shared" si="11"/>
        <v>680000.00000000012</v>
      </c>
      <c r="AJ44" s="136">
        <v>0.5</v>
      </c>
      <c r="AK44" s="132">
        <f t="shared" si="12"/>
        <v>10200000</v>
      </c>
      <c r="AL44" s="134">
        <v>0.33333333333333337</v>
      </c>
      <c r="AM44" s="132">
        <f t="shared" si="13"/>
        <v>6800000.0000000009</v>
      </c>
      <c r="AN44" s="134">
        <v>0.16666666666666669</v>
      </c>
      <c r="AO44" s="132">
        <f t="shared" si="14"/>
        <v>3400000.0000000005</v>
      </c>
      <c r="AP44" s="134">
        <v>0.11111111111111113</v>
      </c>
      <c r="AQ44" s="132">
        <f t="shared" si="15"/>
        <v>2266666.666666667</v>
      </c>
      <c r="AR44" s="179">
        <v>0.26</v>
      </c>
      <c r="AS44" s="132">
        <f t="shared" si="18"/>
        <v>265200000</v>
      </c>
      <c r="AT44" s="134">
        <v>0.17333333333333334</v>
      </c>
      <c r="AU44" s="132">
        <f t="shared" si="4"/>
        <v>176800000</v>
      </c>
      <c r="AV44" s="134">
        <v>8.666666666666667E-2</v>
      </c>
      <c r="AW44" s="132">
        <f t="shared" si="5"/>
        <v>88400000</v>
      </c>
      <c r="AX44" s="134">
        <v>5.7777777777777775E-2</v>
      </c>
      <c r="AY44" s="132">
        <f t="shared" si="6"/>
        <v>58933333.333333328</v>
      </c>
      <c r="AZ44" s="136">
        <v>0.17</v>
      </c>
      <c r="BA44" s="132">
        <f t="shared" si="19"/>
        <v>173400000</v>
      </c>
      <c r="BB44" s="134">
        <v>0.11333333333333334</v>
      </c>
      <c r="BC44" s="132">
        <f t="shared" si="20"/>
        <v>115600000.00000001</v>
      </c>
      <c r="BD44" s="134">
        <v>5.6666666666666671E-2</v>
      </c>
      <c r="BE44" s="132">
        <f t="shared" si="21"/>
        <v>57800000.000000007</v>
      </c>
      <c r="BF44" s="134">
        <v>3.7777777777777785E-2</v>
      </c>
      <c r="BG44" s="132">
        <f t="shared" si="7"/>
        <v>38533333.333333343</v>
      </c>
    </row>
    <row r="45" spans="2:59" hidden="1">
      <c r="B45" s="39">
        <v>34000000000</v>
      </c>
      <c r="C45" s="39">
        <v>68000000</v>
      </c>
      <c r="D45"/>
      <c r="F45" s="40">
        <v>7</v>
      </c>
      <c r="H45" s="145"/>
      <c r="K45" s="40" t="s">
        <v>708</v>
      </c>
      <c r="L45" s="152">
        <v>0.35</v>
      </c>
      <c r="M45" s="132">
        <f t="shared" si="22"/>
        <v>11900000000</v>
      </c>
      <c r="N45" s="176">
        <v>0.3</v>
      </c>
      <c r="O45" s="132">
        <f t="shared" si="2"/>
        <v>10200000000</v>
      </c>
      <c r="P45" s="134">
        <v>0.2</v>
      </c>
      <c r="Q45" s="132">
        <f t="shared" si="16"/>
        <v>8160000000</v>
      </c>
      <c r="R45" s="176">
        <v>0.15</v>
      </c>
      <c r="S45" s="132">
        <f t="shared" si="17"/>
        <v>2040000000</v>
      </c>
      <c r="T45" s="177">
        <v>0.1</v>
      </c>
      <c r="U45" s="132">
        <f t="shared" si="23"/>
        <v>3400000000</v>
      </c>
      <c r="V45" s="134">
        <v>6.666666666666668E-2</v>
      </c>
      <c r="W45" s="132">
        <f t="shared" si="24"/>
        <v>2266666666.666667</v>
      </c>
      <c r="X45" s="134">
        <v>0.02</v>
      </c>
      <c r="Y45" s="132">
        <f t="shared" si="25"/>
        <v>680000000</v>
      </c>
      <c r="Z45" s="134">
        <v>0.04</v>
      </c>
      <c r="AA45" s="132">
        <f t="shared" si="3"/>
        <v>1360000000</v>
      </c>
      <c r="AB45" s="178">
        <v>0.3</v>
      </c>
      <c r="AC45" s="132">
        <f t="shared" si="8"/>
        <v>20400000</v>
      </c>
      <c r="AD45" s="134">
        <v>0.15</v>
      </c>
      <c r="AE45" s="132">
        <f t="shared" si="9"/>
        <v>10200000</v>
      </c>
      <c r="AF45" s="134">
        <v>7.4999999999999997E-2</v>
      </c>
      <c r="AG45" s="132">
        <f t="shared" si="10"/>
        <v>5100000</v>
      </c>
      <c r="AH45" s="134">
        <v>0.05</v>
      </c>
      <c r="AI45" s="132">
        <f t="shared" si="11"/>
        <v>3400000</v>
      </c>
      <c r="AJ45" s="153">
        <v>0.1</v>
      </c>
      <c r="AK45" s="132">
        <f t="shared" si="12"/>
        <v>6800000</v>
      </c>
      <c r="AL45" s="134">
        <v>6.666666666666668E-2</v>
      </c>
      <c r="AM45" s="132">
        <f t="shared" si="13"/>
        <v>4533333.333333334</v>
      </c>
      <c r="AN45" s="134">
        <v>3.333333333333334E-2</v>
      </c>
      <c r="AO45" s="132">
        <f t="shared" si="14"/>
        <v>2266666.666666667</v>
      </c>
      <c r="AP45" s="134">
        <v>2.2222222222222227E-2</v>
      </c>
      <c r="AQ45" s="132">
        <f t="shared" si="15"/>
        <v>1511111.1111111115</v>
      </c>
      <c r="AR45" s="154">
        <v>0.36</v>
      </c>
      <c r="AS45" s="132">
        <f t="shared" si="18"/>
        <v>12240000000</v>
      </c>
      <c r="AT45" s="134">
        <v>0.24</v>
      </c>
      <c r="AU45" s="132">
        <f t="shared" si="4"/>
        <v>8160000000</v>
      </c>
      <c r="AV45" s="134">
        <v>0.12</v>
      </c>
      <c r="AW45" s="132">
        <f t="shared" si="5"/>
        <v>4080000000</v>
      </c>
      <c r="AX45" s="134">
        <v>7.9999999999999988E-2</v>
      </c>
      <c r="AY45" s="132">
        <f t="shared" si="6"/>
        <v>2719999999.9999995</v>
      </c>
      <c r="AZ45" s="153">
        <v>0.2</v>
      </c>
      <c r="BA45" s="132">
        <f t="shared" si="19"/>
        <v>6800000000</v>
      </c>
      <c r="BB45" s="134">
        <v>0.13333333333333336</v>
      </c>
      <c r="BC45" s="132">
        <f t="shared" si="20"/>
        <v>4533333333.333334</v>
      </c>
      <c r="BD45" s="134">
        <v>6.666666666666668E-2</v>
      </c>
      <c r="BE45" s="132">
        <f t="shared" si="21"/>
        <v>2266666666.666667</v>
      </c>
      <c r="BF45" s="134">
        <v>4.4444444444444453E-2</v>
      </c>
      <c r="BG45" s="132">
        <f t="shared" si="7"/>
        <v>1511111111.1111114</v>
      </c>
    </row>
    <row r="46" spans="2:59" hidden="1">
      <c r="B46" s="39">
        <v>23000000</v>
      </c>
      <c r="C46" s="39">
        <v>46000000</v>
      </c>
      <c r="D46"/>
      <c r="F46" s="40">
        <v>7</v>
      </c>
      <c r="H46" s="145"/>
      <c r="K46" s="40" t="s">
        <v>708</v>
      </c>
      <c r="L46" s="134"/>
      <c r="M46" s="132">
        <f t="shared" si="22"/>
        <v>0</v>
      </c>
      <c r="N46" s="176"/>
      <c r="O46" s="132">
        <f t="shared" si="2"/>
        <v>0</v>
      </c>
      <c r="P46" s="134"/>
      <c r="Q46" s="132">
        <f t="shared" si="16"/>
        <v>0</v>
      </c>
      <c r="R46" s="176"/>
      <c r="S46" s="132">
        <f t="shared" si="17"/>
        <v>0</v>
      </c>
      <c r="T46" s="136"/>
      <c r="U46" s="132">
        <f t="shared" si="23"/>
        <v>0</v>
      </c>
      <c r="V46" s="134"/>
      <c r="W46" s="132">
        <f t="shared" si="24"/>
        <v>0</v>
      </c>
      <c r="X46" s="134"/>
      <c r="Y46" s="132">
        <f t="shared" si="25"/>
        <v>0</v>
      </c>
      <c r="Z46" s="134"/>
      <c r="AA46" s="132">
        <f t="shared" si="3"/>
        <v>0</v>
      </c>
      <c r="AB46" s="179"/>
      <c r="AC46" s="132">
        <f t="shared" si="8"/>
        <v>0</v>
      </c>
      <c r="AD46" s="134"/>
      <c r="AE46" s="132">
        <f t="shared" si="9"/>
        <v>0</v>
      </c>
      <c r="AF46" s="134"/>
      <c r="AG46" s="132">
        <f t="shared" si="10"/>
        <v>0</v>
      </c>
      <c r="AH46" s="134"/>
      <c r="AI46" s="132">
        <f t="shared" si="11"/>
        <v>0</v>
      </c>
      <c r="AJ46" s="136"/>
      <c r="AK46" s="132">
        <f t="shared" si="12"/>
        <v>0</v>
      </c>
      <c r="AL46" s="134"/>
      <c r="AM46" s="132">
        <f t="shared" si="13"/>
        <v>0</v>
      </c>
      <c r="AN46" s="134"/>
      <c r="AO46" s="132">
        <f t="shared" si="14"/>
        <v>0</v>
      </c>
      <c r="AP46" s="134"/>
      <c r="AQ46" s="132">
        <f t="shared" si="15"/>
        <v>0</v>
      </c>
      <c r="AR46" s="179"/>
      <c r="AS46" s="132">
        <f t="shared" si="18"/>
        <v>0</v>
      </c>
      <c r="AT46" s="134"/>
      <c r="AU46" s="132">
        <f t="shared" si="4"/>
        <v>0</v>
      </c>
      <c r="AV46" s="134"/>
      <c r="AW46" s="132">
        <f t="shared" si="5"/>
        <v>0</v>
      </c>
      <c r="AX46" s="134"/>
      <c r="AY46" s="132">
        <f t="shared" si="6"/>
        <v>0</v>
      </c>
      <c r="AZ46" s="136"/>
      <c r="BA46" s="132">
        <f t="shared" si="19"/>
        <v>0</v>
      </c>
      <c r="BB46" s="134"/>
      <c r="BC46" s="132">
        <f t="shared" si="20"/>
        <v>0</v>
      </c>
      <c r="BD46" s="134"/>
      <c r="BE46" s="132">
        <f t="shared" si="21"/>
        <v>0</v>
      </c>
      <c r="BF46" s="134"/>
      <c r="BG46" s="132">
        <f t="shared" si="7"/>
        <v>0</v>
      </c>
    </row>
    <row r="47" spans="2:59" hidden="1">
      <c r="B47" s="39">
        <v>2300000000</v>
      </c>
      <c r="D47"/>
      <c r="F47" s="40">
        <v>7</v>
      </c>
      <c r="H47" s="145"/>
      <c r="K47" s="40" t="s">
        <v>708</v>
      </c>
      <c r="L47" s="134">
        <v>0.45</v>
      </c>
      <c r="M47" s="132">
        <f t="shared" si="22"/>
        <v>1035000000</v>
      </c>
      <c r="N47" s="176">
        <v>0.30000000000000004</v>
      </c>
      <c r="O47" s="132">
        <f t="shared" si="2"/>
        <v>690000000.00000012</v>
      </c>
      <c r="P47" s="134">
        <v>0.2</v>
      </c>
      <c r="Q47" s="132">
        <f t="shared" si="16"/>
        <v>552000000.00000012</v>
      </c>
      <c r="R47" s="176">
        <v>0.1</v>
      </c>
      <c r="S47" s="132">
        <f t="shared" si="17"/>
        <v>138000000.00000003</v>
      </c>
      <c r="T47" s="136">
        <v>0.45</v>
      </c>
      <c r="U47" s="132">
        <f t="shared" si="23"/>
        <v>1035000000</v>
      </c>
      <c r="V47" s="134">
        <v>0.30000000000000004</v>
      </c>
      <c r="W47" s="132">
        <f t="shared" si="24"/>
        <v>690000000.00000012</v>
      </c>
      <c r="X47" s="134">
        <v>0.15000000000000002</v>
      </c>
      <c r="Y47" s="132">
        <f t="shared" si="25"/>
        <v>345000000.00000006</v>
      </c>
      <c r="Z47" s="134">
        <v>0.1</v>
      </c>
      <c r="AA47" s="132">
        <f t="shared" si="3"/>
        <v>230000000</v>
      </c>
      <c r="AB47" s="179">
        <v>0.5</v>
      </c>
      <c r="AC47" s="132">
        <f t="shared" si="8"/>
        <v>0</v>
      </c>
      <c r="AD47" s="134">
        <v>0.33333333333333337</v>
      </c>
      <c r="AE47" s="132">
        <f t="shared" si="9"/>
        <v>0</v>
      </c>
      <c r="AF47" s="134">
        <v>0.16666666666666669</v>
      </c>
      <c r="AG47" s="132">
        <f t="shared" si="10"/>
        <v>0</v>
      </c>
      <c r="AH47" s="134">
        <v>0.2</v>
      </c>
      <c r="AI47" s="132">
        <f t="shared" si="11"/>
        <v>0</v>
      </c>
      <c r="AJ47" s="136">
        <v>0.35</v>
      </c>
      <c r="AK47" s="132">
        <f t="shared" si="12"/>
        <v>0</v>
      </c>
      <c r="AL47" s="134">
        <v>0.23333333333333334</v>
      </c>
      <c r="AM47" s="132">
        <f t="shared" si="13"/>
        <v>0</v>
      </c>
      <c r="AN47" s="134">
        <v>0.11666666666666667</v>
      </c>
      <c r="AO47" s="132">
        <f t="shared" si="14"/>
        <v>0</v>
      </c>
      <c r="AP47" s="134">
        <v>7.7777777777777779E-2</v>
      </c>
      <c r="AQ47" s="132">
        <f t="shared" si="15"/>
        <v>0</v>
      </c>
      <c r="AR47" s="179">
        <v>0.55000000000000004</v>
      </c>
      <c r="AS47" s="132">
        <f t="shared" si="18"/>
        <v>1265000000</v>
      </c>
      <c r="AT47" s="134">
        <v>0.3666666666666667</v>
      </c>
      <c r="AU47" s="132">
        <f t="shared" si="4"/>
        <v>843333333.33333337</v>
      </c>
      <c r="AV47" s="134">
        <v>0.18333333333333335</v>
      </c>
      <c r="AW47" s="132">
        <f t="shared" si="5"/>
        <v>421666666.66666669</v>
      </c>
      <c r="AX47" s="134">
        <v>0.12222222222222223</v>
      </c>
      <c r="AY47" s="132">
        <f t="shared" si="6"/>
        <v>281111111.1111111</v>
      </c>
      <c r="AZ47" s="136">
        <v>0.4</v>
      </c>
      <c r="BA47" s="132">
        <f t="shared" si="19"/>
        <v>920000000</v>
      </c>
      <c r="BB47" s="134">
        <v>0.26666666666666672</v>
      </c>
      <c r="BC47" s="132">
        <f t="shared" si="20"/>
        <v>613333333.33333349</v>
      </c>
      <c r="BD47" s="134">
        <v>0.13333333333333336</v>
      </c>
      <c r="BE47" s="132">
        <f t="shared" si="21"/>
        <v>306666666.66666675</v>
      </c>
      <c r="BF47" s="134">
        <v>8.8888888888888906E-2</v>
      </c>
      <c r="BG47" s="132">
        <f t="shared" si="7"/>
        <v>204444444.44444448</v>
      </c>
    </row>
    <row r="48" spans="2:59" hidden="1">
      <c r="B48" s="39">
        <v>1020000000</v>
      </c>
      <c r="C48" s="39">
        <v>200000400</v>
      </c>
      <c r="D48"/>
      <c r="F48" s="40">
        <v>8</v>
      </c>
      <c r="H48" s="145"/>
      <c r="K48" s="40" t="s">
        <v>708</v>
      </c>
      <c r="L48" s="152">
        <v>0.16</v>
      </c>
      <c r="M48" s="132">
        <f t="shared" si="22"/>
        <v>163200000</v>
      </c>
      <c r="N48" s="176">
        <v>0.10666666666666666</v>
      </c>
      <c r="O48" s="132">
        <f t="shared" si="2"/>
        <v>108800000</v>
      </c>
      <c r="P48" s="134">
        <v>5.333333333333333E-2</v>
      </c>
      <c r="Q48" s="132">
        <f t="shared" si="16"/>
        <v>87040000</v>
      </c>
      <c r="R48" s="134">
        <v>3.5555555555555549E-2</v>
      </c>
      <c r="S48" s="132">
        <f t="shared" si="17"/>
        <v>21760000</v>
      </c>
      <c r="T48" s="153">
        <v>0.13</v>
      </c>
      <c r="U48" s="132">
        <f t="shared" si="23"/>
        <v>132600000</v>
      </c>
      <c r="V48" s="134">
        <v>8.666666666666667E-2</v>
      </c>
      <c r="W48" s="132">
        <f t="shared" si="24"/>
        <v>88400000</v>
      </c>
      <c r="X48" s="134">
        <v>0.04</v>
      </c>
      <c r="Y48" s="132">
        <f t="shared" si="25"/>
        <v>40800000</v>
      </c>
      <c r="Z48" s="134">
        <v>2.8888888888888888E-2</v>
      </c>
      <c r="AA48" s="132">
        <f t="shared" si="3"/>
        <v>29466666.666666664</v>
      </c>
      <c r="AB48" s="154">
        <v>0.2</v>
      </c>
      <c r="AC48" s="132">
        <f t="shared" si="8"/>
        <v>40000080</v>
      </c>
      <c r="AD48" s="134">
        <v>0</v>
      </c>
      <c r="AE48" s="132">
        <f t="shared" si="9"/>
        <v>0</v>
      </c>
      <c r="AF48" s="134">
        <v>0</v>
      </c>
      <c r="AG48" s="132">
        <f t="shared" si="10"/>
        <v>0</v>
      </c>
      <c r="AH48" s="134">
        <v>0</v>
      </c>
      <c r="AI48" s="132">
        <f t="shared" si="11"/>
        <v>0</v>
      </c>
      <c r="AJ48" s="153">
        <v>0.2</v>
      </c>
      <c r="AK48" s="132">
        <f t="shared" si="12"/>
        <v>40000080</v>
      </c>
      <c r="AL48" s="134">
        <v>0.13333333333333336</v>
      </c>
      <c r="AM48" s="132">
        <f t="shared" si="13"/>
        <v>26666720.000000004</v>
      </c>
      <c r="AN48" s="134">
        <v>6.666666666666668E-2</v>
      </c>
      <c r="AO48" s="132">
        <f t="shared" si="14"/>
        <v>13333360.000000002</v>
      </c>
      <c r="AP48" s="134">
        <v>4.4444444444444453E-2</v>
      </c>
      <c r="AQ48" s="132">
        <f t="shared" si="15"/>
        <v>8888906.6666666679</v>
      </c>
      <c r="AR48" s="154">
        <v>0.25</v>
      </c>
      <c r="AS48" s="132">
        <f t="shared" si="18"/>
        <v>255000000</v>
      </c>
      <c r="AT48" s="134">
        <v>0.16666666666666669</v>
      </c>
      <c r="AU48" s="132">
        <f t="shared" si="4"/>
        <v>170000000.00000003</v>
      </c>
      <c r="AV48" s="134">
        <v>8.3333333333333343E-2</v>
      </c>
      <c r="AW48" s="132">
        <f t="shared" si="5"/>
        <v>85000000.000000015</v>
      </c>
      <c r="AX48" s="134">
        <v>5.5555555555555566E-2</v>
      </c>
      <c r="AY48" s="132">
        <f t="shared" si="6"/>
        <v>56666666.666666679</v>
      </c>
      <c r="AZ48" s="153">
        <v>0.28000000000000003</v>
      </c>
      <c r="BA48" s="132">
        <f t="shared" si="19"/>
        <v>285600000</v>
      </c>
      <c r="BB48" s="134">
        <v>0.1866666666666667</v>
      </c>
      <c r="BC48" s="132">
        <f t="shared" si="20"/>
        <v>190400000.00000003</v>
      </c>
      <c r="BD48" s="134">
        <v>9.3333333333333351E-2</v>
      </c>
      <c r="BE48" s="132">
        <f t="shared" si="21"/>
        <v>95200000.000000015</v>
      </c>
      <c r="BF48" s="134">
        <v>6.2222222222222234E-2</v>
      </c>
      <c r="BG48" s="132">
        <f t="shared" si="7"/>
        <v>63466666.666666679</v>
      </c>
    </row>
    <row r="49" spans="2:59" hidden="1">
      <c r="B49" s="39">
        <v>4400000000</v>
      </c>
      <c r="C49" s="39">
        <v>7800000</v>
      </c>
      <c r="D49"/>
      <c r="F49" s="40">
        <v>8</v>
      </c>
      <c r="H49" s="145"/>
      <c r="K49" s="40" t="s">
        <v>708</v>
      </c>
      <c r="M49" s="132">
        <f t="shared" si="22"/>
        <v>0</v>
      </c>
      <c r="N49" s="176"/>
      <c r="O49" s="132">
        <f t="shared" si="2"/>
        <v>0</v>
      </c>
      <c r="P49" s="134"/>
      <c r="Q49" s="132">
        <f t="shared" si="16"/>
        <v>0</v>
      </c>
      <c r="R49" s="134"/>
      <c r="S49" s="132">
        <f t="shared" si="17"/>
        <v>0</v>
      </c>
      <c r="T49" s="153"/>
      <c r="U49" s="132">
        <f t="shared" si="23"/>
        <v>0</v>
      </c>
      <c r="V49" s="134"/>
      <c r="W49" s="132">
        <f t="shared" si="24"/>
        <v>0</v>
      </c>
      <c r="X49" s="134"/>
      <c r="Y49" s="132">
        <f t="shared" si="25"/>
        <v>0</v>
      </c>
      <c r="Z49" s="134"/>
      <c r="AA49" s="132">
        <f t="shared" si="3"/>
        <v>0</v>
      </c>
      <c r="AB49" s="154"/>
      <c r="AC49" s="132">
        <f t="shared" si="8"/>
        <v>0</v>
      </c>
      <c r="AD49" s="134"/>
      <c r="AE49" s="132">
        <f t="shared" si="9"/>
        <v>0</v>
      </c>
      <c r="AF49" s="134"/>
      <c r="AG49" s="132">
        <f t="shared" si="10"/>
        <v>0</v>
      </c>
      <c r="AH49" s="134"/>
      <c r="AI49" s="132">
        <f t="shared" si="11"/>
        <v>0</v>
      </c>
      <c r="AK49" s="132">
        <f t="shared" si="12"/>
        <v>0</v>
      </c>
      <c r="AL49" s="134"/>
      <c r="AM49" s="132">
        <f t="shared" si="13"/>
        <v>0</v>
      </c>
      <c r="AN49" s="134"/>
      <c r="AO49" s="132">
        <f t="shared" si="14"/>
        <v>0</v>
      </c>
      <c r="AP49" s="134"/>
      <c r="AQ49" s="132">
        <f t="shared" si="15"/>
        <v>0</v>
      </c>
      <c r="AS49" s="132">
        <f t="shared" si="18"/>
        <v>0</v>
      </c>
      <c r="AT49" s="134"/>
      <c r="AU49" s="132">
        <f t="shared" si="4"/>
        <v>0</v>
      </c>
      <c r="AV49" s="134"/>
      <c r="AW49" s="132">
        <f t="shared" si="5"/>
        <v>0</v>
      </c>
      <c r="AX49" s="134"/>
      <c r="AY49" s="132">
        <f t="shared" si="6"/>
        <v>0</v>
      </c>
      <c r="AZ49" s="153"/>
      <c r="BA49" s="132">
        <f t="shared" si="19"/>
        <v>0</v>
      </c>
      <c r="BB49" s="134"/>
      <c r="BC49" s="132">
        <f t="shared" si="20"/>
        <v>0</v>
      </c>
      <c r="BD49" s="134"/>
      <c r="BE49" s="132">
        <f t="shared" si="21"/>
        <v>0</v>
      </c>
      <c r="BF49" s="134"/>
      <c r="BG49" s="132">
        <f t="shared" si="7"/>
        <v>0</v>
      </c>
    </row>
    <row r="50" spans="2:59" hidden="1">
      <c r="B50" s="39">
        <v>6600000000</v>
      </c>
      <c r="D50"/>
      <c r="F50" s="40">
        <v>8</v>
      </c>
      <c r="H50" s="145"/>
      <c r="K50" s="40" t="s">
        <v>708</v>
      </c>
      <c r="L50" s="134"/>
      <c r="M50" s="132">
        <f t="shared" si="22"/>
        <v>0</v>
      </c>
      <c r="N50" s="176"/>
      <c r="O50" s="132">
        <f t="shared" si="2"/>
        <v>0</v>
      </c>
      <c r="P50" s="134"/>
      <c r="Q50" s="132">
        <f t="shared" si="16"/>
        <v>0</v>
      </c>
      <c r="R50" s="134"/>
      <c r="S50" s="132">
        <f t="shared" si="17"/>
        <v>0</v>
      </c>
      <c r="T50" s="136"/>
      <c r="U50" s="132">
        <f t="shared" si="23"/>
        <v>0</v>
      </c>
      <c r="V50" s="134"/>
      <c r="W50" s="132">
        <f t="shared" si="24"/>
        <v>0</v>
      </c>
      <c r="X50" s="134"/>
      <c r="Y50" s="132">
        <f t="shared" si="25"/>
        <v>0</v>
      </c>
      <c r="Z50" s="134"/>
      <c r="AA50" s="132">
        <f t="shared" si="3"/>
        <v>0</v>
      </c>
      <c r="AB50" s="179"/>
      <c r="AC50" s="132">
        <f t="shared" si="8"/>
        <v>0</v>
      </c>
      <c r="AD50" s="134"/>
      <c r="AE50" s="132">
        <f t="shared" si="9"/>
        <v>0</v>
      </c>
      <c r="AF50" s="134"/>
      <c r="AG50" s="132">
        <f t="shared" si="10"/>
        <v>0</v>
      </c>
      <c r="AH50" s="134"/>
      <c r="AI50" s="132">
        <f t="shared" si="11"/>
        <v>0</v>
      </c>
      <c r="AJ50" s="136"/>
      <c r="AK50" s="132">
        <f t="shared" si="12"/>
        <v>0</v>
      </c>
      <c r="AL50" s="134"/>
      <c r="AM50" s="132">
        <f t="shared" si="13"/>
        <v>0</v>
      </c>
      <c r="AN50" s="180"/>
      <c r="AO50" s="132">
        <f t="shared" si="14"/>
        <v>0</v>
      </c>
      <c r="AP50" s="134"/>
      <c r="AQ50" s="132">
        <f t="shared" si="15"/>
        <v>0</v>
      </c>
      <c r="AR50" s="179"/>
      <c r="AS50" s="132">
        <f t="shared" si="18"/>
        <v>0</v>
      </c>
      <c r="AT50" s="134"/>
      <c r="AU50" s="132">
        <f t="shared" si="4"/>
        <v>0</v>
      </c>
      <c r="AV50" s="134"/>
      <c r="AW50" s="132">
        <f t="shared" si="5"/>
        <v>0</v>
      </c>
      <c r="AX50" s="134"/>
      <c r="AY50" s="132">
        <f t="shared" si="6"/>
        <v>0</v>
      </c>
      <c r="AZ50" s="136"/>
      <c r="BA50" s="132">
        <f t="shared" si="19"/>
        <v>0</v>
      </c>
      <c r="BB50" s="134"/>
      <c r="BC50" s="132">
        <f t="shared" si="20"/>
        <v>0</v>
      </c>
      <c r="BD50" s="134"/>
      <c r="BE50" s="132">
        <f t="shared" si="21"/>
        <v>0</v>
      </c>
      <c r="BF50" s="134"/>
      <c r="BG50" s="132">
        <f t="shared" si="7"/>
        <v>0</v>
      </c>
    </row>
    <row r="51" spans="2:59" hidden="1">
      <c r="B51" s="39">
        <v>7000000000</v>
      </c>
      <c r="C51" s="39">
        <v>4600000</v>
      </c>
      <c r="D51"/>
      <c r="F51" s="40">
        <v>8</v>
      </c>
      <c r="H51" s="145"/>
      <c r="K51" s="40" t="s">
        <v>708</v>
      </c>
      <c r="L51" s="134">
        <v>0.1</v>
      </c>
      <c r="M51" s="132">
        <f t="shared" si="22"/>
        <v>700000000</v>
      </c>
      <c r="N51" s="176">
        <v>6.666666666666668E-2</v>
      </c>
      <c r="O51" s="132">
        <f t="shared" si="2"/>
        <v>466666666.66666675</v>
      </c>
      <c r="P51" s="134">
        <v>3.333333333333334E-2</v>
      </c>
      <c r="Q51" s="132">
        <f t="shared" si="16"/>
        <v>373333333.33333343</v>
      </c>
      <c r="R51" s="134">
        <v>2.2222222222222227E-2</v>
      </c>
      <c r="S51" s="132">
        <f t="shared" si="17"/>
        <v>93333333.333333358</v>
      </c>
      <c r="T51" s="136">
        <v>0.15</v>
      </c>
      <c r="U51" s="132">
        <f t="shared" si="23"/>
        <v>1050000000</v>
      </c>
      <c r="V51" s="134">
        <v>0.1</v>
      </c>
      <c r="W51" s="132">
        <f t="shared" si="24"/>
        <v>700000000</v>
      </c>
      <c r="X51" s="134">
        <v>0.05</v>
      </c>
      <c r="Y51" s="132">
        <f t="shared" si="25"/>
        <v>350000000</v>
      </c>
      <c r="Z51" s="134">
        <v>3.333333333333334E-2</v>
      </c>
      <c r="AA51" s="132">
        <f t="shared" si="3"/>
        <v>233333333.33333337</v>
      </c>
      <c r="AB51" s="179">
        <v>0.15</v>
      </c>
      <c r="AC51" s="132">
        <f t="shared" si="8"/>
        <v>690000</v>
      </c>
      <c r="AD51" s="134">
        <v>0.1</v>
      </c>
      <c r="AE51" s="132">
        <f t="shared" si="9"/>
        <v>460000</v>
      </c>
      <c r="AF51" s="134">
        <v>0.05</v>
      </c>
      <c r="AG51" s="132">
        <f t="shared" si="10"/>
        <v>230000</v>
      </c>
      <c r="AH51" s="134">
        <v>0</v>
      </c>
      <c r="AI51" s="132">
        <f t="shared" si="11"/>
        <v>0</v>
      </c>
      <c r="AJ51" s="136">
        <v>0.1</v>
      </c>
      <c r="AK51" s="132">
        <f t="shared" si="12"/>
        <v>460000</v>
      </c>
      <c r="AL51" s="134">
        <v>6.666666666666668E-2</v>
      </c>
      <c r="AM51" s="132">
        <f t="shared" si="13"/>
        <v>306666.66666666674</v>
      </c>
      <c r="AN51" s="134">
        <v>0</v>
      </c>
      <c r="AO51" s="132">
        <f t="shared" si="14"/>
        <v>0</v>
      </c>
      <c r="AP51" s="134">
        <v>2.2222222222222227E-2</v>
      </c>
      <c r="AQ51" s="132">
        <f t="shared" si="15"/>
        <v>102222.22222222225</v>
      </c>
      <c r="AR51" s="179">
        <v>0.4</v>
      </c>
      <c r="AS51" s="132">
        <f t="shared" si="18"/>
        <v>2800000000</v>
      </c>
      <c r="AT51" s="134">
        <v>0.26666666666666672</v>
      </c>
      <c r="AU51" s="132">
        <f t="shared" si="4"/>
        <v>1866666666.666667</v>
      </c>
      <c r="AV51" s="134">
        <v>0.13333333333333336</v>
      </c>
      <c r="AW51" s="132">
        <f t="shared" si="5"/>
        <v>933333333.33333349</v>
      </c>
      <c r="AX51" s="134">
        <v>8.8888888888888906E-2</v>
      </c>
      <c r="AY51" s="132">
        <f t="shared" si="6"/>
        <v>622222222.22222233</v>
      </c>
      <c r="AZ51" s="136">
        <v>0.14000000000000001</v>
      </c>
      <c r="BA51" s="132">
        <f t="shared" si="19"/>
        <v>980000000.00000012</v>
      </c>
      <c r="BB51" s="134">
        <v>9.3333333333333351E-2</v>
      </c>
      <c r="BC51" s="132">
        <f t="shared" si="20"/>
        <v>653333333.33333349</v>
      </c>
      <c r="BD51" s="134">
        <v>4.6666666666666676E-2</v>
      </c>
      <c r="BE51" s="132">
        <f t="shared" si="21"/>
        <v>326666666.66666675</v>
      </c>
      <c r="BF51" s="134">
        <v>3.1111111111111117E-2</v>
      </c>
      <c r="BG51" s="132">
        <f t="shared" si="7"/>
        <v>217777777.77777782</v>
      </c>
    </row>
    <row r="52" spans="2:59" hidden="1">
      <c r="B52" s="39">
        <v>2500000000</v>
      </c>
      <c r="C52" s="39">
        <v>2000000</v>
      </c>
      <c r="D52"/>
      <c r="F52" s="40">
        <v>9</v>
      </c>
      <c r="H52" s="144"/>
      <c r="K52" s="40" t="s">
        <v>708</v>
      </c>
      <c r="L52" s="134">
        <v>0.2</v>
      </c>
      <c r="M52" s="132">
        <f t="shared" si="22"/>
        <v>500000000</v>
      </c>
      <c r="N52" s="176">
        <v>0.1</v>
      </c>
      <c r="O52" s="132">
        <f t="shared" si="2"/>
        <v>250000000</v>
      </c>
      <c r="P52" s="134">
        <v>0.05</v>
      </c>
      <c r="Q52" s="132">
        <f t="shared" si="16"/>
        <v>200000000</v>
      </c>
      <c r="R52" s="134">
        <v>3.333333333333334E-2</v>
      </c>
      <c r="S52" s="132">
        <f t="shared" si="17"/>
        <v>50000000</v>
      </c>
      <c r="T52" s="136">
        <v>0.25</v>
      </c>
      <c r="U52" s="132">
        <f t="shared" si="23"/>
        <v>625000000</v>
      </c>
      <c r="V52" s="134">
        <v>0.2</v>
      </c>
      <c r="W52" s="132">
        <f t="shared" si="24"/>
        <v>500000000</v>
      </c>
      <c r="X52" s="134">
        <v>0.1</v>
      </c>
      <c r="Y52" s="132">
        <f t="shared" si="25"/>
        <v>250000000</v>
      </c>
      <c r="Z52" s="134">
        <v>6.666666666666668E-2</v>
      </c>
      <c r="AA52" s="132">
        <f t="shared" si="3"/>
        <v>166666666.66666669</v>
      </c>
      <c r="AB52" s="179">
        <v>0.25</v>
      </c>
      <c r="AC52" s="132">
        <f t="shared" si="8"/>
        <v>500000</v>
      </c>
      <c r="AD52" s="134">
        <v>0.16666666666666669</v>
      </c>
      <c r="AE52" s="132">
        <f t="shared" si="9"/>
        <v>333333.33333333337</v>
      </c>
      <c r="AF52" s="134">
        <v>8.3333333333333343E-2</v>
      </c>
      <c r="AG52" s="132">
        <f t="shared" si="10"/>
        <v>166666.66666666669</v>
      </c>
      <c r="AH52" s="134">
        <v>5.5555555555555566E-2</v>
      </c>
      <c r="AI52" s="132">
        <f t="shared" si="11"/>
        <v>111111.11111111114</v>
      </c>
      <c r="AJ52" s="136">
        <v>0.2</v>
      </c>
      <c r="AK52" s="132">
        <f t="shared" si="12"/>
        <v>400000</v>
      </c>
      <c r="AL52" s="134">
        <v>0.13333333333333336</v>
      </c>
      <c r="AM52" s="132">
        <f t="shared" si="13"/>
        <v>266666.66666666674</v>
      </c>
      <c r="AN52" s="134">
        <v>6.666666666666668E-2</v>
      </c>
      <c r="AO52" s="132">
        <f t="shared" si="14"/>
        <v>133333.33333333337</v>
      </c>
      <c r="AP52" s="134">
        <v>4.4444444444444453E-2</v>
      </c>
      <c r="AQ52" s="132">
        <f t="shared" si="15"/>
        <v>88888.888888888905</v>
      </c>
      <c r="AR52" s="179">
        <v>0.2</v>
      </c>
      <c r="AS52" s="132">
        <f t="shared" si="18"/>
        <v>500000000</v>
      </c>
      <c r="AT52" s="134">
        <v>0.13333333333333336</v>
      </c>
      <c r="AU52" s="132">
        <f t="shared" si="4"/>
        <v>333333333.33333337</v>
      </c>
      <c r="AV52" s="134">
        <v>6.666666666666668E-2</v>
      </c>
      <c r="AW52" s="132">
        <f t="shared" si="5"/>
        <v>166666666.66666669</v>
      </c>
      <c r="AX52" s="134">
        <v>4.4444444444444453E-2</v>
      </c>
      <c r="AY52" s="132">
        <f t="shared" si="6"/>
        <v>111111111.11111113</v>
      </c>
      <c r="AZ52" s="136">
        <v>0.19</v>
      </c>
      <c r="BA52" s="132">
        <f t="shared" si="19"/>
        <v>475000000</v>
      </c>
      <c r="BB52" s="134">
        <v>0.12666666666666665</v>
      </c>
      <c r="BC52" s="132">
        <f t="shared" si="20"/>
        <v>316666666.66666663</v>
      </c>
      <c r="BD52" s="134">
        <v>6.3333333333333325E-2</v>
      </c>
      <c r="BE52" s="132">
        <f t="shared" si="21"/>
        <v>158333333.33333331</v>
      </c>
      <c r="BF52" s="134">
        <v>4.2222222222222217E-2</v>
      </c>
      <c r="BG52" s="132">
        <f t="shared" si="7"/>
        <v>105555555.55555554</v>
      </c>
    </row>
    <row r="53" spans="2:59" hidden="1">
      <c r="B53" s="39">
        <v>340000000</v>
      </c>
      <c r="C53" s="39">
        <v>1000000</v>
      </c>
      <c r="D53"/>
      <c r="F53" s="40">
        <v>9</v>
      </c>
      <c r="H53" s="144"/>
      <c r="K53" s="40" t="s">
        <v>708</v>
      </c>
      <c r="L53" s="134">
        <v>0.25</v>
      </c>
      <c r="M53" s="132">
        <f t="shared" si="22"/>
        <v>85000000</v>
      </c>
      <c r="N53" s="176">
        <v>0.05</v>
      </c>
      <c r="O53" s="132">
        <f t="shared" si="2"/>
        <v>17000000</v>
      </c>
      <c r="P53" s="134">
        <v>5.0000000000000001E-3</v>
      </c>
      <c r="Q53" s="132">
        <f t="shared" si="16"/>
        <v>13600000</v>
      </c>
      <c r="R53" s="134">
        <v>1.666666666666667E-2</v>
      </c>
      <c r="S53" s="132">
        <f t="shared" si="17"/>
        <v>3400000</v>
      </c>
      <c r="T53" s="136">
        <v>0.1</v>
      </c>
      <c r="U53" s="132">
        <f t="shared" si="23"/>
        <v>34000000</v>
      </c>
      <c r="V53" s="134">
        <v>6.666666666666668E-2</v>
      </c>
      <c r="W53" s="132">
        <f t="shared" si="24"/>
        <v>22666666.666666672</v>
      </c>
      <c r="X53" s="134">
        <v>3.333333333333334E-2</v>
      </c>
      <c r="Y53" s="132">
        <f t="shared" si="25"/>
        <v>11333333.333333336</v>
      </c>
      <c r="Z53" s="134">
        <v>2.2222222222222227E-2</v>
      </c>
      <c r="AA53" s="132">
        <f t="shared" si="3"/>
        <v>7555555.5555555569</v>
      </c>
      <c r="AB53" s="179">
        <v>0.3</v>
      </c>
      <c r="AC53" s="132">
        <f t="shared" si="8"/>
        <v>300000</v>
      </c>
      <c r="AD53" s="134">
        <v>0.2</v>
      </c>
      <c r="AE53" s="132">
        <f t="shared" si="9"/>
        <v>200000</v>
      </c>
      <c r="AF53" s="134">
        <v>0.1</v>
      </c>
      <c r="AG53" s="132">
        <f t="shared" si="10"/>
        <v>100000</v>
      </c>
      <c r="AH53" s="134">
        <v>0.1</v>
      </c>
      <c r="AI53" s="132">
        <f t="shared" si="11"/>
        <v>100000</v>
      </c>
      <c r="AJ53" s="136">
        <v>0.35</v>
      </c>
      <c r="AK53" s="132">
        <f t="shared" si="12"/>
        <v>350000</v>
      </c>
      <c r="AL53" s="134">
        <v>0.23333333333333334</v>
      </c>
      <c r="AM53" s="132">
        <f t="shared" si="13"/>
        <v>233333.33333333334</v>
      </c>
      <c r="AN53" s="134">
        <v>0.11666666666666667</v>
      </c>
      <c r="AO53" s="132">
        <f t="shared" si="14"/>
        <v>116666.66666666667</v>
      </c>
      <c r="AP53" s="134">
        <v>7.7777777777777779E-2</v>
      </c>
      <c r="AQ53" s="132">
        <f t="shared" si="15"/>
        <v>77777.777777777781</v>
      </c>
      <c r="AR53" s="179">
        <v>0.1</v>
      </c>
      <c r="AS53" s="132">
        <f t="shared" si="18"/>
        <v>34000000</v>
      </c>
      <c r="AT53" s="134">
        <v>6.666666666666668E-2</v>
      </c>
      <c r="AU53" s="132">
        <f t="shared" si="4"/>
        <v>22666666.666666672</v>
      </c>
      <c r="AV53" s="134">
        <v>3.333333333333334E-2</v>
      </c>
      <c r="AW53" s="132">
        <f t="shared" si="5"/>
        <v>11333333.333333336</v>
      </c>
      <c r="AX53" s="134">
        <v>2.2222222222222227E-2</v>
      </c>
      <c r="AY53" s="132">
        <f t="shared" si="6"/>
        <v>7555555.5555555569</v>
      </c>
      <c r="AZ53" s="136">
        <v>0.3</v>
      </c>
      <c r="BA53" s="132">
        <f t="shared" si="19"/>
        <v>102000000</v>
      </c>
      <c r="BB53" s="134">
        <v>0.2</v>
      </c>
      <c r="BC53" s="132">
        <f t="shared" si="20"/>
        <v>68000000</v>
      </c>
      <c r="BD53" s="134">
        <v>0.1</v>
      </c>
      <c r="BE53" s="132">
        <f t="shared" si="21"/>
        <v>34000000</v>
      </c>
      <c r="BF53" s="134">
        <v>6.666666666666668E-2</v>
      </c>
      <c r="BG53" s="132">
        <f t="shared" si="7"/>
        <v>22666666.666666672</v>
      </c>
    </row>
    <row r="54" spans="2:59" hidden="1">
      <c r="B54" s="39">
        <v>500000000</v>
      </c>
      <c r="D54"/>
      <c r="F54" s="40">
        <v>9</v>
      </c>
      <c r="H54" s="144"/>
      <c r="K54" s="40" t="s">
        <v>708</v>
      </c>
      <c r="L54" s="134">
        <v>0.15</v>
      </c>
      <c r="M54" s="132">
        <f t="shared" si="22"/>
        <v>75000000</v>
      </c>
      <c r="N54" s="176">
        <v>0.1</v>
      </c>
      <c r="O54" s="132">
        <f t="shared" si="2"/>
        <v>50000000</v>
      </c>
      <c r="P54" s="134">
        <v>0.05</v>
      </c>
      <c r="Q54" s="132">
        <f t="shared" si="16"/>
        <v>40000000</v>
      </c>
      <c r="R54" s="134">
        <v>3.333333333333334E-2</v>
      </c>
      <c r="S54" s="132">
        <f t="shared" si="17"/>
        <v>10000000</v>
      </c>
      <c r="T54" s="136">
        <v>0.18</v>
      </c>
      <c r="U54" s="132">
        <f t="shared" si="23"/>
        <v>90000000</v>
      </c>
      <c r="V54" s="134">
        <v>0.12</v>
      </c>
      <c r="W54" s="132">
        <f t="shared" si="24"/>
        <v>60000000</v>
      </c>
      <c r="X54" s="134">
        <v>0.06</v>
      </c>
      <c r="Y54" s="132">
        <f t="shared" si="25"/>
        <v>30000000</v>
      </c>
      <c r="Z54" s="134">
        <v>3.9999999999999994E-2</v>
      </c>
      <c r="AA54" s="132">
        <f t="shared" si="3"/>
        <v>19999999.999999996</v>
      </c>
      <c r="AB54" s="179">
        <v>0.1</v>
      </c>
      <c r="AC54" s="132">
        <f t="shared" si="8"/>
        <v>0</v>
      </c>
      <c r="AD54" s="134">
        <v>6.666666666666668E-2</v>
      </c>
      <c r="AE54" s="132">
        <f t="shared" si="9"/>
        <v>0</v>
      </c>
      <c r="AF54" s="134">
        <v>3.333333333333334E-2</v>
      </c>
      <c r="AG54" s="132">
        <f t="shared" si="10"/>
        <v>0</v>
      </c>
      <c r="AH54" s="134">
        <v>2.2222222222222227E-2</v>
      </c>
      <c r="AI54" s="132">
        <f t="shared" si="11"/>
        <v>0</v>
      </c>
      <c r="AJ54" s="136">
        <v>0.4</v>
      </c>
      <c r="AK54" s="132">
        <f t="shared" si="12"/>
        <v>0</v>
      </c>
      <c r="AL54" s="134">
        <v>0.26666666666666672</v>
      </c>
      <c r="AM54" s="132">
        <f t="shared" si="13"/>
        <v>0</v>
      </c>
      <c r="AN54" s="134">
        <v>0.13333333333333336</v>
      </c>
      <c r="AO54" s="132">
        <f t="shared" si="14"/>
        <v>0</v>
      </c>
      <c r="AP54" s="134">
        <v>8.8888888888888906E-2</v>
      </c>
      <c r="AQ54" s="132">
        <f t="shared" si="15"/>
        <v>0</v>
      </c>
      <c r="AR54" s="179">
        <v>0.35</v>
      </c>
      <c r="AS54" s="132">
        <f t="shared" si="18"/>
        <v>175000000</v>
      </c>
      <c r="AT54" s="134">
        <v>0.23333333333333334</v>
      </c>
      <c r="AU54" s="132">
        <f t="shared" si="4"/>
        <v>116666666.66666667</v>
      </c>
      <c r="AV54" s="134">
        <v>0.11666666666666667</v>
      </c>
      <c r="AW54" s="132">
        <f t="shared" si="5"/>
        <v>58333333.333333336</v>
      </c>
      <c r="AX54" s="134">
        <v>7.7777777777777779E-2</v>
      </c>
      <c r="AY54" s="132">
        <f t="shared" si="6"/>
        <v>38888888.888888888</v>
      </c>
      <c r="AZ54" s="136">
        <v>0.45</v>
      </c>
      <c r="BA54" s="132">
        <f t="shared" si="19"/>
        <v>225000000</v>
      </c>
      <c r="BB54" s="134">
        <v>0.30000000000000004</v>
      </c>
      <c r="BC54" s="132">
        <f t="shared" si="20"/>
        <v>150000000.00000003</v>
      </c>
      <c r="BD54" s="134">
        <v>0.15000000000000002</v>
      </c>
      <c r="BE54" s="132">
        <f t="shared" si="21"/>
        <v>75000000.000000015</v>
      </c>
      <c r="BF54" s="134">
        <v>0.1</v>
      </c>
      <c r="BG54" s="132">
        <f t="shared" si="7"/>
        <v>50000000</v>
      </c>
    </row>
    <row r="55" spans="2:59" hidden="1">
      <c r="B55" s="39">
        <v>60000000</v>
      </c>
      <c r="C55" s="39">
        <v>4000600</v>
      </c>
      <c r="D55"/>
      <c r="F55" s="40">
        <v>9</v>
      </c>
      <c r="H55" s="144"/>
      <c r="K55" s="40" t="s">
        <v>708</v>
      </c>
      <c r="L55" s="134">
        <v>0.3</v>
      </c>
      <c r="M55" s="132">
        <f t="shared" si="22"/>
        <v>18000000</v>
      </c>
      <c r="N55" s="176">
        <v>0.3</v>
      </c>
      <c r="O55" s="132">
        <f t="shared" si="2"/>
        <v>18000000</v>
      </c>
      <c r="P55" s="134">
        <v>0.15</v>
      </c>
      <c r="Q55" s="132">
        <f t="shared" si="16"/>
        <v>14400000</v>
      </c>
      <c r="R55" s="134">
        <v>0.1</v>
      </c>
      <c r="S55" s="132">
        <f t="shared" si="17"/>
        <v>3600000</v>
      </c>
      <c r="T55" s="136">
        <v>0.155</v>
      </c>
      <c r="U55" s="132">
        <f t="shared" si="23"/>
        <v>9300000</v>
      </c>
      <c r="V55" s="134">
        <v>0.08</v>
      </c>
      <c r="W55" s="132">
        <f t="shared" si="24"/>
        <v>4800000</v>
      </c>
      <c r="X55" s="134">
        <v>0.04</v>
      </c>
      <c r="Y55" s="132">
        <f t="shared" si="25"/>
        <v>2400000</v>
      </c>
      <c r="Z55" s="134">
        <v>2.6666666666666665E-2</v>
      </c>
      <c r="AA55" s="132">
        <f t="shared" si="3"/>
        <v>1600000</v>
      </c>
      <c r="AB55" s="179">
        <v>0.4</v>
      </c>
      <c r="AC55" s="132">
        <f t="shared" si="8"/>
        <v>1600240</v>
      </c>
      <c r="AD55" s="134">
        <v>0.26666666666666672</v>
      </c>
      <c r="AE55" s="132">
        <f t="shared" si="9"/>
        <v>1066826.666666667</v>
      </c>
      <c r="AF55" s="134">
        <v>0.13333333333333336</v>
      </c>
      <c r="AG55" s="132">
        <f t="shared" si="10"/>
        <v>533413.33333333349</v>
      </c>
      <c r="AH55" s="134">
        <v>8.8888888888888906E-2</v>
      </c>
      <c r="AI55" s="132">
        <f t="shared" si="11"/>
        <v>355608.88888888893</v>
      </c>
      <c r="AJ55" s="136">
        <v>0.05</v>
      </c>
      <c r="AK55" s="132">
        <f t="shared" si="12"/>
        <v>200030</v>
      </c>
      <c r="AL55" s="134">
        <v>3.333333333333334E-2</v>
      </c>
      <c r="AM55" s="132">
        <f t="shared" si="13"/>
        <v>133353.33333333337</v>
      </c>
      <c r="AN55" s="134">
        <v>0</v>
      </c>
      <c r="AO55" s="132">
        <f t="shared" si="14"/>
        <v>0</v>
      </c>
      <c r="AP55" s="134">
        <v>1.1111111111111113E-2</v>
      </c>
      <c r="AQ55" s="132">
        <f t="shared" si="15"/>
        <v>44451.111111111117</v>
      </c>
      <c r="AR55" s="179">
        <v>0.25</v>
      </c>
      <c r="AS55" s="132">
        <f t="shared" si="18"/>
        <v>15000000</v>
      </c>
      <c r="AT55" s="134">
        <v>0.16666666666666669</v>
      </c>
      <c r="AU55" s="132">
        <f t="shared" si="4"/>
        <v>10000000.000000002</v>
      </c>
      <c r="AV55" s="134">
        <v>8.3333333333333343E-2</v>
      </c>
      <c r="AW55" s="132">
        <f t="shared" si="5"/>
        <v>5000000.0000000009</v>
      </c>
      <c r="AX55" s="134">
        <v>5.5555555555555566E-2</v>
      </c>
      <c r="AY55" s="132">
        <f t="shared" si="6"/>
        <v>3333333.333333334</v>
      </c>
      <c r="AZ55" s="136">
        <v>0.1</v>
      </c>
      <c r="BA55" s="132">
        <f t="shared" si="19"/>
        <v>6000000</v>
      </c>
      <c r="BB55" s="134">
        <v>6.666666666666668E-2</v>
      </c>
      <c r="BC55" s="132">
        <f t="shared" si="20"/>
        <v>4000000.0000000009</v>
      </c>
      <c r="BD55" s="134">
        <v>3.333333333333334E-2</v>
      </c>
      <c r="BE55" s="132">
        <f t="shared" si="21"/>
        <v>2000000.0000000005</v>
      </c>
      <c r="BF55" s="134">
        <v>2.2222222222222227E-2</v>
      </c>
      <c r="BG55" s="132">
        <f t="shared" si="7"/>
        <v>1333333.3333333335</v>
      </c>
    </row>
    <row r="56" spans="2:59" hidden="1">
      <c r="B56" s="39">
        <v>325000000</v>
      </c>
      <c r="C56" s="39">
        <v>2000400</v>
      </c>
      <c r="D56"/>
      <c r="F56" s="40">
        <v>9</v>
      </c>
      <c r="H56" s="144"/>
      <c r="K56" s="40" t="s">
        <v>708</v>
      </c>
      <c r="L56" s="134">
        <v>0.25</v>
      </c>
      <c r="M56" s="132">
        <f t="shared" si="22"/>
        <v>81250000</v>
      </c>
      <c r="N56" s="134">
        <v>0.16666666666666669</v>
      </c>
      <c r="O56" s="132">
        <f t="shared" si="2"/>
        <v>54166666.666666672</v>
      </c>
      <c r="P56" s="134">
        <v>8.3333333333333343E-2</v>
      </c>
      <c r="Q56" s="132">
        <f t="shared" si="16"/>
        <v>43333333.333333343</v>
      </c>
      <c r="R56" s="134">
        <v>5.5555555555555566E-2</v>
      </c>
      <c r="S56" s="132">
        <f t="shared" si="17"/>
        <v>10833333.333333336</v>
      </c>
      <c r="T56" s="136">
        <v>0.5</v>
      </c>
      <c r="U56" s="132">
        <f t="shared" si="23"/>
        <v>162500000</v>
      </c>
      <c r="V56" s="134">
        <v>0.33333333333333337</v>
      </c>
      <c r="W56" s="132">
        <f t="shared" si="24"/>
        <v>108333333.33333334</v>
      </c>
      <c r="X56" s="134">
        <v>0.16666666666666669</v>
      </c>
      <c r="Y56" s="132">
        <f t="shared" si="25"/>
        <v>54166666.666666672</v>
      </c>
      <c r="Z56" s="134">
        <v>0.11111111111111113</v>
      </c>
      <c r="AA56" s="132">
        <f t="shared" si="3"/>
        <v>36111111.111111119</v>
      </c>
      <c r="AB56" s="179">
        <v>0.1</v>
      </c>
      <c r="AC56" s="132">
        <f t="shared" si="8"/>
        <v>200040</v>
      </c>
      <c r="AD56" s="134">
        <v>6.666666666666668E-2</v>
      </c>
      <c r="AE56" s="132">
        <f t="shared" si="9"/>
        <v>133360.00000000003</v>
      </c>
      <c r="AF56" s="134">
        <v>0</v>
      </c>
      <c r="AG56" s="132">
        <f t="shared" si="10"/>
        <v>0</v>
      </c>
      <c r="AH56" s="134">
        <v>0.05</v>
      </c>
      <c r="AI56" s="132">
        <f t="shared" si="11"/>
        <v>100020</v>
      </c>
      <c r="AJ56" s="136">
        <v>7.0000000000000007E-2</v>
      </c>
      <c r="AK56" s="132">
        <f t="shared" si="12"/>
        <v>140028</v>
      </c>
      <c r="AL56" s="134">
        <v>4.6666666666666676E-2</v>
      </c>
      <c r="AM56" s="132">
        <f t="shared" si="13"/>
        <v>93352.000000000015</v>
      </c>
      <c r="AN56" s="134">
        <v>2.3333333333333338E-2</v>
      </c>
      <c r="AO56" s="132">
        <f t="shared" si="14"/>
        <v>46676.000000000007</v>
      </c>
      <c r="AP56" s="134">
        <v>1.5555555555555559E-2</v>
      </c>
      <c r="AQ56" s="132">
        <f t="shared" si="15"/>
        <v>31117.333333333339</v>
      </c>
      <c r="AR56" s="179">
        <v>0.5</v>
      </c>
      <c r="AS56" s="132">
        <f t="shared" si="18"/>
        <v>162500000</v>
      </c>
      <c r="AT56" s="134">
        <v>0.33333333333333337</v>
      </c>
      <c r="AU56" s="132">
        <f t="shared" si="4"/>
        <v>108333333.33333334</v>
      </c>
      <c r="AV56" s="134">
        <v>0.16666666666666669</v>
      </c>
      <c r="AW56" s="132">
        <f t="shared" si="5"/>
        <v>54166666.666666672</v>
      </c>
      <c r="AX56" s="134">
        <v>0.11111111111111113</v>
      </c>
      <c r="AY56" s="132">
        <f t="shared" si="6"/>
        <v>36111111.111111119</v>
      </c>
      <c r="AZ56" s="136">
        <v>0.09</v>
      </c>
      <c r="BA56" s="132">
        <f t="shared" si="19"/>
        <v>29250000</v>
      </c>
      <c r="BB56" s="134">
        <v>0.06</v>
      </c>
      <c r="BC56" s="132">
        <f t="shared" si="20"/>
        <v>19500000</v>
      </c>
      <c r="BD56" s="134">
        <v>0.03</v>
      </c>
      <c r="BE56" s="132">
        <f t="shared" si="21"/>
        <v>9750000</v>
      </c>
      <c r="BF56" s="134">
        <v>1.9999999999999997E-2</v>
      </c>
      <c r="BG56" s="132">
        <f t="shared" si="7"/>
        <v>6499999.9999999991</v>
      </c>
    </row>
    <row r="57" spans="2:59" hidden="1">
      <c r="B57" s="39">
        <v>54000000</v>
      </c>
      <c r="C57" s="39">
        <v>7500000</v>
      </c>
      <c r="D57"/>
      <c r="F57" s="40">
        <v>9</v>
      </c>
      <c r="H57" s="145"/>
      <c r="K57" s="40" t="s">
        <v>708</v>
      </c>
      <c r="L57" s="134">
        <v>0.28000000000000003</v>
      </c>
      <c r="M57" s="132">
        <f t="shared" si="22"/>
        <v>15120000.000000002</v>
      </c>
      <c r="N57" s="134">
        <v>0.13</v>
      </c>
      <c r="O57" s="132">
        <f t="shared" si="2"/>
        <v>7020000</v>
      </c>
      <c r="P57" s="134">
        <v>0.02</v>
      </c>
      <c r="Q57" s="132">
        <f t="shared" si="16"/>
        <v>5616000</v>
      </c>
      <c r="R57" s="134">
        <v>4.3333333333333335E-2</v>
      </c>
      <c r="S57" s="132">
        <f t="shared" si="17"/>
        <v>1404000</v>
      </c>
      <c r="T57" s="136">
        <v>0.16</v>
      </c>
      <c r="U57" s="132">
        <f t="shared" si="23"/>
        <v>8640000</v>
      </c>
      <c r="V57" s="134">
        <v>0.10666666666666666</v>
      </c>
      <c r="W57" s="132">
        <f t="shared" si="24"/>
        <v>5760000</v>
      </c>
      <c r="X57" s="134">
        <v>5.333333333333333E-2</v>
      </c>
      <c r="Y57" s="132">
        <f t="shared" si="25"/>
        <v>2880000</v>
      </c>
      <c r="Z57" s="134">
        <v>3.5555555555555549E-2</v>
      </c>
      <c r="AA57" s="132">
        <f t="shared" si="3"/>
        <v>1919999.9999999995</v>
      </c>
      <c r="AB57" s="179">
        <v>0.35</v>
      </c>
      <c r="AC57" s="132">
        <f t="shared" si="8"/>
        <v>2625000</v>
      </c>
      <c r="AD57" s="134">
        <v>0.23333333333333334</v>
      </c>
      <c r="AE57" s="132">
        <f t="shared" si="9"/>
        <v>1750000</v>
      </c>
      <c r="AF57" s="134">
        <v>0.11666666666666667</v>
      </c>
      <c r="AG57" s="132">
        <f t="shared" si="10"/>
        <v>875000</v>
      </c>
      <c r="AH57" s="134">
        <v>7.7777777777777779E-2</v>
      </c>
      <c r="AI57" s="132">
        <f t="shared" si="11"/>
        <v>583333.33333333337</v>
      </c>
      <c r="AJ57" s="136">
        <v>0.1</v>
      </c>
      <c r="AK57" s="132">
        <f t="shared" si="12"/>
        <v>750000</v>
      </c>
      <c r="AL57" s="134">
        <v>6.666666666666668E-2</v>
      </c>
      <c r="AM57" s="132">
        <f t="shared" si="13"/>
        <v>500000.00000000012</v>
      </c>
      <c r="AN57" s="134">
        <v>3.333333333333334E-2</v>
      </c>
      <c r="AO57" s="132">
        <f t="shared" si="14"/>
        <v>250000.00000000006</v>
      </c>
      <c r="AP57" s="134">
        <v>2.2222222222222227E-2</v>
      </c>
      <c r="AQ57" s="132">
        <f t="shared" si="15"/>
        <v>166666.66666666669</v>
      </c>
      <c r="AR57" s="179">
        <v>0.1</v>
      </c>
      <c r="AS57" s="132">
        <f t="shared" si="18"/>
        <v>5400000</v>
      </c>
      <c r="AT57" s="134">
        <v>6.666666666666668E-2</v>
      </c>
      <c r="AU57" s="132">
        <f t="shared" si="4"/>
        <v>3600000.0000000009</v>
      </c>
      <c r="AV57" s="134">
        <v>3.333333333333334E-2</v>
      </c>
      <c r="AW57" s="132">
        <f t="shared" si="5"/>
        <v>1800000.0000000005</v>
      </c>
      <c r="AX57" s="134">
        <v>2.2222222222222227E-2</v>
      </c>
      <c r="AY57" s="132">
        <f t="shared" si="6"/>
        <v>1200000.0000000002</v>
      </c>
      <c r="AZ57" s="136">
        <v>7.0000000000000007E-2</v>
      </c>
      <c r="BA57" s="132">
        <f t="shared" si="19"/>
        <v>3780000.0000000005</v>
      </c>
      <c r="BB57" s="134">
        <v>4.6666666666666676E-2</v>
      </c>
      <c r="BC57" s="132">
        <f t="shared" si="20"/>
        <v>2520000.0000000005</v>
      </c>
      <c r="BD57" s="134">
        <v>2.3333333333333338E-2</v>
      </c>
      <c r="BE57" s="132">
        <f t="shared" si="21"/>
        <v>1260000.0000000002</v>
      </c>
      <c r="BF57" s="134">
        <v>1.5555555555555559E-2</v>
      </c>
      <c r="BG57" s="132">
        <f t="shared" si="7"/>
        <v>840000.00000000012</v>
      </c>
    </row>
    <row r="58" spans="2:59" hidden="1">
      <c r="B58" s="39">
        <v>900000000</v>
      </c>
      <c r="C58" s="39">
        <v>800000000</v>
      </c>
      <c r="D58"/>
      <c r="F58" s="40">
        <v>9</v>
      </c>
      <c r="H58" s="145"/>
      <c r="K58" s="40" t="s">
        <v>708</v>
      </c>
      <c r="L58" s="134">
        <v>0.18</v>
      </c>
      <c r="M58" s="132">
        <f t="shared" si="22"/>
        <v>162000000</v>
      </c>
      <c r="N58" s="134">
        <v>0.12</v>
      </c>
      <c r="O58" s="132">
        <f t="shared" si="2"/>
        <v>108000000</v>
      </c>
      <c r="P58" s="134">
        <v>0.06</v>
      </c>
      <c r="Q58" s="132">
        <f t="shared" si="16"/>
        <v>86400000</v>
      </c>
      <c r="R58" s="134">
        <v>3.9999999999999994E-2</v>
      </c>
      <c r="S58" s="132">
        <f t="shared" si="17"/>
        <v>21600000</v>
      </c>
      <c r="T58" s="136">
        <v>0.18</v>
      </c>
      <c r="U58" s="132">
        <f t="shared" si="23"/>
        <v>162000000</v>
      </c>
      <c r="V58" s="134">
        <v>0.12</v>
      </c>
      <c r="W58" s="132">
        <f t="shared" si="24"/>
        <v>108000000</v>
      </c>
      <c r="X58" s="134">
        <v>0.06</v>
      </c>
      <c r="Y58" s="132">
        <f t="shared" si="25"/>
        <v>54000000</v>
      </c>
      <c r="Z58" s="134">
        <v>3.9999999999999994E-2</v>
      </c>
      <c r="AA58" s="132">
        <f t="shared" si="3"/>
        <v>35999999.999999993</v>
      </c>
      <c r="AB58" s="179">
        <v>0.2</v>
      </c>
      <c r="AC58" s="132">
        <f t="shared" si="8"/>
        <v>160000000</v>
      </c>
      <c r="AD58" s="134">
        <v>0.1</v>
      </c>
      <c r="AE58" s="132">
        <f t="shared" si="9"/>
        <v>80000000</v>
      </c>
      <c r="AF58" s="134">
        <v>0.05</v>
      </c>
      <c r="AG58" s="132">
        <f t="shared" si="10"/>
        <v>40000000</v>
      </c>
      <c r="AH58" s="134">
        <v>3.333333333333334E-2</v>
      </c>
      <c r="AI58" s="132">
        <f t="shared" si="11"/>
        <v>26666666.666666672</v>
      </c>
      <c r="AJ58" s="136">
        <v>0.14000000000000001</v>
      </c>
      <c r="AK58" s="132">
        <f t="shared" si="12"/>
        <v>112000000.00000001</v>
      </c>
      <c r="AL58" s="134">
        <v>9.3333333333333351E-2</v>
      </c>
      <c r="AM58" s="132">
        <f t="shared" si="13"/>
        <v>74666666.666666687</v>
      </c>
      <c r="AN58" s="134">
        <v>7.0000000000000007E-2</v>
      </c>
      <c r="AO58" s="132">
        <f t="shared" si="14"/>
        <v>56000000.000000007</v>
      </c>
      <c r="AP58" s="134">
        <v>3.1111111111111117E-2</v>
      </c>
      <c r="AQ58" s="132">
        <f t="shared" si="15"/>
        <v>24888888.888888896</v>
      </c>
      <c r="AR58" s="179">
        <v>0.1</v>
      </c>
      <c r="AS58" s="132">
        <f t="shared" si="18"/>
        <v>90000000</v>
      </c>
      <c r="AT58" s="134">
        <v>6.666666666666668E-2</v>
      </c>
      <c r="AU58" s="132">
        <f t="shared" si="4"/>
        <v>60000000.000000015</v>
      </c>
      <c r="AV58" s="134">
        <v>3.333333333333334E-2</v>
      </c>
      <c r="AW58" s="132">
        <f t="shared" si="5"/>
        <v>30000000.000000007</v>
      </c>
      <c r="AX58" s="134">
        <v>2.2222222222222227E-2</v>
      </c>
      <c r="AY58" s="132">
        <f t="shared" si="6"/>
        <v>20000000.000000004</v>
      </c>
      <c r="AZ58" s="136">
        <v>0.21</v>
      </c>
      <c r="BA58" s="132">
        <f t="shared" si="19"/>
        <v>189000000</v>
      </c>
      <c r="BB58" s="134">
        <v>0.14000000000000001</v>
      </c>
      <c r="BC58" s="132">
        <f t="shared" si="20"/>
        <v>126000000.00000001</v>
      </c>
      <c r="BD58" s="134">
        <v>7.0000000000000007E-2</v>
      </c>
      <c r="BE58" s="132">
        <f t="shared" si="21"/>
        <v>63000000.000000007</v>
      </c>
      <c r="BF58" s="134">
        <v>4.6666666666666676E-2</v>
      </c>
      <c r="BG58" s="132">
        <f t="shared" si="7"/>
        <v>42000000.000000007</v>
      </c>
    </row>
    <row r="59" spans="2:59" hidden="1">
      <c r="B59" s="39">
        <v>800000000</v>
      </c>
      <c r="C59" s="39">
        <v>400000000</v>
      </c>
      <c r="D59"/>
      <c r="F59" s="40">
        <v>9</v>
      </c>
      <c r="H59" s="145"/>
      <c r="K59" s="40" t="s">
        <v>708</v>
      </c>
      <c r="L59" s="176">
        <v>0.19</v>
      </c>
      <c r="M59" s="132">
        <f t="shared" si="22"/>
        <v>152000000</v>
      </c>
      <c r="N59" s="176">
        <v>0.1</v>
      </c>
      <c r="O59" s="132">
        <f t="shared" si="2"/>
        <v>80000000</v>
      </c>
      <c r="P59" s="176">
        <v>0.05</v>
      </c>
      <c r="Q59" s="132">
        <f t="shared" si="16"/>
        <v>64000000</v>
      </c>
      <c r="R59" s="176">
        <v>3.333333333333334E-2</v>
      </c>
      <c r="S59" s="132">
        <f t="shared" si="17"/>
        <v>16000000</v>
      </c>
      <c r="T59" s="177">
        <v>0.15</v>
      </c>
      <c r="U59" s="132">
        <f t="shared" si="23"/>
        <v>120000000</v>
      </c>
      <c r="V59" s="176">
        <v>0.1</v>
      </c>
      <c r="W59" s="132">
        <f t="shared" si="24"/>
        <v>80000000</v>
      </c>
      <c r="X59" s="176">
        <v>0.05</v>
      </c>
      <c r="Y59" s="132">
        <f t="shared" si="25"/>
        <v>40000000</v>
      </c>
      <c r="Z59" s="176">
        <v>3.333333333333334E-2</v>
      </c>
      <c r="AA59" s="132">
        <f t="shared" si="3"/>
        <v>26666666.666666672</v>
      </c>
      <c r="AB59" s="178">
        <v>0.3</v>
      </c>
      <c r="AC59" s="132">
        <f t="shared" si="8"/>
        <v>120000000</v>
      </c>
      <c r="AD59" s="176">
        <v>0.2</v>
      </c>
      <c r="AE59" s="132">
        <f t="shared" si="9"/>
        <v>80000000</v>
      </c>
      <c r="AF59" s="176">
        <v>0.1</v>
      </c>
      <c r="AG59" s="132">
        <f t="shared" si="10"/>
        <v>40000000</v>
      </c>
      <c r="AH59" s="176">
        <v>6.666666666666668E-2</v>
      </c>
      <c r="AI59" s="132">
        <f t="shared" si="11"/>
        <v>26666666.666666672</v>
      </c>
      <c r="AJ59" s="177">
        <v>0.12</v>
      </c>
      <c r="AK59" s="132">
        <f t="shared" si="12"/>
        <v>48000000</v>
      </c>
      <c r="AL59" s="176">
        <v>7.9999999999999988E-2</v>
      </c>
      <c r="AM59" s="132">
        <f t="shared" si="13"/>
        <v>31999999.999999996</v>
      </c>
      <c r="AN59" s="176">
        <v>0.08</v>
      </c>
      <c r="AO59" s="132">
        <f t="shared" si="14"/>
        <v>32000000</v>
      </c>
      <c r="AP59" s="176">
        <v>2.6666666666666665E-2</v>
      </c>
      <c r="AQ59" s="132">
        <f t="shared" si="15"/>
        <v>10666666.666666666</v>
      </c>
      <c r="AR59" s="178">
        <v>0.15</v>
      </c>
      <c r="AS59" s="132">
        <f t="shared" si="18"/>
        <v>120000000</v>
      </c>
      <c r="AT59" s="176">
        <v>0.1</v>
      </c>
      <c r="AU59" s="132">
        <f t="shared" si="4"/>
        <v>80000000</v>
      </c>
      <c r="AV59" s="176">
        <v>0.05</v>
      </c>
      <c r="AW59" s="132">
        <f t="shared" si="5"/>
        <v>40000000</v>
      </c>
      <c r="AX59" s="176">
        <v>3.333333333333334E-2</v>
      </c>
      <c r="AY59" s="132">
        <f t="shared" si="6"/>
        <v>26666666.666666672</v>
      </c>
      <c r="AZ59" s="176">
        <v>0.14000000000000001</v>
      </c>
      <c r="BA59" s="132">
        <f t="shared" si="19"/>
        <v>112000000.00000001</v>
      </c>
      <c r="BB59" s="176">
        <v>9.3333333333333351E-2</v>
      </c>
      <c r="BC59" s="132">
        <f t="shared" si="20"/>
        <v>74666666.666666687</v>
      </c>
      <c r="BD59" s="134">
        <v>4.6666666666666676E-2</v>
      </c>
      <c r="BE59" s="132">
        <f t="shared" si="21"/>
        <v>37333333.333333343</v>
      </c>
      <c r="BF59" s="176">
        <v>3.1111111111111117E-2</v>
      </c>
      <c r="BG59" s="132">
        <f t="shared" si="7"/>
        <v>24888888.888888896</v>
      </c>
    </row>
    <row r="60" spans="2:59" hidden="1">
      <c r="B60" s="39">
        <v>1000000000</v>
      </c>
      <c r="D60"/>
      <c r="F60" s="40">
        <v>10</v>
      </c>
      <c r="H60" s="145"/>
      <c r="K60" s="40"/>
    </row>
    <row r="61" spans="2:59" hidden="1">
      <c r="B61" s="39">
        <v>20000000000</v>
      </c>
      <c r="D61"/>
      <c r="F61" s="40">
        <v>11</v>
      </c>
      <c r="H61" s="145"/>
    </row>
    <row r="62" spans="2:59" hidden="1">
      <c r="B62" s="39">
        <v>15000000000</v>
      </c>
      <c r="C62" s="39">
        <v>1000000000</v>
      </c>
      <c r="D62"/>
      <c r="F62" s="40">
        <v>12</v>
      </c>
      <c r="H62" s="145"/>
    </row>
    <row r="63" spans="2:59" hidden="1">
      <c r="B63" s="39">
        <v>30000000000</v>
      </c>
      <c r="D63"/>
      <c r="F63" s="40">
        <v>13</v>
      </c>
      <c r="H63" s="145"/>
    </row>
    <row r="64" spans="2:59" hidden="1">
      <c r="B64" s="39">
        <v>60000000000</v>
      </c>
      <c r="D64"/>
      <c r="F64" s="40">
        <v>14</v>
      </c>
      <c r="H64" s="147"/>
      <c r="K64" s="40"/>
    </row>
    <row r="65" spans="2:59" hidden="1">
      <c r="B65" s="39">
        <v>75000000000</v>
      </c>
      <c r="D65"/>
      <c r="F65" s="40">
        <v>15</v>
      </c>
      <c r="H65" s="147"/>
      <c r="K65" s="40"/>
    </row>
    <row r="66" spans="2:59" hidden="1">
      <c r="B66" s="39">
        <v>45000000000</v>
      </c>
      <c r="D66"/>
      <c r="F66" s="40">
        <v>16</v>
      </c>
      <c r="H66" s="147"/>
      <c r="K66" s="40"/>
    </row>
    <row r="67" spans="2:59" s="80" customFormat="1" hidden="1">
      <c r="B67" s="39">
        <v>50000000000</v>
      </c>
      <c r="C67" s="39"/>
      <c r="D67"/>
      <c r="E67" s="39"/>
      <c r="F67" s="40">
        <v>17</v>
      </c>
      <c r="G67" s="40"/>
      <c r="H67" s="145"/>
      <c r="I67" s="40"/>
      <c r="J67" s="40"/>
      <c r="K67"/>
      <c r="L67" s="152"/>
      <c r="M67" s="132"/>
      <c r="N67" s="132"/>
      <c r="O67" s="132"/>
      <c r="P67" s="132"/>
      <c r="Q67" s="132"/>
      <c r="R67" s="132"/>
      <c r="S67" s="132"/>
      <c r="T67" s="150"/>
      <c r="U67" s="132"/>
      <c r="V67" s="132"/>
      <c r="W67" s="132"/>
      <c r="X67" s="132"/>
      <c r="Y67" s="132"/>
      <c r="Z67" s="132"/>
      <c r="AA67" s="132"/>
      <c r="AB67" s="151"/>
      <c r="AC67" s="152"/>
      <c r="AD67" s="152"/>
      <c r="AE67" s="152"/>
      <c r="AF67" s="152"/>
      <c r="AG67" s="152"/>
      <c r="AH67" s="152"/>
      <c r="AI67" s="152"/>
      <c r="AJ67" s="153"/>
      <c r="AK67" s="152"/>
      <c r="AL67" s="152"/>
      <c r="AM67" s="152"/>
      <c r="AN67" s="152"/>
      <c r="AO67" s="152"/>
      <c r="AP67" s="152"/>
      <c r="AQ67" s="152"/>
      <c r="AR67" s="154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</row>
    <row r="68" spans="2:59" hidden="1">
      <c r="B68" s="39">
        <v>120000000000</v>
      </c>
      <c r="C68" s="39">
        <v>2000000000</v>
      </c>
      <c r="D68"/>
      <c r="F68" s="40">
        <v>18</v>
      </c>
      <c r="H68" s="145"/>
    </row>
    <row r="69" spans="2:59" hidden="1">
      <c r="B69" s="39">
        <v>500000</v>
      </c>
      <c r="D69" s="124">
        <v>567894323</v>
      </c>
      <c r="E69" s="39" t="s">
        <v>852</v>
      </c>
      <c r="F69" s="40">
        <v>1</v>
      </c>
      <c r="G69" s="40">
        <v>5</v>
      </c>
      <c r="H69" s="40" t="s">
        <v>853</v>
      </c>
      <c r="I69" s="40" t="s">
        <v>713</v>
      </c>
      <c r="J69" s="40" t="s">
        <v>713</v>
      </c>
      <c r="K69" s="40" t="s">
        <v>708</v>
      </c>
      <c r="L69" s="200">
        <v>0.25</v>
      </c>
      <c r="M69" s="201">
        <f t="shared" ref="M69" si="26">B69*L69</f>
        <v>125000</v>
      </c>
      <c r="N69" s="200">
        <v>0</v>
      </c>
      <c r="O69" s="201">
        <f t="shared" ref="O69" si="27">IF(M69="","",B69*N69)</f>
        <v>0</v>
      </c>
      <c r="P69" s="200">
        <v>0</v>
      </c>
      <c r="Q69" s="201">
        <f t="shared" ref="Q69:Q72" si="28">IF(M69="","",O69*0.8)</f>
        <v>0</v>
      </c>
      <c r="R69" s="200">
        <v>0</v>
      </c>
      <c r="S69" s="201">
        <f t="shared" ref="S69" si="29">IF(M69="","",O69*0.2)</f>
        <v>0</v>
      </c>
      <c r="T69" s="202">
        <v>0.16</v>
      </c>
      <c r="U69" s="201">
        <f t="shared" ref="U69" si="30">B69*T69</f>
        <v>80000</v>
      </c>
      <c r="V69" s="205">
        <v>0</v>
      </c>
      <c r="W69" s="201">
        <f t="shared" ref="W69" si="31">IF(U69="","",B69*V69)</f>
        <v>0</v>
      </c>
      <c r="X69" s="134">
        <v>0</v>
      </c>
      <c r="Y69" s="201">
        <f t="shared" ref="Y69" si="32">IF(U69="","",B69*X69)</f>
        <v>0</v>
      </c>
      <c r="Z69" s="131">
        <v>0</v>
      </c>
      <c r="AA69" s="201">
        <f t="shared" ref="AA69" si="33">IF(U69="","",B69*Z69)</f>
        <v>0</v>
      </c>
      <c r="AB69" s="203">
        <v>7.0000000000000007E-2</v>
      </c>
      <c r="AC69" s="201">
        <f t="shared" ref="AC69" si="34">C69*AB69</f>
        <v>0</v>
      </c>
      <c r="AD69" s="200">
        <v>0</v>
      </c>
      <c r="AE69" s="201">
        <f t="shared" ref="AE69" si="35">IF(AC69="","",C69*AD69)</f>
        <v>0</v>
      </c>
      <c r="AF69" s="200">
        <v>0</v>
      </c>
      <c r="AG69" s="201">
        <f t="shared" ref="AG69" si="36">IF(AC69="","",C69*AF69)</f>
        <v>0</v>
      </c>
      <c r="AH69" s="200">
        <v>0</v>
      </c>
      <c r="AI69" s="201">
        <f t="shared" ref="AI69" si="37">IF(AC69="","",C69*AH69)</f>
        <v>0</v>
      </c>
      <c r="AJ69" s="202">
        <v>0.02</v>
      </c>
      <c r="AK69" s="201">
        <f t="shared" ref="AK69" si="38">C69*AJ69</f>
        <v>0</v>
      </c>
      <c r="AL69" s="200">
        <v>0</v>
      </c>
      <c r="AM69" s="201">
        <f t="shared" ref="AM69" si="39">IF(AK69="","",C69*AL69)</f>
        <v>0</v>
      </c>
      <c r="AN69" s="200">
        <v>0</v>
      </c>
      <c r="AO69" s="201">
        <f t="shared" ref="AO69" si="40">IF(AK69="","",C69*AN69)</f>
        <v>0</v>
      </c>
      <c r="AP69" s="200">
        <v>0</v>
      </c>
      <c r="AQ69" s="201">
        <f t="shared" ref="AQ69" si="41">IF(AK69="","",C69*AP69)</f>
        <v>0</v>
      </c>
      <c r="AR69" s="203">
        <v>0.28000000000000003</v>
      </c>
      <c r="AS69" s="201">
        <f t="shared" ref="AS69" si="42">B69*AR69</f>
        <v>140000</v>
      </c>
      <c r="AT69" s="200">
        <v>0</v>
      </c>
      <c r="AU69" s="201">
        <f t="shared" ref="AU69" si="43">IF(AS69="","",B69*AT69)</f>
        <v>0</v>
      </c>
      <c r="AV69" s="200">
        <v>0</v>
      </c>
      <c r="AW69" s="201">
        <f t="shared" ref="AW69" si="44">IF(AS69="","",B69*AV69)</f>
        <v>0</v>
      </c>
      <c r="AX69" s="200">
        <v>0</v>
      </c>
      <c r="AY69" s="201">
        <f t="shared" ref="AY69" si="45">IF(AS69="","",B69*AX69)</f>
        <v>0</v>
      </c>
      <c r="AZ69" s="204">
        <v>0.18</v>
      </c>
      <c r="BA69" s="201">
        <f t="shared" ref="BA69" si="46">B69*AZ69</f>
        <v>90000</v>
      </c>
      <c r="BB69" s="200">
        <v>0</v>
      </c>
      <c r="BC69" s="201">
        <f t="shared" ref="BC69" si="47">IF(BA69="","",B69*BB69)</f>
        <v>0</v>
      </c>
      <c r="BD69" s="200">
        <v>0</v>
      </c>
      <c r="BE69" s="201">
        <f t="shared" ref="BE69" si="48">IF(BA69="","",B69*BD69)</f>
        <v>0</v>
      </c>
      <c r="BF69" s="200">
        <v>0</v>
      </c>
      <c r="BG69" s="201">
        <f t="shared" ref="BG69" si="49">IF(BA69="","",B69*BF69)</f>
        <v>0</v>
      </c>
    </row>
    <row r="70" spans="2:59">
      <c r="B70" s="39">
        <v>200000</v>
      </c>
      <c r="C70" s="39">
        <v>100000</v>
      </c>
      <c r="D70" s="124">
        <v>505123647</v>
      </c>
      <c r="E70" s="39" t="s">
        <v>854</v>
      </c>
      <c r="F70" s="40">
        <v>1</v>
      </c>
      <c r="G70" s="40">
        <v>5</v>
      </c>
      <c r="H70" s="40" t="s">
        <v>826</v>
      </c>
      <c r="I70" s="40" t="s">
        <v>713</v>
      </c>
      <c r="J70" s="40" t="s">
        <v>713</v>
      </c>
      <c r="K70" s="40" t="s">
        <v>713</v>
      </c>
      <c r="L70" s="200">
        <v>0.43</v>
      </c>
      <c r="M70" s="201">
        <f t="shared" ref="M70:M72" si="50">B70*L70</f>
        <v>86000</v>
      </c>
      <c r="N70" s="200">
        <v>0.43</v>
      </c>
      <c r="O70" s="201">
        <f t="shared" ref="O70:O72" si="51">IF(M70="","",B70*N70)</f>
        <v>86000</v>
      </c>
      <c r="P70" s="200">
        <v>0</v>
      </c>
      <c r="Q70" s="201">
        <f t="shared" si="28"/>
        <v>68800</v>
      </c>
      <c r="R70" s="200">
        <v>0</v>
      </c>
      <c r="S70" s="201">
        <f t="shared" ref="S70:S72" si="52">IF(M70="","",O70*0.2)</f>
        <v>17200</v>
      </c>
      <c r="T70" s="202">
        <v>0.43</v>
      </c>
      <c r="U70" s="201">
        <f t="shared" ref="U70:U72" si="53">B70*T70</f>
        <v>86000</v>
      </c>
      <c r="V70" s="205">
        <v>0.43</v>
      </c>
      <c r="W70" s="201">
        <f t="shared" ref="W70:W72" si="54">IF(U70="","",B70*V70)</f>
        <v>86000</v>
      </c>
      <c r="X70" s="134">
        <v>0</v>
      </c>
      <c r="Y70" s="201">
        <f t="shared" ref="Y70:Y72" si="55">IF(U70="","",B70*X70)</f>
        <v>0</v>
      </c>
      <c r="Z70" s="131">
        <v>0</v>
      </c>
      <c r="AA70" s="201">
        <f t="shared" ref="AA70:AA72" si="56">IF(U70="","",B70*Z70)</f>
        <v>0</v>
      </c>
      <c r="AB70" s="203">
        <v>0.3</v>
      </c>
      <c r="AC70" s="201">
        <f t="shared" ref="AC70:AC72" si="57">C70*AB70</f>
        <v>30000</v>
      </c>
      <c r="AD70" s="200">
        <v>0.3</v>
      </c>
      <c r="AE70" s="201">
        <f t="shared" ref="AE70:AE72" si="58">IF(AC70="","",C70*AD70)</f>
        <v>30000</v>
      </c>
      <c r="AF70" s="200">
        <v>0</v>
      </c>
      <c r="AG70" s="201">
        <f t="shared" ref="AG70:AG72" si="59">IF(AC70="","",C70*AF70)</f>
        <v>0</v>
      </c>
      <c r="AH70" s="200">
        <v>0</v>
      </c>
      <c r="AI70" s="201">
        <f t="shared" ref="AI70:AI72" si="60">IF(AC70="","",C70*AH70)</f>
        <v>0</v>
      </c>
      <c r="AJ70" s="202">
        <v>0.3</v>
      </c>
      <c r="AK70" s="201">
        <f t="shared" ref="AK70:AK72" si="61">C70*AJ70</f>
        <v>30000</v>
      </c>
      <c r="AL70" s="200">
        <v>0.3</v>
      </c>
      <c r="AM70" s="201">
        <f t="shared" ref="AM70:AM72" si="62">IF(AK70="","",C70*AL70)</f>
        <v>30000</v>
      </c>
      <c r="AN70" s="200">
        <v>0</v>
      </c>
      <c r="AO70" s="201">
        <f t="shared" ref="AO70:AO72" si="63">IF(AK70="","",C70*AN70)</f>
        <v>0</v>
      </c>
      <c r="AP70" s="200">
        <v>0</v>
      </c>
      <c r="AQ70" s="201">
        <f t="shared" ref="AQ70:AQ72" si="64">IF(AK70="","",C70*AP70)</f>
        <v>0</v>
      </c>
      <c r="AR70" s="203">
        <v>0</v>
      </c>
      <c r="AS70" s="201">
        <f t="shared" ref="AS70:AS72" si="65">B70*AR70</f>
        <v>0</v>
      </c>
      <c r="AT70" s="200">
        <v>0</v>
      </c>
      <c r="AU70" s="201">
        <f t="shared" ref="AU70:AU72" si="66">IF(AS70="","",B70*AT70)</f>
        <v>0</v>
      </c>
      <c r="AV70" s="200">
        <v>0</v>
      </c>
      <c r="AW70" s="201">
        <f t="shared" ref="AW70:AW72" si="67">IF(AS70="","",B70*AV70)</f>
        <v>0</v>
      </c>
      <c r="AX70" s="200">
        <v>0</v>
      </c>
      <c r="AY70" s="201">
        <f t="shared" ref="AY70:AY72" si="68">IF(AS70="","",B70*AX70)</f>
        <v>0</v>
      </c>
      <c r="AZ70" s="204">
        <v>0</v>
      </c>
      <c r="BA70" s="201">
        <f t="shared" ref="BA70:BA72" si="69">B70*AZ70</f>
        <v>0</v>
      </c>
      <c r="BB70" s="200">
        <v>0</v>
      </c>
      <c r="BC70" s="201">
        <f t="shared" ref="BC70:BC72" si="70">IF(BA70="","",B70*BB70)</f>
        <v>0</v>
      </c>
      <c r="BD70" s="200">
        <v>0</v>
      </c>
      <c r="BE70" s="201">
        <f t="shared" ref="BE70:BE72" si="71">IF(BA70="","",B70*BD70)</f>
        <v>0</v>
      </c>
      <c r="BF70" s="200">
        <v>0</v>
      </c>
      <c r="BG70" s="201">
        <f t="shared" ref="BG70:BG72" si="72">IF(BA70="","",B70*BF70)</f>
        <v>0</v>
      </c>
    </row>
    <row r="71" spans="2:59" hidden="1">
      <c r="B71" s="39">
        <v>1000000</v>
      </c>
      <c r="C71" s="39">
        <v>400000</v>
      </c>
      <c r="D71" s="124">
        <v>504555666</v>
      </c>
      <c r="E71" s="39" t="s">
        <v>855</v>
      </c>
      <c r="F71" s="40">
        <v>1</v>
      </c>
      <c r="G71" s="40">
        <v>5</v>
      </c>
      <c r="H71" s="40" t="s">
        <v>856</v>
      </c>
      <c r="I71" s="40" t="s">
        <v>713</v>
      </c>
      <c r="J71" s="40" t="s">
        <v>713</v>
      </c>
      <c r="K71" s="40" t="s">
        <v>708</v>
      </c>
      <c r="L71" s="200">
        <v>0.5</v>
      </c>
      <c r="M71" s="201">
        <f t="shared" si="50"/>
        <v>500000</v>
      </c>
      <c r="N71" s="200">
        <v>0.5</v>
      </c>
      <c r="O71" s="201">
        <f t="shared" si="51"/>
        <v>500000</v>
      </c>
      <c r="P71" s="200">
        <v>0.2</v>
      </c>
      <c r="Q71" s="201">
        <f t="shared" si="28"/>
        <v>400000</v>
      </c>
      <c r="R71" s="200">
        <v>0</v>
      </c>
      <c r="S71" s="201">
        <f t="shared" si="52"/>
        <v>100000</v>
      </c>
      <c r="T71" s="202">
        <v>0.47</v>
      </c>
      <c r="U71" s="201">
        <f t="shared" si="53"/>
        <v>470000</v>
      </c>
      <c r="V71" s="205">
        <v>0.47</v>
      </c>
      <c r="W71" s="201">
        <f t="shared" si="54"/>
        <v>470000</v>
      </c>
      <c r="X71" s="134">
        <v>0</v>
      </c>
      <c r="Y71" s="201">
        <f t="shared" si="55"/>
        <v>0</v>
      </c>
      <c r="Z71" s="131">
        <v>0</v>
      </c>
      <c r="AA71" s="201">
        <f t="shared" si="56"/>
        <v>0</v>
      </c>
      <c r="AB71" s="203">
        <v>0</v>
      </c>
      <c r="AC71" s="201">
        <f t="shared" si="57"/>
        <v>0</v>
      </c>
      <c r="AD71" s="200">
        <v>0</v>
      </c>
      <c r="AE71" s="201">
        <f t="shared" si="58"/>
        <v>0</v>
      </c>
      <c r="AF71" s="200">
        <v>0</v>
      </c>
      <c r="AG71" s="201">
        <f t="shared" si="59"/>
        <v>0</v>
      </c>
      <c r="AH71" s="200">
        <v>0</v>
      </c>
      <c r="AI71" s="201">
        <f t="shared" si="60"/>
        <v>0</v>
      </c>
      <c r="AJ71" s="202">
        <v>0</v>
      </c>
      <c r="AK71" s="201">
        <f t="shared" si="61"/>
        <v>0</v>
      </c>
      <c r="AL71" s="200">
        <v>0</v>
      </c>
      <c r="AM71" s="201">
        <f t="shared" si="62"/>
        <v>0</v>
      </c>
      <c r="AN71" s="200">
        <v>0</v>
      </c>
      <c r="AO71" s="201">
        <f t="shared" si="63"/>
        <v>0</v>
      </c>
      <c r="AP71" s="200">
        <v>0</v>
      </c>
      <c r="AQ71" s="201">
        <f t="shared" si="64"/>
        <v>0</v>
      </c>
      <c r="AR71" s="203">
        <v>0.1</v>
      </c>
      <c r="AS71" s="201">
        <f t="shared" si="65"/>
        <v>100000</v>
      </c>
      <c r="AT71" s="200">
        <v>0.1</v>
      </c>
      <c r="AU71" s="201">
        <f t="shared" si="66"/>
        <v>100000</v>
      </c>
      <c r="AV71" s="200">
        <v>0</v>
      </c>
      <c r="AW71" s="201">
        <f t="shared" si="67"/>
        <v>0</v>
      </c>
      <c r="AX71" s="200">
        <v>0</v>
      </c>
      <c r="AY71" s="201">
        <f t="shared" si="68"/>
        <v>0</v>
      </c>
      <c r="AZ71" s="204">
        <v>0.1</v>
      </c>
      <c r="BA71" s="201">
        <f t="shared" si="69"/>
        <v>100000</v>
      </c>
      <c r="BB71" s="200">
        <v>0.1</v>
      </c>
      <c r="BC71" s="201">
        <f t="shared" si="70"/>
        <v>100000</v>
      </c>
      <c r="BD71" s="200">
        <v>0</v>
      </c>
      <c r="BE71" s="201">
        <f t="shared" si="71"/>
        <v>0</v>
      </c>
      <c r="BF71" s="200">
        <v>0</v>
      </c>
      <c r="BG71" s="201">
        <f t="shared" si="72"/>
        <v>0</v>
      </c>
    </row>
    <row r="72" spans="2:59" s="80" customFormat="1" hidden="1">
      <c r="B72" s="39">
        <v>760000</v>
      </c>
      <c r="C72" s="39"/>
      <c r="D72" s="124">
        <v>508743303</v>
      </c>
      <c r="E72" s="39" t="s">
        <v>857</v>
      </c>
      <c r="F72" s="40">
        <v>1</v>
      </c>
      <c r="G72" s="40">
        <v>5</v>
      </c>
      <c r="H72" s="40" t="s">
        <v>858</v>
      </c>
      <c r="I72" s="40" t="s">
        <v>713</v>
      </c>
      <c r="J72" s="40" t="s">
        <v>713</v>
      </c>
      <c r="K72" s="40" t="s">
        <v>713</v>
      </c>
      <c r="L72" s="200">
        <v>0.28000000000000003</v>
      </c>
      <c r="M72" s="201">
        <f t="shared" si="50"/>
        <v>212800.00000000003</v>
      </c>
      <c r="N72" s="200">
        <v>0.12</v>
      </c>
      <c r="O72" s="201">
        <f t="shared" si="51"/>
        <v>91200</v>
      </c>
      <c r="P72" s="200">
        <v>0</v>
      </c>
      <c r="Q72" s="201">
        <f t="shared" si="28"/>
        <v>72960</v>
      </c>
      <c r="R72" s="200">
        <v>0</v>
      </c>
      <c r="S72" s="201">
        <f t="shared" si="52"/>
        <v>18240</v>
      </c>
      <c r="T72" s="202">
        <v>0.2</v>
      </c>
      <c r="U72" s="201">
        <f t="shared" si="53"/>
        <v>152000</v>
      </c>
      <c r="V72" s="205">
        <v>7.0000000000000007E-2</v>
      </c>
      <c r="W72" s="201">
        <f t="shared" si="54"/>
        <v>53200.000000000007</v>
      </c>
      <c r="X72" s="134">
        <v>0</v>
      </c>
      <c r="Y72" s="201">
        <f t="shared" si="55"/>
        <v>0</v>
      </c>
      <c r="Z72" s="131">
        <v>0</v>
      </c>
      <c r="AA72" s="201">
        <f t="shared" si="56"/>
        <v>0</v>
      </c>
      <c r="AB72" s="203">
        <v>0</v>
      </c>
      <c r="AC72" s="201">
        <f t="shared" si="57"/>
        <v>0</v>
      </c>
      <c r="AD72" s="200">
        <v>0</v>
      </c>
      <c r="AE72" s="201">
        <f t="shared" si="58"/>
        <v>0</v>
      </c>
      <c r="AF72" s="200">
        <v>0</v>
      </c>
      <c r="AG72" s="201">
        <f t="shared" si="59"/>
        <v>0</v>
      </c>
      <c r="AH72" s="200">
        <v>0</v>
      </c>
      <c r="AI72" s="201">
        <f t="shared" si="60"/>
        <v>0</v>
      </c>
      <c r="AJ72" s="202">
        <v>0</v>
      </c>
      <c r="AK72" s="201">
        <f t="shared" si="61"/>
        <v>0</v>
      </c>
      <c r="AL72" s="200">
        <v>0</v>
      </c>
      <c r="AM72" s="201">
        <f t="shared" si="62"/>
        <v>0</v>
      </c>
      <c r="AN72" s="200">
        <v>0</v>
      </c>
      <c r="AO72" s="201">
        <f t="shared" si="63"/>
        <v>0</v>
      </c>
      <c r="AP72" s="200">
        <v>0</v>
      </c>
      <c r="AQ72" s="201">
        <f t="shared" si="64"/>
        <v>0</v>
      </c>
      <c r="AR72" s="203">
        <v>0</v>
      </c>
      <c r="AS72" s="201">
        <f t="shared" si="65"/>
        <v>0</v>
      </c>
      <c r="AT72" s="200">
        <v>0</v>
      </c>
      <c r="AU72" s="201">
        <f t="shared" si="66"/>
        <v>0</v>
      </c>
      <c r="AV72" s="200">
        <v>0</v>
      </c>
      <c r="AW72" s="201">
        <f t="shared" si="67"/>
        <v>0</v>
      </c>
      <c r="AX72" s="200">
        <v>0</v>
      </c>
      <c r="AY72" s="201">
        <f t="shared" si="68"/>
        <v>0</v>
      </c>
      <c r="AZ72" s="204">
        <v>0</v>
      </c>
      <c r="BA72" s="201">
        <f t="shared" si="69"/>
        <v>0</v>
      </c>
      <c r="BB72" s="200">
        <v>0</v>
      </c>
      <c r="BC72" s="201">
        <f t="shared" si="70"/>
        <v>0</v>
      </c>
      <c r="BD72" s="200">
        <v>0</v>
      </c>
      <c r="BE72" s="201">
        <f t="shared" si="71"/>
        <v>0</v>
      </c>
      <c r="BF72" s="200">
        <v>0</v>
      </c>
      <c r="BG72" s="201">
        <f t="shared" si="72"/>
        <v>0</v>
      </c>
    </row>
    <row r="73" spans="2:59" s="80" customFormat="1" hidden="1">
      <c r="B73" s="39"/>
      <c r="C73" s="39"/>
      <c r="D73" s="39"/>
      <c r="E73" s="39"/>
      <c r="F73" s="40"/>
      <c r="G73" s="40"/>
      <c r="H73" s="40"/>
      <c r="I73" s="40"/>
      <c r="J73" s="40"/>
      <c r="K73"/>
      <c r="L73" s="152"/>
      <c r="M73" s="132"/>
      <c r="N73" s="132"/>
      <c r="O73" s="132" t="str">
        <f t="shared" ref="O73:O85" si="73">IF(M73="","",M73/2)</f>
        <v/>
      </c>
      <c r="P73" s="132"/>
      <c r="Q73" s="132"/>
      <c r="R73" s="132"/>
      <c r="S73" s="132" t="str">
        <f t="shared" si="17"/>
        <v/>
      </c>
      <c r="T73" s="150"/>
      <c r="U73" s="132"/>
      <c r="V73" s="132"/>
      <c r="W73" s="132"/>
      <c r="X73" s="132"/>
      <c r="Y73" s="132"/>
      <c r="Z73" s="132"/>
      <c r="AA73" s="132"/>
      <c r="AB73" s="151"/>
      <c r="AC73" s="152"/>
      <c r="AD73" s="152"/>
      <c r="AE73" s="152"/>
      <c r="AF73" s="152"/>
      <c r="AG73" s="152"/>
      <c r="AH73" s="152"/>
      <c r="AI73" s="152"/>
      <c r="AJ73" s="153"/>
      <c r="AK73" s="152"/>
      <c r="AL73" s="152"/>
      <c r="AM73" s="152"/>
      <c r="AN73" s="152"/>
      <c r="AO73" s="152"/>
      <c r="AP73" s="152"/>
      <c r="AQ73" s="152"/>
      <c r="AR73" s="154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2"/>
      <c r="BG73" s="152"/>
    </row>
    <row r="74" spans="2:59" s="80" customFormat="1" hidden="1">
      <c r="B74" s="39"/>
      <c r="C74" s="39"/>
      <c r="D74" s="39"/>
      <c r="E74" s="39"/>
      <c r="F74" s="40"/>
      <c r="G74" s="40"/>
      <c r="H74" s="40"/>
      <c r="I74" s="40"/>
      <c r="J74" s="40"/>
      <c r="K74"/>
      <c r="L74" s="152"/>
      <c r="M74" s="132"/>
      <c r="N74" s="132"/>
      <c r="O74" s="132" t="str">
        <f t="shared" si="73"/>
        <v/>
      </c>
      <c r="P74" s="132"/>
      <c r="Q74" s="132"/>
      <c r="R74" s="132"/>
      <c r="S74" s="132" t="str">
        <f t="shared" si="17"/>
        <v/>
      </c>
      <c r="T74" s="150"/>
      <c r="U74" s="132"/>
      <c r="V74" s="132"/>
      <c r="W74" s="132"/>
      <c r="X74" s="132"/>
      <c r="Y74" s="132"/>
      <c r="Z74" s="132"/>
      <c r="AA74" s="132"/>
      <c r="AB74" s="151"/>
      <c r="AC74" s="152"/>
      <c r="AD74" s="152"/>
      <c r="AE74" s="152"/>
      <c r="AF74" s="152"/>
      <c r="AG74" s="152"/>
      <c r="AH74" s="152"/>
      <c r="AI74" s="152"/>
      <c r="AJ74" s="153"/>
      <c r="AK74" s="152"/>
      <c r="AL74" s="152"/>
      <c r="AM74" s="152"/>
      <c r="AN74" s="152"/>
      <c r="AO74" s="152"/>
      <c r="AP74" s="152"/>
      <c r="AQ74" s="152"/>
      <c r="AR74" s="154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</row>
    <row r="75" spans="2:59" s="80" customFormat="1" hidden="1">
      <c r="B75" s="39"/>
      <c r="C75" s="39"/>
      <c r="D75" s="39"/>
      <c r="E75" s="39"/>
      <c r="F75" s="40"/>
      <c r="G75" s="40"/>
      <c r="H75" s="40"/>
      <c r="I75" s="40"/>
      <c r="J75" s="40"/>
      <c r="K75"/>
      <c r="L75" s="152"/>
      <c r="M75" s="132"/>
      <c r="N75" s="132"/>
      <c r="O75" s="132" t="str">
        <f t="shared" si="73"/>
        <v/>
      </c>
      <c r="P75" s="132"/>
      <c r="Q75" s="132"/>
      <c r="R75" s="132"/>
      <c r="S75" s="132" t="str">
        <f t="shared" ref="S75:S77" si="74">IF(M75="","",O75*0.2)</f>
        <v/>
      </c>
      <c r="T75" s="150"/>
      <c r="U75" s="132"/>
      <c r="V75" s="132"/>
      <c r="W75" s="132"/>
      <c r="X75" s="132"/>
      <c r="Y75" s="132"/>
      <c r="Z75" s="132"/>
      <c r="AA75" s="132"/>
      <c r="AB75" s="151"/>
      <c r="AC75" s="152"/>
      <c r="AD75" s="152"/>
      <c r="AE75" s="152"/>
      <c r="AF75" s="152"/>
      <c r="AG75" s="152"/>
      <c r="AH75" s="152"/>
      <c r="AI75" s="152"/>
      <c r="AJ75" s="153"/>
      <c r="AK75" s="152"/>
      <c r="AL75" s="152"/>
      <c r="AM75" s="152"/>
      <c r="AN75" s="152"/>
      <c r="AO75" s="152"/>
      <c r="AP75" s="152"/>
      <c r="AQ75" s="152"/>
      <c r="AR75" s="154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</row>
    <row r="76" spans="2:59" s="80" customFormat="1" hidden="1">
      <c r="B76" s="39"/>
      <c r="C76" s="39"/>
      <c r="D76" s="39"/>
      <c r="E76" s="39"/>
      <c r="F76" s="40"/>
      <c r="G76" s="40"/>
      <c r="H76" s="40"/>
      <c r="I76" s="40"/>
      <c r="J76" s="40"/>
      <c r="K76"/>
      <c r="L76" s="152"/>
      <c r="M76" s="132"/>
      <c r="N76" s="132"/>
      <c r="O76" s="132" t="str">
        <f t="shared" si="73"/>
        <v/>
      </c>
      <c r="P76" s="132"/>
      <c r="Q76" s="132"/>
      <c r="R76" s="132"/>
      <c r="S76" s="132" t="str">
        <f t="shared" si="74"/>
        <v/>
      </c>
      <c r="T76" s="150"/>
      <c r="U76" s="132"/>
      <c r="V76" s="132"/>
      <c r="W76" s="132"/>
      <c r="X76" s="132"/>
      <c r="Y76" s="132"/>
      <c r="Z76" s="132"/>
      <c r="AA76" s="132"/>
      <c r="AB76" s="151"/>
      <c r="AC76" s="152"/>
      <c r="AD76" s="152"/>
      <c r="AE76" s="152"/>
      <c r="AF76" s="152"/>
      <c r="AG76" s="152"/>
      <c r="AH76" s="152"/>
      <c r="AI76" s="152"/>
      <c r="AJ76" s="153"/>
      <c r="AK76" s="152"/>
      <c r="AL76" s="152"/>
      <c r="AM76" s="152"/>
      <c r="AN76" s="152"/>
      <c r="AO76" s="152"/>
      <c r="AP76" s="152"/>
      <c r="AQ76" s="152"/>
      <c r="AR76" s="154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</row>
    <row r="77" spans="2:59" s="80" customFormat="1" hidden="1">
      <c r="B77" s="39"/>
      <c r="C77" s="39"/>
      <c r="D77" s="39"/>
      <c r="E77" s="39"/>
      <c r="F77" s="40"/>
      <c r="G77" s="40"/>
      <c r="H77" s="40"/>
      <c r="I77" s="40"/>
      <c r="J77" s="40"/>
      <c r="K77"/>
      <c r="L77" s="152"/>
      <c r="M77" s="132"/>
      <c r="N77" s="132"/>
      <c r="O77" s="132" t="str">
        <f t="shared" si="73"/>
        <v/>
      </c>
      <c r="P77" s="132"/>
      <c r="Q77" s="132"/>
      <c r="R77" s="132"/>
      <c r="S77" s="132" t="str">
        <f t="shared" si="74"/>
        <v/>
      </c>
      <c r="T77" s="150"/>
      <c r="U77" s="132"/>
      <c r="V77" s="132"/>
      <c r="W77" s="132"/>
      <c r="X77" s="132"/>
      <c r="Y77" s="132"/>
      <c r="Z77" s="132"/>
      <c r="AA77" s="132"/>
      <c r="AB77" s="151"/>
      <c r="AC77" s="152"/>
      <c r="AD77" s="152"/>
      <c r="AE77" s="152"/>
      <c r="AF77" s="152"/>
      <c r="AG77" s="152"/>
      <c r="AH77" s="152"/>
      <c r="AI77" s="152"/>
      <c r="AJ77" s="153"/>
      <c r="AK77" s="152"/>
      <c r="AL77" s="152"/>
      <c r="AM77" s="152"/>
      <c r="AN77" s="152"/>
      <c r="AO77" s="152"/>
      <c r="AP77" s="152"/>
      <c r="AQ77" s="152"/>
      <c r="AR77" s="154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</row>
    <row r="78" spans="2:59" s="80" customFormat="1" hidden="1">
      <c r="B78" s="39"/>
      <c r="C78" s="39"/>
      <c r="D78" s="39"/>
      <c r="E78" s="39"/>
      <c r="F78" s="40"/>
      <c r="G78" s="40"/>
      <c r="H78" s="40"/>
      <c r="I78" s="40"/>
      <c r="J78" s="40"/>
      <c r="K78"/>
      <c r="L78" s="152"/>
      <c r="M78" s="132"/>
      <c r="N78" s="132"/>
      <c r="O78" s="132" t="str">
        <f t="shared" si="73"/>
        <v/>
      </c>
      <c r="P78" s="132"/>
      <c r="Q78" s="132"/>
      <c r="R78" s="132"/>
      <c r="S78" s="132"/>
      <c r="T78" s="150"/>
      <c r="U78" s="132"/>
      <c r="V78" s="132"/>
      <c r="W78" s="132"/>
      <c r="X78" s="132"/>
      <c r="Y78" s="132"/>
      <c r="Z78" s="132"/>
      <c r="AA78" s="132"/>
      <c r="AB78" s="151"/>
      <c r="AC78" s="152"/>
      <c r="AD78" s="152"/>
      <c r="AE78" s="152"/>
      <c r="AF78" s="152"/>
      <c r="AG78" s="152"/>
      <c r="AH78" s="152"/>
      <c r="AI78" s="152"/>
      <c r="AJ78" s="153"/>
      <c r="AK78" s="152"/>
      <c r="AL78" s="152"/>
      <c r="AM78" s="152"/>
      <c r="AN78" s="152"/>
      <c r="AO78" s="152"/>
      <c r="AP78" s="152"/>
      <c r="AQ78" s="152"/>
      <c r="AR78" s="154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</row>
    <row r="79" spans="2:59" s="80" customFormat="1" hidden="1">
      <c r="B79" s="39"/>
      <c r="C79" s="39"/>
      <c r="D79" s="39"/>
      <c r="E79" s="39"/>
      <c r="F79" s="40"/>
      <c r="G79" s="40"/>
      <c r="H79" s="40"/>
      <c r="I79" s="40"/>
      <c r="J79" s="40"/>
      <c r="K79"/>
      <c r="L79" s="152"/>
      <c r="M79" s="132"/>
      <c r="N79" s="132"/>
      <c r="O79" s="132" t="str">
        <f t="shared" si="73"/>
        <v/>
      </c>
      <c r="P79" s="132"/>
      <c r="Q79" s="132"/>
      <c r="R79" s="132"/>
      <c r="S79" s="132"/>
      <c r="T79" s="150"/>
      <c r="U79" s="132"/>
      <c r="V79" s="132"/>
      <c r="W79" s="132"/>
      <c r="X79" s="132"/>
      <c r="Y79" s="132"/>
      <c r="Z79" s="132"/>
      <c r="AA79" s="132"/>
      <c r="AB79" s="151"/>
      <c r="AC79" s="152"/>
      <c r="AD79" s="152"/>
      <c r="AE79" s="152"/>
      <c r="AF79" s="152"/>
      <c r="AG79" s="152"/>
      <c r="AH79" s="152"/>
      <c r="AI79" s="152"/>
      <c r="AJ79" s="153"/>
      <c r="AK79" s="152"/>
      <c r="AL79" s="152"/>
      <c r="AM79" s="152"/>
      <c r="AN79" s="152"/>
      <c r="AO79" s="152"/>
      <c r="AP79" s="152"/>
      <c r="AQ79" s="152"/>
      <c r="AR79" s="154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</row>
    <row r="80" spans="2:59" s="80" customFormat="1" hidden="1">
      <c r="B80" s="39"/>
      <c r="C80" s="39"/>
      <c r="D80" s="39"/>
      <c r="E80" s="39"/>
      <c r="F80" s="40"/>
      <c r="G80" s="40"/>
      <c r="H80" s="40"/>
      <c r="I80" s="40"/>
      <c r="J80" s="40"/>
      <c r="K80"/>
      <c r="L80" s="152"/>
      <c r="M80" s="132"/>
      <c r="N80" s="132"/>
      <c r="O80" s="132" t="str">
        <f t="shared" si="73"/>
        <v/>
      </c>
      <c r="P80" s="132"/>
      <c r="Q80" s="132"/>
      <c r="R80" s="132"/>
      <c r="S80" s="132"/>
      <c r="T80" s="150"/>
      <c r="U80" s="132"/>
      <c r="V80" s="132"/>
      <c r="W80" s="132"/>
      <c r="X80" s="132"/>
      <c r="Y80" s="132"/>
      <c r="Z80" s="132"/>
      <c r="AA80" s="132"/>
      <c r="AB80" s="151"/>
      <c r="AC80" s="152"/>
      <c r="AD80" s="152"/>
      <c r="AE80" s="152"/>
      <c r="AF80" s="152"/>
      <c r="AG80" s="152"/>
      <c r="AH80" s="152"/>
      <c r="AI80" s="152"/>
      <c r="AJ80" s="153"/>
      <c r="AK80" s="152"/>
      <c r="AL80" s="152"/>
      <c r="AM80" s="152"/>
      <c r="AN80" s="152"/>
      <c r="AO80" s="152"/>
      <c r="AP80" s="152"/>
      <c r="AQ80" s="152"/>
      <c r="AR80" s="154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</row>
    <row r="81" spans="2:59" s="80" customFormat="1" hidden="1">
      <c r="B81" s="39"/>
      <c r="C81" s="39"/>
      <c r="D81" s="39"/>
      <c r="E81" s="39"/>
      <c r="F81" s="40"/>
      <c r="G81" s="40"/>
      <c r="H81" s="40"/>
      <c r="I81" s="40"/>
      <c r="J81" s="40"/>
      <c r="K81"/>
      <c r="L81" s="152"/>
      <c r="M81" s="132"/>
      <c r="N81" s="132"/>
      <c r="O81" s="132" t="str">
        <f t="shared" si="73"/>
        <v/>
      </c>
      <c r="P81" s="132"/>
      <c r="Q81" s="132"/>
      <c r="R81" s="132"/>
      <c r="S81" s="132"/>
      <c r="T81" s="150"/>
      <c r="U81" s="132"/>
      <c r="V81" s="132"/>
      <c r="W81" s="132"/>
      <c r="X81" s="132"/>
      <c r="Y81" s="132"/>
      <c r="Z81" s="132"/>
      <c r="AA81" s="132"/>
      <c r="AB81" s="151"/>
      <c r="AC81" s="152"/>
      <c r="AD81" s="152"/>
      <c r="AE81" s="152"/>
      <c r="AF81" s="152"/>
      <c r="AG81" s="152"/>
      <c r="AH81" s="152"/>
      <c r="AI81" s="152"/>
      <c r="AJ81" s="153"/>
      <c r="AK81" s="152"/>
      <c r="AL81" s="152"/>
      <c r="AM81" s="152"/>
      <c r="AN81" s="152"/>
      <c r="AO81" s="152"/>
      <c r="AP81" s="152"/>
      <c r="AQ81" s="152"/>
      <c r="AR81" s="154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</row>
    <row r="82" spans="2:59" s="80" customFormat="1" hidden="1">
      <c r="B82" s="39"/>
      <c r="C82" s="39"/>
      <c r="D82" s="39"/>
      <c r="E82" s="39"/>
      <c r="F82" s="40"/>
      <c r="G82" s="40"/>
      <c r="H82" s="40"/>
      <c r="I82" s="40"/>
      <c r="J82" s="40"/>
      <c r="K82"/>
      <c r="L82" s="152"/>
      <c r="M82" s="132"/>
      <c r="N82" s="132"/>
      <c r="O82" s="132" t="str">
        <f t="shared" si="73"/>
        <v/>
      </c>
      <c r="P82" s="132"/>
      <c r="Q82" s="132"/>
      <c r="R82" s="132"/>
      <c r="S82" s="132"/>
      <c r="T82" s="150"/>
      <c r="U82" s="132"/>
      <c r="V82" s="132"/>
      <c r="W82" s="132"/>
      <c r="X82" s="132"/>
      <c r="Y82" s="132"/>
      <c r="Z82" s="132"/>
      <c r="AA82" s="132"/>
      <c r="AB82" s="151"/>
      <c r="AC82" s="152"/>
      <c r="AD82" s="152"/>
      <c r="AE82" s="152"/>
      <c r="AF82" s="152"/>
      <c r="AG82" s="152"/>
      <c r="AH82" s="152"/>
      <c r="AI82" s="152"/>
      <c r="AJ82" s="153"/>
      <c r="AK82" s="152"/>
      <c r="AL82" s="152"/>
      <c r="AM82" s="152"/>
      <c r="AN82" s="152"/>
      <c r="AO82" s="152"/>
      <c r="AP82" s="152"/>
      <c r="AQ82" s="152"/>
      <c r="AR82" s="154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</row>
    <row r="83" spans="2:59" s="39" customFormat="1" hidden="1">
      <c r="F83" s="40"/>
      <c r="G83" s="40"/>
      <c r="H83" s="40"/>
      <c r="I83" s="40"/>
      <c r="J83" s="40"/>
      <c r="K83"/>
      <c r="L83" s="152"/>
      <c r="M83" s="132"/>
      <c r="N83" s="132"/>
      <c r="O83" s="132" t="str">
        <f t="shared" si="73"/>
        <v/>
      </c>
      <c r="P83" s="132"/>
      <c r="Q83" s="132"/>
      <c r="R83" s="132"/>
      <c r="S83" s="132"/>
      <c r="T83" s="150"/>
      <c r="U83" s="132"/>
      <c r="V83" s="132"/>
      <c r="W83" s="132"/>
      <c r="X83" s="132"/>
      <c r="Y83" s="132"/>
      <c r="Z83" s="132"/>
      <c r="AA83" s="132"/>
      <c r="AB83" s="151"/>
      <c r="AC83" s="152"/>
      <c r="AD83" s="152"/>
      <c r="AE83" s="152"/>
      <c r="AF83" s="152"/>
      <c r="AG83" s="152"/>
      <c r="AH83" s="152"/>
      <c r="AI83" s="152"/>
      <c r="AJ83" s="153"/>
      <c r="AK83" s="152"/>
      <c r="AL83" s="152"/>
      <c r="AM83" s="152"/>
      <c r="AN83" s="152"/>
      <c r="AO83" s="152"/>
      <c r="AP83" s="152"/>
      <c r="AQ83" s="152"/>
      <c r="AR83" s="154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</row>
    <row r="84" spans="2:59" s="39" customFormat="1" hidden="1">
      <c r="F84" s="40"/>
      <c r="G84" s="40"/>
      <c r="H84" s="40"/>
      <c r="I84" s="40"/>
      <c r="J84" s="40"/>
      <c r="K84"/>
      <c r="L84" s="152"/>
      <c r="M84" s="132"/>
      <c r="N84" s="132"/>
      <c r="O84" s="132" t="str">
        <f t="shared" si="73"/>
        <v/>
      </c>
      <c r="P84" s="132"/>
      <c r="Q84" s="132"/>
      <c r="R84" s="132"/>
      <c r="S84" s="132"/>
      <c r="T84" s="150"/>
      <c r="U84" s="132"/>
      <c r="V84" s="132"/>
      <c r="W84" s="132"/>
      <c r="X84" s="132"/>
      <c r="Y84" s="132"/>
      <c r="Z84" s="132"/>
      <c r="AA84" s="132"/>
      <c r="AB84" s="151"/>
      <c r="AC84" s="152"/>
      <c r="AD84" s="152"/>
      <c r="AE84" s="152"/>
      <c r="AF84" s="152"/>
      <c r="AG84" s="152"/>
      <c r="AH84" s="152"/>
      <c r="AI84" s="152"/>
      <c r="AJ84" s="153"/>
      <c r="AK84" s="152"/>
      <c r="AL84" s="152"/>
      <c r="AM84" s="152"/>
      <c r="AN84" s="152"/>
      <c r="AO84" s="152"/>
      <c r="AP84" s="152"/>
      <c r="AQ84" s="152"/>
      <c r="AR84" s="154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</row>
    <row r="85" spans="2:59" s="39" customFormat="1" hidden="1">
      <c r="F85" s="40"/>
      <c r="G85" s="40"/>
      <c r="H85" s="40"/>
      <c r="I85" s="40"/>
      <c r="J85" s="40"/>
      <c r="K85"/>
      <c r="L85" s="152"/>
      <c r="M85" s="132"/>
      <c r="N85" s="132"/>
      <c r="O85" s="132" t="str">
        <f t="shared" si="73"/>
        <v/>
      </c>
      <c r="P85" s="132"/>
      <c r="Q85" s="132"/>
      <c r="R85" s="132"/>
      <c r="S85" s="132"/>
      <c r="T85" s="150"/>
      <c r="U85" s="132"/>
      <c r="V85" s="132"/>
      <c r="W85" s="132"/>
      <c r="X85" s="132"/>
      <c r="Y85" s="132"/>
      <c r="Z85" s="132"/>
      <c r="AA85" s="132"/>
      <c r="AB85" s="151"/>
      <c r="AC85" s="152"/>
      <c r="AD85" s="152"/>
      <c r="AE85" s="152"/>
      <c r="AF85" s="152"/>
      <c r="AG85" s="152"/>
      <c r="AH85" s="152"/>
      <c r="AI85" s="152"/>
      <c r="AJ85" s="153"/>
      <c r="AK85" s="152"/>
      <c r="AL85" s="152"/>
      <c r="AM85" s="152"/>
      <c r="AN85" s="152"/>
      <c r="AO85" s="152"/>
      <c r="AP85" s="152"/>
      <c r="AQ85" s="152"/>
      <c r="AR85" s="154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</row>
  </sheetData>
  <autoFilter ref="B4:AA85" xr:uid="{E898F206-EBAC-4E70-B00B-819101101198}">
    <filterColumn colId="3">
      <filters>
        <filter val="Digisolutions"/>
        <filter val="SEMAPA"/>
      </filters>
    </filterColumn>
  </autoFilter>
  <phoneticPr fontId="44" type="noConversion"/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1"/>
  <sheetViews>
    <sheetView topLeftCell="A13" zoomScale="130" zoomScaleNormal="130" workbookViewId="0">
      <selection activeCell="B10" sqref="B10"/>
    </sheetView>
  </sheetViews>
  <sheetFormatPr defaultColWidth="16.85546875" defaultRowHeight="15"/>
  <cols>
    <col min="1" max="16384" width="16.85546875" style="3"/>
  </cols>
  <sheetData>
    <row r="1" spans="1:59" ht="105">
      <c r="K1" s="38" t="s">
        <v>722</v>
      </c>
      <c r="L1" s="38" t="s">
        <v>723</v>
      </c>
      <c r="M1" s="38" t="s">
        <v>722</v>
      </c>
      <c r="N1" s="38" t="s">
        <v>860</v>
      </c>
      <c r="O1" s="38" t="s">
        <v>722</v>
      </c>
      <c r="P1" s="38" t="s">
        <v>860</v>
      </c>
      <c r="Q1" s="38" t="s">
        <v>722</v>
      </c>
      <c r="R1" s="38" t="s">
        <v>860</v>
      </c>
      <c r="S1" s="38" t="s">
        <v>722</v>
      </c>
      <c r="T1" s="38" t="s">
        <v>860</v>
      </c>
      <c r="U1" s="38" t="s">
        <v>722</v>
      </c>
      <c r="V1" s="38" t="s">
        <v>860</v>
      </c>
      <c r="W1" s="38" t="s">
        <v>722</v>
      </c>
      <c r="X1" s="38" t="s">
        <v>860</v>
      </c>
      <c r="Y1" s="38" t="s">
        <v>722</v>
      </c>
      <c r="Z1" s="38" t="s">
        <v>860</v>
      </c>
      <c r="AA1" s="38" t="s">
        <v>722</v>
      </c>
      <c r="AB1" s="38" t="s">
        <v>860</v>
      </c>
      <c r="AC1" s="38" t="s">
        <v>722</v>
      </c>
      <c r="AD1" s="38" t="s">
        <v>860</v>
      </c>
      <c r="AE1" s="38" t="s">
        <v>722</v>
      </c>
      <c r="AF1" s="38" t="s">
        <v>860</v>
      </c>
      <c r="AG1" s="38" t="s">
        <v>722</v>
      </c>
      <c r="AH1" s="38" t="s">
        <v>860</v>
      </c>
      <c r="AI1" s="38" t="s">
        <v>722</v>
      </c>
      <c r="AJ1" s="38" t="s">
        <v>860</v>
      </c>
      <c r="AK1" s="38" t="s">
        <v>724</v>
      </c>
      <c r="AL1" s="38" t="s">
        <v>860</v>
      </c>
      <c r="AM1" s="38" t="s">
        <v>724</v>
      </c>
      <c r="AN1" s="38" t="s">
        <v>860</v>
      </c>
      <c r="AO1" s="38" t="s">
        <v>724</v>
      </c>
      <c r="AP1" s="38" t="s">
        <v>860</v>
      </c>
      <c r="AR1" s="38" t="s">
        <v>722</v>
      </c>
      <c r="AS1" s="38" t="s">
        <v>860</v>
      </c>
      <c r="AT1" s="38" t="s">
        <v>722</v>
      </c>
      <c r="AU1" s="38" t="s">
        <v>860</v>
      </c>
      <c r="AV1" s="38" t="s">
        <v>722</v>
      </c>
      <c r="AW1" s="38" t="s">
        <v>860</v>
      </c>
      <c r="AX1" s="38" t="s">
        <v>722</v>
      </c>
      <c r="AY1" s="38" t="s">
        <v>860</v>
      </c>
      <c r="AZ1" s="38" t="s">
        <v>722</v>
      </c>
      <c r="BA1" s="38" t="s">
        <v>860</v>
      </c>
      <c r="BB1" s="38" t="s">
        <v>722</v>
      </c>
      <c r="BC1" s="38" t="s">
        <v>860</v>
      </c>
      <c r="BD1" s="38" t="s">
        <v>722</v>
      </c>
      <c r="BE1" s="38" t="s">
        <v>860</v>
      </c>
      <c r="BF1" s="38" t="s">
        <v>722</v>
      </c>
      <c r="BG1" s="38" t="s">
        <v>860</v>
      </c>
    </row>
    <row r="2" spans="1:59" s="37" customFormat="1" ht="36">
      <c r="A2" s="35" t="s">
        <v>861</v>
      </c>
      <c r="B2" s="36" t="s">
        <v>725</v>
      </c>
      <c r="C2" s="36" t="s">
        <v>862</v>
      </c>
      <c r="D2" s="36" t="s">
        <v>729</v>
      </c>
      <c r="E2" s="36" t="s">
        <v>730</v>
      </c>
      <c r="F2" s="36" t="s">
        <v>863</v>
      </c>
      <c r="G2" s="36" t="s">
        <v>864</v>
      </c>
      <c r="H2" s="36" t="s">
        <v>865</v>
      </c>
      <c r="I2" s="36" t="s">
        <v>866</v>
      </c>
      <c r="J2" s="36" t="s">
        <v>867</v>
      </c>
      <c r="K2" s="19" t="s">
        <v>735</v>
      </c>
      <c r="L2" s="59" t="s">
        <v>735</v>
      </c>
      <c r="M2" s="19" t="s">
        <v>736</v>
      </c>
      <c r="N2" s="59" t="s">
        <v>736</v>
      </c>
      <c r="O2" s="19" t="s">
        <v>737</v>
      </c>
      <c r="P2" s="59" t="s">
        <v>737</v>
      </c>
      <c r="Q2" s="19" t="s">
        <v>738</v>
      </c>
      <c r="R2" s="59" t="s">
        <v>738</v>
      </c>
      <c r="S2" s="19" t="s">
        <v>739</v>
      </c>
      <c r="T2" s="60" t="s">
        <v>739</v>
      </c>
      <c r="U2" s="19" t="s">
        <v>740</v>
      </c>
      <c r="V2" s="59" t="s">
        <v>740</v>
      </c>
      <c r="W2" s="19" t="s">
        <v>741</v>
      </c>
      <c r="X2" s="59" t="s">
        <v>742</v>
      </c>
      <c r="Y2" s="19" t="s">
        <v>743</v>
      </c>
      <c r="Z2" s="59" t="s">
        <v>743</v>
      </c>
      <c r="AA2" s="103" t="s">
        <v>744</v>
      </c>
      <c r="AB2" s="93" t="s">
        <v>744</v>
      </c>
      <c r="AC2" s="94" t="s">
        <v>745</v>
      </c>
      <c r="AD2" s="95" t="s">
        <v>745</v>
      </c>
      <c r="AE2" s="94" t="s">
        <v>746</v>
      </c>
      <c r="AF2" s="95" t="s">
        <v>746</v>
      </c>
      <c r="AG2" s="94" t="s">
        <v>747</v>
      </c>
      <c r="AH2" s="95" t="s">
        <v>747</v>
      </c>
      <c r="AI2" s="94" t="s">
        <v>748</v>
      </c>
      <c r="AJ2" s="97" t="s">
        <v>748</v>
      </c>
      <c r="AK2" s="94" t="s">
        <v>749</v>
      </c>
      <c r="AL2" s="95" t="s">
        <v>749</v>
      </c>
      <c r="AM2" s="94" t="s">
        <v>750</v>
      </c>
      <c r="AN2" s="95" t="s">
        <v>751</v>
      </c>
      <c r="AO2" s="94" t="s">
        <v>752</v>
      </c>
      <c r="AP2" s="95" t="s">
        <v>752</v>
      </c>
      <c r="AQ2" s="37" t="s">
        <v>868</v>
      </c>
      <c r="AR2" s="104" t="s">
        <v>753</v>
      </c>
      <c r="AS2" s="99" t="s">
        <v>753</v>
      </c>
      <c r="AT2" s="100" t="s">
        <v>754</v>
      </c>
      <c r="AU2" s="101" t="s">
        <v>754</v>
      </c>
      <c r="AV2" s="100" t="s">
        <v>755</v>
      </c>
      <c r="AW2" s="101" t="s">
        <v>755</v>
      </c>
      <c r="AX2" s="100" t="s">
        <v>756</v>
      </c>
      <c r="AY2" s="101" t="s">
        <v>756</v>
      </c>
      <c r="AZ2" s="100" t="s">
        <v>757</v>
      </c>
      <c r="BA2" s="102" t="s">
        <v>757</v>
      </c>
      <c r="BB2" s="100" t="s">
        <v>758</v>
      </c>
      <c r="BC2" s="101" t="s">
        <v>758</v>
      </c>
      <c r="BD2" s="100" t="s">
        <v>759</v>
      </c>
      <c r="BE2" s="101" t="s">
        <v>760</v>
      </c>
      <c r="BF2" s="100" t="s">
        <v>761</v>
      </c>
      <c r="BG2" s="101" t="s">
        <v>761</v>
      </c>
    </row>
    <row r="3" spans="1:59" ht="132">
      <c r="A3" s="34" t="s">
        <v>869</v>
      </c>
      <c r="B3" s="6" t="s">
        <v>870</v>
      </c>
      <c r="C3" s="6" t="s">
        <v>860</v>
      </c>
      <c r="D3" s="6" t="s">
        <v>871</v>
      </c>
      <c r="E3" s="6" t="s">
        <v>872</v>
      </c>
      <c r="F3" s="6" t="s">
        <v>873</v>
      </c>
      <c r="H3" s="6" t="s">
        <v>874</v>
      </c>
      <c r="I3" s="6"/>
      <c r="J3" s="6" t="s">
        <v>875</v>
      </c>
    </row>
    <row r="4" spans="1:59" s="7" customFormat="1" ht="84">
      <c r="A4" s="34" t="s">
        <v>876</v>
      </c>
      <c r="B4" s="5" t="s">
        <v>877</v>
      </c>
      <c r="C4" s="5" t="s">
        <v>878</v>
      </c>
      <c r="D4" s="43" t="s">
        <v>879</v>
      </c>
      <c r="E4" s="43" t="s">
        <v>880</v>
      </c>
      <c r="F4" s="5" t="s">
        <v>881</v>
      </c>
      <c r="H4" s="105" t="s">
        <v>882</v>
      </c>
      <c r="I4" s="5"/>
      <c r="J4" s="5" t="s">
        <v>883</v>
      </c>
    </row>
    <row r="5" spans="1:59" ht="36">
      <c r="D5" s="43" t="s">
        <v>884</v>
      </c>
      <c r="E5" s="43" t="s">
        <v>885</v>
      </c>
      <c r="H5" s="106" t="s">
        <v>886</v>
      </c>
    </row>
    <row r="6" spans="1:59" ht="24">
      <c r="D6" s="43" t="s">
        <v>887</v>
      </c>
      <c r="E6" s="43" t="s">
        <v>888</v>
      </c>
    </row>
    <row r="7" spans="1:59" ht="56.25">
      <c r="C7" s="47" t="s">
        <v>889</v>
      </c>
      <c r="D7" s="45" t="s">
        <v>890</v>
      </c>
      <c r="E7" s="43" t="s">
        <v>891</v>
      </c>
    </row>
    <row r="8" spans="1:59" ht="56.25">
      <c r="C8" s="47" t="s">
        <v>889</v>
      </c>
      <c r="D8" s="45" t="s">
        <v>892</v>
      </c>
      <c r="E8" s="43" t="s">
        <v>893</v>
      </c>
    </row>
    <row r="9" spans="1:59" ht="56.25">
      <c r="C9" s="47" t="s">
        <v>889</v>
      </c>
      <c r="D9" s="45" t="s">
        <v>894</v>
      </c>
      <c r="E9" s="4"/>
    </row>
    <row r="10" spans="1:59" ht="56.25">
      <c r="C10" s="47" t="s">
        <v>889</v>
      </c>
      <c r="D10" s="45" t="s">
        <v>895</v>
      </c>
    </row>
    <row r="11" spans="1:59" ht="56.25">
      <c r="C11" s="47" t="s">
        <v>889</v>
      </c>
      <c r="D11" s="45" t="s">
        <v>896</v>
      </c>
    </row>
    <row r="12" spans="1:59" ht="60">
      <c r="C12" s="47" t="s">
        <v>889</v>
      </c>
      <c r="D12" s="45" t="s">
        <v>897</v>
      </c>
    </row>
    <row r="13" spans="1:59" ht="76.5">
      <c r="C13" s="46" t="s">
        <v>898</v>
      </c>
      <c r="D13" s="44" t="s">
        <v>899</v>
      </c>
    </row>
    <row r="14" spans="1:59" ht="76.5">
      <c r="C14" s="46" t="s">
        <v>898</v>
      </c>
      <c r="D14" s="44" t="s">
        <v>900</v>
      </c>
    </row>
    <row r="15" spans="1:59" ht="76.5">
      <c r="C15" s="46" t="s">
        <v>898</v>
      </c>
      <c r="D15" s="44" t="s">
        <v>901</v>
      </c>
    </row>
    <row r="16" spans="1:59" ht="76.5">
      <c r="C16" s="46" t="s">
        <v>898</v>
      </c>
      <c r="D16" s="44" t="s">
        <v>902</v>
      </c>
    </row>
    <row r="17" spans="3:4" ht="30">
      <c r="C17" s="3" t="s">
        <v>903</v>
      </c>
      <c r="D17" s="43" t="s">
        <v>904</v>
      </c>
    </row>
    <row r="18" spans="3:4" ht="30">
      <c r="C18" s="3" t="s">
        <v>903</v>
      </c>
      <c r="D18" s="43" t="s">
        <v>905</v>
      </c>
    </row>
    <row r="19" spans="3:4" ht="30">
      <c r="C19" s="3" t="s">
        <v>903</v>
      </c>
      <c r="D19" s="43" t="s">
        <v>906</v>
      </c>
    </row>
    <row r="20" spans="3:4" ht="90">
      <c r="C20" s="47" t="s">
        <v>907</v>
      </c>
      <c r="D20" s="5" t="s">
        <v>908</v>
      </c>
    </row>
    <row r="21" spans="3:4" ht="90">
      <c r="C21" s="47" t="s">
        <v>907</v>
      </c>
      <c r="D21" s="5" t="s">
        <v>909</v>
      </c>
    </row>
  </sheetData>
  <pageMargins left="0.7" right="0.7" top="0.75" bottom="0.75" header="0.3" footer="0.3"/>
  <pageSetup orientation="portrait" r:id="rId1"/>
  <headerFooter>
    <oddFooter>&amp;L_x000D_&amp;1#&amp;"Calibri"&amp;10&amp;K000000 Information Rating: INTERNAL(I)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0A58-7420-0D42-BFD2-49E35FDF2A58}">
  <dimension ref="A1:AW169"/>
  <sheetViews>
    <sheetView topLeftCell="AA2" workbookViewId="0">
      <selection activeCell="AA23" sqref="AA23"/>
    </sheetView>
  </sheetViews>
  <sheetFormatPr defaultColWidth="9.140625" defaultRowHeight="15"/>
  <cols>
    <col min="1" max="1" width="16" style="48" customWidth="1"/>
    <col min="2" max="2" width="19.42578125" style="48" bestFit="1" customWidth="1"/>
    <col min="3" max="3" width="68.85546875" style="48" customWidth="1"/>
    <col min="4" max="4" width="17.85546875" style="48" bestFit="1" customWidth="1"/>
    <col min="5" max="23" width="9.140625" style="48"/>
    <col min="24" max="24" width="10" style="48" customWidth="1"/>
    <col min="25" max="26" width="0" style="48" hidden="1" customWidth="1"/>
    <col min="27" max="30" width="9.140625" style="48"/>
    <col min="31" max="31" width="34.140625" style="48" customWidth="1"/>
    <col min="32" max="32" width="113.5703125" style="48" customWidth="1"/>
    <col min="33" max="16384" width="9.140625" style="48"/>
  </cols>
  <sheetData>
    <row r="1" spans="2:49" ht="18.75">
      <c r="C1" s="236" t="s">
        <v>910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2:49" ht="18.75">
      <c r="C2" s="5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49">
      <c r="C3" s="235" t="s">
        <v>911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55"/>
    </row>
    <row r="4" spans="2:49">
      <c r="C4" s="235" t="s">
        <v>912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55"/>
    </row>
    <row r="5" spans="2:49">
      <c r="C5" s="53" t="s">
        <v>913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5"/>
    </row>
    <row r="6" spans="2:49">
      <c r="C6" s="53" t="s">
        <v>914</v>
      </c>
      <c r="D6" s="56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5"/>
    </row>
    <row r="7" spans="2:49">
      <c r="C7" s="110" t="s">
        <v>915</v>
      </c>
      <c r="D7" s="110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9" spans="2:49" ht="15.75">
      <c r="C9" s="58" t="s">
        <v>916</v>
      </c>
      <c r="D9" s="49"/>
    </row>
    <row r="10" spans="2:49">
      <c r="B10" s="48" t="s">
        <v>917</v>
      </c>
      <c r="C10" s="51" t="s">
        <v>918</v>
      </c>
      <c r="D10" s="238" t="s">
        <v>919</v>
      </c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40" t="s">
        <v>920</v>
      </c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>
      <c r="B11" s="48" t="s">
        <v>921</v>
      </c>
      <c r="C11" s="107" t="s">
        <v>922</v>
      </c>
      <c r="D11" s="48" t="s">
        <v>923</v>
      </c>
      <c r="AA11" s="226" t="s">
        <v>924</v>
      </c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</row>
    <row r="12" spans="2:49">
      <c r="B12" s="48" t="s">
        <v>925</v>
      </c>
      <c r="C12" s="107" t="s">
        <v>926</v>
      </c>
      <c r="D12" s="48" t="s">
        <v>927</v>
      </c>
      <c r="AA12" s="226" t="s">
        <v>928</v>
      </c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</row>
    <row r="13" spans="2:49">
      <c r="B13" s="48" t="s">
        <v>929</v>
      </c>
      <c r="C13" s="107" t="s">
        <v>930</v>
      </c>
      <c r="D13" s="48" t="s">
        <v>931</v>
      </c>
      <c r="AA13" s="226" t="s">
        <v>931</v>
      </c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</row>
    <row r="14" spans="2:49">
      <c r="C14" s="48" t="s">
        <v>932</v>
      </c>
      <c r="D14" s="48" t="s">
        <v>933</v>
      </c>
      <c r="AA14" s="226" t="s">
        <v>934</v>
      </c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</row>
    <row r="15" spans="2:49">
      <c r="C15" s="48" t="s">
        <v>935</v>
      </c>
      <c r="D15" s="48" t="s">
        <v>936</v>
      </c>
      <c r="AA15" s="226" t="s">
        <v>936</v>
      </c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</row>
    <row r="16" spans="2:49">
      <c r="C16" s="107" t="s">
        <v>937</v>
      </c>
      <c r="D16" s="48" t="s">
        <v>938</v>
      </c>
      <c r="AA16" s="226" t="s">
        <v>939</v>
      </c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</row>
    <row r="17" spans="3:49">
      <c r="C17" s="107" t="s">
        <v>940</v>
      </c>
      <c r="D17" s="108" t="s">
        <v>941</v>
      </c>
      <c r="AA17" s="226" t="s">
        <v>942</v>
      </c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</row>
    <row r="18" spans="3:49">
      <c r="C18" t="s">
        <v>943</v>
      </c>
      <c r="D18" s="48" t="s">
        <v>938</v>
      </c>
      <c r="AA18" s="226" t="s">
        <v>939</v>
      </c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</row>
    <row r="19" spans="3:49">
      <c r="C19" t="s">
        <v>944</v>
      </c>
      <c r="D19" s="48" t="s">
        <v>945</v>
      </c>
      <c r="AA19" s="226" t="s">
        <v>946</v>
      </c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</row>
    <row r="20" spans="3:49">
      <c r="C20" t="s">
        <v>947</v>
      </c>
      <c r="D20" s="48" t="s">
        <v>948</v>
      </c>
      <c r="AA20" s="226" t="s">
        <v>949</v>
      </c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</row>
    <row r="21" spans="3:49">
      <c r="C21" s="48" t="s">
        <v>950</v>
      </c>
      <c r="D21" s="48" t="s">
        <v>951</v>
      </c>
      <c r="AA21" s="226" t="s">
        <v>952</v>
      </c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</row>
    <row r="22" spans="3:49">
      <c r="C22" s="48" t="s">
        <v>953</v>
      </c>
      <c r="D22" s="48" t="s">
        <v>954</v>
      </c>
      <c r="AA22" s="226" t="s">
        <v>955</v>
      </c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</row>
    <row r="23" spans="3:49">
      <c r="C23" s="48" t="s">
        <v>956</v>
      </c>
      <c r="D23" s="48" t="s">
        <v>957</v>
      </c>
      <c r="AA23" s="226" t="s">
        <v>958</v>
      </c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</row>
    <row r="24" spans="3:49">
      <c r="C24" s="48" t="s">
        <v>959</v>
      </c>
      <c r="D24" s="48" t="s">
        <v>960</v>
      </c>
      <c r="AA24" s="226" t="s">
        <v>961</v>
      </c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</row>
    <row r="25" spans="3:49">
      <c r="C25" s="48" t="s">
        <v>962</v>
      </c>
      <c r="D25" s="48" t="s">
        <v>963</v>
      </c>
      <c r="AA25" s="226" t="s">
        <v>964</v>
      </c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</row>
    <row r="26" spans="3:49">
      <c r="C26" s="48" t="s">
        <v>965</v>
      </c>
      <c r="D26" s="48" t="s">
        <v>966</v>
      </c>
      <c r="AA26" s="226" t="s">
        <v>967</v>
      </c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</row>
    <row r="27" spans="3:49">
      <c r="C27" s="48" t="s">
        <v>968</v>
      </c>
      <c r="D27" s="48" t="s">
        <v>969</v>
      </c>
      <c r="AA27" s="226" t="s">
        <v>970</v>
      </c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</row>
    <row r="28" spans="3:49">
      <c r="C28" s="111" t="s">
        <v>971</v>
      </c>
      <c r="D28" s="48" t="s">
        <v>972</v>
      </c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</row>
    <row r="29" spans="3:49">
      <c r="C29" s="111" t="s">
        <v>973</v>
      </c>
      <c r="D29" s="48" t="s">
        <v>974</v>
      </c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</row>
    <row r="30" spans="3:49">
      <c r="C30" s="112" t="s">
        <v>975</v>
      </c>
      <c r="D30" s="48" t="s">
        <v>976</v>
      </c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</row>
    <row r="31" spans="3:49">
      <c r="C31" s="112" t="s">
        <v>977</v>
      </c>
      <c r="D31" t="s">
        <v>978</v>
      </c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</row>
    <row r="32" spans="3:49">
      <c r="C32" t="s">
        <v>979</v>
      </c>
      <c r="D32" s="64" t="s">
        <v>980</v>
      </c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</row>
    <row r="33" spans="1:49">
      <c r="C33" t="s">
        <v>981</v>
      </c>
      <c r="D33" s="113" t="s">
        <v>982</v>
      </c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</row>
    <row r="34" spans="1:49">
      <c r="C34" s="107" t="s">
        <v>983</v>
      </c>
      <c r="D34" s="48" t="s">
        <v>984</v>
      </c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</row>
    <row r="35" spans="1:49">
      <c r="C35" s="48" t="s">
        <v>985</v>
      </c>
      <c r="D35" s="48" t="s">
        <v>986</v>
      </c>
    </row>
    <row r="36" spans="1:49" s="75" customFormat="1"/>
    <row r="37" spans="1:49" s="75" customFormat="1"/>
    <row r="39" spans="1:49" ht="15.75">
      <c r="C39" s="58" t="s">
        <v>987</v>
      </c>
      <c r="D39" s="49"/>
    </row>
    <row r="40" spans="1:49">
      <c r="C40" s="235" t="s">
        <v>911</v>
      </c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</row>
    <row r="41" spans="1:49">
      <c r="C41" s="63" t="s">
        <v>988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pans="1:49">
      <c r="C42" s="53" t="s">
        <v>989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r="43" spans="1:49">
      <c r="C43" s="53" t="s">
        <v>990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5" spans="1:49" ht="19.5" customHeight="1">
      <c r="C45" s="72" t="s">
        <v>918</v>
      </c>
      <c r="D45" s="232" t="s">
        <v>919</v>
      </c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4"/>
    </row>
    <row r="46" spans="1:49" ht="15" customHeight="1">
      <c r="A46" s="231" t="s">
        <v>991</v>
      </c>
      <c r="B46" s="61" t="s">
        <v>992</v>
      </c>
      <c r="C46" s="65" t="str">
        <f>$A46&amp;" - "&amp;B46</f>
        <v>1. Instituções 
de crédito - Elegibilidade</v>
      </c>
      <c r="D46" s="69" t="s">
        <v>993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</row>
    <row r="47" spans="1:49">
      <c r="A47" s="228"/>
      <c r="B47" s="67" t="s">
        <v>994</v>
      </c>
      <c r="C47" s="48" t="str">
        <f t="shared" ref="C47:C49" si="0">$A$46&amp;" - "&amp;B47</f>
        <v>1. Instituções 
de crédito - Alinhamento</v>
      </c>
      <c r="D47" s="64" t="s">
        <v>995</v>
      </c>
      <c r="E47" s="70"/>
    </row>
    <row r="48" spans="1:49">
      <c r="A48" s="228"/>
      <c r="B48" s="67" t="s">
        <v>996</v>
      </c>
      <c r="C48" s="48" t="str">
        <f t="shared" si="0"/>
        <v>1. Instituções 
de crédito - Transição/Adaptação</v>
      </c>
      <c r="D48" s="64" t="s">
        <v>997</v>
      </c>
    </row>
    <row r="49" spans="1:30">
      <c r="A49" s="228"/>
      <c r="B49" s="67" t="s">
        <v>998</v>
      </c>
      <c r="C49" s="48" t="str">
        <f t="shared" si="0"/>
        <v>1. Instituções 
de crédito - Capacitante</v>
      </c>
      <c r="D49" s="64" t="s">
        <v>999</v>
      </c>
    </row>
    <row r="50" spans="1:30" ht="15" customHeight="1">
      <c r="A50" s="231" t="s">
        <v>1000</v>
      </c>
      <c r="B50" s="61" t="s">
        <v>992</v>
      </c>
      <c r="C50" s="65" t="str">
        <f>$A$50&amp;" - "&amp;B50</f>
        <v>2. Empresas 
de investimento - Elegibilidade</v>
      </c>
      <c r="D50" s="69" t="s">
        <v>1001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</row>
    <row r="51" spans="1:30">
      <c r="A51" s="228"/>
      <c r="B51" s="67" t="s">
        <v>994</v>
      </c>
      <c r="C51" s="48" t="str">
        <f>$A$50&amp;" - "&amp;B51</f>
        <v>2. Empresas 
de investimento - Alinhamento</v>
      </c>
      <c r="D51" s="64" t="s">
        <v>1002</v>
      </c>
    </row>
    <row r="52" spans="1:30">
      <c r="A52" s="228"/>
      <c r="B52" s="67" t="s">
        <v>996</v>
      </c>
      <c r="C52" s="48" t="str">
        <f>$A$50&amp;" - "&amp;B52</f>
        <v>2. Empresas 
de investimento - Transição/Adaptação</v>
      </c>
      <c r="D52" s="64" t="s">
        <v>1003</v>
      </c>
    </row>
    <row r="53" spans="1:30">
      <c r="A53" s="229"/>
      <c r="B53" s="62" t="s">
        <v>998</v>
      </c>
      <c r="C53" s="66" t="str">
        <f>$A$50&amp;" - "&amp;B53</f>
        <v>2. Empresas 
de investimento - Capacitante</v>
      </c>
      <c r="D53" s="71" t="s">
        <v>1004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</row>
    <row r="54" spans="1:30">
      <c r="A54" s="243" t="s">
        <v>1005</v>
      </c>
      <c r="B54" s="68" t="s">
        <v>992</v>
      </c>
      <c r="C54" s="48" t="str">
        <f>$A$54&amp;" - "&amp;B54</f>
        <v>3. Sociedades 
gestoras - Elegibilidade</v>
      </c>
      <c r="D54" s="64" t="s">
        <v>1006</v>
      </c>
    </row>
    <row r="55" spans="1:30">
      <c r="A55" s="228"/>
      <c r="B55" s="67" t="s">
        <v>994</v>
      </c>
      <c r="C55" s="48" t="str">
        <f>$A$54&amp;" - "&amp;B55</f>
        <v>3. Sociedades 
gestoras - Alinhamento</v>
      </c>
      <c r="D55" s="64" t="s">
        <v>1007</v>
      </c>
    </row>
    <row r="56" spans="1:30">
      <c r="A56" s="228"/>
      <c r="B56" s="67" t="s">
        <v>996</v>
      </c>
      <c r="C56" s="48" t="str">
        <f>$A$54&amp;" - "&amp;B56</f>
        <v>3. Sociedades 
gestoras - Transição/Adaptação</v>
      </c>
      <c r="D56" s="64" t="s">
        <v>1008</v>
      </c>
    </row>
    <row r="57" spans="1:30">
      <c r="A57" s="229"/>
      <c r="B57" s="62" t="s">
        <v>998</v>
      </c>
      <c r="C57" s="66" t="str">
        <f>$A$54&amp;" - "&amp;B57</f>
        <v>3. Sociedades 
gestoras - Capacitante</v>
      </c>
      <c r="D57" s="71" t="s">
        <v>1009</v>
      </c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58" spans="1:30">
      <c r="A58" s="243" t="s">
        <v>1010</v>
      </c>
      <c r="B58" s="68" t="s">
        <v>992</v>
      </c>
      <c r="C58" s="48" t="str">
        <f>$A$58&amp;" - "&amp;B58</f>
        <v>4. Empresas de seguros - Elegibilidade</v>
      </c>
      <c r="D58" s="64" t="s">
        <v>1011</v>
      </c>
    </row>
    <row r="59" spans="1:30">
      <c r="A59" s="228"/>
      <c r="B59" s="67" t="s">
        <v>994</v>
      </c>
      <c r="C59" s="48" t="str">
        <f>$A$58&amp;" - "&amp;B59</f>
        <v>4. Empresas de seguros - Alinhamento</v>
      </c>
      <c r="D59" s="64" t="s">
        <v>1012</v>
      </c>
    </row>
    <row r="60" spans="1:30">
      <c r="A60" s="228"/>
      <c r="B60" s="67" t="s">
        <v>996</v>
      </c>
      <c r="C60" s="48" t="str">
        <f>$A$58&amp;" - "&amp;B60</f>
        <v>4. Empresas de seguros - Transição/Adaptação</v>
      </c>
      <c r="D60" s="64" t="s">
        <v>1013</v>
      </c>
    </row>
    <row r="61" spans="1:30">
      <c r="A61" s="229"/>
      <c r="B61" s="62" t="s">
        <v>998</v>
      </c>
      <c r="C61" s="66" t="str">
        <f>$A$58&amp;" - "&amp;B61</f>
        <v>4. Empresas de seguros - Capacitante</v>
      </c>
      <c r="D61" s="71" t="s">
        <v>1014</v>
      </c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1:30">
      <c r="A62" s="244" t="s">
        <v>1015</v>
      </c>
      <c r="B62" s="68" t="s">
        <v>992</v>
      </c>
      <c r="C62" s="48" t="str">
        <f>$A$62&amp;" - "&amp;B62</f>
        <v>5. Empresas não-financeiras 
(sujeitas a NFRD) - Elegibilidade</v>
      </c>
      <c r="D62" s="64" t="s">
        <v>1016</v>
      </c>
    </row>
    <row r="63" spans="1:30">
      <c r="A63" s="245"/>
      <c r="B63" s="67" t="s">
        <v>994</v>
      </c>
      <c r="C63" s="48" t="str">
        <f>$A$62&amp;" - "&amp;B63</f>
        <v>5. Empresas não-financeiras 
(sujeitas a NFRD) - Alinhamento</v>
      </c>
      <c r="D63" s="64" t="s">
        <v>1017</v>
      </c>
    </row>
    <row r="64" spans="1:30">
      <c r="A64" s="245"/>
      <c r="B64" s="67" t="s">
        <v>996</v>
      </c>
      <c r="C64" s="48" t="str">
        <f>$A$62&amp;" - "&amp;B64</f>
        <v>5. Empresas não-financeiras 
(sujeitas a NFRD) - Transição/Adaptação</v>
      </c>
      <c r="D64" s="64" t="s">
        <v>1018</v>
      </c>
    </row>
    <row r="65" spans="1:30">
      <c r="A65" s="246"/>
      <c r="B65" s="62" t="s">
        <v>998</v>
      </c>
      <c r="C65" s="66" t="str">
        <f>$A$62&amp;" - "&amp;B65</f>
        <v>5. Empresas não-financeiras 
(sujeitas a NFRD) - Capacitante</v>
      </c>
      <c r="D65" s="71" t="s">
        <v>1019</v>
      </c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1:30">
      <c r="A66" s="244" t="s">
        <v>1020</v>
      </c>
      <c r="B66" s="68" t="s">
        <v>992</v>
      </c>
      <c r="C66" s="48" t="str">
        <f>$A$66&amp;" - "&amp;B66</f>
        <v>Empresas 
(para efeitos de GAR) - Elegibilidade</v>
      </c>
      <c r="D66" s="64" t="str">
        <f>"Somatório de "&amp;C46&amp;", "&amp;C50&amp;", "&amp;C54&amp;", "&amp;C58&amp;" e "&amp;C62</f>
        <v>Somatório de 1. Instituções 
de crédito - Elegibilidade, 2. Empresas 
de investimento - Elegibilidade, 3. Sociedades 
gestoras - Elegibilidade, 4. Empresas de seguros - Elegibilidade e 5. Empresas não-financeiras 
(sujeitas a NFRD) - Elegibilidade</v>
      </c>
    </row>
    <row r="67" spans="1:30">
      <c r="A67" s="245"/>
      <c r="B67" s="67" t="s">
        <v>994</v>
      </c>
      <c r="C67" s="48" t="str">
        <f>$A$66&amp;" - "&amp;B67</f>
        <v>Empresas 
(para efeitos de GAR) - Alinhamento</v>
      </c>
      <c r="D67" s="64" t="str">
        <f>"Somatório de "&amp;C47&amp;", "&amp;C51&amp;", "&amp;C55&amp;", "&amp;C59&amp;" e "&amp;C63</f>
        <v>Somatório de 1. Instituções 
de crédito - Alinhamento, 2. Empresas 
de investimento - Alinhamento, 3. Sociedades 
gestoras - Alinhamento, 4. Empresas de seguros - Alinhamento e 5. Empresas não-financeiras 
(sujeitas a NFRD) - Alinhamento</v>
      </c>
    </row>
    <row r="68" spans="1:30">
      <c r="A68" s="245"/>
      <c r="B68" s="67" t="s">
        <v>996</v>
      </c>
      <c r="C68" s="48" t="str">
        <f>$A$66&amp;" - "&amp;B68</f>
        <v>Empresas 
(para efeitos de GAR) - Transição/Adaptação</v>
      </c>
      <c r="D68" s="64" t="str">
        <f>"Somatório de "&amp;C48&amp;", "&amp;C52&amp;", "&amp;C56&amp;", "&amp;C60&amp;" e "&amp;C64</f>
        <v>Somatório de 1. Instituções 
de crédito - Transição/Adaptação, 2. Empresas 
de investimento - Transição/Adaptação, 3. Sociedades 
gestoras - Transição/Adaptação, 4. Empresas de seguros - Transição/Adaptação e 5. Empresas não-financeiras 
(sujeitas a NFRD) - Transição/Adaptação</v>
      </c>
    </row>
    <row r="69" spans="1:30">
      <c r="A69" s="246"/>
      <c r="B69" s="62" t="s">
        <v>998</v>
      </c>
      <c r="C69" s="66" t="str">
        <f>$A$66&amp;" - "&amp;B69</f>
        <v>Empresas 
(para efeitos de GAR) - Capacitante</v>
      </c>
      <c r="D69" s="64" t="str">
        <f>"Somatório de "&amp;C49&amp;", "&amp;C53&amp;", "&amp;C57&amp;", "&amp;C61&amp;" e "&amp;C65</f>
        <v>Somatório de 1. Instituções 
de crédito - Capacitante, 2. Empresas 
de investimento - Capacitante, 3. Sociedades 
gestoras - Capacitante, 4. Empresas de seguros - Capacitante e 5. Empresas não-financeiras 
(sujeitas a NFRD) - Capacitante</v>
      </c>
    </row>
    <row r="70" spans="1:30">
      <c r="A70" s="227" t="s">
        <v>950</v>
      </c>
      <c r="B70" s="68" t="s">
        <v>992</v>
      </c>
      <c r="C70" s="48" t="str">
        <f>$A$70&amp;" - "&amp;B70</f>
        <v>Famílias - Elegibilidade</v>
      </c>
      <c r="D70" s="69" t="s">
        <v>1021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</row>
    <row r="71" spans="1:30">
      <c r="A71" s="228"/>
      <c r="B71" s="67" t="s">
        <v>994</v>
      </c>
      <c r="C71" s="48" t="str">
        <f>$A$70&amp;" - "&amp;B71</f>
        <v>Famílias - Alinhamento</v>
      </c>
      <c r="D71" s="64" t="s">
        <v>1022</v>
      </c>
    </row>
    <row r="72" spans="1:30">
      <c r="A72" s="228"/>
      <c r="B72" s="67" t="s">
        <v>996</v>
      </c>
      <c r="C72" s="48" t="str">
        <f>$A$70&amp;" - "&amp;B72</f>
        <v>Famílias - Transição/Adaptação</v>
      </c>
      <c r="D72" s="64" t="s">
        <v>1023</v>
      </c>
    </row>
    <row r="73" spans="1:30">
      <c r="A73" s="229"/>
      <c r="B73" s="62" t="s">
        <v>998</v>
      </c>
      <c r="C73" s="48" t="str">
        <f>$A$70&amp;" - "&amp;B73</f>
        <v>Famílias - Capacitante</v>
      </c>
      <c r="D73" s="64" t="s">
        <v>1024</v>
      </c>
    </row>
    <row r="74" spans="1:30">
      <c r="A74" s="227" t="s">
        <v>944</v>
      </c>
      <c r="B74" s="68" t="s">
        <v>992</v>
      </c>
      <c r="C74" s="65" t="str">
        <f>$A$74&amp;" - "&amp;B74</f>
        <v>Bens imóveis - Elegibilidade</v>
      </c>
      <c r="D74" s="69" t="s">
        <v>1025</v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</row>
    <row r="75" spans="1:30">
      <c r="A75" s="228"/>
      <c r="B75" s="67" t="s">
        <v>994</v>
      </c>
      <c r="C75" s="48" t="str">
        <f>$A$74&amp;" - "&amp;B75</f>
        <v>Bens imóveis - Alinhamento</v>
      </c>
      <c r="D75" s="64" t="s">
        <v>1026</v>
      </c>
    </row>
    <row r="76" spans="1:30">
      <c r="A76" s="228"/>
      <c r="B76" s="67" t="s">
        <v>996</v>
      </c>
      <c r="C76" s="48" t="str">
        <f>$A$74&amp;" - "&amp;B76</f>
        <v>Bens imóveis - Transição/Adaptação</v>
      </c>
      <c r="D76" s="64" t="s">
        <v>1027</v>
      </c>
    </row>
    <row r="77" spans="1:30">
      <c r="A77" s="229"/>
      <c r="B77" s="62" t="s">
        <v>998</v>
      </c>
      <c r="C77" s="48" t="str">
        <f>$A$74&amp;" - "&amp;B77</f>
        <v>Bens imóveis - Capacitante</v>
      </c>
      <c r="D77" s="71" t="s">
        <v>1028</v>
      </c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30">
      <c r="A78" s="227" t="s">
        <v>1029</v>
      </c>
      <c r="B78" s="68" t="s">
        <v>992</v>
      </c>
      <c r="C78" s="65" t="str">
        <f>$A$78&amp;" - "&amp;B78</f>
        <v>Sector público - Elegibilidade</v>
      </c>
      <c r="D78" s="64" t="s">
        <v>1030</v>
      </c>
    </row>
    <row r="79" spans="1:30">
      <c r="A79" s="228"/>
      <c r="B79" s="67" t="s">
        <v>994</v>
      </c>
      <c r="C79" s="48" t="str">
        <f>$A$78&amp;" - "&amp;B79</f>
        <v>Sector público - Alinhamento</v>
      </c>
      <c r="D79" s="64" t="s">
        <v>1031</v>
      </c>
    </row>
    <row r="80" spans="1:30">
      <c r="A80" s="228"/>
      <c r="B80" s="67" t="s">
        <v>996</v>
      </c>
      <c r="C80" s="48" t="str">
        <f>$A$78&amp;" - "&amp;B80</f>
        <v>Sector público - Transição/Adaptação</v>
      </c>
      <c r="D80" s="64" t="s">
        <v>1032</v>
      </c>
    </row>
    <row r="81" spans="1:30">
      <c r="A81" s="229"/>
      <c r="B81" s="62" t="s">
        <v>998</v>
      </c>
      <c r="C81" s="66" t="str">
        <f>$A$78&amp;" - "&amp;B81</f>
        <v>Sector público - Capacitante</v>
      </c>
      <c r="D81" s="71" t="s">
        <v>1033</v>
      </c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:30">
      <c r="A82" s="73"/>
      <c r="B82" s="67"/>
      <c r="C82" s="107" t="s">
        <v>1034</v>
      </c>
      <c r="D82" s="64" t="str">
        <f>"Somatório de "&amp;C66&amp;", "&amp;C70&amp;", "&amp;C74&amp;" e "&amp;C78</f>
        <v>Somatório de Empresas 
(para efeitos de GAR) - Elegibilidade, Famílias - Elegibilidade, Bens imóveis - Elegibilidade e Sector público - Elegibilidade</v>
      </c>
    </row>
    <row r="83" spans="1:30">
      <c r="A83" s="74"/>
      <c r="B83" s="67"/>
      <c r="C83" s="107" t="s">
        <v>1035</v>
      </c>
      <c r="D83" s="64" t="str">
        <f>"Somatório de "&amp;C67&amp;", "&amp;C71&amp;", "&amp;C75&amp;" e "&amp;C79</f>
        <v>Somatório de Empresas 
(para efeitos de GAR) - Alinhamento, Famílias - Alinhamento, Bens imóveis - Alinhamento e Sector público - Alinhamento</v>
      </c>
    </row>
    <row r="84" spans="1:30">
      <c r="A84" s="74"/>
      <c r="B84" s="67"/>
      <c r="C84" s="107" t="s">
        <v>1036</v>
      </c>
      <c r="D84" s="64" t="s">
        <v>1037</v>
      </c>
    </row>
    <row r="85" spans="1:30">
      <c r="A85" s="74"/>
      <c r="B85" s="67"/>
      <c r="C85" s="107" t="s">
        <v>1038</v>
      </c>
      <c r="D85" s="64" t="s">
        <v>1039</v>
      </c>
    </row>
    <row r="86" spans="1:30">
      <c r="A86" s="74"/>
      <c r="B86" s="67"/>
      <c r="C86" s="48" t="s">
        <v>1040</v>
      </c>
      <c r="D86" s="48" t="s">
        <v>1041</v>
      </c>
    </row>
    <row r="87" spans="1:30">
      <c r="A87" s="74"/>
      <c r="B87" s="67"/>
      <c r="C87" s="107" t="s">
        <v>1042</v>
      </c>
      <c r="D87" s="64" t="s">
        <v>1043</v>
      </c>
    </row>
    <row r="88" spans="1:30" customFormat="1">
      <c r="A88" s="8"/>
      <c r="B88" s="115"/>
      <c r="C88" t="s">
        <v>1044</v>
      </c>
      <c r="D88" s="113" t="s">
        <v>1045</v>
      </c>
    </row>
    <row r="89" spans="1:30">
      <c r="A89" s="74"/>
      <c r="B89" s="67"/>
      <c r="C89" t="s">
        <v>1046</v>
      </c>
      <c r="D89" s="64" t="s">
        <v>1047</v>
      </c>
    </row>
    <row r="90" spans="1:30">
      <c r="A90" s="74"/>
      <c r="B90" s="67"/>
      <c r="C90" t="s">
        <v>994</v>
      </c>
      <c r="D90" s="64" t="s">
        <v>1048</v>
      </c>
    </row>
    <row r="91" spans="1:30" customFormat="1">
      <c r="A91" s="8"/>
      <c r="B91" s="115"/>
      <c r="C91" s="112" t="s">
        <v>1049</v>
      </c>
      <c r="D91" t="s">
        <v>1050</v>
      </c>
    </row>
    <row r="92" spans="1:30">
      <c r="A92" s="74"/>
      <c r="B92" s="67"/>
      <c r="C92" s="112" t="s">
        <v>1051</v>
      </c>
      <c r="D92" t="s">
        <v>1052</v>
      </c>
    </row>
    <row r="93" spans="1:30" customFormat="1">
      <c r="A93" s="8"/>
      <c r="B93" s="115"/>
      <c r="C93" s="111" t="s">
        <v>1053</v>
      </c>
      <c r="D93" t="s">
        <v>1054</v>
      </c>
    </row>
    <row r="94" spans="1:30" customFormat="1">
      <c r="A94" s="8"/>
      <c r="B94" s="115"/>
      <c r="C94" s="112" t="s">
        <v>1055</v>
      </c>
      <c r="D94" t="s">
        <v>1056</v>
      </c>
    </row>
    <row r="95" spans="1:30">
      <c r="A95" s="74"/>
      <c r="B95" s="67"/>
      <c r="C95" s="111" t="s">
        <v>1057</v>
      </c>
      <c r="D95" s="64" t="s">
        <v>1058</v>
      </c>
    </row>
    <row r="96" spans="1:30" customFormat="1">
      <c r="A96" s="8"/>
      <c r="B96" s="115"/>
      <c r="C96" s="112" t="s">
        <v>1059</v>
      </c>
      <c r="D96" t="s">
        <v>1060</v>
      </c>
    </row>
    <row r="97" spans="1:30">
      <c r="A97" s="74"/>
      <c r="B97" s="67"/>
      <c r="C97" s="111" t="s">
        <v>1061</v>
      </c>
      <c r="D97" s="48" t="s">
        <v>1062</v>
      </c>
    </row>
    <row r="98" spans="1:30" customFormat="1">
      <c r="A98" s="8"/>
      <c r="B98" s="115"/>
      <c r="C98" s="112" t="s">
        <v>1063</v>
      </c>
      <c r="D98" t="s">
        <v>1064</v>
      </c>
    </row>
    <row r="99" spans="1:30">
      <c r="A99" s="74"/>
      <c r="B99" s="67"/>
      <c r="C99" s="111" t="s">
        <v>1065</v>
      </c>
      <c r="D99" s="48" t="s">
        <v>1066</v>
      </c>
    </row>
    <row r="100" spans="1:30" customFormat="1">
      <c r="A100" s="8"/>
      <c r="B100" s="115"/>
      <c r="C100" s="112" t="s">
        <v>1067</v>
      </c>
      <c r="D100" t="s">
        <v>1068</v>
      </c>
    </row>
    <row r="101" spans="1:30">
      <c r="A101" s="74"/>
      <c r="B101" s="67"/>
      <c r="C101" s="111" t="s">
        <v>1069</v>
      </c>
      <c r="D101" s="48" t="s">
        <v>1070</v>
      </c>
    </row>
    <row r="102" spans="1:30">
      <c r="A102" s="74"/>
      <c r="B102" s="67"/>
      <c r="C102" s="112" t="s">
        <v>1071</v>
      </c>
      <c r="D102" s="48" t="s">
        <v>1072</v>
      </c>
    </row>
    <row r="103" spans="1:30">
      <c r="A103" s="74"/>
      <c r="B103" s="67"/>
      <c r="C103" s="111" t="s">
        <v>1073</v>
      </c>
      <c r="D103" s="48" t="s">
        <v>1074</v>
      </c>
    </row>
    <row r="104" spans="1:30">
      <c r="A104" s="74"/>
      <c r="B104" s="67"/>
      <c r="C104" s="112" t="s">
        <v>1075</v>
      </c>
      <c r="D104" s="64" t="s">
        <v>1076</v>
      </c>
    </row>
    <row r="105" spans="1:30" customFormat="1">
      <c r="A105" s="244" t="s">
        <v>1077</v>
      </c>
      <c r="B105" s="38" t="s">
        <v>992</v>
      </c>
      <c r="C105" s="116" t="str">
        <f>$A$105&amp;" - "&amp;B105</f>
        <v>Crédito especializado - Elegibilidade</v>
      </c>
      <c r="D105" s="119" t="s">
        <v>1078</v>
      </c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</row>
    <row r="106" spans="1:30" customFormat="1">
      <c r="A106" s="245"/>
      <c r="B106" s="115" t="s">
        <v>994</v>
      </c>
      <c r="C106" t="str">
        <f>$A$105&amp;" - "&amp;B106</f>
        <v>Crédito especializado - Alinhamento</v>
      </c>
      <c r="D106" s="113" t="s">
        <v>1079</v>
      </c>
    </row>
    <row r="107" spans="1:30" customFormat="1">
      <c r="A107" s="245"/>
      <c r="B107" s="115" t="s">
        <v>996</v>
      </c>
      <c r="C107" t="str">
        <f>$A$105&amp;" - "&amp;B107</f>
        <v>Crédito especializado - Transição/Adaptação</v>
      </c>
      <c r="D107" s="113" t="s">
        <v>1080</v>
      </c>
    </row>
    <row r="108" spans="1:30" customFormat="1">
      <c r="A108" s="246"/>
      <c r="B108" s="117" t="s">
        <v>998</v>
      </c>
      <c r="C108" s="118" t="str">
        <f>$A$105&amp;" - "&amp;B108</f>
        <v>Crédito especializado - Capacitante</v>
      </c>
      <c r="D108" s="120" t="s">
        <v>1081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</row>
    <row r="109" spans="1:30">
      <c r="A109" s="74"/>
      <c r="B109" s="67"/>
      <c r="C109" s="111" t="s">
        <v>1082</v>
      </c>
      <c r="D109" s="48" t="s">
        <v>1083</v>
      </c>
    </row>
    <row r="110" spans="1:30">
      <c r="A110" s="74"/>
      <c r="B110" s="67"/>
      <c r="C110" s="114" t="s">
        <v>1084</v>
      </c>
      <c r="D110" s="64" t="str">
        <f>"Somatório de "&amp;C48&amp;", "&amp;C52&amp;", "&amp;C56&amp;", "&amp;C60&amp;", "&amp;C64&amp;", "&amp;C68&amp;", "&amp;C72&amp;", "&amp;C76&amp;", "&amp;C80</f>
        <v>Somatório de 1. Instituções 
de crédito - Transição/Adaptação, 2. Empresas 
de investimento - Transição/Adaptação, 3. Sociedades 
gestoras - Transição/Adaptação, 4. Empresas de seguros - Transição/Adaptação, 5. Empresas não-financeiras 
(sujeitas a NFRD) - Transição/Adaptação, Empresas 
(para efeitos de GAR) - Transição/Adaptação, Famílias - Transição/Adaptação, Bens imóveis - Transição/Adaptação, Sector público - Transição/Adaptação</v>
      </c>
    </row>
    <row r="111" spans="1:30">
      <c r="A111" s="74"/>
      <c r="B111" s="67"/>
      <c r="C111" t="s">
        <v>1085</v>
      </c>
      <c r="D111" s="64" t="str">
        <f>"Somatório de "&amp;C49&amp;", "&amp;C53&amp;", "&amp;C57&amp;", "&amp;C61&amp;", "&amp;C65&amp;", "&amp;C69&amp;", "&amp;C73&amp;", "&amp;C77&amp;", "&amp;C81</f>
        <v>Somatório de 1. Instituções 
de crédito - Capacitante, 2. Empresas 
de investimento - Capacitante, 3. Sociedades 
gestoras - Capacitante, 4. Empresas de seguros - Capacitante, 5. Empresas não-financeiras 
(sujeitas a NFRD) - Capacitante, Empresas 
(para efeitos de GAR) - Capacitante, Famílias - Capacitante, Bens imóveis - Capacitante, Sector público - Capacitante</v>
      </c>
    </row>
    <row r="112" spans="1:30">
      <c r="A112" s="74"/>
      <c r="B112" s="67"/>
      <c r="C112" t="s">
        <v>1086</v>
      </c>
      <c r="D112" s="64" t="s">
        <v>1087</v>
      </c>
    </row>
    <row r="113" spans="1:26">
      <c r="A113" s="74"/>
      <c r="B113" s="67"/>
      <c r="C113" t="s">
        <v>1088</v>
      </c>
      <c r="D113" s="64" t="s">
        <v>1089</v>
      </c>
    </row>
    <row r="114" spans="1:26" s="75" customFormat="1">
      <c r="A114" s="76"/>
      <c r="B114" s="76"/>
      <c r="D114" s="77"/>
    </row>
    <row r="115" spans="1:26" s="75" customFormat="1">
      <c r="A115" s="76"/>
      <c r="B115" s="76"/>
      <c r="D115" s="77"/>
    </row>
    <row r="116" spans="1:26" s="75" customFormat="1">
      <c r="A116" s="76"/>
      <c r="B116" s="76"/>
      <c r="D116" s="77"/>
    </row>
    <row r="117" spans="1:26">
      <c r="A117" s="67"/>
      <c r="B117" s="67"/>
      <c r="D117" s="64"/>
    </row>
    <row r="119" spans="1:26" ht="15.75">
      <c r="C119" s="58" t="s">
        <v>1090</v>
      </c>
      <c r="D119" s="49"/>
    </row>
    <row r="120" spans="1:26">
      <c r="C120" s="235" t="s">
        <v>911</v>
      </c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</row>
    <row r="121" spans="1:26">
      <c r="C121" s="63" t="s">
        <v>1091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spans="1:26">
      <c r="C122" s="53" t="s">
        <v>1092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</row>
    <row r="123" spans="1:26">
      <c r="C123" s="53" t="s">
        <v>1093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</row>
    <row r="124" spans="1:26">
      <c r="C124" s="53" t="s">
        <v>1094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</row>
    <row r="126" spans="1:26">
      <c r="C126" s="72" t="s">
        <v>918</v>
      </c>
      <c r="D126" s="232" t="s">
        <v>919</v>
      </c>
      <c r="E126" s="233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3"/>
      <c r="Z126" s="234"/>
    </row>
    <row r="127" spans="1:26">
      <c r="A127" s="230" t="s">
        <v>979</v>
      </c>
      <c r="B127" s="61" t="s">
        <v>992</v>
      </c>
      <c r="C127" s="65" t="str">
        <f>$A$127&amp;" - "&amp;B127</f>
        <v>Empresas não sujeitas a NFRD (UE) - Elegibilidade</v>
      </c>
      <c r="D127" s="69" t="s">
        <v>1095</v>
      </c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>
      <c r="A128" s="228"/>
      <c r="B128" s="67" t="s">
        <v>994</v>
      </c>
      <c r="C128" s="48" t="str">
        <f>$A$127&amp;" - "&amp;B128</f>
        <v>Empresas não sujeitas a NFRD (UE) - Alinhamento</v>
      </c>
      <c r="D128" s="64" t="s">
        <v>1096</v>
      </c>
    </row>
    <row r="129" spans="1:26">
      <c r="A129" s="228"/>
      <c r="B129" s="67" t="s">
        <v>996</v>
      </c>
      <c r="C129" s="48" t="str">
        <f>$A$127&amp;" - "&amp;B129</f>
        <v>Empresas não sujeitas a NFRD (UE) - Transição/Adaptação</v>
      </c>
      <c r="D129" s="64" t="s">
        <v>1097</v>
      </c>
    </row>
    <row r="130" spans="1:26">
      <c r="A130" s="229"/>
      <c r="B130" s="62" t="s">
        <v>998</v>
      </c>
      <c r="C130" s="66" t="str">
        <f>$A$127&amp;" - "&amp;B130</f>
        <v>Empresas não sujeitas a NFRD (UE) - Capacitante</v>
      </c>
      <c r="D130" s="64" t="s">
        <v>1098</v>
      </c>
    </row>
    <row r="131" spans="1:26">
      <c r="A131" s="230" t="s">
        <v>981</v>
      </c>
      <c r="B131" s="61" t="s">
        <v>992</v>
      </c>
      <c r="C131" s="48" t="str">
        <f>$A$131&amp;" - "&amp;B131</f>
        <v>Empresas não sujeitas a NFRD (ex-UE) - Elegibilidade</v>
      </c>
      <c r="D131" s="69" t="s">
        <v>1099</v>
      </c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>
      <c r="A132" s="228"/>
      <c r="B132" s="67" t="s">
        <v>994</v>
      </c>
      <c r="C132" s="48" t="str">
        <f>$A$131&amp;" - "&amp;B132</f>
        <v>Empresas não sujeitas a NFRD (ex-UE) - Alinhamento</v>
      </c>
      <c r="D132" s="64" t="s">
        <v>1100</v>
      </c>
    </row>
    <row r="133" spans="1:26">
      <c r="A133" s="228"/>
      <c r="B133" s="67" t="s">
        <v>996</v>
      </c>
      <c r="C133" s="48" t="str">
        <f>$A$131&amp;" - "&amp;B133</f>
        <v>Empresas não sujeitas a NFRD (ex-UE) - Transição/Adaptação</v>
      </c>
      <c r="D133" s="64" t="s">
        <v>1101</v>
      </c>
    </row>
    <row r="134" spans="1:26">
      <c r="A134" s="229"/>
      <c r="B134" s="62" t="s">
        <v>998</v>
      </c>
      <c r="C134" s="48" t="str">
        <f>$A$131&amp;" - "&amp;B134</f>
        <v>Empresas não sujeitas a NFRD (ex-UE) - Capacitante</v>
      </c>
      <c r="D134" s="64" t="s">
        <v>1102</v>
      </c>
    </row>
    <row r="135" spans="1:26">
      <c r="A135" s="230" t="s">
        <v>1103</v>
      </c>
      <c r="B135" s="61" t="s">
        <v>992</v>
      </c>
      <c r="C135" s="65" t="str">
        <f>$A$135&amp;" - "&amp;B135</f>
        <v>Empresas não sujeitas a NFRD - Elegibilidade</v>
      </c>
      <c r="D135" s="69" t="str">
        <f>"Somatório de "&amp;C127&amp;" e "&amp;C131</f>
        <v>Somatório de Empresas não sujeitas a NFRD (UE) - Elegibilidade e Empresas não sujeitas a NFRD (ex-UE) - Elegibilidade</v>
      </c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>
      <c r="A136" s="228"/>
      <c r="B136" s="67" t="s">
        <v>994</v>
      </c>
      <c r="C136" s="48" t="str">
        <f>$A$135&amp;" - "&amp;B136</f>
        <v>Empresas não sujeitas a NFRD - Alinhamento</v>
      </c>
      <c r="D136" s="64" t="str">
        <f>"Somatório de "&amp;C128&amp;" e "&amp;C132</f>
        <v>Somatório de Empresas não sujeitas a NFRD (UE) - Alinhamento e Empresas não sujeitas a NFRD (ex-UE) - Alinhamento</v>
      </c>
    </row>
    <row r="137" spans="1:26">
      <c r="A137" s="228"/>
      <c r="B137" s="67" t="s">
        <v>996</v>
      </c>
      <c r="C137" s="48" t="str">
        <f>$A$135&amp;" - "&amp;B137</f>
        <v>Empresas não sujeitas a NFRD - Transição/Adaptação</v>
      </c>
      <c r="D137" s="64" t="str">
        <f>"Somatório de "&amp;C129&amp;" e "&amp;C133</f>
        <v>Somatório de Empresas não sujeitas a NFRD (UE) - Transição/Adaptação e Empresas não sujeitas a NFRD (ex-UE) - Transição/Adaptação</v>
      </c>
    </row>
    <row r="138" spans="1:26">
      <c r="A138" s="229"/>
      <c r="B138" s="62" t="s">
        <v>998</v>
      </c>
      <c r="C138" s="66" t="str">
        <f>$A$135&amp;" - "&amp;B138</f>
        <v>Empresas não sujeitas a NFRD - Capacitante</v>
      </c>
      <c r="D138" s="71" t="str">
        <f>"Somatório de "&amp;C130&amp;" e "&amp;C134</f>
        <v>Somatório de Empresas não sujeitas a NFRD (UE) - Capacitante e Empresas não sujeitas a NFRD (ex-UE) - Capacitante</v>
      </c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>
      <c r="C139" s="48" t="s">
        <v>1104</v>
      </c>
      <c r="D139" s="48" t="s">
        <v>1105</v>
      </c>
    </row>
    <row r="140" spans="1:26">
      <c r="C140" s="48" t="s">
        <v>1106</v>
      </c>
      <c r="D140" s="48" t="s">
        <v>1107</v>
      </c>
    </row>
    <row r="141" spans="1:26">
      <c r="C141" s="48" t="s">
        <v>1108</v>
      </c>
      <c r="D141" s="64" t="s">
        <v>1109</v>
      </c>
    </row>
    <row r="142" spans="1:26">
      <c r="C142" s="48" t="s">
        <v>1110</v>
      </c>
      <c r="D142" s="64" t="s">
        <v>1111</v>
      </c>
    </row>
    <row r="143" spans="1:26">
      <c r="C143" s="48" t="s">
        <v>1112</v>
      </c>
      <c r="D143" s="48" t="s">
        <v>1113</v>
      </c>
    </row>
    <row r="144" spans="1:26">
      <c r="C144" s="48" t="s">
        <v>1114</v>
      </c>
      <c r="D144" s="48" t="s">
        <v>1115</v>
      </c>
    </row>
    <row r="145" spans="1:4" customFormat="1">
      <c r="C145" t="s">
        <v>1044</v>
      </c>
      <c r="D145" s="113" t="s">
        <v>1116</v>
      </c>
    </row>
    <row r="146" spans="1:4">
      <c r="C146" t="s">
        <v>1046</v>
      </c>
      <c r="D146" s="64" t="s">
        <v>1117</v>
      </c>
    </row>
    <row r="147" spans="1:4">
      <c r="C147" t="s">
        <v>994</v>
      </c>
      <c r="D147" s="64" t="s">
        <v>1118</v>
      </c>
    </row>
    <row r="148" spans="1:4">
      <c r="A148" s="74"/>
      <c r="B148" s="67"/>
      <c r="C148" s="112" t="s">
        <v>1119</v>
      </c>
      <c r="D148" s="48" t="s">
        <v>1120</v>
      </c>
    </row>
    <row r="149" spans="1:4">
      <c r="A149" s="74"/>
      <c r="B149" s="67"/>
      <c r="C149" s="111" t="s">
        <v>1053</v>
      </c>
      <c r="D149" s="48" t="s">
        <v>1121</v>
      </c>
    </row>
    <row r="150" spans="1:4">
      <c r="A150" s="74"/>
      <c r="B150" s="67"/>
      <c r="C150" s="112" t="s">
        <v>1122</v>
      </c>
      <c r="D150" s="48" t="s">
        <v>1123</v>
      </c>
    </row>
    <row r="151" spans="1:4">
      <c r="A151" s="74"/>
      <c r="B151" s="67"/>
      <c r="C151" s="111" t="s">
        <v>1073</v>
      </c>
      <c r="D151" s="48" t="s">
        <v>1124</v>
      </c>
    </row>
    <row r="152" spans="1:4">
      <c r="A152" s="74"/>
      <c r="B152" s="67"/>
      <c r="C152" s="112" t="s">
        <v>1125</v>
      </c>
      <c r="D152" s="48" t="s">
        <v>1126</v>
      </c>
    </row>
    <row r="153" spans="1:4">
      <c r="A153" s="74"/>
      <c r="B153" s="67"/>
      <c r="C153" s="111" t="s">
        <v>1061</v>
      </c>
      <c r="D153" s="48" t="s">
        <v>1127</v>
      </c>
    </row>
    <row r="154" spans="1:4">
      <c r="A154" s="74"/>
      <c r="B154" s="67"/>
      <c r="C154" s="112" t="s">
        <v>1128</v>
      </c>
      <c r="D154" s="48" t="s">
        <v>1129</v>
      </c>
    </row>
    <row r="155" spans="1:4">
      <c r="A155" s="74"/>
      <c r="B155" s="67"/>
      <c r="C155" s="111" t="s">
        <v>1065</v>
      </c>
      <c r="D155" s="48" t="s">
        <v>1130</v>
      </c>
    </row>
    <row r="156" spans="1:4">
      <c r="A156" s="74"/>
      <c r="B156" s="67"/>
      <c r="C156" s="112" t="s">
        <v>1131</v>
      </c>
      <c r="D156" s="48" t="s">
        <v>1132</v>
      </c>
    </row>
    <row r="157" spans="1:4">
      <c r="A157" s="74"/>
      <c r="B157" s="67"/>
      <c r="C157" s="111" t="s">
        <v>1069</v>
      </c>
      <c r="D157" s="48" t="s">
        <v>1133</v>
      </c>
    </row>
    <row r="158" spans="1:4">
      <c r="A158" s="74"/>
      <c r="B158" s="67"/>
      <c r="C158" s="112" t="s">
        <v>1134</v>
      </c>
      <c r="D158" s="48" t="s">
        <v>1135</v>
      </c>
    </row>
    <row r="159" spans="1:4">
      <c r="A159" s="74"/>
      <c r="B159" s="67"/>
      <c r="C159" s="111" t="s">
        <v>1073</v>
      </c>
      <c r="D159" s="113" t="s">
        <v>1136</v>
      </c>
    </row>
    <row r="160" spans="1:4">
      <c r="A160" s="74"/>
      <c r="B160" s="67"/>
      <c r="C160" s="112" t="s">
        <v>1075</v>
      </c>
      <c r="D160" s="64" t="s">
        <v>1076</v>
      </c>
    </row>
    <row r="161" spans="1:30">
      <c r="A161" s="227" t="s">
        <v>1077</v>
      </c>
      <c r="B161" s="68" t="s">
        <v>1137</v>
      </c>
      <c r="C161" s="116" t="str">
        <f>$A$105&amp;" - "&amp;B161</f>
        <v>Crédito especializado - Elegibilidade BTAR</v>
      </c>
      <c r="D161" s="119" t="s">
        <v>1138</v>
      </c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</row>
    <row r="162" spans="1:30">
      <c r="A162" s="228"/>
      <c r="B162" s="67" t="s">
        <v>1139</v>
      </c>
      <c r="C162" t="str">
        <f>$A$105&amp;" - "&amp;B162</f>
        <v>Crédito especializado - Alinhamento BTAR</v>
      </c>
      <c r="D162" s="113" t="s">
        <v>1140</v>
      </c>
    </row>
    <row r="163" spans="1:30">
      <c r="A163" s="228"/>
      <c r="B163" s="67" t="s">
        <v>1141</v>
      </c>
      <c r="C163" t="str">
        <f>$A$105&amp;" - "&amp;B163</f>
        <v>Crédito especializado - Transição/Adaptação BTAR</v>
      </c>
      <c r="D163" s="113" t="s">
        <v>1142</v>
      </c>
    </row>
    <row r="164" spans="1:30">
      <c r="A164" s="229"/>
      <c r="B164" s="62" t="s">
        <v>1143</v>
      </c>
      <c r="C164" s="118" t="str">
        <f>$A$105&amp;" - "&amp;B164</f>
        <v>Crédito especializado - Capacitante BTAR</v>
      </c>
      <c r="D164" s="120" t="s">
        <v>1144</v>
      </c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1:30">
      <c r="C165" s="111" t="s">
        <v>1145</v>
      </c>
      <c r="D165" s="48" t="s">
        <v>1146</v>
      </c>
    </row>
    <row r="166" spans="1:30">
      <c r="C166" s="114" t="s">
        <v>1147</v>
      </c>
      <c r="D166" s="109" t="s">
        <v>1148</v>
      </c>
    </row>
    <row r="167" spans="1:30">
      <c r="C167" t="s">
        <v>1149</v>
      </c>
      <c r="D167" s="109" t="s">
        <v>1150</v>
      </c>
    </row>
    <row r="168" spans="1:30">
      <c r="C168" t="s">
        <v>1151</v>
      </c>
      <c r="D168" s="64" t="s">
        <v>1152</v>
      </c>
    </row>
    <row r="169" spans="1:30">
      <c r="C169" t="s">
        <v>1153</v>
      </c>
      <c r="D169" s="64" t="s">
        <v>1154</v>
      </c>
    </row>
  </sheetData>
  <mergeCells count="40">
    <mergeCell ref="A161:A164"/>
    <mergeCell ref="AA26:AW26"/>
    <mergeCell ref="AA27:AW27"/>
    <mergeCell ref="AA10:AW10"/>
    <mergeCell ref="C4:X4"/>
    <mergeCell ref="A50:A53"/>
    <mergeCell ref="A54:A57"/>
    <mergeCell ref="A58:A61"/>
    <mergeCell ref="A62:A65"/>
    <mergeCell ref="C120:X120"/>
    <mergeCell ref="A105:A108"/>
    <mergeCell ref="A127:A130"/>
    <mergeCell ref="D126:Z126"/>
    <mergeCell ref="A131:A134"/>
    <mergeCell ref="A66:A69"/>
    <mergeCell ref="A70:A73"/>
    <mergeCell ref="AA21:AW21"/>
    <mergeCell ref="AA22:AW22"/>
    <mergeCell ref="AA23:AW23"/>
    <mergeCell ref="C1:R1"/>
    <mergeCell ref="D10:Z10"/>
    <mergeCell ref="C3:X3"/>
    <mergeCell ref="AA16:AW16"/>
    <mergeCell ref="AA17:AW17"/>
    <mergeCell ref="AA18:AW18"/>
    <mergeCell ref="AA19:AW19"/>
    <mergeCell ref="AA20:AW20"/>
    <mergeCell ref="AA11:AW11"/>
    <mergeCell ref="AA12:AW12"/>
    <mergeCell ref="AA13:AW13"/>
    <mergeCell ref="AA14:AW14"/>
    <mergeCell ref="AA15:AW15"/>
    <mergeCell ref="AA24:AW24"/>
    <mergeCell ref="AA25:AW25"/>
    <mergeCell ref="A74:A77"/>
    <mergeCell ref="A78:A81"/>
    <mergeCell ref="A135:A138"/>
    <mergeCell ref="A46:A49"/>
    <mergeCell ref="D45:Z45"/>
    <mergeCell ref="C40:X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FF0B-102B-4F4C-B807-163EE4E9DE75}">
  <dimension ref="A1:E39"/>
  <sheetViews>
    <sheetView zoomScale="134" zoomScaleNormal="120" workbookViewId="0">
      <selection activeCell="B2" sqref="B2"/>
    </sheetView>
  </sheetViews>
  <sheetFormatPr defaultColWidth="11.42578125" defaultRowHeight="15"/>
  <cols>
    <col min="1" max="1" width="56.140625" customWidth="1"/>
    <col min="2" max="2" width="44" customWidth="1"/>
    <col min="3" max="3" width="31.42578125" customWidth="1"/>
    <col min="4" max="4" width="34.7109375" customWidth="1"/>
    <col min="5" max="5" width="36.140625" customWidth="1"/>
  </cols>
  <sheetData>
    <row r="1" spans="1:3" ht="24">
      <c r="A1" s="5" t="s">
        <v>878</v>
      </c>
      <c r="B1" s="5" t="s">
        <v>879</v>
      </c>
      <c r="C1" s="5" t="s">
        <v>880</v>
      </c>
    </row>
    <row r="2" spans="1:3">
      <c r="A2" s="3"/>
      <c r="B2" s="5" t="s">
        <v>884</v>
      </c>
      <c r="C2" s="5" t="s">
        <v>885</v>
      </c>
    </row>
    <row r="3" spans="1:3">
      <c r="A3" s="3"/>
      <c r="B3" s="5" t="s">
        <v>887</v>
      </c>
      <c r="C3" s="5" t="s">
        <v>888</v>
      </c>
    </row>
    <row r="4" spans="1:3" ht="24">
      <c r="A4" s="47" t="s">
        <v>889</v>
      </c>
      <c r="B4" s="45" t="s">
        <v>890</v>
      </c>
      <c r="C4" s="5" t="s">
        <v>891</v>
      </c>
    </row>
    <row r="5" spans="1:3" ht="22.5">
      <c r="A5" s="47" t="s">
        <v>889</v>
      </c>
      <c r="B5" s="45" t="s">
        <v>892</v>
      </c>
      <c r="C5" s="5" t="s">
        <v>893</v>
      </c>
    </row>
    <row r="6" spans="1:3" ht="22.5">
      <c r="A6" s="47" t="s">
        <v>889</v>
      </c>
      <c r="B6" s="45" t="s">
        <v>894</v>
      </c>
      <c r="C6" s="4"/>
    </row>
    <row r="7" spans="1:3" ht="24">
      <c r="A7" s="47" t="s">
        <v>889</v>
      </c>
      <c r="B7" s="45" t="s">
        <v>895</v>
      </c>
      <c r="C7" s="3"/>
    </row>
    <row r="8" spans="1:3" ht="22.5">
      <c r="A8" s="47" t="s">
        <v>889</v>
      </c>
      <c r="B8" s="45" t="s">
        <v>896</v>
      </c>
      <c r="C8" s="3"/>
    </row>
    <row r="9" spans="1:3" ht="24">
      <c r="A9" s="47" t="s">
        <v>889</v>
      </c>
      <c r="B9" s="45" t="s">
        <v>897</v>
      </c>
      <c r="C9" s="3"/>
    </row>
    <row r="10" spans="1:3" ht="25.5">
      <c r="A10" s="46" t="s">
        <v>898</v>
      </c>
      <c r="B10" s="44" t="s">
        <v>899</v>
      </c>
      <c r="C10" s="3"/>
    </row>
    <row r="11" spans="1:3" ht="25.5">
      <c r="A11" s="46" t="s">
        <v>898</v>
      </c>
      <c r="B11" s="44" t="s">
        <v>900</v>
      </c>
      <c r="C11" s="3"/>
    </row>
    <row r="12" spans="1:3" ht="25.5">
      <c r="A12" s="46" t="s">
        <v>898</v>
      </c>
      <c r="B12" s="44" t="s">
        <v>901</v>
      </c>
      <c r="C12" s="3"/>
    </row>
    <row r="13" spans="1:3" ht="25.5">
      <c r="A13" s="46" t="s">
        <v>898</v>
      </c>
      <c r="B13" s="44" t="s">
        <v>902</v>
      </c>
      <c r="C13" s="3"/>
    </row>
    <row r="14" spans="1:3">
      <c r="A14" s="3" t="s">
        <v>903</v>
      </c>
      <c r="B14" s="43" t="s">
        <v>904</v>
      </c>
      <c r="C14" s="3"/>
    </row>
    <row r="15" spans="1:3">
      <c r="A15" s="3" t="s">
        <v>903</v>
      </c>
      <c r="B15" s="43" t="s">
        <v>905</v>
      </c>
      <c r="C15" s="3"/>
    </row>
    <row r="16" spans="1:3">
      <c r="A16" s="3" t="s">
        <v>903</v>
      </c>
      <c r="B16" s="43" t="s">
        <v>906</v>
      </c>
      <c r="C16" s="3"/>
    </row>
    <row r="17" spans="1:5" ht="33.75">
      <c r="A17" s="47" t="s">
        <v>907</v>
      </c>
      <c r="B17" s="5" t="s">
        <v>908</v>
      </c>
      <c r="C17" s="3"/>
    </row>
    <row r="18" spans="1:5" ht="33.75">
      <c r="A18" s="47" t="s">
        <v>907</v>
      </c>
      <c r="B18" s="5" t="s">
        <v>909</v>
      </c>
      <c r="C18" s="3"/>
    </row>
    <row r="21" spans="1:5">
      <c r="B21" t="s">
        <v>1155</v>
      </c>
      <c r="C21" t="s">
        <v>1156</v>
      </c>
      <c r="D21" t="s">
        <v>1157</v>
      </c>
      <c r="E21" t="s">
        <v>1158</v>
      </c>
    </row>
    <row r="22" spans="1:5">
      <c r="B22" t="s">
        <v>1159</v>
      </c>
      <c r="C22" s="43" t="s">
        <v>904</v>
      </c>
    </row>
    <row r="23" spans="1:5" ht="24">
      <c r="B23" t="s">
        <v>1159</v>
      </c>
      <c r="C23" s="43" t="s">
        <v>905</v>
      </c>
    </row>
    <row r="24" spans="1:5">
      <c r="B24" t="s">
        <v>1159</v>
      </c>
      <c r="C24" s="43" t="s">
        <v>906</v>
      </c>
    </row>
    <row r="25" spans="1:5">
      <c r="B25" t="s">
        <v>1160</v>
      </c>
      <c r="C25" s="44" t="s">
        <v>899</v>
      </c>
    </row>
    <row r="26" spans="1:5">
      <c r="B26" t="s">
        <v>1160</v>
      </c>
      <c r="C26" s="44" t="s">
        <v>900</v>
      </c>
    </row>
    <row r="27" spans="1:5" ht="24">
      <c r="B27" t="s">
        <v>1160</v>
      </c>
      <c r="C27" s="44" t="s">
        <v>901</v>
      </c>
    </row>
    <row r="28" spans="1:5" ht="24">
      <c r="B28" t="s">
        <v>1160</v>
      </c>
      <c r="C28" s="44" t="s">
        <v>902</v>
      </c>
    </row>
    <row r="29" spans="1:5" ht="48">
      <c r="B29" t="s">
        <v>1161</v>
      </c>
      <c r="C29" s="44" t="s">
        <v>1162</v>
      </c>
      <c r="D29" s="5" t="s">
        <v>1163</v>
      </c>
      <c r="E29" s="5" t="s">
        <v>1164</v>
      </c>
    </row>
    <row r="30" spans="1:5" ht="48">
      <c r="B30" t="s">
        <v>1161</v>
      </c>
      <c r="C30" s="44" t="s">
        <v>1162</v>
      </c>
      <c r="D30" s="5" t="s">
        <v>885</v>
      </c>
      <c r="E30" s="5" t="s">
        <v>1164</v>
      </c>
    </row>
    <row r="31" spans="1:5" ht="48">
      <c r="B31" t="s">
        <v>1161</v>
      </c>
      <c r="C31" s="44" t="s">
        <v>1162</v>
      </c>
      <c r="D31" s="5" t="s">
        <v>888</v>
      </c>
      <c r="E31" s="5" t="s">
        <v>1164</v>
      </c>
    </row>
    <row r="32" spans="1:5" ht="48">
      <c r="B32" t="s">
        <v>1161</v>
      </c>
      <c r="C32" s="44" t="s">
        <v>1162</v>
      </c>
      <c r="D32" s="5" t="s">
        <v>891</v>
      </c>
      <c r="E32" s="5" t="s">
        <v>1164</v>
      </c>
    </row>
    <row r="33" spans="2:5" ht="48">
      <c r="B33" t="s">
        <v>1161</v>
      </c>
      <c r="C33" s="44" t="s">
        <v>1162</v>
      </c>
      <c r="D33" s="5" t="s">
        <v>893</v>
      </c>
      <c r="E33" s="5" t="s">
        <v>1164</v>
      </c>
    </row>
    <row r="34" spans="2:5" ht="24">
      <c r="B34" t="s">
        <v>1161</v>
      </c>
      <c r="C34" s="44" t="s">
        <v>950</v>
      </c>
      <c r="D34" s="45" t="s">
        <v>890</v>
      </c>
    </row>
    <row r="35" spans="2:5" ht="24">
      <c r="B35" t="s">
        <v>1161</v>
      </c>
      <c r="C35" s="44" t="s">
        <v>950</v>
      </c>
      <c r="D35" s="45" t="s">
        <v>892</v>
      </c>
    </row>
    <row r="36" spans="2:5" ht="24">
      <c r="B36" t="s">
        <v>1161</v>
      </c>
      <c r="C36" s="44" t="s">
        <v>950</v>
      </c>
      <c r="D36" s="45" t="s">
        <v>894</v>
      </c>
    </row>
    <row r="37" spans="2:5" ht="24">
      <c r="B37" t="s">
        <v>1161</v>
      </c>
      <c r="C37" s="44" t="s">
        <v>1165</v>
      </c>
      <c r="D37" s="45" t="s">
        <v>895</v>
      </c>
    </row>
    <row r="38" spans="2:5" ht="24">
      <c r="B38" t="s">
        <v>1161</v>
      </c>
      <c r="C38" s="44" t="s">
        <v>1165</v>
      </c>
      <c r="D38" s="45" t="s">
        <v>896</v>
      </c>
    </row>
    <row r="39" spans="2:5" ht="24">
      <c r="B39" t="s">
        <v>1161</v>
      </c>
      <c r="C39" s="44" t="s">
        <v>1165</v>
      </c>
      <c r="D39" s="45" t="s">
        <v>897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zoomScale="130" zoomScaleNormal="130" workbookViewId="0">
      <selection activeCell="B2" sqref="B2"/>
    </sheetView>
  </sheetViews>
  <sheetFormatPr defaultColWidth="8.85546875" defaultRowHeight="15"/>
  <cols>
    <col min="1" max="1" width="8.85546875" style="1"/>
    <col min="2" max="2" width="35.140625" style="1" customWidth="1"/>
    <col min="3" max="3" width="26.28515625" style="1" customWidth="1"/>
    <col min="4" max="4" width="53.42578125" style="1" customWidth="1"/>
    <col min="5" max="5" width="39.42578125" style="1" customWidth="1"/>
    <col min="6" max="6" width="30.140625" style="1" customWidth="1"/>
    <col min="7" max="7" width="25.28515625" style="1" customWidth="1"/>
    <col min="8" max="8" width="37" style="1" customWidth="1"/>
    <col min="9" max="9" width="44" style="1" customWidth="1"/>
    <col min="10" max="10" width="26.140625" style="1" customWidth="1"/>
    <col min="11" max="11" width="23.28515625" style="1" customWidth="1"/>
    <col min="12" max="12" width="14.7109375" style="1" customWidth="1"/>
    <col min="13" max="13" width="13.42578125" style="1" customWidth="1"/>
    <col min="14" max="14" width="15.28515625" style="1" customWidth="1"/>
    <col min="15" max="16384" width="8.85546875" style="1"/>
  </cols>
  <sheetData>
    <row r="1" spans="1:14" s="16" customFormat="1" ht="18.600000000000001" customHeight="1">
      <c r="A1" s="13" t="s">
        <v>861</v>
      </c>
      <c r="B1" s="13" t="s">
        <v>1166</v>
      </c>
      <c r="C1" s="14" t="s">
        <v>1167</v>
      </c>
      <c r="D1" s="15" t="s">
        <v>1168</v>
      </c>
      <c r="E1" s="15" t="s">
        <v>1169</v>
      </c>
      <c r="F1" s="15" t="s">
        <v>1170</v>
      </c>
      <c r="G1" s="15" t="s">
        <v>800</v>
      </c>
      <c r="H1" s="15" t="s">
        <v>801</v>
      </c>
      <c r="I1" s="15" t="s">
        <v>802</v>
      </c>
      <c r="J1" s="15" t="s">
        <v>1171</v>
      </c>
      <c r="K1" s="15" t="s">
        <v>1172</v>
      </c>
      <c r="L1" s="15" t="s">
        <v>1173</v>
      </c>
      <c r="M1" s="15" t="s">
        <v>806</v>
      </c>
      <c r="N1" s="15" t="s">
        <v>1174</v>
      </c>
    </row>
    <row r="2" spans="1:14" s="25" customFormat="1" ht="60">
      <c r="A2" s="32" t="s">
        <v>869</v>
      </c>
      <c r="B2" s="10" t="s">
        <v>1175</v>
      </c>
      <c r="C2" s="9" t="s">
        <v>1176</v>
      </c>
      <c r="D2" s="9" t="s">
        <v>1176</v>
      </c>
      <c r="E2" s="9" t="s">
        <v>731</v>
      </c>
      <c r="F2" s="9" t="s">
        <v>724</v>
      </c>
      <c r="G2" s="9" t="s">
        <v>724</v>
      </c>
      <c r="H2" s="9" t="s">
        <v>724</v>
      </c>
      <c r="I2" s="9" t="s">
        <v>724</v>
      </c>
      <c r="J2" s="9" t="s">
        <v>724</v>
      </c>
      <c r="K2" s="9" t="s">
        <v>724</v>
      </c>
      <c r="L2" s="9" t="s">
        <v>724</v>
      </c>
      <c r="M2" s="9" t="s">
        <v>724</v>
      </c>
      <c r="N2" s="9"/>
    </row>
    <row r="3" spans="1:14">
      <c r="B3" s="12"/>
    </row>
    <row r="5" spans="1:14" ht="48">
      <c r="B5" s="2" t="s">
        <v>1177</v>
      </c>
      <c r="C5" s="2"/>
    </row>
    <row r="6" spans="1:14">
      <c r="C6" s="9"/>
    </row>
    <row r="7" spans="1:14">
      <c r="C7" s="9"/>
    </row>
    <row r="8" spans="1:14" s="18" customFormat="1">
      <c r="A8" s="33" t="s">
        <v>861</v>
      </c>
      <c r="B8" s="17" t="s">
        <v>1178</v>
      </c>
      <c r="C8" s="17" t="s">
        <v>1170</v>
      </c>
      <c r="D8" s="17" t="s">
        <v>800</v>
      </c>
      <c r="E8" s="17" t="s">
        <v>801</v>
      </c>
      <c r="F8" s="17" t="s">
        <v>802</v>
      </c>
      <c r="G8" s="17" t="s">
        <v>1171</v>
      </c>
      <c r="H8" s="17" t="s">
        <v>1172</v>
      </c>
      <c r="I8" s="17" t="s">
        <v>1173</v>
      </c>
      <c r="J8" s="17" t="s">
        <v>806</v>
      </c>
    </row>
    <row r="9" spans="1:14" s="11" customFormat="1" ht="24">
      <c r="A9" s="33" t="s">
        <v>869</v>
      </c>
      <c r="B9" s="2" t="s">
        <v>1179</v>
      </c>
      <c r="C9" s="2" t="s">
        <v>724</v>
      </c>
      <c r="D9" s="2" t="s">
        <v>724</v>
      </c>
      <c r="E9" s="2" t="s">
        <v>724</v>
      </c>
      <c r="F9" s="2" t="s">
        <v>724</v>
      </c>
      <c r="G9" s="2" t="s">
        <v>724</v>
      </c>
      <c r="H9" s="2" t="s">
        <v>724</v>
      </c>
      <c r="I9" s="2" t="s">
        <v>724</v>
      </c>
      <c r="J9" s="2" t="s">
        <v>724</v>
      </c>
    </row>
    <row r="10" spans="1:14" s="11" customFormat="1" ht="36">
      <c r="A10" s="33" t="s">
        <v>876</v>
      </c>
      <c r="B10" s="2" t="s">
        <v>1180</v>
      </c>
      <c r="C10" s="2" t="s">
        <v>1181</v>
      </c>
      <c r="D10" s="2" t="s">
        <v>1182</v>
      </c>
      <c r="E10" s="2" t="s">
        <v>1182</v>
      </c>
      <c r="F10" s="2" t="s">
        <v>1182</v>
      </c>
      <c r="G10" s="2" t="s">
        <v>1182</v>
      </c>
      <c r="H10" s="2" t="s">
        <v>1182</v>
      </c>
      <c r="I10" s="2" t="s">
        <v>1182</v>
      </c>
      <c r="J10" s="2" t="s">
        <v>1182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Information Rating: INTERNAL(I)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9b9b6d-c0dc-44ab-b8a6-b8e0c6675d1c" xsi:nil="true"/>
    <lcf76f155ced4ddcb4097134ff3c332f xmlns="4e11d9dd-4d03-40ec-a8e6-2a4d9ad28a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458F9C5DA6504D8C1245D43F64304F" ma:contentTypeVersion="17" ma:contentTypeDescription="Create a new document." ma:contentTypeScope="" ma:versionID="9c0cc1df4d4c4b01038995c3f48831ff">
  <xsd:schema xmlns:xsd="http://www.w3.org/2001/XMLSchema" xmlns:xs="http://www.w3.org/2001/XMLSchema" xmlns:p="http://schemas.microsoft.com/office/2006/metadata/properties" xmlns:ns2="4e11d9dd-4d03-40ec-a8e6-2a4d9ad28a13" xmlns:ns3="ad9b9b6d-c0dc-44ab-b8a6-b8e0c6675d1c" targetNamespace="http://schemas.microsoft.com/office/2006/metadata/properties" ma:root="true" ma:fieldsID="eb4346ba63de770ae9bc389ce1fb3e0c" ns2:_="" ns3:_="">
    <xsd:import namespace="4e11d9dd-4d03-40ec-a8e6-2a4d9ad28a13"/>
    <xsd:import namespace="ad9b9b6d-c0dc-44ab-b8a6-b8e0c6675d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1d9dd-4d03-40ec-a8e6-2a4d9ad28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bb54de0-7ec4-4251-96f9-932319324c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b9b6d-c0dc-44ab-b8a6-b8e0c6675d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6c0ff96-7581-4a43-beda-2606ed35538b}" ma:internalName="TaxCatchAll" ma:showField="CatchAllData" ma:web="ad9b9b6d-c0dc-44ab-b8a6-b8e0c6675d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A70F07-707C-4422-9A9D-91E0021F823E}"/>
</file>

<file path=customXml/itemProps2.xml><?xml version="1.0" encoding="utf-8"?>
<ds:datastoreItem xmlns:ds="http://schemas.openxmlformats.org/officeDocument/2006/customXml" ds:itemID="{9AF54BBA-5A01-4F1B-ADE9-D2072E9A5D7C}"/>
</file>

<file path=customXml/itemProps3.xml><?xml version="1.0" encoding="utf-8"?>
<ds:datastoreItem xmlns:ds="http://schemas.openxmlformats.org/officeDocument/2006/customXml" ds:itemID="{0B3EDCE9-54DB-4B86-BFCB-C7B963760D49}"/>
</file>

<file path=docMetadata/LabelInfo.xml><?xml version="1.0" encoding="utf-8"?>
<clbl:labelList xmlns:clbl="http://schemas.microsoft.com/office/2020/mipLabelMetadata">
  <clbl:label id="{e554d007-3062-4590-8a70-8f3532175853}" enabled="1" method="Standard" siteId="{34822b41-149d-4cfc-98b5-6425ca8cbfd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/>
  <cp:revision/>
  <dcterms:created xsi:type="dcterms:W3CDTF">2023-08-26T09:45:12Z</dcterms:created>
  <dcterms:modified xsi:type="dcterms:W3CDTF">2023-12-13T18:53:57Z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a855f2-fd0d-492f-9117-6b66b436c6ec_Enabled">
    <vt:lpwstr>true</vt:lpwstr>
  </property>
  <property fmtid="{D5CDD505-2E9C-101B-9397-08002B2CF9AE}" pid="3" name="MSIP_Label_3fa855f2-fd0d-492f-9117-6b66b436c6ec_SetDate">
    <vt:lpwstr>2023-08-28T11:25:53Z</vt:lpwstr>
  </property>
  <property fmtid="{D5CDD505-2E9C-101B-9397-08002B2CF9AE}" pid="4" name="MSIP_Label_3fa855f2-fd0d-492f-9117-6b66b436c6ec_Method">
    <vt:lpwstr>Privileged</vt:lpwstr>
  </property>
  <property fmtid="{D5CDD505-2E9C-101B-9397-08002B2CF9AE}" pid="5" name="MSIP_Label_3fa855f2-fd0d-492f-9117-6b66b436c6ec_Name">
    <vt:lpwstr>Restrito</vt:lpwstr>
  </property>
  <property fmtid="{D5CDD505-2E9C-101B-9397-08002B2CF9AE}" pid="6" name="MSIP_Label_3fa855f2-fd0d-492f-9117-6b66b436c6ec_SiteId">
    <vt:lpwstr>a150e164-a17b-4b6a-b7a0-646c95e42a98</vt:lpwstr>
  </property>
  <property fmtid="{D5CDD505-2E9C-101B-9397-08002B2CF9AE}" pid="7" name="MSIP_Label_3fa855f2-fd0d-492f-9117-6b66b436c6ec_ActionId">
    <vt:lpwstr>ca3d378c-ac05-4fa2-a567-1d844d81a195</vt:lpwstr>
  </property>
  <property fmtid="{D5CDD505-2E9C-101B-9397-08002B2CF9AE}" pid="8" name="MSIP_Label_3fa855f2-fd0d-492f-9117-6b66b436c6ec_ContentBits">
    <vt:lpwstr>0</vt:lpwstr>
  </property>
  <property fmtid="{D5CDD505-2E9C-101B-9397-08002B2CF9AE}" pid="9" name="ContentTypeId">
    <vt:lpwstr>0x010100FA458F9C5DA6504D8C1245D43F64304F</vt:lpwstr>
  </property>
  <property fmtid="{D5CDD505-2E9C-101B-9397-08002B2CF9AE}" pid="10" name="MediaServiceImageTags">
    <vt:lpwstr/>
  </property>
</Properties>
</file>