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2" sheetId="2" r:id="rId1"/>
    <sheet name="Sheet3" sheetId="3" r:id="rId2"/>
    <sheet name="Database" sheetId="1" r:id="rId3"/>
    <sheet name="DSUM" sheetId="4" r:id="rId4"/>
    <sheet name="SUMIFS" sheetId="6" r:id="rId5"/>
    <sheet name="Sheet4" sheetId="5" r:id="rId6"/>
  </sheets>
  <definedNames>
    <definedName name="_xlnm._FilterDatabase" localSheetId="2" hidden="1">Database!$A$1:$H$52</definedName>
  </definedNames>
  <calcPr calcId="152511"/>
</workbook>
</file>

<file path=xl/calcChain.xml><?xml version="1.0" encoding="utf-8"?>
<calcChain xmlns="http://schemas.openxmlformats.org/spreadsheetml/2006/main">
  <c r="H29" i="3" l="1"/>
  <c r="D10" i="6"/>
  <c r="D17" i="6"/>
  <c r="D13" i="6"/>
  <c r="D11" i="6"/>
  <c r="D18" i="6"/>
  <c r="D16" i="6"/>
  <c r="D12" i="6"/>
  <c r="C10" i="4"/>
  <c r="C18" i="3"/>
  <c r="C16" i="3"/>
  <c r="C8" i="3"/>
  <c r="C20" i="3"/>
  <c r="C17" i="3"/>
  <c r="C9" i="3"/>
  <c r="C19" i="3" l="1"/>
  <c r="D17" i="3" s="1"/>
  <c r="E17" i="3" s="1"/>
  <c r="C10" i="3"/>
  <c r="C11" i="2"/>
  <c r="C12" i="2"/>
  <c r="C7" i="3"/>
  <c r="C6" i="2"/>
  <c r="C21" i="3" l="1"/>
  <c r="D18" i="3"/>
  <c r="D19" i="3" l="1"/>
  <c r="E18" i="3"/>
</calcChain>
</file>

<file path=xl/sharedStrings.xml><?xml version="1.0" encoding="utf-8"?>
<sst xmlns="http://schemas.openxmlformats.org/spreadsheetml/2006/main" count="427" uniqueCount="285">
  <si>
    <t>名前</t>
  </si>
  <si>
    <t>ふりがな</t>
  </si>
  <si>
    <t>アドレス</t>
  </si>
  <si>
    <t>性別</t>
  </si>
  <si>
    <t>年齢</t>
  </si>
  <si>
    <t>誕生日</t>
  </si>
  <si>
    <t>都道府県</t>
  </si>
  <si>
    <t>伊藤 まみ</t>
  </si>
  <si>
    <t>いとう まみ</t>
  </si>
  <si>
    <t>itou_mami@example.com</t>
  </si>
  <si>
    <t>女</t>
  </si>
  <si>
    <t>神奈川県</t>
  </si>
  <si>
    <t>砂川 鉄洋</t>
  </si>
  <si>
    <t>すなかわ てつひろ</t>
  </si>
  <si>
    <t>sunakawa_tetsuhiro@example.com</t>
  </si>
  <si>
    <t>男</t>
  </si>
  <si>
    <t>熊本県</t>
  </si>
  <si>
    <t>前田 美佐子</t>
  </si>
  <si>
    <t>まえだ みさこ</t>
  </si>
  <si>
    <t>maeda_misako@example.com</t>
  </si>
  <si>
    <t>埼玉県</t>
  </si>
  <si>
    <t>篠田 沙耶</t>
  </si>
  <si>
    <t>しのだ さや</t>
  </si>
  <si>
    <t>shinoda_saya@example.com</t>
  </si>
  <si>
    <t>長野県</t>
  </si>
  <si>
    <t>志田 里穂</t>
  </si>
  <si>
    <t>しだ りほ</t>
  </si>
  <si>
    <t>shida_riho@example.com</t>
  </si>
  <si>
    <t>草野 右京</t>
  </si>
  <si>
    <t>くさの うきょう</t>
  </si>
  <si>
    <t>kusano_ukyou@example.com</t>
  </si>
  <si>
    <t>千葉県</t>
  </si>
  <si>
    <t>小菅 亜希</t>
  </si>
  <si>
    <t>こすげ あき</t>
  </si>
  <si>
    <t>kosuge_aki@example.com</t>
  </si>
  <si>
    <t>北海道</t>
  </si>
  <si>
    <t>上野 光博</t>
  </si>
  <si>
    <t>うえの みつひろ</t>
  </si>
  <si>
    <t>ueno_mitsuhiro@example.com</t>
  </si>
  <si>
    <t>栃木県</t>
  </si>
  <si>
    <t>秋田 さとみ</t>
  </si>
  <si>
    <t>あきた さとみ</t>
  </si>
  <si>
    <t>akita_satomi@example.com</t>
  </si>
  <si>
    <t>愛媛県</t>
  </si>
  <si>
    <t>西村 はるみ</t>
  </si>
  <si>
    <t>にしむら はるみ</t>
  </si>
  <si>
    <t>nishimura_harumi@example.com</t>
  </si>
  <si>
    <t>大和 未華子</t>
  </si>
  <si>
    <t>やまと みかこ</t>
  </si>
  <si>
    <t>yamato_mikako@example.com</t>
  </si>
  <si>
    <t>東京都</t>
  </si>
  <si>
    <t>星 朝陽</t>
  </si>
  <si>
    <t>ほし あさひ</t>
  </si>
  <si>
    <t>hoshi_asahi@example.com</t>
  </si>
  <si>
    <t>兵庫県</t>
  </si>
  <si>
    <t>松谷 隼士</t>
  </si>
  <si>
    <t>まつたに しゅんじ</t>
  </si>
  <si>
    <t>matsutani_shunji@example.com</t>
  </si>
  <si>
    <t>大阪府</t>
  </si>
  <si>
    <t>布川 あさみ</t>
  </si>
  <si>
    <t>ふかわ あさみ</t>
  </si>
  <si>
    <t>fukawa_asami@example.com</t>
  </si>
  <si>
    <t>関 勇一</t>
  </si>
  <si>
    <t>せき ゆういち</t>
  </si>
  <si>
    <t>seki_yuuichi@example.com</t>
  </si>
  <si>
    <t>小松 亮介</t>
  </si>
  <si>
    <t>こまつ りょうすけ</t>
  </si>
  <si>
    <t>komatsu_ryousuke@example.com</t>
  </si>
  <si>
    <t>愛知県</t>
  </si>
  <si>
    <t>芦屋 人志</t>
  </si>
  <si>
    <t>あしや ひとし</t>
  </si>
  <si>
    <t>ashiya_hitoshi@example.com</t>
  </si>
  <si>
    <t>岐阜県</t>
  </si>
  <si>
    <t>神田 詩織</t>
  </si>
  <si>
    <t>かんだ しおり</t>
  </si>
  <si>
    <t>kannda_shiori@example.com</t>
  </si>
  <si>
    <t>羽田 直人</t>
  </si>
  <si>
    <t>はた なおと</t>
  </si>
  <si>
    <t>hata_naoto@example.com</t>
  </si>
  <si>
    <t>静岡県</t>
  </si>
  <si>
    <t>瀬川 優</t>
  </si>
  <si>
    <t>せがわ ゆう</t>
  </si>
  <si>
    <t>segawa_yuu@example.com</t>
  </si>
  <si>
    <t>滋賀県</t>
  </si>
  <si>
    <t>唐沢 里奈</t>
  </si>
  <si>
    <t>からさわ りな</t>
  </si>
  <si>
    <t>karasawa_rina@example.com</t>
  </si>
  <si>
    <t>田口 俊介</t>
  </si>
  <si>
    <t>たぐち しゅんすけ</t>
  </si>
  <si>
    <t>taguchi_shunsuke@example.com</t>
  </si>
  <si>
    <t>木戸 祐基</t>
  </si>
  <si>
    <t>きど ゆうき</t>
  </si>
  <si>
    <t>kido_yuuki@example.com</t>
  </si>
  <si>
    <t>渡部 寿々花</t>
  </si>
  <si>
    <t>わたべ すずか</t>
  </si>
  <si>
    <t>watabe_suzuka@example.com</t>
  </si>
  <si>
    <t>新村 禄郎</t>
  </si>
  <si>
    <t>にいむら ろくろう</t>
  </si>
  <si>
    <t>niimura_rokurou@example.com</t>
  </si>
  <si>
    <t>秋田県</t>
  </si>
  <si>
    <t>相原 龍吉</t>
  </si>
  <si>
    <t>あいはら りゅうきち</t>
  </si>
  <si>
    <t>aihara_ryuukichi@example.com</t>
  </si>
  <si>
    <t>群馬県</t>
  </si>
  <si>
    <t>前川 美希</t>
  </si>
  <si>
    <t>まえかわ みき</t>
  </si>
  <si>
    <t>maekawa_miki@example.com</t>
  </si>
  <si>
    <t>安倍 雅彦</t>
  </si>
  <si>
    <t>あべ まさひこ</t>
  </si>
  <si>
    <t>abe_masahiko@example.com</t>
  </si>
  <si>
    <t>京都府</t>
  </si>
  <si>
    <t>二宮 隆太</t>
  </si>
  <si>
    <t>にのみや りゅうた</t>
  </si>
  <si>
    <t>ninomiya_ryuuta@example.com</t>
  </si>
  <si>
    <t>河内 法子</t>
  </si>
  <si>
    <t>かわうち のりこ</t>
  </si>
  <si>
    <t>kawauchi_noriko@example.com</t>
  </si>
  <si>
    <t>樋口 沙耶</t>
  </si>
  <si>
    <t>ひぐち さや</t>
  </si>
  <si>
    <t>higuchi_saya@example.com</t>
  </si>
  <si>
    <t>宮城県</t>
  </si>
  <si>
    <t>小坂 杏</t>
  </si>
  <si>
    <t>こざか あん</t>
  </si>
  <si>
    <t>kozaka_ann@example.com</t>
  </si>
  <si>
    <t>長崎県</t>
  </si>
  <si>
    <t>植松 莉緒</t>
  </si>
  <si>
    <t>うえまつ りお</t>
  </si>
  <si>
    <t>uematsu_rio@example.com</t>
  </si>
  <si>
    <t>美輪 未華子</t>
  </si>
  <si>
    <t>みわ みかこ</t>
  </si>
  <si>
    <t>miwa_mikako@example.com</t>
  </si>
  <si>
    <t>島根県</t>
  </si>
  <si>
    <t>児玉 綾女</t>
  </si>
  <si>
    <t>こだま あやめ</t>
  </si>
  <si>
    <t>kodama_ayame@example.com</t>
  </si>
  <si>
    <t>杉本 杏</t>
  </si>
  <si>
    <t>すぎもと あん</t>
  </si>
  <si>
    <t>sugimoto_ann@example.com</t>
  </si>
  <si>
    <t>城戸 広之</t>
  </si>
  <si>
    <t>きど ひろゆき</t>
  </si>
  <si>
    <t>kido_hiroyuki@example.com</t>
  </si>
  <si>
    <t>戸田 優</t>
  </si>
  <si>
    <t>とだ ゆう</t>
  </si>
  <si>
    <t>toda_yuu@example.com</t>
  </si>
  <si>
    <t>奈良県</t>
  </si>
  <si>
    <t>中里 さやか</t>
  </si>
  <si>
    <t>なかざと さやか</t>
  </si>
  <si>
    <t>nakazato_sayaka@example.com</t>
  </si>
  <si>
    <t>塚本 美希</t>
  </si>
  <si>
    <t>つかもと みき</t>
  </si>
  <si>
    <t>tsukamoto_miki@example.com</t>
  </si>
  <si>
    <t>高知県</t>
  </si>
  <si>
    <t>宮崎 有海</t>
  </si>
  <si>
    <t>みやざき あみ</t>
  </si>
  <si>
    <t>miyazaki_ami@example.com</t>
  </si>
  <si>
    <t>藤原 竜也</t>
  </si>
  <si>
    <t>ふじわら たつや</t>
  </si>
  <si>
    <t>fujiwara_tatsuya@example.com</t>
  </si>
  <si>
    <t>和田 たまき</t>
  </si>
  <si>
    <t>わだ たまき</t>
  </si>
  <si>
    <t>wada_tamaki@example.com</t>
  </si>
  <si>
    <t>中井 禄郎</t>
  </si>
  <si>
    <t>なかい ろくろう</t>
  </si>
  <si>
    <t>nakai_rokurou@example.com</t>
  </si>
  <si>
    <t>田代 まひる</t>
  </si>
  <si>
    <t>たしろ まひる</t>
  </si>
  <si>
    <t>tashiro_mahiru@example.com</t>
  </si>
  <si>
    <t>菅野 エリカ</t>
  </si>
  <si>
    <t>かんの えりか</t>
  </si>
  <si>
    <t>kanno_erika@example.com</t>
  </si>
  <si>
    <t>瀬戸内 真悠子</t>
  </si>
  <si>
    <t>せとうち まゆこ</t>
  </si>
  <si>
    <t>setouchi_mayuko@example.com</t>
  </si>
  <si>
    <t>落合 エリカ</t>
  </si>
  <si>
    <t>おちあい えりか</t>
  </si>
  <si>
    <t>ochiai_erika@example.com</t>
  </si>
  <si>
    <t>畠中 茜</t>
  </si>
  <si>
    <t>はたなか あかね</t>
  </si>
  <si>
    <t>hatanaka_akane@example.com</t>
  </si>
  <si>
    <t>坂本 優</t>
  </si>
  <si>
    <t>さかもと ゆう</t>
  </si>
  <si>
    <t>sakamoto_yuu@example.com</t>
  </si>
  <si>
    <t>■対象シート＆セルの値表示</t>
    <rPh sb="1" eb="3">
      <t>タイショウ</t>
    </rPh>
    <rPh sb="10" eb="11">
      <t>アタイ</t>
    </rPh>
    <rPh sb="11" eb="13">
      <t>ヒョウジ</t>
    </rPh>
    <phoneticPr fontId="1"/>
  </si>
  <si>
    <t>対象セル</t>
    <rPh sb="0" eb="2">
      <t>タイショウ</t>
    </rPh>
    <phoneticPr fontId="1"/>
  </si>
  <si>
    <t>対象シート</t>
    <rPh sb="0" eb="2">
      <t>タイショウ</t>
    </rPh>
    <phoneticPr fontId="1"/>
  </si>
  <si>
    <t>Database</t>
    <phoneticPr fontId="1"/>
  </si>
  <si>
    <t>結果</t>
    <rPh sb="0" eb="2">
      <t>ケッカ</t>
    </rPh>
    <phoneticPr fontId="1"/>
  </si>
  <si>
    <t>東京都の人数</t>
    <rPh sb="0" eb="3">
      <t>トウキョウト</t>
    </rPh>
    <rPh sb="4" eb="6">
      <t>ニンズウ</t>
    </rPh>
    <phoneticPr fontId="1"/>
  </si>
  <si>
    <t>最初に東京都が現れる行</t>
    <rPh sb="0" eb="2">
      <t>サイショ</t>
    </rPh>
    <rPh sb="3" eb="6">
      <t>トウキョウト</t>
    </rPh>
    <rPh sb="7" eb="8">
      <t>アラワ</t>
    </rPh>
    <rPh sb="10" eb="11">
      <t>ギョウ</t>
    </rPh>
    <phoneticPr fontId="1"/>
  </si>
  <si>
    <t>■統計</t>
    <rPh sb="1" eb="3">
      <t>トウケイ</t>
    </rPh>
    <phoneticPr fontId="1"/>
  </si>
  <si>
    <t>C3</t>
    <phoneticPr fontId="1"/>
  </si>
  <si>
    <t>東京都</t>
    <rPh sb="0" eb="3">
      <t>トウキョウト</t>
    </rPh>
    <phoneticPr fontId="1"/>
  </si>
  <si>
    <t>ポイント</t>
    <phoneticPr fontId="1"/>
  </si>
  <si>
    <t>.</t>
    <phoneticPr fontId="1"/>
  </si>
  <si>
    <t>東京都民のポイント合計</t>
    <rPh sb="0" eb="3">
      <t>トウキョウト</t>
    </rPh>
    <rPh sb="3" eb="4">
      <t>ミン</t>
    </rPh>
    <rPh sb="9" eb="11">
      <t>ゴウケイ</t>
    </rPh>
    <phoneticPr fontId="1"/>
  </si>
  <si>
    <t>都道府県</t>
    <rPh sb="0" eb="4">
      <t>トドウフケン</t>
    </rPh>
    <phoneticPr fontId="1"/>
  </si>
  <si>
    <t>G:G</t>
    <phoneticPr fontId="1"/>
  </si>
  <si>
    <t>性別</t>
    <rPh sb="0" eb="2">
      <t>セイベツ</t>
    </rPh>
    <phoneticPr fontId="1"/>
  </si>
  <si>
    <t>D:D</t>
    <phoneticPr fontId="1"/>
  </si>
  <si>
    <t>ポイント</t>
    <phoneticPr fontId="1"/>
  </si>
  <si>
    <t>H:H</t>
    <phoneticPr fontId="1"/>
  </si>
  <si>
    <t>東京都民で男性のポイント合計</t>
    <rPh sb="0" eb="2">
      <t>トウキョウ</t>
    </rPh>
    <rPh sb="2" eb="4">
      <t>トミン</t>
    </rPh>
    <rPh sb="5" eb="7">
      <t>ダンセイ</t>
    </rPh>
    <rPh sb="12" eb="14">
      <t>ゴウケイ</t>
    </rPh>
    <phoneticPr fontId="1"/>
  </si>
  <si>
    <t>東京都民で男性以外のポイント合計</t>
    <rPh sb="0" eb="2">
      <t>トウキョウ</t>
    </rPh>
    <rPh sb="2" eb="4">
      <t>トミン</t>
    </rPh>
    <rPh sb="5" eb="7">
      <t>ダンセイ</t>
    </rPh>
    <rPh sb="7" eb="9">
      <t>イガイ</t>
    </rPh>
    <rPh sb="14" eb="16">
      <t>ゴウケイ</t>
    </rPh>
    <phoneticPr fontId="1"/>
  </si>
  <si>
    <t>※検証するときは、《数式》タブ-&gt;《ワークシート分析》グループ-&gt;《数式の検証》ボタン</t>
    <rPh sb="1" eb="3">
      <t>ケンショウ</t>
    </rPh>
    <phoneticPr fontId="1"/>
  </si>
  <si>
    <t>男</t>
    <rPh sb="0" eb="1">
      <t>オトコ</t>
    </rPh>
    <phoneticPr fontId="1"/>
  </si>
  <si>
    <t>DSUM関数を使用</t>
    <rPh sb="4" eb="6">
      <t>カンスウ</t>
    </rPh>
    <rPh sb="7" eb="9">
      <t>シヨウ</t>
    </rPh>
    <phoneticPr fontId="1"/>
  </si>
  <si>
    <t>不明</t>
    <rPh sb="0" eb="2">
      <t>フメイ</t>
    </rPh>
    <phoneticPr fontId="1"/>
  </si>
  <si>
    <t>女</t>
    <rPh sb="0" eb="1">
      <t>オンナ</t>
    </rPh>
    <phoneticPr fontId="1"/>
  </si>
  <si>
    <t>不明を按分</t>
    <rPh sb="0" eb="2">
      <t>フメイ</t>
    </rPh>
    <rPh sb="3" eb="5">
      <t>アンブン</t>
    </rPh>
    <phoneticPr fontId="1"/>
  </si>
  <si>
    <t>按分結果を加算</t>
    <rPh sb="0" eb="2">
      <t>アンブン</t>
    </rPh>
    <rPh sb="2" eb="4">
      <t>ケッカ</t>
    </rPh>
    <rPh sb="5" eb="7">
      <t>カサン</t>
    </rPh>
    <phoneticPr fontId="1"/>
  </si>
  <si>
    <t>その他</t>
    <rPh sb="2" eb="3">
      <t>タ</t>
    </rPh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</si>
  <si>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</si>
  <si>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</si>
  <si>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</si>
  <si>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</si>
  <si>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</si>
  <si>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</si>
  <si>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</si>
  <si>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</si>
  <si>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</si>
  <si>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</si>
  <si>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</si>
  <si>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</si>
  <si>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</si>
  <si>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</si>
  <si>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</si>
  <si>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</si>
  <si>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</si>
  <si>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</si>
  <si>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</si>
  <si>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</si>
  <si>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</si>
  <si>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</si>
  <si>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</si>
  <si>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</si>
  <si>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</si>
  <si>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</si>
  <si>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</si>
  <si>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</si>
  <si>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</si>
  <si>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</si>
  <si>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</si>
  <si>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</si>
  <si>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</si>
  <si>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</si>
  <si>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</si>
  <si>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</si>
  <si>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</si>
  <si>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</si>
  <si>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</si>
  <si>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</si>
  <si>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</si>
  <si>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sheet</t>
    <phoneticPr fontId="1"/>
  </si>
  <si>
    <t>Sheet4</t>
    <phoneticPr fontId="1"/>
  </si>
  <si>
    <t>ID</t>
    <phoneticPr fontId="1"/>
  </si>
  <si>
    <t>タイトル行</t>
    <rPh sb="4" eb="5">
      <t>ギョウ</t>
    </rPh>
    <phoneticPr fontId="1"/>
  </si>
  <si>
    <t>DSUM</t>
    <phoneticPr fontId="1"/>
  </si>
  <si>
    <t>名称</t>
    <rPh sb="0" eb="2">
      <t>メイショウ</t>
    </rPh>
    <phoneticPr fontId="1"/>
  </si>
  <si>
    <t>テスト</t>
    <phoneticPr fontId="1"/>
  </si>
  <si>
    <t>range</t>
    <phoneticPr fontId="1"/>
  </si>
  <si>
    <t>大項目</t>
    <rPh sb="0" eb="3">
      <t>ダイコウモク</t>
    </rPh>
    <phoneticPr fontId="1"/>
  </si>
  <si>
    <t>A7:H24</t>
    <phoneticPr fontId="1"/>
  </si>
  <si>
    <t>target</t>
    <phoneticPr fontId="1"/>
  </si>
  <si>
    <t>10*</t>
    <phoneticPr fontId="1"/>
  </si>
  <si>
    <t>項目</t>
    <rPh sb="0" eb="2">
      <t>コウモク</t>
    </rPh>
    <phoneticPr fontId="3"/>
  </si>
  <si>
    <t>範囲</t>
    <rPh sb="0" eb="2">
      <t>ハンイ</t>
    </rPh>
    <phoneticPr fontId="3"/>
  </si>
  <si>
    <t>ID</t>
    <phoneticPr fontId="3"/>
  </si>
  <si>
    <t>テスト</t>
    <phoneticPr fontId="3"/>
  </si>
  <si>
    <t>結果</t>
    <rPh sb="0" eb="2">
      <t>ケッカ</t>
    </rPh>
    <phoneticPr fontId="3"/>
  </si>
  <si>
    <t>SUMPRODUCT</t>
    <phoneticPr fontId="3"/>
  </si>
  <si>
    <t>A02</t>
    <phoneticPr fontId="3"/>
  </si>
  <si>
    <t>01</t>
    <phoneticPr fontId="3"/>
  </si>
  <si>
    <t>A02</t>
    <phoneticPr fontId="3"/>
  </si>
  <si>
    <t>02</t>
    <phoneticPr fontId="3"/>
  </si>
  <si>
    <t>合計</t>
    <rPh sb="0" eb="2">
      <t>ゴウケイ</t>
    </rPh>
    <phoneticPr fontId="3"/>
  </si>
  <si>
    <t>数式を変更→</t>
    <rPh sb="0" eb="2">
      <t>スウシキ</t>
    </rPh>
    <rPh sb="3" eb="5">
      <t>ヘンコウ</t>
    </rPh>
    <phoneticPr fontId="3"/>
  </si>
  <si>
    <t>SUMIFS</t>
    <phoneticPr fontId="3"/>
  </si>
  <si>
    <t>=A02</t>
    <phoneticPr fontId="3"/>
  </si>
  <si>
    <t>=01*</t>
    <phoneticPr fontId="3"/>
  </si>
  <si>
    <t>&lt;&gt;01*</t>
    <phoneticPr fontId="3"/>
  </si>
  <si>
    <t>=*</t>
    <phoneticPr fontId="3"/>
  </si>
  <si>
    <t>Sheet4!B8:B65535</t>
    <phoneticPr fontId="3"/>
  </si>
  <si>
    <t>Sheet4!E8:E65535</t>
    <phoneticPr fontId="3"/>
  </si>
  <si>
    <t>Sheet4!G8:G65535</t>
    <phoneticPr fontId="3"/>
  </si>
  <si>
    <t>99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</si>
</sst>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0" borderId="0" xfId="0" quotePrefix="1"/>
    <xf numFmtId="0" fontId="0" fillId="4" borderId="2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49" fontId="2" fillId="0" borderId="1" xfId="0" quotePrefix="1" applyNumberFormat="1" applyFont="1" applyBorder="1" applyAlignment="1">
      <alignment vertical="center"/>
    </xf>
  </cellXfs>
  <cellStyles count="1">
    <cellStyle name="標準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C6" totalsRowShown="0" headerRowDxfId="3" dataDxfId="2">
  <autoFilter ref="B3:C6"/>
  <tableColumns count="2">
    <tableColumn id="1" name="項目" dataDxfId="1"/>
    <tableColumn id="2" name="範囲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85" zoomScaleNormal="85" workbookViewId="0">
      <selection activeCell="C13" sqref="C13"/>
    </sheetView>
  </sheetViews>
  <sheetFormatPr defaultRowHeight="13.5" x14ac:dyDescent="0.15"/>
  <cols>
    <col min="1" max="1" width="5.125" customWidth="1"/>
    <col min="2" max="2" width="23" bestFit="1" customWidth="1"/>
    <col min="3" max="3" width="28" customWidth="1"/>
  </cols>
  <sheetData>
    <row r="2" spans="1:4" ht="14.25" thickBot="1" x14ac:dyDescent="0.2">
      <c r="A2" t="s">
        <v>182</v>
      </c>
    </row>
    <row r="3" spans="1:4" ht="14.25" thickBot="1" x14ac:dyDescent="0.2">
      <c r="B3" s="7" t="s">
        <v>184</v>
      </c>
      <c r="C3" s="4" t="s">
        <v>185</v>
      </c>
    </row>
    <row r="4" spans="1:4" ht="14.25" thickBot="1" x14ac:dyDescent="0.2">
      <c r="B4" s="7" t="s">
        <v>183</v>
      </c>
      <c r="C4" s="4" t="s">
        <v>190</v>
      </c>
    </row>
    <row r="5" spans="1:4" ht="14.25" thickBot="1" x14ac:dyDescent="0.2">
      <c r="B5" s="7"/>
    </row>
    <row r="6" spans="1:4" ht="14.25" thickBot="1" x14ac:dyDescent="0.2">
      <c r="B6" s="7" t="s">
        <v>186</v>
      </c>
      <c r="C6" s="6" t="str">
        <f ca="1">INDIRECT(C3&amp;"!"&amp;C4)</f>
        <v>sunakawa_tetsuhiro@example.com</v>
      </c>
      <c r="D6" s="5"/>
    </row>
    <row r="7" spans="1:4" x14ac:dyDescent="0.15">
      <c r="B7" s="7"/>
    </row>
    <row r="8" spans="1:4" x14ac:dyDescent="0.15">
      <c r="B8" s="7"/>
    </row>
    <row r="9" spans="1:4" x14ac:dyDescent="0.15">
      <c r="B9" s="7"/>
    </row>
    <row r="10" spans="1:4" ht="14.25" thickBot="1" x14ac:dyDescent="0.2">
      <c r="A10" t="s">
        <v>189</v>
      </c>
      <c r="B10" s="7"/>
    </row>
    <row r="11" spans="1:4" ht="14.25" thickBot="1" x14ac:dyDescent="0.2">
      <c r="B11" s="7" t="s">
        <v>187</v>
      </c>
      <c r="C11" s="6">
        <f>COUNTIF(Database!G:G, "東京都")</f>
        <v>5</v>
      </c>
    </row>
    <row r="12" spans="1:4" ht="14.25" thickBot="1" x14ac:dyDescent="0.2">
      <c r="B12" s="7" t="s">
        <v>188</v>
      </c>
      <c r="C12" s="6">
        <f>MATCH("東京都", Database!G:G, 0)</f>
        <v>12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85" zoomScaleNormal="85" workbookViewId="0">
      <selection activeCell="C3" sqref="C3"/>
    </sheetView>
  </sheetViews>
  <sheetFormatPr defaultRowHeight="13.5" x14ac:dyDescent="0.15"/>
  <cols>
    <col min="2" max="2" width="27" customWidth="1"/>
    <col min="3" max="3" width="17.625" customWidth="1"/>
    <col min="4" max="4" width="18.5" customWidth="1"/>
    <col min="5" max="5" width="21.5" customWidth="1"/>
  </cols>
  <sheetData>
    <row r="1" spans="2:6" ht="14.25" thickBot="1" x14ac:dyDescent="0.2"/>
    <row r="2" spans="2:6" ht="14.25" thickBot="1" x14ac:dyDescent="0.2">
      <c r="B2" s="7" t="s">
        <v>184</v>
      </c>
      <c r="C2" s="4" t="s">
        <v>185</v>
      </c>
      <c r="F2" t="s">
        <v>203</v>
      </c>
    </row>
    <row r="3" spans="2:6" ht="14.25" thickBot="1" x14ac:dyDescent="0.2">
      <c r="B3" s="7" t="s">
        <v>195</v>
      </c>
      <c r="C3" s="4" t="s">
        <v>196</v>
      </c>
    </row>
    <row r="4" spans="2:6" ht="14.25" thickBot="1" x14ac:dyDescent="0.2">
      <c r="B4" s="7" t="s">
        <v>197</v>
      </c>
      <c r="C4" s="4" t="s">
        <v>198</v>
      </c>
    </row>
    <row r="5" spans="2:6" ht="14.25" thickBot="1" x14ac:dyDescent="0.2">
      <c r="B5" s="7" t="s">
        <v>199</v>
      </c>
      <c r="C5" s="4" t="s">
        <v>200</v>
      </c>
    </row>
    <row r="6" spans="2:6" ht="14.25" thickBot="1" x14ac:dyDescent="0.2"/>
    <row r="7" spans="2:6" ht="14.25" thickBot="1" x14ac:dyDescent="0.2">
      <c r="B7" s="7" t="s">
        <v>194</v>
      </c>
      <c r="C7" s="6">
        <f ca="1">SUMIF(INDIRECT(C2&amp;"!"&amp;C3), "東京都", INDIRECT(C2&amp;"!"&amp;C5))</f>
        <v>121</v>
      </c>
    </row>
    <row r="8" spans="2:6" ht="14.25" thickBot="1" x14ac:dyDescent="0.2">
      <c r="B8" s="8" t="s">
        <v>201</v>
      </c>
      <c r="C8" s="6">
        <f ca="1">SUMIFS(INDIRECT(C2&amp;"!"&amp;C5), INDIRECT(C2&amp;"!"&amp;C3), "東京都", INDIRECT(C2&amp;"!"&amp;C4), "男")</f>
        <v>5</v>
      </c>
    </row>
    <row r="9" spans="2:6" ht="14.25" thickBot="1" x14ac:dyDescent="0.2">
      <c r="B9" s="8" t="s">
        <v>202</v>
      </c>
      <c r="C9" s="6">
        <f ca="1">SUMIFS(INDIRECT($C$2&amp;"!"&amp;$C$5), INDIRECT($C$2&amp;"!"&amp;$C$3), "東京都", INDIRECT($C$2&amp;"!"&amp;$C$4), "&lt;&gt;男")</f>
        <v>116</v>
      </c>
    </row>
    <row r="10" spans="2:6" x14ac:dyDescent="0.15">
      <c r="C10">
        <f ca="1">SUM(C8:C9)</f>
        <v>121</v>
      </c>
    </row>
    <row r="15" spans="2:6" ht="14.25" thickBot="1" x14ac:dyDescent="0.2">
      <c r="D15" t="s">
        <v>208</v>
      </c>
      <c r="E15" t="s">
        <v>209</v>
      </c>
    </row>
    <row r="16" spans="2:6" ht="14.25" thickBot="1" x14ac:dyDescent="0.2">
      <c r="B16" t="s">
        <v>206</v>
      </c>
      <c r="C16" s="6">
        <f ca="1">SUMIFS(INDIRECT($C$2&amp;"!"&amp;$C$5), INDIRECT($C$2&amp;"!"&amp;$C$4), B16)</f>
        <v>414</v>
      </c>
    </row>
    <row r="17" spans="2:8" ht="14.25" thickBot="1" x14ac:dyDescent="0.2">
      <c r="B17" t="s">
        <v>204</v>
      </c>
      <c r="C17" s="6">
        <f ca="1">SUMIFS(INDIRECT($C$2&amp;"!"&amp;$C$5), INDIRECT($C$2&amp;"!"&amp;$C$4), B17)</f>
        <v>9173</v>
      </c>
      <c r="D17">
        <f ca="1">C16*C17/C19</f>
        <v>161.9593142272262</v>
      </c>
      <c r="E17" s="6">
        <f ca="1">SUM(C17:D17)</f>
        <v>9334.9593142272261</v>
      </c>
    </row>
    <row r="18" spans="2:8" ht="14.25" thickBot="1" x14ac:dyDescent="0.2">
      <c r="B18" t="s">
        <v>207</v>
      </c>
      <c r="C18" s="6">
        <f ca="1">SUMIFS(INDIRECT($C$2&amp;"!"&amp;$C$5), INDIRECT($C$2&amp;"!"&amp;$C$4), B18)</f>
        <v>14275</v>
      </c>
      <c r="D18">
        <f ca="1">C16*C18/C19</f>
        <v>252.0406857727738</v>
      </c>
      <c r="E18" s="6">
        <f ca="1">SUM(C18:D18)</f>
        <v>14527.040685772774</v>
      </c>
    </row>
    <row r="19" spans="2:8" ht="14.25" thickBot="1" x14ac:dyDescent="0.2">
      <c r="C19">
        <f ca="1">SUM(C17:C18)</f>
        <v>23448</v>
      </c>
      <c r="D19">
        <f ca="1">SUM(D17:D18)</f>
        <v>414</v>
      </c>
    </row>
    <row r="20" spans="2:8" ht="14.25" thickBot="1" x14ac:dyDescent="0.2">
      <c r="B20" t="s">
        <v>210</v>
      </c>
      <c r="C20" s="6">
        <f ca="1">SUMIFS(INDIRECT($C$2&amp;"!"&amp;$C$5), INDIRECT($C$2&amp;"!"&amp;$C$4), "&lt;&gt;")</f>
        <v>23862</v>
      </c>
    </row>
    <row r="21" spans="2:8" x14ac:dyDescent="0.15">
      <c r="C21">
        <f ca="1">C20-C19</f>
        <v>414</v>
      </c>
    </row>
    <row r="27" spans="2:8" x14ac:dyDescent="0.15">
      <c r="F27" t="s">
        <v>205</v>
      </c>
    </row>
    <row r="28" spans="2:8" ht="14.25" thickBot="1" x14ac:dyDescent="0.2">
      <c r="F28" s="1" t="s">
        <v>195</v>
      </c>
      <c r="G28" s="1" t="s">
        <v>197</v>
      </c>
    </row>
    <row r="29" spans="2:8" ht="14.25" thickBot="1" x14ac:dyDescent="0.2">
      <c r="F29" s="1" t="s">
        <v>191</v>
      </c>
      <c r="G29" s="1" t="s">
        <v>204</v>
      </c>
      <c r="H29" s="6">
        <f>DSUM(Database!A1:H51, Database!H1, Sheet3!F28:G29)</f>
        <v>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85" zoomScaleNormal="85" workbookViewId="0">
      <selection activeCell="H7" sqref="H7"/>
    </sheetView>
  </sheetViews>
  <sheetFormatPr defaultRowHeight="13.5" x14ac:dyDescent="0.15"/>
  <cols>
    <col min="1" max="1" width="13.75" bestFit="1" customWidth="1"/>
    <col min="2" max="2" width="17.375" bestFit="1" customWidth="1"/>
    <col min="3" max="3" width="30.25" bestFit="1" customWidth="1"/>
    <col min="4" max="5" width="5.25" bestFit="1" customWidth="1"/>
    <col min="6" max="6" width="11.625" bestFit="1" customWidth="1"/>
    <col min="8" max="8" width="14.625" customWidth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192</v>
      </c>
    </row>
    <row r="2" spans="1:8" x14ac:dyDescent="0.15">
      <c r="A2" s="1" t="s">
        <v>7</v>
      </c>
      <c r="B2" s="1" t="s">
        <v>8</v>
      </c>
      <c r="C2" s="1" t="s">
        <v>9</v>
      </c>
      <c r="D2" s="1" t="s">
        <v>10</v>
      </c>
      <c r="E2" s="1">
        <v>69</v>
      </c>
      <c r="F2" s="2">
        <v>16431</v>
      </c>
      <c r="G2" s="1" t="s">
        <v>11</v>
      </c>
      <c r="H2" s="1">
        <v>52</v>
      </c>
    </row>
    <row r="3" spans="1:8" x14ac:dyDescent="0.15">
      <c r="A3" s="1" t="s">
        <v>12</v>
      </c>
      <c r="B3" s="1" t="s">
        <v>13</v>
      </c>
      <c r="C3" s="1" t="s">
        <v>14</v>
      </c>
      <c r="D3" s="1" t="s">
        <v>15</v>
      </c>
      <c r="E3" s="1">
        <v>30</v>
      </c>
      <c r="F3" s="2">
        <v>30539</v>
      </c>
      <c r="G3" s="1" t="s">
        <v>16</v>
      </c>
      <c r="H3" s="1">
        <v>2300</v>
      </c>
    </row>
    <row r="4" spans="1:8" x14ac:dyDescent="0.15">
      <c r="A4" s="1" t="s">
        <v>17</v>
      </c>
      <c r="B4" s="1" t="s">
        <v>18</v>
      </c>
      <c r="C4" s="1" t="s">
        <v>19</v>
      </c>
      <c r="D4" s="1" t="s">
        <v>10</v>
      </c>
      <c r="E4" s="1">
        <v>48</v>
      </c>
      <c r="F4" s="2">
        <v>24177</v>
      </c>
      <c r="G4" s="1" t="s">
        <v>20</v>
      </c>
      <c r="H4" s="1">
        <v>4</v>
      </c>
    </row>
    <row r="5" spans="1:8" x14ac:dyDescent="0.15">
      <c r="A5" s="1" t="s">
        <v>21</v>
      </c>
      <c r="B5" s="1" t="s">
        <v>22</v>
      </c>
      <c r="C5" s="1" t="s">
        <v>23</v>
      </c>
      <c r="D5" s="1" t="s">
        <v>10</v>
      </c>
      <c r="E5" s="1">
        <v>23</v>
      </c>
      <c r="F5" s="2">
        <v>33294</v>
      </c>
      <c r="G5" s="1" t="s">
        <v>24</v>
      </c>
      <c r="H5" s="1">
        <v>0</v>
      </c>
    </row>
    <row r="6" spans="1:8" x14ac:dyDescent="0.15">
      <c r="A6" s="1" t="s">
        <v>25</v>
      </c>
      <c r="B6" s="1" t="s">
        <v>26</v>
      </c>
      <c r="C6" s="1" t="s">
        <v>27</v>
      </c>
      <c r="D6" s="1" t="s">
        <v>10</v>
      </c>
      <c r="E6" s="1">
        <v>27</v>
      </c>
      <c r="F6" s="2">
        <v>31538</v>
      </c>
      <c r="G6" s="1" t="s">
        <v>11</v>
      </c>
      <c r="H6" s="1">
        <v>51</v>
      </c>
    </row>
    <row r="7" spans="1:8" x14ac:dyDescent="0.15">
      <c r="A7" s="1" t="s">
        <v>28</v>
      </c>
      <c r="B7" s="1" t="s">
        <v>29</v>
      </c>
      <c r="C7" s="1" t="s">
        <v>30</v>
      </c>
      <c r="D7" s="1" t="s">
        <v>15</v>
      </c>
      <c r="E7" s="1">
        <v>53</v>
      </c>
      <c r="F7" s="2">
        <v>22340</v>
      </c>
      <c r="G7" s="1" t="s">
        <v>31</v>
      </c>
      <c r="H7" s="1">
        <v>23</v>
      </c>
    </row>
    <row r="8" spans="1:8" x14ac:dyDescent="0.15">
      <c r="A8" s="1" t="s">
        <v>32</v>
      </c>
      <c r="B8" s="1" t="s">
        <v>33</v>
      </c>
      <c r="C8" s="1" t="s">
        <v>34</v>
      </c>
      <c r="D8" s="1" t="s">
        <v>10</v>
      </c>
      <c r="E8" s="1">
        <v>33</v>
      </c>
      <c r="F8" s="2">
        <v>29468</v>
      </c>
      <c r="G8" s="1" t="s">
        <v>35</v>
      </c>
      <c r="H8" s="1">
        <v>512</v>
      </c>
    </row>
    <row r="9" spans="1:8" x14ac:dyDescent="0.15">
      <c r="A9" s="1" t="s">
        <v>36</v>
      </c>
      <c r="B9" s="1" t="s">
        <v>37</v>
      </c>
      <c r="C9" s="1" t="s">
        <v>38</v>
      </c>
      <c r="D9" s="1" t="s">
        <v>15</v>
      </c>
      <c r="E9" s="1">
        <v>22</v>
      </c>
      <c r="F9" s="2">
        <v>33534</v>
      </c>
      <c r="G9" s="1" t="s">
        <v>39</v>
      </c>
      <c r="H9" s="1">
        <v>1302</v>
      </c>
    </row>
    <row r="10" spans="1:8" x14ac:dyDescent="0.15">
      <c r="A10" s="1" t="s">
        <v>40</v>
      </c>
      <c r="B10" s="1" t="s">
        <v>41</v>
      </c>
      <c r="C10" s="1" t="s">
        <v>42</v>
      </c>
      <c r="D10" s="1" t="s">
        <v>10</v>
      </c>
      <c r="E10" s="1">
        <v>58</v>
      </c>
      <c r="F10" s="2">
        <v>20200</v>
      </c>
      <c r="G10" s="1" t="s">
        <v>43</v>
      </c>
      <c r="H10" s="1">
        <v>513</v>
      </c>
    </row>
    <row r="11" spans="1:8" x14ac:dyDescent="0.15">
      <c r="A11" s="1" t="s">
        <v>44</v>
      </c>
      <c r="B11" s="1" t="s">
        <v>45</v>
      </c>
      <c r="C11" s="1" t="s">
        <v>46</v>
      </c>
      <c r="D11" s="1" t="s">
        <v>10</v>
      </c>
      <c r="E11" s="1">
        <v>79</v>
      </c>
      <c r="F11" s="2">
        <v>12657</v>
      </c>
      <c r="G11" s="1" t="s">
        <v>11</v>
      </c>
      <c r="H11" s="1">
        <v>51</v>
      </c>
    </row>
    <row r="12" spans="1:8" x14ac:dyDescent="0.15">
      <c r="A12" s="1" t="s">
        <v>47</v>
      </c>
      <c r="B12" s="1" t="s">
        <v>48</v>
      </c>
      <c r="C12" s="1" t="s">
        <v>49</v>
      </c>
      <c r="D12" s="1" t="s">
        <v>10</v>
      </c>
      <c r="E12" s="1">
        <v>37</v>
      </c>
      <c r="F12" s="2">
        <v>28155</v>
      </c>
      <c r="G12" s="1" t="s">
        <v>50</v>
      </c>
      <c r="H12" s="1">
        <v>6</v>
      </c>
    </row>
    <row r="13" spans="1:8" x14ac:dyDescent="0.15">
      <c r="A13" s="1" t="s">
        <v>51</v>
      </c>
      <c r="B13" s="1" t="s">
        <v>52</v>
      </c>
      <c r="C13" s="1" t="s">
        <v>53</v>
      </c>
      <c r="D13" s="1" t="s">
        <v>10</v>
      </c>
      <c r="E13" s="1">
        <v>25</v>
      </c>
      <c r="F13" s="2">
        <v>32454</v>
      </c>
      <c r="G13" s="1" t="s">
        <v>54</v>
      </c>
      <c r="H13" s="1">
        <v>6123</v>
      </c>
    </row>
    <row r="14" spans="1:8" x14ac:dyDescent="0.15">
      <c r="A14" s="1" t="s">
        <v>55</v>
      </c>
      <c r="B14" s="1" t="s">
        <v>56</v>
      </c>
      <c r="C14" s="1" t="s">
        <v>57</v>
      </c>
      <c r="D14" s="1" t="s">
        <v>15</v>
      </c>
      <c r="E14" s="1">
        <v>21</v>
      </c>
      <c r="F14" s="2">
        <v>33825</v>
      </c>
      <c r="G14" s="1" t="s">
        <v>58</v>
      </c>
      <c r="H14" s="1">
        <v>8</v>
      </c>
    </row>
    <row r="15" spans="1:8" x14ac:dyDescent="0.15">
      <c r="A15" s="1" t="s">
        <v>59</v>
      </c>
      <c r="B15" s="1" t="s">
        <v>60</v>
      </c>
      <c r="C15" s="1" t="s">
        <v>61</v>
      </c>
      <c r="D15" s="1" t="s">
        <v>10</v>
      </c>
      <c r="E15" s="1">
        <v>62</v>
      </c>
      <c r="F15" s="2">
        <v>18956</v>
      </c>
      <c r="G15" s="1" t="s">
        <v>50</v>
      </c>
      <c r="H15" s="1">
        <v>10</v>
      </c>
    </row>
    <row r="16" spans="1:8" x14ac:dyDescent="0.15">
      <c r="A16" s="1" t="s">
        <v>62</v>
      </c>
      <c r="B16" s="1" t="s">
        <v>63</v>
      </c>
      <c r="C16" s="1" t="s">
        <v>64</v>
      </c>
      <c r="D16" s="1" t="s">
        <v>15</v>
      </c>
      <c r="E16" s="1">
        <v>80</v>
      </c>
      <c r="F16" s="2">
        <v>12258</v>
      </c>
      <c r="G16" s="1" t="s">
        <v>35</v>
      </c>
      <c r="H16" s="1">
        <v>3</v>
      </c>
    </row>
    <row r="17" spans="1:8" x14ac:dyDescent="0.15">
      <c r="A17" s="1" t="s">
        <v>65</v>
      </c>
      <c r="B17" s="1" t="s">
        <v>66</v>
      </c>
      <c r="C17" s="1" t="s">
        <v>67</v>
      </c>
      <c r="D17" s="1" t="s">
        <v>15</v>
      </c>
      <c r="E17" s="1">
        <v>20</v>
      </c>
      <c r="F17" s="2">
        <v>34164</v>
      </c>
      <c r="G17" s="1" t="s">
        <v>68</v>
      </c>
      <c r="H17" s="1">
        <v>5</v>
      </c>
    </row>
    <row r="18" spans="1:8" x14ac:dyDescent="0.15">
      <c r="A18" s="1" t="s">
        <v>69</v>
      </c>
      <c r="B18" s="1" t="s">
        <v>70</v>
      </c>
      <c r="C18" s="1" t="s">
        <v>71</v>
      </c>
      <c r="D18" s="1" t="s">
        <v>15</v>
      </c>
      <c r="E18" s="1">
        <v>28</v>
      </c>
      <c r="F18" s="2">
        <v>31334</v>
      </c>
      <c r="G18" s="1" t="s">
        <v>72</v>
      </c>
      <c r="H18" s="1">
        <v>7</v>
      </c>
    </row>
    <row r="19" spans="1:8" x14ac:dyDescent="0.15">
      <c r="A19" s="1" t="s">
        <v>73</v>
      </c>
      <c r="B19" s="1" t="s">
        <v>74</v>
      </c>
      <c r="C19" s="1" t="s">
        <v>75</v>
      </c>
      <c r="D19" s="1" t="s">
        <v>10</v>
      </c>
      <c r="E19" s="1">
        <v>78</v>
      </c>
      <c r="F19" s="2">
        <v>13054</v>
      </c>
      <c r="G19" s="1" t="s">
        <v>54</v>
      </c>
      <c r="H19" s="1">
        <v>0</v>
      </c>
    </row>
    <row r="20" spans="1:8" x14ac:dyDescent="0.15">
      <c r="A20" s="1" t="s">
        <v>76</v>
      </c>
      <c r="B20" s="1" t="s">
        <v>77</v>
      </c>
      <c r="C20" s="1" t="s">
        <v>78</v>
      </c>
      <c r="D20" s="1" t="s">
        <v>15</v>
      </c>
      <c r="E20" s="1">
        <v>49</v>
      </c>
      <c r="F20" s="2">
        <v>23776</v>
      </c>
      <c r="G20" s="1" t="s">
        <v>79</v>
      </c>
      <c r="H20" s="1">
        <v>30</v>
      </c>
    </row>
    <row r="21" spans="1:8" x14ac:dyDescent="0.15">
      <c r="A21" s="1" t="s">
        <v>80</v>
      </c>
      <c r="B21" s="1" t="s">
        <v>81</v>
      </c>
      <c r="C21" s="1" t="s">
        <v>82</v>
      </c>
      <c r="D21" s="1" t="s">
        <v>10</v>
      </c>
      <c r="E21" s="1">
        <v>64</v>
      </c>
      <c r="F21" s="2">
        <v>18356</v>
      </c>
      <c r="G21" s="1" t="s">
        <v>83</v>
      </c>
      <c r="H21" s="1">
        <v>203</v>
      </c>
    </row>
    <row r="22" spans="1:8" x14ac:dyDescent="0.15">
      <c r="A22" s="1" t="s">
        <v>84</v>
      </c>
      <c r="B22" s="1" t="s">
        <v>85</v>
      </c>
      <c r="C22" s="1" t="s">
        <v>86</v>
      </c>
      <c r="D22" s="1" t="s">
        <v>10</v>
      </c>
      <c r="E22" s="1">
        <v>80</v>
      </c>
      <c r="F22" s="2">
        <v>12422</v>
      </c>
      <c r="G22" s="1" t="s">
        <v>43</v>
      </c>
      <c r="H22" s="1">
        <v>3</v>
      </c>
    </row>
    <row r="23" spans="1:8" x14ac:dyDescent="0.15">
      <c r="A23" s="1" t="s">
        <v>87</v>
      </c>
      <c r="B23" s="1" t="s">
        <v>88</v>
      </c>
      <c r="C23" s="1" t="s">
        <v>89</v>
      </c>
      <c r="D23" s="1" t="s">
        <v>15</v>
      </c>
      <c r="E23" s="1">
        <v>57</v>
      </c>
      <c r="F23" s="2">
        <v>20742</v>
      </c>
      <c r="G23" s="1" t="s">
        <v>58</v>
      </c>
      <c r="H23" s="1">
        <v>0</v>
      </c>
    </row>
    <row r="24" spans="1:8" x14ac:dyDescent="0.15">
      <c r="A24" s="1" t="s">
        <v>90</v>
      </c>
      <c r="B24" s="1" t="s">
        <v>91</v>
      </c>
      <c r="C24" s="1" t="s">
        <v>92</v>
      </c>
      <c r="D24" s="1" t="s">
        <v>206</v>
      </c>
      <c r="E24" s="1">
        <v>32</v>
      </c>
      <c r="F24" s="2">
        <v>30049</v>
      </c>
      <c r="G24" s="1" t="s">
        <v>79</v>
      </c>
      <c r="H24" s="1">
        <v>413</v>
      </c>
    </row>
    <row r="25" spans="1:8" x14ac:dyDescent="0.15">
      <c r="A25" s="1" t="s">
        <v>93</v>
      </c>
      <c r="B25" s="1" t="s">
        <v>94</v>
      </c>
      <c r="C25" s="1" t="s">
        <v>95</v>
      </c>
      <c r="D25" s="1" t="s">
        <v>10</v>
      </c>
      <c r="E25" s="1">
        <v>26</v>
      </c>
      <c r="F25" s="2">
        <v>31987</v>
      </c>
      <c r="G25" s="1" t="s">
        <v>58</v>
      </c>
      <c r="H25" s="1">
        <v>56</v>
      </c>
    </row>
    <row r="26" spans="1:8" x14ac:dyDescent="0.15">
      <c r="A26" s="1" t="s">
        <v>96</v>
      </c>
      <c r="B26" s="1" t="s">
        <v>97</v>
      </c>
      <c r="C26" s="1" t="s">
        <v>98</v>
      </c>
      <c r="D26" s="1" t="s">
        <v>15</v>
      </c>
      <c r="E26" s="1">
        <v>64</v>
      </c>
      <c r="F26" s="2">
        <v>18232</v>
      </c>
      <c r="G26" s="1" t="s">
        <v>99</v>
      </c>
      <c r="H26" s="1">
        <v>32</v>
      </c>
    </row>
    <row r="27" spans="1:8" x14ac:dyDescent="0.15">
      <c r="A27" s="1" t="s">
        <v>100</v>
      </c>
      <c r="B27" s="1" t="s">
        <v>101</v>
      </c>
      <c r="C27" s="1" t="s">
        <v>102</v>
      </c>
      <c r="D27" s="1" t="s">
        <v>15</v>
      </c>
      <c r="E27" s="1">
        <v>49</v>
      </c>
      <c r="F27" s="2">
        <v>23713</v>
      </c>
      <c r="G27" s="1" t="s">
        <v>103</v>
      </c>
      <c r="H27" s="1">
        <v>15</v>
      </c>
    </row>
    <row r="28" spans="1:8" x14ac:dyDescent="0.15">
      <c r="A28" s="1" t="s">
        <v>104</v>
      </c>
      <c r="B28" s="1" t="s">
        <v>105</v>
      </c>
      <c r="C28" s="1" t="s">
        <v>106</v>
      </c>
      <c r="D28" s="1" t="s">
        <v>10</v>
      </c>
      <c r="E28" s="1">
        <v>21</v>
      </c>
      <c r="F28" s="2">
        <v>33822</v>
      </c>
      <c r="G28" s="1" t="s">
        <v>20</v>
      </c>
      <c r="H28" s="1">
        <v>31</v>
      </c>
    </row>
    <row r="29" spans="1:8" x14ac:dyDescent="0.15">
      <c r="A29" s="1" t="s">
        <v>107</v>
      </c>
      <c r="B29" s="1" t="s">
        <v>108</v>
      </c>
      <c r="C29" s="1" t="s">
        <v>109</v>
      </c>
      <c r="D29" s="1" t="s">
        <v>15</v>
      </c>
      <c r="E29" s="1">
        <v>41</v>
      </c>
      <c r="F29" s="2">
        <v>26615</v>
      </c>
      <c r="G29" s="1" t="s">
        <v>110</v>
      </c>
      <c r="H29" s="1">
        <v>3</v>
      </c>
    </row>
    <row r="30" spans="1:8" x14ac:dyDescent="0.15">
      <c r="A30" s="1" t="s">
        <v>111</v>
      </c>
      <c r="B30" s="1" t="s">
        <v>112</v>
      </c>
      <c r="C30" s="1" t="s">
        <v>113</v>
      </c>
      <c r="D30" s="1" t="s">
        <v>15</v>
      </c>
      <c r="E30" s="1">
        <v>53</v>
      </c>
      <c r="F30" s="2">
        <v>22080</v>
      </c>
      <c r="G30" s="1" t="s">
        <v>58</v>
      </c>
      <c r="H30" s="1">
        <v>303</v>
      </c>
    </row>
    <row r="31" spans="1:8" x14ac:dyDescent="0.15">
      <c r="A31" s="1" t="s">
        <v>114</v>
      </c>
      <c r="B31" s="1" t="s">
        <v>115</v>
      </c>
      <c r="C31" s="1" t="s">
        <v>116</v>
      </c>
      <c r="D31" s="1" t="s">
        <v>10</v>
      </c>
      <c r="E31" s="1">
        <v>63</v>
      </c>
      <c r="F31" s="2">
        <v>18594</v>
      </c>
      <c r="G31" s="1" t="s">
        <v>54</v>
      </c>
      <c r="H31" s="1">
        <v>1</v>
      </c>
    </row>
    <row r="32" spans="1:8" x14ac:dyDescent="0.15">
      <c r="A32" s="1" t="s">
        <v>117</v>
      </c>
      <c r="B32" s="1" t="s">
        <v>118</v>
      </c>
      <c r="C32" s="1" t="s">
        <v>119</v>
      </c>
      <c r="D32" s="1" t="s">
        <v>10</v>
      </c>
      <c r="E32" s="1">
        <v>68</v>
      </c>
      <c r="F32" s="2">
        <v>16729</v>
      </c>
      <c r="G32" s="1" t="s">
        <v>120</v>
      </c>
      <c r="H32" s="1">
        <v>50</v>
      </c>
    </row>
    <row r="33" spans="1:8" x14ac:dyDescent="0.15">
      <c r="A33" s="1" t="s">
        <v>121</v>
      </c>
      <c r="B33" s="1" t="s">
        <v>122</v>
      </c>
      <c r="C33" s="1" t="s">
        <v>123</v>
      </c>
      <c r="D33" s="1" t="s">
        <v>10</v>
      </c>
      <c r="E33" s="1">
        <v>37</v>
      </c>
      <c r="F33" s="2">
        <v>28221</v>
      </c>
      <c r="G33" s="1" t="s">
        <v>124</v>
      </c>
      <c r="H33" s="1">
        <v>3</v>
      </c>
    </row>
    <row r="34" spans="1:8" x14ac:dyDescent="0.15">
      <c r="A34" s="1" t="s">
        <v>125</v>
      </c>
      <c r="B34" s="1" t="s">
        <v>126</v>
      </c>
      <c r="C34" s="1" t="s">
        <v>127</v>
      </c>
      <c r="D34" s="1" t="s">
        <v>10</v>
      </c>
      <c r="E34" s="1">
        <v>43</v>
      </c>
      <c r="F34" s="2">
        <v>25977</v>
      </c>
      <c r="G34" s="1" t="s">
        <v>68</v>
      </c>
      <c r="H34" s="1">
        <v>53</v>
      </c>
    </row>
    <row r="35" spans="1:8" x14ac:dyDescent="0.15">
      <c r="A35" s="1" t="s">
        <v>128</v>
      </c>
      <c r="B35" s="1" t="s">
        <v>129</v>
      </c>
      <c r="C35" s="1" t="s">
        <v>130</v>
      </c>
      <c r="D35" s="1" t="s">
        <v>10</v>
      </c>
      <c r="E35" s="1">
        <v>24</v>
      </c>
      <c r="F35" s="2">
        <v>32668</v>
      </c>
      <c r="G35" s="1" t="s">
        <v>131</v>
      </c>
      <c r="H35" s="1">
        <v>35</v>
      </c>
    </row>
    <row r="36" spans="1:8" x14ac:dyDescent="0.15">
      <c r="A36" s="1" t="s">
        <v>132</v>
      </c>
      <c r="B36" s="1" t="s">
        <v>133</v>
      </c>
      <c r="C36" s="1" t="s">
        <v>134</v>
      </c>
      <c r="D36" s="1" t="s">
        <v>10</v>
      </c>
      <c r="E36" s="1">
        <v>73</v>
      </c>
      <c r="F36" s="2">
        <v>14880</v>
      </c>
      <c r="G36" s="1" t="s">
        <v>50</v>
      </c>
      <c r="H36" s="1">
        <v>0</v>
      </c>
    </row>
    <row r="37" spans="1:8" x14ac:dyDescent="0.15">
      <c r="A37" s="1" t="s">
        <v>135</v>
      </c>
      <c r="B37" s="1" t="s">
        <v>136</v>
      </c>
      <c r="C37" s="1" t="s">
        <v>137</v>
      </c>
      <c r="D37" s="1" t="s">
        <v>10</v>
      </c>
      <c r="E37" s="1">
        <v>77</v>
      </c>
      <c r="F37" s="2">
        <v>13301</v>
      </c>
      <c r="G37" s="1" t="s">
        <v>58</v>
      </c>
      <c r="H37" s="1">
        <v>3</v>
      </c>
    </row>
    <row r="38" spans="1:8" x14ac:dyDescent="0.15">
      <c r="A38" s="1" t="s">
        <v>138</v>
      </c>
      <c r="B38" s="1" t="s">
        <v>139</v>
      </c>
      <c r="C38" s="1" t="s">
        <v>140</v>
      </c>
      <c r="D38" s="1" t="s">
        <v>15</v>
      </c>
      <c r="E38" s="1">
        <v>43</v>
      </c>
      <c r="F38" s="2">
        <v>25960</v>
      </c>
      <c r="G38" s="1" t="s">
        <v>103</v>
      </c>
      <c r="H38" s="1">
        <v>5135</v>
      </c>
    </row>
    <row r="39" spans="1:8" x14ac:dyDescent="0.15">
      <c r="A39" s="1" t="s">
        <v>141</v>
      </c>
      <c r="B39" s="1" t="s">
        <v>142</v>
      </c>
      <c r="C39" s="1" t="s">
        <v>143</v>
      </c>
      <c r="D39" s="1" t="s">
        <v>10</v>
      </c>
      <c r="E39" s="1">
        <v>77</v>
      </c>
      <c r="F39" s="2">
        <v>13440</v>
      </c>
      <c r="G39" s="1" t="s">
        <v>144</v>
      </c>
      <c r="H39" s="1">
        <v>1</v>
      </c>
    </row>
    <row r="40" spans="1:8" x14ac:dyDescent="0.15">
      <c r="A40" s="1" t="s">
        <v>145</v>
      </c>
      <c r="B40" s="1" t="s">
        <v>146</v>
      </c>
      <c r="C40" s="1" t="s">
        <v>147</v>
      </c>
      <c r="D40" s="1" t="s">
        <v>10</v>
      </c>
      <c r="E40" s="1">
        <v>45</v>
      </c>
      <c r="F40" s="2">
        <v>25174</v>
      </c>
      <c r="G40" s="1" t="s">
        <v>11</v>
      </c>
      <c r="H40" s="1">
        <v>5135</v>
      </c>
    </row>
    <row r="41" spans="1:8" x14ac:dyDescent="0.15">
      <c r="A41" s="1" t="s">
        <v>148</v>
      </c>
      <c r="B41" s="1" t="s">
        <v>149</v>
      </c>
      <c r="C41" s="1" t="s">
        <v>150</v>
      </c>
      <c r="D41" s="1" t="s">
        <v>10</v>
      </c>
      <c r="E41" s="1">
        <v>50</v>
      </c>
      <c r="F41" s="2">
        <v>23224</v>
      </c>
      <c r="G41" s="1" t="s">
        <v>151</v>
      </c>
      <c r="H41" s="1">
        <v>1</v>
      </c>
    </row>
    <row r="42" spans="1:8" x14ac:dyDescent="0.15">
      <c r="A42" s="1" t="s">
        <v>152</v>
      </c>
      <c r="B42" s="1" t="s">
        <v>153</v>
      </c>
      <c r="C42" s="1" t="s">
        <v>154</v>
      </c>
      <c r="D42" s="1" t="s">
        <v>10</v>
      </c>
      <c r="E42" s="1">
        <v>50</v>
      </c>
      <c r="F42" s="2">
        <v>23204</v>
      </c>
      <c r="G42" s="1" t="s">
        <v>120</v>
      </c>
      <c r="H42" s="1">
        <v>513</v>
      </c>
    </row>
    <row r="43" spans="1:8" x14ac:dyDescent="0.15">
      <c r="A43" s="1" t="s">
        <v>155</v>
      </c>
      <c r="B43" s="1" t="s">
        <v>156</v>
      </c>
      <c r="C43" s="1" t="s">
        <v>157</v>
      </c>
      <c r="D43" s="1" t="s">
        <v>15</v>
      </c>
      <c r="E43" s="1">
        <v>37</v>
      </c>
      <c r="F43" s="2">
        <v>28226</v>
      </c>
      <c r="G43" s="1" t="s">
        <v>124</v>
      </c>
      <c r="H43" s="1">
        <v>2</v>
      </c>
    </row>
    <row r="44" spans="1:8" x14ac:dyDescent="0.15">
      <c r="A44" s="1" t="s">
        <v>158</v>
      </c>
      <c r="B44" s="1" t="s">
        <v>159</v>
      </c>
      <c r="C44" s="1" t="s">
        <v>160</v>
      </c>
      <c r="D44" s="1" t="s">
        <v>10</v>
      </c>
      <c r="E44" s="1">
        <v>37</v>
      </c>
      <c r="F44" s="2">
        <v>27989</v>
      </c>
      <c r="G44" s="1" t="s">
        <v>35</v>
      </c>
      <c r="H44" s="1">
        <v>0</v>
      </c>
    </row>
    <row r="45" spans="1:8" x14ac:dyDescent="0.15">
      <c r="A45" s="1" t="s">
        <v>161</v>
      </c>
      <c r="B45" s="1" t="s">
        <v>162</v>
      </c>
      <c r="C45" s="1" t="s">
        <v>163</v>
      </c>
      <c r="D45" s="1" t="s">
        <v>15</v>
      </c>
      <c r="E45" s="1">
        <v>30</v>
      </c>
      <c r="F45" s="2">
        <v>30435</v>
      </c>
      <c r="G45" s="1" t="s">
        <v>50</v>
      </c>
      <c r="H45" s="1">
        <v>5</v>
      </c>
    </row>
    <row r="46" spans="1:8" x14ac:dyDescent="0.15">
      <c r="A46" s="1" t="s">
        <v>164</v>
      </c>
      <c r="B46" s="1" t="s">
        <v>165</v>
      </c>
      <c r="C46" s="1" t="s">
        <v>166</v>
      </c>
      <c r="D46" s="1" t="s">
        <v>10</v>
      </c>
      <c r="E46" s="1">
        <v>30</v>
      </c>
      <c r="F46" s="2">
        <v>30722</v>
      </c>
      <c r="G46" s="1" t="s">
        <v>11</v>
      </c>
      <c r="H46" s="1">
        <v>35</v>
      </c>
    </row>
    <row r="47" spans="1:8" x14ac:dyDescent="0.15">
      <c r="A47" s="1" t="s">
        <v>167</v>
      </c>
      <c r="B47" s="1" t="s">
        <v>168</v>
      </c>
      <c r="C47" s="1" t="s">
        <v>169</v>
      </c>
      <c r="D47" s="1" t="s">
        <v>10</v>
      </c>
      <c r="E47" s="1">
        <v>57</v>
      </c>
      <c r="F47" s="2">
        <v>20827</v>
      </c>
      <c r="G47" s="1" t="s">
        <v>24</v>
      </c>
      <c r="H47" s="1">
        <v>48</v>
      </c>
    </row>
    <row r="48" spans="1:8" x14ac:dyDescent="0.15">
      <c r="A48" s="1" t="s">
        <v>170</v>
      </c>
      <c r="B48" s="1" t="s">
        <v>171</v>
      </c>
      <c r="C48" s="1" t="s">
        <v>172</v>
      </c>
      <c r="D48" s="1" t="s">
        <v>10</v>
      </c>
      <c r="E48" s="1">
        <v>59</v>
      </c>
      <c r="F48" s="2">
        <v>20164</v>
      </c>
      <c r="G48" s="1" t="s">
        <v>103</v>
      </c>
      <c r="H48" s="1">
        <v>482</v>
      </c>
    </row>
    <row r="49" spans="1:8" x14ac:dyDescent="0.15">
      <c r="A49" s="1" t="s">
        <v>173</v>
      </c>
      <c r="B49" s="1" t="s">
        <v>174</v>
      </c>
      <c r="C49" s="1" t="s">
        <v>175</v>
      </c>
      <c r="D49" s="1" t="s">
        <v>206</v>
      </c>
      <c r="E49" s="1">
        <v>73</v>
      </c>
      <c r="F49" s="2">
        <v>14762</v>
      </c>
      <c r="G49" s="1" t="s">
        <v>79</v>
      </c>
      <c r="H49" s="1">
        <v>1</v>
      </c>
    </row>
    <row r="50" spans="1:8" x14ac:dyDescent="0.15">
      <c r="A50" s="1" t="s">
        <v>176</v>
      </c>
      <c r="B50" s="1" t="s">
        <v>177</v>
      </c>
      <c r="C50" s="1" t="s">
        <v>178</v>
      </c>
      <c r="D50" s="1" t="s">
        <v>10</v>
      </c>
      <c r="E50" s="1">
        <v>22</v>
      </c>
      <c r="F50" s="2">
        <v>33395</v>
      </c>
      <c r="G50" s="1" t="s">
        <v>50</v>
      </c>
      <c r="H50" s="1">
        <v>100</v>
      </c>
    </row>
    <row r="51" spans="1:8" x14ac:dyDescent="0.15">
      <c r="A51" s="1" t="s">
        <v>179</v>
      </c>
      <c r="B51" s="1" t="s">
        <v>180</v>
      </c>
      <c r="C51" s="1" t="s">
        <v>181</v>
      </c>
      <c r="D51" s="1" t="s">
        <v>10</v>
      </c>
      <c r="E51" s="1">
        <v>51</v>
      </c>
      <c r="F51" s="2">
        <v>22943</v>
      </c>
      <c r="G51" s="1" t="s">
        <v>39</v>
      </c>
      <c r="H51" s="1">
        <v>200</v>
      </c>
    </row>
    <row r="52" spans="1:8" x14ac:dyDescent="0.15">
      <c r="H52" t="s">
        <v>193</v>
      </c>
    </row>
  </sheetData>
  <autoFilter ref="A1:H52"/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20" sqref="I20"/>
    </sheetView>
  </sheetViews>
  <sheetFormatPr defaultRowHeight="13.5" x14ac:dyDescent="0.15"/>
  <sheetData>
    <row r="1" spans="1:5" ht="14.25" thickBot="1" x14ac:dyDescent="0.2">
      <c r="A1" t="s">
        <v>256</v>
      </c>
    </row>
    <row r="2" spans="1:5" ht="14.25" thickBot="1" x14ac:dyDescent="0.2">
      <c r="B2" t="s">
        <v>252</v>
      </c>
      <c r="C2" s="4" t="s">
        <v>253</v>
      </c>
    </row>
    <row r="3" spans="1:5" ht="14.25" thickBot="1" x14ac:dyDescent="0.2">
      <c r="B3" t="s">
        <v>259</v>
      </c>
      <c r="C3" s="4" t="s">
        <v>261</v>
      </c>
    </row>
    <row r="4" spans="1:5" ht="14.25" thickBot="1" x14ac:dyDescent="0.2">
      <c r="B4" t="s">
        <v>262</v>
      </c>
      <c r="C4" s="4" t="s">
        <v>186</v>
      </c>
    </row>
    <row r="5" spans="1:5" ht="14.25" thickBot="1" x14ac:dyDescent="0.2"/>
    <row r="6" spans="1:5" x14ac:dyDescent="0.15">
      <c r="B6" s="10" t="s">
        <v>254</v>
      </c>
      <c r="C6" s="11" t="s">
        <v>255</v>
      </c>
      <c r="D6" s="11" t="s">
        <v>257</v>
      </c>
      <c r="E6" s="12" t="s">
        <v>258</v>
      </c>
    </row>
    <row r="7" spans="1:5" ht="14.25" thickBot="1" x14ac:dyDescent="0.2">
      <c r="B7" s="13"/>
      <c r="C7" s="14"/>
      <c r="D7" s="14"/>
      <c r="E7" s="15" t="s">
        <v>263</v>
      </c>
    </row>
    <row r="10" spans="1:5" x14ac:dyDescent="0.15">
      <c r="C10">
        <f ca="1">DSUM(INDIRECT($C$2&amp;"!"&amp;$C$3), $C$4, $B$6:$E$7)</f>
        <v>3.22</v>
      </c>
    </row>
    <row r="13" spans="1:5" ht="14.25" thickBot="1" x14ac:dyDescent="0.2"/>
    <row r="14" spans="1:5" x14ac:dyDescent="0.15">
      <c r="B14" s="10" t="s">
        <v>254</v>
      </c>
      <c r="C14" s="11" t="s">
        <v>255</v>
      </c>
      <c r="D14" s="11" t="s">
        <v>257</v>
      </c>
      <c r="E14" s="12" t="s">
        <v>258</v>
      </c>
    </row>
    <row r="15" spans="1:5" ht="14.25" thickBot="1" x14ac:dyDescent="0.2">
      <c r="B15" s="13"/>
      <c r="C15" s="14"/>
      <c r="D15" s="14"/>
      <c r="E15" s="15" t="s">
        <v>263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zoomScale="90" zoomScaleNormal="90" workbookViewId="0">
      <selection activeCell="C14" sqref="C14"/>
    </sheetView>
  </sheetViews>
  <sheetFormatPr defaultRowHeight="15.75" x14ac:dyDescent="0.15"/>
  <cols>
    <col min="1" max="1" width="9" style="16"/>
    <col min="2" max="2" width="11.875" style="16" customWidth="1"/>
    <col min="3" max="3" width="24.25" style="16" bestFit="1" customWidth="1"/>
    <col min="4" max="16384" width="9" style="16"/>
  </cols>
  <sheetData>
    <row r="3" spans="1:4" x14ac:dyDescent="0.15">
      <c r="B3" s="16" t="s">
        <v>264</v>
      </c>
      <c r="C3" s="16" t="s">
        <v>265</v>
      </c>
    </row>
    <row r="4" spans="1:4" x14ac:dyDescent="0.15">
      <c r="B4" s="16" t="s">
        <v>266</v>
      </c>
      <c r="C4" s="16" t="s">
        <v>281</v>
      </c>
    </row>
    <row r="5" spans="1:4" x14ac:dyDescent="0.15">
      <c r="B5" s="16" t="s">
        <v>267</v>
      </c>
      <c r="C5" s="16" t="s">
        <v>282</v>
      </c>
    </row>
    <row r="6" spans="1:4" x14ac:dyDescent="0.15">
      <c r="B6" s="16" t="s">
        <v>268</v>
      </c>
      <c r="C6" s="16" t="s">
        <v>283</v>
      </c>
    </row>
    <row r="9" spans="1:4" x14ac:dyDescent="0.15">
      <c r="B9" s="16" t="s">
        <v>269</v>
      </c>
    </row>
    <row r="10" spans="1:4" x14ac:dyDescent="0.15">
      <c r="B10" s="17" t="s">
        <v>270</v>
      </c>
      <c r="C10" s="18" t="s">
        <v>271</v>
      </c>
      <c r="D10" s="19">
        <f ca="1">SUMPRODUCT((INDIRECT($C$4)=B10)*(LEFT(INDIRECT($C$5),2)=C10)*INDIRECT($C$6))</f>
        <v>3</v>
      </c>
    </row>
    <row r="11" spans="1:4" x14ac:dyDescent="0.15">
      <c r="B11" s="17" t="s">
        <v>272</v>
      </c>
      <c r="C11" s="18" t="s">
        <v>273</v>
      </c>
      <c r="D11" s="19">
        <f ca="1">SUMPRODUCT((INDIRECT($C$4)=B11)*(LEFT(INDIRECT($C$5),2)=C11)*INDIRECT($C$6))</f>
        <v>3</v>
      </c>
    </row>
    <row r="12" spans="1:4" x14ac:dyDescent="0.15">
      <c r="B12" s="17" t="s">
        <v>272</v>
      </c>
      <c r="C12" s="18" t="s">
        <v>284</v>
      </c>
      <c r="D12" s="19">
        <f ca="1">SUMPRODUCT((INDIRECT($C$4)=B12)*(LEFT(INDIRECT($C$5),2)=C12)*INDIRECT($C$6))</f>
        <v>0</v>
      </c>
    </row>
    <row r="13" spans="1:4" x14ac:dyDescent="0.15">
      <c r="A13" s="16" t="s">
        <v>274</v>
      </c>
      <c r="B13" s="17" t="s">
        <v>272</v>
      </c>
      <c r="C13" s="18" t="s">
        <v>275</v>
      </c>
      <c r="D13" s="19">
        <f ca="1">SUMPRODUCT((INDIRECT($C$4)=B13)*INDIRECT($C$6))</f>
        <v>10</v>
      </c>
    </row>
    <row r="15" spans="1:4" x14ac:dyDescent="0.15">
      <c r="B15" s="16" t="s">
        <v>276</v>
      </c>
    </row>
    <row r="16" spans="1:4" x14ac:dyDescent="0.15">
      <c r="B16" s="20" t="s">
        <v>277</v>
      </c>
      <c r="C16" s="21" t="s">
        <v>278</v>
      </c>
      <c r="D16" s="19">
        <f ca="1">SUMIFS(INDIRECT($C$6), INDIRECT($C$4), B16, INDIRECT($C$5), C16)</f>
        <v>3</v>
      </c>
    </row>
    <row r="17" spans="1:4" x14ac:dyDescent="0.15">
      <c r="B17" s="20" t="s">
        <v>277</v>
      </c>
      <c r="C17" s="21" t="s">
        <v>279</v>
      </c>
      <c r="D17" s="19">
        <f ca="1">SUMIFS(INDIRECT($C$6), INDIRECT($C$4), B17, INDIRECT($C$5), C17)</f>
        <v>7</v>
      </c>
    </row>
    <row r="18" spans="1:4" x14ac:dyDescent="0.15">
      <c r="A18" s="16" t="s">
        <v>274</v>
      </c>
      <c r="B18" s="20" t="s">
        <v>277</v>
      </c>
      <c r="C18" s="21" t="s">
        <v>280</v>
      </c>
      <c r="D18" s="19">
        <f ca="1">SUMIFS(INDIRECT($C$6), INDIRECT($C$4), B18, INDIRECT($C$5), C18)</f>
        <v>10</v>
      </c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E8" sqref="E8"/>
    </sheetView>
  </sheetViews>
  <sheetFormatPr defaultRowHeight="13.5" x14ac:dyDescent="0.15"/>
  <cols>
    <col min="1" max="16384" width="9" style="9"/>
  </cols>
  <sheetData>
    <row r="1" spans="1:8" x14ac:dyDescent="0.15">
      <c r="A1" s="9" t="s">
        <v>211</v>
      </c>
    </row>
    <row r="2" spans="1:8" x14ac:dyDescent="0.15">
      <c r="A2" s="9" t="s">
        <v>212</v>
      </c>
    </row>
    <row r="3" spans="1:8" x14ac:dyDescent="0.15">
      <c r="A3" s="9" t="s">
        <v>213</v>
      </c>
    </row>
    <row r="4" spans="1:8" x14ac:dyDescent="0.15">
      <c r="A4" s="9" t="s">
        <v>214</v>
      </c>
    </row>
    <row r="5" spans="1:8" x14ac:dyDescent="0.15">
      <c r="A5" s="9" t="s">
        <v>215</v>
      </c>
    </row>
    <row r="6" spans="1:8" x14ac:dyDescent="0.15">
      <c r="A6" s="9" t="s">
        <v>216</v>
      </c>
    </row>
    <row r="7" spans="1:8" x14ac:dyDescent="0.15">
      <c r="A7" s="9" t="s">
        <v>260</v>
      </c>
      <c r="B7" s="9" t="s">
        <v>217</v>
      </c>
      <c r="C7" s="9" t="s">
        <v>218</v>
      </c>
      <c r="D7" s="9" t="s">
        <v>219</v>
      </c>
      <c r="E7" s="9" t="s">
        <v>220</v>
      </c>
      <c r="F7" s="9" t="s">
        <v>221</v>
      </c>
      <c r="G7" s="9" t="s">
        <v>222</v>
      </c>
      <c r="H7" s="9" t="s">
        <v>223</v>
      </c>
    </row>
    <row r="8" spans="1:8" x14ac:dyDescent="0.15">
      <c r="A8" s="9" t="s">
        <v>224</v>
      </c>
      <c r="B8" s="9" t="s">
        <v>225</v>
      </c>
      <c r="C8" s="9" t="s">
        <v>226</v>
      </c>
      <c r="D8" s="9" t="s">
        <v>227</v>
      </c>
      <c r="E8" s="9" t="s">
        <v>228</v>
      </c>
      <c r="F8" s="9">
        <v>1.35</v>
      </c>
      <c r="G8" s="9">
        <v>3.22</v>
      </c>
      <c r="H8" s="9">
        <v>1.87</v>
      </c>
    </row>
    <row r="9" spans="1:8" x14ac:dyDescent="0.15">
      <c r="A9" s="9" t="s">
        <v>224</v>
      </c>
      <c r="B9" s="9" t="s">
        <v>225</v>
      </c>
      <c r="C9" s="9" t="s">
        <v>226</v>
      </c>
      <c r="D9" s="9" t="s">
        <v>229</v>
      </c>
      <c r="E9" s="9" t="s">
        <v>230</v>
      </c>
      <c r="F9" s="9">
        <v>0.21</v>
      </c>
      <c r="G9" s="9">
        <v>0.33</v>
      </c>
      <c r="H9" s="9">
        <v>0.12</v>
      </c>
    </row>
    <row r="10" spans="1:8" x14ac:dyDescent="0.15">
      <c r="A10" s="9" t="s">
        <v>224</v>
      </c>
      <c r="B10" s="9" t="s">
        <v>225</v>
      </c>
      <c r="C10" s="9" t="s">
        <v>226</v>
      </c>
      <c r="D10" s="9" t="s">
        <v>231</v>
      </c>
      <c r="E10" s="9" t="s">
        <v>232</v>
      </c>
      <c r="F10" s="9">
        <v>1</v>
      </c>
      <c r="G10" s="9">
        <v>0.89</v>
      </c>
      <c r="H10" s="9">
        <v>-0.11</v>
      </c>
    </row>
    <row r="11" spans="1:8" x14ac:dyDescent="0.15">
      <c r="A11" s="9" t="s">
        <v>224</v>
      </c>
      <c r="B11" s="9" t="s">
        <v>225</v>
      </c>
      <c r="C11" s="9" t="s">
        <v>226</v>
      </c>
      <c r="D11" s="9" t="s">
        <v>231</v>
      </c>
      <c r="E11" s="9">
        <v>1</v>
      </c>
      <c r="F11" s="9">
        <v>1</v>
      </c>
      <c r="G11" s="9">
        <v>0.89</v>
      </c>
      <c r="H11" s="9">
        <v>-0.11</v>
      </c>
    </row>
    <row r="12" spans="1:8" x14ac:dyDescent="0.15">
      <c r="A12" s="9" t="s">
        <v>224</v>
      </c>
      <c r="B12" s="9" t="s">
        <v>233</v>
      </c>
      <c r="C12" s="9" t="s">
        <v>234</v>
      </c>
      <c r="D12" s="9" t="s">
        <v>235</v>
      </c>
      <c r="E12" s="9" t="s">
        <v>236</v>
      </c>
      <c r="F12" s="9">
        <v>1.35</v>
      </c>
      <c r="G12" s="9">
        <v>3.22</v>
      </c>
      <c r="H12" s="9">
        <v>1.87</v>
      </c>
    </row>
    <row r="13" spans="1:8" x14ac:dyDescent="0.15">
      <c r="A13" s="9" t="s">
        <v>224</v>
      </c>
      <c r="C13" s="9" t="s">
        <v>237</v>
      </c>
      <c r="D13" s="9" t="s">
        <v>224</v>
      </c>
      <c r="E13" s="9" t="s">
        <v>238</v>
      </c>
      <c r="F13" s="9">
        <v>0.21</v>
      </c>
      <c r="G13" s="9">
        <v>0.33</v>
      </c>
      <c r="H13" s="9">
        <v>0.12</v>
      </c>
    </row>
    <row r="14" spans="1:8" x14ac:dyDescent="0.15">
      <c r="A14" s="9" t="s">
        <v>224</v>
      </c>
      <c r="C14" s="9" t="s">
        <v>237</v>
      </c>
      <c r="D14" s="9" t="s">
        <v>239</v>
      </c>
      <c r="E14" s="9" t="s">
        <v>240</v>
      </c>
      <c r="F14" s="9">
        <v>1</v>
      </c>
      <c r="G14" s="9">
        <v>0.89</v>
      </c>
      <c r="H14" s="9">
        <v>-0.11</v>
      </c>
    </row>
    <row r="15" spans="1:8" x14ac:dyDescent="0.15">
      <c r="A15" s="9" t="s">
        <v>224</v>
      </c>
      <c r="C15" s="9" t="s">
        <v>241</v>
      </c>
      <c r="D15" s="9" t="s">
        <v>239</v>
      </c>
      <c r="E15" s="9" t="s">
        <v>242</v>
      </c>
      <c r="F15" s="9">
        <v>1</v>
      </c>
      <c r="G15" s="9">
        <v>0.89</v>
      </c>
      <c r="H15" s="9">
        <v>-0.11</v>
      </c>
    </row>
    <row r="16" spans="1:8" x14ac:dyDescent="0.15">
      <c r="A16" s="9" t="s">
        <v>224</v>
      </c>
      <c r="C16" s="9" t="s">
        <v>243</v>
      </c>
      <c r="D16" s="9" t="s">
        <v>239</v>
      </c>
      <c r="E16" s="9">
        <v>1</v>
      </c>
      <c r="F16" s="9">
        <v>1</v>
      </c>
      <c r="G16" s="9">
        <v>0.89</v>
      </c>
      <c r="H16" s="9">
        <v>-0.11</v>
      </c>
    </row>
    <row r="17" spans="1:8" x14ac:dyDescent="0.15">
      <c r="A17" s="9" t="s">
        <v>224</v>
      </c>
      <c r="B17" s="9" t="s">
        <v>244</v>
      </c>
      <c r="C17" s="9" t="s">
        <v>245</v>
      </c>
      <c r="D17" s="9" t="s">
        <v>246</v>
      </c>
      <c r="E17" s="9" t="s">
        <v>247</v>
      </c>
      <c r="F17" s="9">
        <v>1</v>
      </c>
      <c r="G17" s="9">
        <v>10</v>
      </c>
      <c r="H17" s="9">
        <v>-0.11</v>
      </c>
    </row>
    <row r="18" spans="1:8" x14ac:dyDescent="0.15">
      <c r="A18" s="9" t="s">
        <v>224</v>
      </c>
      <c r="B18" s="9" t="s">
        <v>244</v>
      </c>
      <c r="C18" s="9" t="s">
        <v>245</v>
      </c>
      <c r="D18" s="9" t="s">
        <v>246</v>
      </c>
      <c r="E18" s="9" t="s">
        <v>248</v>
      </c>
      <c r="F18" s="9">
        <v>1</v>
      </c>
      <c r="G18" s="9">
        <v>5</v>
      </c>
      <c r="H18" s="9">
        <v>-0.11</v>
      </c>
    </row>
    <row r="19" spans="1:8" x14ac:dyDescent="0.15">
      <c r="A19" s="9" t="s">
        <v>224</v>
      </c>
      <c r="B19" s="9" t="s">
        <v>244</v>
      </c>
      <c r="C19" s="9" t="s">
        <v>245</v>
      </c>
      <c r="D19" s="9" t="s">
        <v>246</v>
      </c>
      <c r="E19" s="9" t="s">
        <v>249</v>
      </c>
      <c r="F19" s="9">
        <v>1</v>
      </c>
      <c r="G19" s="9">
        <v>3</v>
      </c>
      <c r="H19" s="9">
        <v>-0.11</v>
      </c>
    </row>
    <row r="20" spans="1:8" x14ac:dyDescent="0.15">
      <c r="A20" s="9" t="s">
        <v>224</v>
      </c>
      <c r="B20" s="9" t="s">
        <v>244</v>
      </c>
      <c r="C20" s="9" t="s">
        <v>245</v>
      </c>
      <c r="D20" s="9" t="s">
        <v>246</v>
      </c>
      <c r="E20" s="9" t="s">
        <v>250</v>
      </c>
      <c r="F20" s="9">
        <v>1</v>
      </c>
      <c r="G20" s="9">
        <v>1</v>
      </c>
      <c r="H20" s="9">
        <v>-0.11</v>
      </c>
    </row>
    <row r="21" spans="1:8" x14ac:dyDescent="0.15">
      <c r="A21" s="9" t="s">
        <v>224</v>
      </c>
      <c r="B21" s="9" t="s">
        <v>251</v>
      </c>
      <c r="C21" s="9" t="s">
        <v>245</v>
      </c>
      <c r="D21" s="9" t="s">
        <v>246</v>
      </c>
      <c r="E21" s="9" t="s">
        <v>247</v>
      </c>
      <c r="F21" s="9">
        <v>1</v>
      </c>
      <c r="G21" s="9">
        <v>1</v>
      </c>
      <c r="H21" s="9">
        <v>-0.11</v>
      </c>
    </row>
    <row r="22" spans="1:8" x14ac:dyDescent="0.15">
      <c r="A22" s="9" t="s">
        <v>224</v>
      </c>
      <c r="B22" s="9" t="s">
        <v>251</v>
      </c>
      <c r="C22" s="9" t="s">
        <v>245</v>
      </c>
      <c r="D22" s="9" t="s">
        <v>246</v>
      </c>
      <c r="E22" s="9" t="s">
        <v>248</v>
      </c>
      <c r="F22" s="9">
        <v>1</v>
      </c>
      <c r="G22" s="9">
        <v>2</v>
      </c>
      <c r="H22" s="9">
        <v>-0.11</v>
      </c>
    </row>
    <row r="23" spans="1:8" x14ac:dyDescent="0.15">
      <c r="A23" s="9" t="s">
        <v>224</v>
      </c>
      <c r="B23" s="9" t="s">
        <v>251</v>
      </c>
      <c r="C23" s="9" t="s">
        <v>245</v>
      </c>
      <c r="D23" s="9" t="s">
        <v>246</v>
      </c>
      <c r="E23" s="9" t="s">
        <v>249</v>
      </c>
      <c r="F23" s="9">
        <v>1</v>
      </c>
      <c r="G23" s="9">
        <v>3</v>
      </c>
      <c r="H23" s="9">
        <v>-0.11</v>
      </c>
    </row>
    <row r="24" spans="1:8" x14ac:dyDescent="0.15">
      <c r="A24" s="9" t="s">
        <v>224</v>
      </c>
      <c r="B24" s="9" t="s">
        <v>251</v>
      </c>
      <c r="C24" s="9" t="s">
        <v>245</v>
      </c>
      <c r="D24" s="9" t="s">
        <v>246</v>
      </c>
      <c r="E24" s="9" t="s">
        <v>250</v>
      </c>
      <c r="F24" s="9">
        <v>1</v>
      </c>
      <c r="G24" s="9">
        <v>4</v>
      </c>
      <c r="H24" s="9">
        <v>-0.11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Sheet3</vt:lpstr>
      <vt:lpstr>Database</vt:lpstr>
      <vt:lpstr>DSUM</vt:lpstr>
      <vt:lpstr>SUMIFS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2015-05-02T08:10:16Z</dcterms:modified>
</cp:coreProperties>
</file>