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600" windowHeight="9750" activeTab="2"/>
  </bookViews>
  <sheets>
    <sheet name="Sheet3" sheetId="5" r:id="rId1"/>
    <sheet name="Sheet3 (2)" sheetId="7" r:id="rId2"/>
    <sheet name="Sheet3 (3)" sheetId="8" r:id="rId3"/>
  </sheets>
  <definedNames>
    <definedName name="left_cell">OFFSET(INDIRECT(ADDRESS(ROW(),COLUMN())), 0, 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8" l="1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I16" i="8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H23" i="8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D13" i="8"/>
  <c r="C13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H22" i="8" s="1"/>
  <c r="H18" i="8"/>
  <c r="G16" i="8"/>
  <c r="AA18" i="8" l="1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AA11" i="7"/>
  <c r="AA12" i="7" s="1"/>
  <c r="Z12" i="7"/>
  <c r="Z11" i="7"/>
  <c r="H13" i="7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D13" i="7"/>
  <c r="C13" i="7"/>
  <c r="W12" i="7"/>
  <c r="V12" i="7"/>
  <c r="S12" i="7"/>
  <c r="R12" i="7"/>
  <c r="O12" i="7"/>
  <c r="N12" i="7"/>
  <c r="Y11" i="7"/>
  <c r="Y12" i="7" s="1"/>
  <c r="X11" i="7"/>
  <c r="X12" i="7" s="1"/>
  <c r="W11" i="7"/>
  <c r="V11" i="7"/>
  <c r="U11" i="7"/>
  <c r="U12" i="7" s="1"/>
  <c r="T11" i="7"/>
  <c r="T12" i="7" s="1"/>
  <c r="S11" i="7"/>
  <c r="R11" i="7"/>
  <c r="Q11" i="7"/>
  <c r="Q12" i="7" s="1"/>
  <c r="P11" i="7"/>
  <c r="P12" i="7" s="1"/>
  <c r="O11" i="7"/>
  <c r="N11" i="7"/>
  <c r="M11" i="7"/>
  <c r="M12" i="7" s="1"/>
  <c r="L11" i="7"/>
  <c r="L12" i="7" s="1"/>
  <c r="K11" i="7"/>
  <c r="J11" i="7"/>
  <c r="I11" i="7"/>
  <c r="H11" i="7"/>
  <c r="H8" i="7"/>
  <c r="G6" i="7"/>
  <c r="C13" i="5"/>
  <c r="D13" i="5"/>
  <c r="H13" i="5"/>
  <c r="I13" i="5" s="1"/>
  <c r="J13" i="5" s="1"/>
  <c r="K13" i="5" s="1"/>
  <c r="L13" i="5" s="1"/>
  <c r="M13" i="5" s="1"/>
  <c r="N13" i="5" s="1"/>
  <c r="O13" i="5" s="1"/>
  <c r="H11" i="5"/>
  <c r="I11" i="5"/>
  <c r="J11" i="5"/>
  <c r="K11" i="5"/>
  <c r="L11" i="5"/>
  <c r="L12" i="5" s="1"/>
  <c r="M11" i="5"/>
  <c r="M12" i="5" s="1"/>
  <c r="N11" i="5"/>
  <c r="N12" i="5" s="1"/>
  <c r="O11" i="5"/>
  <c r="O12" i="5" s="1"/>
  <c r="H12" i="7"/>
  <c r="I12" i="7"/>
  <c r="J12" i="7"/>
  <c r="K12" i="7"/>
  <c r="H24" i="8"/>
  <c r="I24" i="8"/>
  <c r="J24" i="8"/>
  <c r="H9" i="7"/>
  <c r="H12" i="5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A25" i="8" l="1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Y11" i="5"/>
  <c r="Y12" i="5" s="1"/>
  <c r="X11" i="5"/>
  <c r="X12" i="5" s="1"/>
  <c r="W11" i="5"/>
  <c r="W12" i="5" s="1"/>
  <c r="V11" i="5"/>
  <c r="V12" i="5" s="1"/>
  <c r="U12" i="5"/>
  <c r="T12" i="5"/>
  <c r="Q12" i="5"/>
  <c r="P12" i="5"/>
  <c r="P13" i="5"/>
  <c r="Q13" i="5" s="1"/>
  <c r="R13" i="5" s="1"/>
  <c r="S13" i="5" s="1"/>
  <c r="T13" i="5" s="1"/>
  <c r="U13" i="5" s="1"/>
  <c r="V13" i="5" s="1"/>
  <c r="W13" i="5" s="1"/>
  <c r="X13" i="5" s="1"/>
  <c r="Y13" i="5" s="1"/>
  <c r="U11" i="5"/>
  <c r="T11" i="5"/>
  <c r="S11" i="5"/>
  <c r="S12" i="5" s="1"/>
  <c r="R11" i="5"/>
  <c r="R12" i="5" s="1"/>
  <c r="Q11" i="5"/>
  <c r="P11" i="5"/>
  <c r="G6" i="5"/>
  <c r="H8" i="5"/>
  <c r="H14" i="5"/>
  <c r="H26" i="8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Z6" i="7"/>
  <c r="I12" i="5"/>
  <c r="H14" i="7"/>
  <c r="I6" i="5"/>
  <c r="H9" i="5"/>
  <c r="I14" i="7"/>
  <c r="J14" i="7"/>
  <c r="K14" i="7" s="1"/>
  <c r="L14" i="7" s="1"/>
  <c r="I9" i="7"/>
  <c r="Z8" i="7" l="1"/>
  <c r="K15" i="7"/>
  <c r="J15" i="7"/>
  <c r="I15" i="7"/>
  <c r="H15" i="7"/>
  <c r="L15" i="7"/>
  <c r="H15" i="5"/>
  <c r="I8" i="5"/>
  <c r="H16" i="5"/>
  <c r="I14" i="5"/>
  <c r="J9" i="7"/>
  <c r="H16" i="7"/>
  <c r="M14" i="7"/>
  <c r="J6" i="5"/>
  <c r="J12" i="5"/>
  <c r="AA6" i="7"/>
  <c r="I9" i="5"/>
  <c r="AA8" i="7" l="1"/>
  <c r="J14" i="5"/>
  <c r="J8" i="5"/>
  <c r="M15" i="7"/>
  <c r="I15" i="5"/>
  <c r="J15" i="5"/>
  <c r="I16" i="5"/>
  <c r="J16" i="5"/>
  <c r="K12" i="5"/>
  <c r="N14" i="7"/>
  <c r="K6" i="5"/>
  <c r="I16" i="7"/>
  <c r="K9" i="7"/>
  <c r="J9" i="5"/>
  <c r="K8" i="5" l="1"/>
  <c r="N15" i="7"/>
  <c r="K14" i="5"/>
  <c r="K15" i="5"/>
  <c r="K16" i="5"/>
  <c r="J16" i="7"/>
  <c r="L6" i="5"/>
  <c r="L14" i="5"/>
  <c r="L9" i="7"/>
  <c r="O14" i="7"/>
  <c r="K9" i="5"/>
  <c r="M6" i="5"/>
  <c r="M14" i="5"/>
  <c r="N14" i="5"/>
  <c r="O14" i="5"/>
  <c r="N15" i="5" l="1"/>
  <c r="M15" i="5"/>
  <c r="M8" i="5"/>
  <c r="O15" i="7"/>
  <c r="L15" i="5"/>
  <c r="L8" i="5"/>
  <c r="O15" i="5"/>
  <c r="P14" i="5"/>
  <c r="K16" i="7"/>
  <c r="L16" i="7" s="1"/>
  <c r="N6" i="5"/>
  <c r="M9" i="7"/>
  <c r="Q14" i="5"/>
  <c r="L16" i="5"/>
  <c r="M16" i="5" s="1"/>
  <c r="N16" i="5" s="1"/>
  <c r="O16" i="5"/>
  <c r="R14" i="5"/>
  <c r="P14" i="7"/>
  <c r="S14" i="5"/>
  <c r="T14" i="5" s="1"/>
  <c r="U14" i="5" s="1"/>
  <c r="L9" i="5"/>
  <c r="P15" i="7" l="1"/>
  <c r="N8" i="5"/>
  <c r="U15" i="5"/>
  <c r="T15" i="5"/>
  <c r="S15" i="5"/>
  <c r="R15" i="5"/>
  <c r="Q15" i="5"/>
  <c r="P15" i="5"/>
  <c r="M16" i="7"/>
  <c r="P16" i="5"/>
  <c r="N9" i="7"/>
  <c r="V14" i="5"/>
  <c r="O6" i="5"/>
  <c r="W14" i="5"/>
  <c r="Q14" i="7"/>
  <c r="M9" i="5"/>
  <c r="X14" i="5"/>
  <c r="Y14" i="5" s="1"/>
  <c r="Q15" i="7" l="1"/>
  <c r="O8" i="5"/>
  <c r="Y15" i="5"/>
  <c r="X15" i="5"/>
  <c r="W15" i="5"/>
  <c r="V15" i="5"/>
  <c r="N16" i="7"/>
  <c r="P6" i="5"/>
  <c r="Q16" i="5"/>
  <c r="N9" i="5"/>
  <c r="R14" i="7"/>
  <c r="O9" i="7"/>
  <c r="P9" i="7" s="1"/>
  <c r="Q6" i="5"/>
  <c r="Q8" i="5" l="1"/>
  <c r="R15" i="7"/>
  <c r="P8" i="5"/>
  <c r="Q9" i="7"/>
  <c r="O16" i="7"/>
  <c r="S14" i="7"/>
  <c r="O9" i="5"/>
  <c r="R6" i="5"/>
  <c r="R16" i="5"/>
  <c r="R8" i="5" l="1"/>
  <c r="S15" i="7"/>
  <c r="R9" i="7"/>
  <c r="T14" i="7"/>
  <c r="P9" i="5"/>
  <c r="S16" i="5"/>
  <c r="S6" i="5"/>
  <c r="P16" i="7"/>
  <c r="S8" i="5" l="1"/>
  <c r="T15" i="7"/>
  <c r="T6" i="5"/>
  <c r="S9" i="7"/>
  <c r="T16" i="5"/>
  <c r="U14" i="7"/>
  <c r="Q9" i="5"/>
  <c r="Q16" i="7"/>
  <c r="U6" i="5"/>
  <c r="V6" i="5"/>
  <c r="W6" i="5"/>
  <c r="X6" i="5"/>
  <c r="Y6" i="5"/>
  <c r="Y8" i="5" l="1"/>
  <c r="X8" i="5"/>
  <c r="W8" i="5"/>
  <c r="V8" i="5"/>
  <c r="U8" i="5"/>
  <c r="U15" i="7"/>
  <c r="T8" i="5"/>
  <c r="R16" i="7"/>
  <c r="V14" i="7"/>
  <c r="U16" i="5"/>
  <c r="R9" i="5"/>
  <c r="T9" i="7"/>
  <c r="V15" i="7" l="1"/>
  <c r="W14" i="7"/>
  <c r="S9" i="5"/>
  <c r="T9" i="5"/>
  <c r="U9" i="5" s="1"/>
  <c r="V9" i="5"/>
  <c r="S16" i="7"/>
  <c r="U9" i="7"/>
  <c r="V16" i="5"/>
  <c r="W16" i="5" s="1"/>
  <c r="X16" i="5"/>
  <c r="Y16" i="5" s="1"/>
  <c r="W9" i="5"/>
  <c r="X9" i="5" s="1"/>
  <c r="Y9" i="5" s="1"/>
  <c r="W15" i="7" l="1"/>
  <c r="T16" i="7"/>
  <c r="X14" i="7"/>
  <c r="V9" i="7"/>
  <c r="X15" i="7" l="1"/>
  <c r="Y14" i="7"/>
  <c r="U16" i="7"/>
  <c r="W9" i="7"/>
  <c r="Y15" i="7" l="1"/>
  <c r="V16" i="7"/>
  <c r="Z14" i="7"/>
  <c r="X9" i="7"/>
  <c r="Z15" i="7" l="1"/>
  <c r="AA14" i="7"/>
  <c r="W16" i="7"/>
  <c r="Y9" i="7"/>
  <c r="AA15" i="7" l="1"/>
  <c r="X16" i="7"/>
  <c r="Z9" i="7"/>
  <c r="Y16" i="7"/>
  <c r="AA9" i="7"/>
  <c r="Z16" i="7"/>
  <c r="AA16" i="7"/>
</calcChain>
</file>

<file path=xl/sharedStrings.xml><?xml version="1.0" encoding="utf-8"?>
<sst xmlns="http://schemas.openxmlformats.org/spreadsheetml/2006/main" count="57" uniqueCount="18">
  <si>
    <t>日数</t>
    <rPh sb="0" eb="2">
      <t>ニッスウ</t>
    </rPh>
    <phoneticPr fontId="1"/>
  </si>
  <si>
    <t>月</t>
    <rPh sb="0" eb="1">
      <t>ツキ</t>
    </rPh>
    <phoneticPr fontId="1"/>
  </si>
  <si>
    <t>数値</t>
    <rPh sb="0" eb="2">
      <t>スウチ</t>
    </rPh>
    <phoneticPr fontId="1"/>
  </si>
  <si>
    <t>日数合計</t>
    <rPh sb="0" eb="2">
      <t>ニッスウ</t>
    </rPh>
    <rPh sb="2" eb="4">
      <t>ゴウケイ</t>
    </rPh>
    <phoneticPr fontId="1"/>
  </si>
  <si>
    <t>年</t>
    <rPh sb="0" eb="1">
      <t>ネン</t>
    </rPh>
    <phoneticPr fontId="1"/>
  </si>
  <si>
    <t>実績</t>
    <rPh sb="0" eb="2">
      <t>ジッセキ</t>
    </rPh>
    <phoneticPr fontId="1"/>
  </si>
  <si>
    <t>実績２</t>
    <rPh sb="0" eb="2">
      <t>ジッセキ</t>
    </rPh>
    <phoneticPr fontId="1"/>
  </si>
  <si>
    <t>見積テーブル</t>
    <rPh sb="0" eb="2">
      <t>ミツ</t>
    </rPh>
    <phoneticPr fontId="1"/>
  </si>
  <si>
    <t>日数積算</t>
    <rPh sb="0" eb="2">
      <t>ニッスウ</t>
    </rPh>
    <rPh sb="2" eb="4">
      <t>セキサン</t>
    </rPh>
    <phoneticPr fontId="1"/>
  </si>
  <si>
    <t>１日あたり平均</t>
    <rPh sb="1" eb="2">
      <t>ニチ</t>
    </rPh>
    <rPh sb="5" eb="7">
      <t>ヘイキン</t>
    </rPh>
    <phoneticPr fontId="1"/>
  </si>
  <si>
    <t>予測</t>
    <rPh sb="0" eb="2">
      <t>ヨソク</t>
    </rPh>
    <phoneticPr fontId="1"/>
  </si>
  <si>
    <t>実績＋予測</t>
    <rPh sb="0" eb="2">
      <t>ジッセキ</t>
    </rPh>
    <rPh sb="3" eb="5">
      <t>ヨソク</t>
    </rPh>
    <phoneticPr fontId="1"/>
  </si>
  <si>
    <t>見積積算</t>
    <rPh sb="0" eb="2">
      <t>ミツ</t>
    </rPh>
    <rPh sb="2" eb="4">
      <t>セキサン</t>
    </rPh>
    <phoneticPr fontId="1"/>
  </si>
  <si>
    <t>実績積算</t>
    <rPh sb="0" eb="2">
      <t>ジッセキ</t>
    </rPh>
    <rPh sb="2" eb="4">
      <t>セキサン</t>
    </rPh>
    <phoneticPr fontId="1"/>
  </si>
  <si>
    <t>名称</t>
    <rPh sb="0" eb="2">
      <t>メイショウ</t>
    </rPh>
    <phoneticPr fontId="1"/>
  </si>
  <si>
    <t>番号</t>
    <rPh sb="0" eb="2">
      <t>バンゴウ</t>
    </rPh>
    <phoneticPr fontId="1"/>
  </si>
  <si>
    <t>ほげほげ</t>
    <phoneticPr fontId="1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</si>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</sst>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7" tint="-0.499984740745262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</cellXfs>
  <cellStyles count="1">
    <cellStyle name="標準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Sheet3!$F$9</c:f>
              <c:strCache>
                <c:ptCount val="1"/>
                <c:pt idx="0">
                  <c:v>見積積算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Sheet3!$G$9:$AA$9</c:f>
              <c:numCache>
                <c:formatCode>General</c:formatCode>
                <c:ptCount val="21"/>
                <c:pt idx="0">
                  <c:v>0</c:v>
                </c:pt>
                <c:pt idx="1">
                  <c:v>0.19233333333333333</c:v>
                </c:pt>
                <c:pt idx="2">
                  <c:v>0.51288888888888884</c:v>
                </c:pt>
                <c:pt idx="3">
                  <c:v>0.83344444444444443</c:v>
                </c:pt>
                <c:pt idx="4">
                  <c:v>1.1539999999999999</c:v>
                </c:pt>
                <c:pt idx="5">
                  <c:v>1.3210454545454544</c:v>
                </c:pt>
                <c:pt idx="6">
                  <c:v>1.4880909090909089</c:v>
                </c:pt>
                <c:pt idx="7">
                  <c:v>1.6551363636363634</c:v>
                </c:pt>
                <c:pt idx="8">
                  <c:v>1.8221818181818179</c:v>
                </c:pt>
                <c:pt idx="9">
                  <c:v>1.8889999999999998</c:v>
                </c:pt>
                <c:pt idx="10">
                  <c:v>2.0907499999999999</c:v>
                </c:pt>
                <c:pt idx="11">
                  <c:v>2.427</c:v>
                </c:pt>
                <c:pt idx="12">
                  <c:v>2.7632500000000002</c:v>
                </c:pt>
                <c:pt idx="13">
                  <c:v>3.0995000000000004</c:v>
                </c:pt>
                <c:pt idx="14">
                  <c:v>3.2340000000000004</c:v>
                </c:pt>
                <c:pt idx="15">
                  <c:v>3.4948823529411768</c:v>
                </c:pt>
                <c:pt idx="16">
                  <c:v>3.7557647058823531</c:v>
                </c:pt>
                <c:pt idx="17">
                  <c:v>4.0166470588235299</c:v>
                </c:pt>
                <c:pt idx="18">
                  <c:v>4.1210000000000004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Sheet3!$F$12</c:f>
              <c:strCache>
                <c:ptCount val="1"/>
                <c:pt idx="0">
                  <c:v>実績積算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Sheet3!$G$12:$AA$12</c:f>
              <c:numCache>
                <c:formatCode>General</c:formatCode>
                <c:ptCount val="21"/>
                <c:pt idx="0">
                  <c:v>0</c:v>
                </c:pt>
                <c:pt idx="1">
                  <c:v>0.21249999999999999</c:v>
                </c:pt>
                <c:pt idx="2">
                  <c:v>0.38749999999999996</c:v>
                </c:pt>
                <c:pt idx="3">
                  <c:v>0.80624999999999991</c:v>
                </c:pt>
                <c:pt idx="4">
                  <c:v>1.1499999999999999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Sheet3!$F$16</c:f>
              <c:strCache>
                <c:ptCount val="1"/>
                <c:pt idx="0">
                  <c:v>実績＋予測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Sheet3!$G$16:$AA$16</c:f>
              <c:numCache>
                <c:formatCode>General</c:formatCode>
                <c:ptCount val="21"/>
                <c:pt idx="0">
                  <c:v>0</c:v>
                </c:pt>
                <c:pt idx="1">
                  <c:v>0.21249999999999999</c:v>
                </c:pt>
                <c:pt idx="2">
                  <c:v>0.38749999999999996</c:v>
                </c:pt>
                <c:pt idx="3">
                  <c:v>0.80624999999999991</c:v>
                </c:pt>
                <c:pt idx="4">
                  <c:v>1.1499999999999999</c:v>
                </c:pt>
                <c:pt idx="5">
                  <c:v>1.4694444444444443</c:v>
                </c:pt>
                <c:pt idx="6">
                  <c:v>1.7888888888888888</c:v>
                </c:pt>
                <c:pt idx="7">
                  <c:v>2.1083333333333334</c:v>
                </c:pt>
                <c:pt idx="8">
                  <c:v>2.427777777777778</c:v>
                </c:pt>
                <c:pt idx="9">
                  <c:v>2.5555555555555558</c:v>
                </c:pt>
                <c:pt idx="10">
                  <c:v>2.7472222222222227</c:v>
                </c:pt>
                <c:pt idx="11">
                  <c:v>3.0666666666666673</c:v>
                </c:pt>
                <c:pt idx="12">
                  <c:v>3.386111111111112</c:v>
                </c:pt>
                <c:pt idx="13">
                  <c:v>3.7055555555555566</c:v>
                </c:pt>
                <c:pt idx="14">
                  <c:v>3.8333333333333344</c:v>
                </c:pt>
                <c:pt idx="15">
                  <c:v>4.1527777777777786</c:v>
                </c:pt>
                <c:pt idx="16">
                  <c:v>4.4722222222222232</c:v>
                </c:pt>
                <c:pt idx="17">
                  <c:v>4.7916666666666679</c:v>
                </c:pt>
                <c:pt idx="18">
                  <c:v>4.9194444444444461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74368"/>
        <c:axId val="25877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Sheet3!$F$7</c15:sqref>
                        </c15:formulaRef>
                      </c:ext>
                    </c:extLst>
                    <c:strCache>
                      <c:ptCount val="1"/>
                      <c:pt idx="0">
                        <c:v>日数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Sheet3!$G$7:$AA$7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Sheet3!$F$8</c15:sqref>
                        </c15:formulaRef>
                      </c:ext>
                    </c:extLst>
                    <c:strCache>
                      <c:ptCount val="1"/>
                      <c:pt idx="0">
                        <c:v>数値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Sheet3!$G$8:$AA$8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0.19233333333333333</c:v>
                      </c:pt>
                      <c:pt idx="2">
                        <c:v>0.32055555555555554</c:v>
                      </c:pt>
                      <c:pt idx="3">
                        <c:v>0.32055555555555554</c:v>
                      </c:pt>
                      <c:pt idx="4">
                        <c:v>0.32055555555555554</c:v>
                      </c:pt>
                      <c:pt idx="5">
                        <c:v>0.16704545454545452</c:v>
                      </c:pt>
                      <c:pt idx="6">
                        <c:v>0.16704545454545452</c:v>
                      </c:pt>
                      <c:pt idx="7">
                        <c:v>0.16704545454545452</c:v>
                      </c:pt>
                      <c:pt idx="8">
                        <c:v>0.16704545454545452</c:v>
                      </c:pt>
                      <c:pt idx="9">
                        <c:v>6.6818181818181818E-2</c:v>
                      </c:pt>
                      <c:pt idx="10">
                        <c:v>0.20175000000000001</c:v>
                      </c:pt>
                      <c:pt idx="11">
                        <c:v>0.33624999999999999</c:v>
                      </c:pt>
                      <c:pt idx="12">
                        <c:v>0.33624999999999999</c:v>
                      </c:pt>
                      <c:pt idx="13">
                        <c:v>0.33624999999999999</c:v>
                      </c:pt>
                      <c:pt idx="14">
                        <c:v>0.13450000000000001</c:v>
                      </c:pt>
                      <c:pt idx="15">
                        <c:v>0.26088235294117651</c:v>
                      </c:pt>
                      <c:pt idx="16">
                        <c:v>0.26088235294117651</c:v>
                      </c:pt>
                      <c:pt idx="17">
                        <c:v>0.26088235294117651</c:v>
                      </c:pt>
                      <c:pt idx="18">
                        <c:v>0.10435294117647059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Sheet3!$F$10</c15:sqref>
                        </c15:formulaRef>
                      </c:ext>
                    </c:extLst>
                    <c:strCache>
                      <c:ptCount val="1"/>
                      <c:pt idx="0">
                        <c:v>実績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Sheet3!$G$10:$AA$10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34</c:v>
                      </c:pt>
                      <c:pt idx="2">
                        <c:v>28</c:v>
                      </c:pt>
                      <c:pt idx="3">
                        <c:v>67</c:v>
                      </c:pt>
                      <c:pt idx="4">
                        <c:v>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Sheet3!$F$11</c15:sqref>
                        </c15:formulaRef>
                      </c:ext>
                    </c:extLst>
                    <c:strCache>
                      <c:ptCount val="1"/>
                      <c:pt idx="0">
                        <c:v>実績２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Sheet3!$G$11:$AA$11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0.21249999999999999</c:v>
                      </c:pt>
                      <c:pt idx="2">
                        <c:v>0.17499999999999999</c:v>
                      </c:pt>
                      <c:pt idx="3">
                        <c:v>0.41875000000000001</c:v>
                      </c:pt>
                      <c:pt idx="4">
                        <c:v>0.34375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Sheet3!$F$13</c15:sqref>
                        </c15:formulaRef>
                      </c:ext>
                    </c:extLst>
                    <c:strCache>
                      <c:ptCount val="1"/>
                      <c:pt idx="0">
                        <c:v>日数積算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Sheet3!$G$13:$AA$13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18</c:v>
                      </c:pt>
                      <c:pt idx="5">
                        <c:v>23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40</c:v>
                      </c:pt>
                      <c:pt idx="10">
                        <c:v>43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60</c:v>
                      </c:pt>
                      <c:pt idx="15">
                        <c:v>65</c:v>
                      </c:pt>
                      <c:pt idx="16">
                        <c:v>70</c:v>
                      </c:pt>
                      <c:pt idx="17">
                        <c:v>75</c:v>
                      </c:pt>
                      <c:pt idx="18">
                        <c:v>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Sheet3!$F$14</c15:sqref>
                        </c15:formulaRef>
                      </c:ext>
                    </c:extLst>
                    <c:strCache>
                      <c:ptCount val="1"/>
                      <c:pt idx="0">
                        <c:v>１日あたり平均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Sheet3!$G$14:$AA$14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7.0833333333333331E-2</c:v>
                      </c:pt>
                      <c:pt idx="2">
                        <c:v>4.8437499999999994E-2</c:v>
                      </c:pt>
                      <c:pt idx="3">
                        <c:v>6.2019230769230764E-2</c:v>
                      </c:pt>
                      <c:pt idx="4">
                        <c:v>6.3888888888888884E-2</c:v>
                      </c:pt>
                      <c:pt idx="5">
                        <c:v>6.3888888888888884E-2</c:v>
                      </c:pt>
                      <c:pt idx="6">
                        <c:v>6.3888888888888884E-2</c:v>
                      </c:pt>
                      <c:pt idx="7">
                        <c:v>6.3888888888888884E-2</c:v>
                      </c:pt>
                      <c:pt idx="8">
                        <c:v>6.3888888888888884E-2</c:v>
                      </c:pt>
                      <c:pt idx="9">
                        <c:v>6.3888888888888884E-2</c:v>
                      </c:pt>
                      <c:pt idx="10">
                        <c:v>6.3888888888888884E-2</c:v>
                      </c:pt>
                      <c:pt idx="11">
                        <c:v>6.3888888888888884E-2</c:v>
                      </c:pt>
                      <c:pt idx="12">
                        <c:v>6.3888888888888884E-2</c:v>
                      </c:pt>
                      <c:pt idx="13">
                        <c:v>6.3888888888888884E-2</c:v>
                      </c:pt>
                      <c:pt idx="14">
                        <c:v>6.3888888888888884E-2</c:v>
                      </c:pt>
                      <c:pt idx="15">
                        <c:v>6.3888888888888884E-2</c:v>
                      </c:pt>
                      <c:pt idx="16">
                        <c:v>6.3888888888888884E-2</c:v>
                      </c:pt>
                      <c:pt idx="17">
                        <c:v>6.3888888888888884E-2</c:v>
                      </c:pt>
                      <c:pt idx="18">
                        <c:v>6.3888888888888884E-2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Sheet3!$F$15</c15:sqref>
                        </c15:formulaRef>
                      </c:ext>
                    </c:extLst>
                    <c:strCache>
                      <c:ptCount val="1"/>
                      <c:pt idx="0">
                        <c:v>予測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Sheet3!$G$15:$AA$15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0.31944444444444442</c:v>
                      </c:pt>
                      <c:pt idx="6">
                        <c:v>0.31944444444444442</c:v>
                      </c:pt>
                      <c:pt idx="7">
                        <c:v>0.31944444444444442</c:v>
                      </c:pt>
                      <c:pt idx="8">
                        <c:v>0.31944444444444442</c:v>
                      </c:pt>
                      <c:pt idx="9">
                        <c:v>0.12777777777777777</c:v>
                      </c:pt>
                      <c:pt idx="10">
                        <c:v>0.19166666666666665</c:v>
                      </c:pt>
                      <c:pt idx="11">
                        <c:v>0.31944444444444442</c:v>
                      </c:pt>
                      <c:pt idx="12">
                        <c:v>0.31944444444444442</c:v>
                      </c:pt>
                      <c:pt idx="13">
                        <c:v>0.31944444444444442</c:v>
                      </c:pt>
                      <c:pt idx="14">
                        <c:v>0.12777777777777777</c:v>
                      </c:pt>
                      <c:pt idx="15">
                        <c:v>0.31944444444444442</c:v>
                      </c:pt>
                      <c:pt idx="16">
                        <c:v>0.31944444444444442</c:v>
                      </c:pt>
                      <c:pt idx="17">
                        <c:v>0.31944444444444442</c:v>
                      </c:pt>
                      <c:pt idx="18">
                        <c:v>0.12777777777777777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8774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778848"/>
        <c:crosses val="autoZero"/>
        <c:auto val="1"/>
        <c:lblOffset val="100"/>
        <c:baseTimeUnit val="days"/>
      </c:dateAx>
      <c:valAx>
        <c:axId val="2587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7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'Sheet3 (2)'!$F$9</c:f>
              <c:strCache>
                <c:ptCount val="1"/>
                <c:pt idx="0">
                  <c:v>見積積算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(2)'!$G$9:$AA$9</c:f>
              <c:numCache>
                <c:formatCode>General</c:formatCode>
                <c:ptCount val="21"/>
                <c:pt idx="0">
                  <c:v>0</c:v>
                </c:pt>
                <c:pt idx="1">
                  <c:v>5.2454545454545448E-2</c:v>
                </c:pt>
                <c:pt idx="2">
                  <c:v>0.31472727272727274</c:v>
                </c:pt>
                <c:pt idx="3">
                  <c:v>0.57699999999999996</c:v>
                </c:pt>
                <c:pt idx="4">
                  <c:v>0.83927272727272717</c:v>
                </c:pt>
                <c:pt idx="5">
                  <c:v>1.1015454545454544</c:v>
                </c:pt>
                <c:pt idx="6">
                  <c:v>1.1539999999999999</c:v>
                </c:pt>
                <c:pt idx="7">
                  <c:v>1.3269411764705881</c:v>
                </c:pt>
                <c:pt idx="8">
                  <c:v>1.5431176470588233</c:v>
                </c:pt>
                <c:pt idx="9">
                  <c:v>1.7592941176470585</c:v>
                </c:pt>
                <c:pt idx="10">
                  <c:v>1.8889999999999996</c:v>
                </c:pt>
                <c:pt idx="11">
                  <c:v>1.8889999999999996</c:v>
                </c:pt>
                <c:pt idx="12">
                  <c:v>1.8889999999999996</c:v>
                </c:pt>
                <c:pt idx="13">
                  <c:v>2.2252499999999995</c:v>
                </c:pt>
                <c:pt idx="14">
                  <c:v>2.5614999999999997</c:v>
                </c:pt>
                <c:pt idx="15">
                  <c:v>2.8977499999999998</c:v>
                </c:pt>
                <c:pt idx="16">
                  <c:v>3.234</c:v>
                </c:pt>
                <c:pt idx="17">
                  <c:v>3.4557500000000001</c:v>
                </c:pt>
                <c:pt idx="18">
                  <c:v>3.6775000000000002</c:v>
                </c:pt>
                <c:pt idx="19">
                  <c:v>3.8992500000000003</c:v>
                </c:pt>
                <c:pt idx="20">
                  <c:v>4.1210000000000004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'Sheet3 (2)'!$F$12</c:f>
              <c:strCache>
                <c:ptCount val="1"/>
                <c:pt idx="0">
                  <c:v>実績積算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(2)'!$G$12:$AA$12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'Sheet3 (2)'!$F$16</c:f>
              <c:strCache>
                <c:ptCount val="1"/>
                <c:pt idx="0">
                  <c:v>実績＋予測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(2)'!$G$16:$AA$16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8280"/>
        <c:axId val="25956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'Sheet3 (2)'!$F$7</c15:sqref>
                        </c15:formulaRef>
                      </c:ext>
                    </c:extLst>
                    <c:strCache>
                      <c:ptCount val="1"/>
                      <c:pt idx="0">
                        <c:v>日数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'Sheet3 (2)'!$G$7:$AA$7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(2)'!$F$8</c15:sqref>
                        </c15:formulaRef>
                      </c:ext>
                    </c:extLst>
                    <c:strCache>
                      <c:ptCount val="1"/>
                      <c:pt idx="0">
                        <c:v>数値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(2)'!$G$8:$AA$8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5.2454545454545448E-2</c:v>
                      </c:pt>
                      <c:pt idx="2">
                        <c:v>0.26227272727272727</c:v>
                      </c:pt>
                      <c:pt idx="3">
                        <c:v>0.26227272727272727</c:v>
                      </c:pt>
                      <c:pt idx="4">
                        <c:v>0.26227272727272727</c:v>
                      </c:pt>
                      <c:pt idx="5">
                        <c:v>0.26227272727272727</c:v>
                      </c:pt>
                      <c:pt idx="6">
                        <c:v>5.2454545454545448E-2</c:v>
                      </c:pt>
                      <c:pt idx="7">
                        <c:v>0.17294117647058824</c:v>
                      </c:pt>
                      <c:pt idx="8">
                        <c:v>0.21617647058823528</c:v>
                      </c:pt>
                      <c:pt idx="9">
                        <c:v>0.21617647058823528</c:v>
                      </c:pt>
                      <c:pt idx="10">
                        <c:v>0.12970588235294117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0.33624999999999999</c:v>
                      </c:pt>
                      <c:pt idx="14">
                        <c:v>0.33624999999999999</c:v>
                      </c:pt>
                      <c:pt idx="15">
                        <c:v>0.33624999999999999</c:v>
                      </c:pt>
                      <c:pt idx="16">
                        <c:v>0.33624999999999999</c:v>
                      </c:pt>
                      <c:pt idx="17">
                        <c:v>0.22175000000000003</c:v>
                      </c:pt>
                      <c:pt idx="18">
                        <c:v>0.22175000000000003</c:v>
                      </c:pt>
                      <c:pt idx="19">
                        <c:v>0.22175000000000003</c:v>
                      </c:pt>
                      <c:pt idx="20">
                        <c:v>0.22175000000000003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(2)'!$F$10</c15:sqref>
                        </c15:formulaRef>
                      </c:ext>
                    </c:extLst>
                    <c:strCache>
                      <c:ptCount val="1"/>
                      <c:pt idx="0">
                        <c:v>実績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(2)'!$G$10:$AA$10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(2)'!$F$11</c15:sqref>
                        </c15:formulaRef>
                      </c:ext>
                    </c:extLst>
                    <c:strCache>
                      <c:ptCount val="1"/>
                      <c:pt idx="0">
                        <c:v>実績２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(2)'!$G$11:$AA$11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(2)'!$F$13</c15:sqref>
                        </c15:formulaRef>
                      </c:ext>
                    </c:extLst>
                    <c:strCache>
                      <c:ptCount val="1"/>
                      <c:pt idx="0">
                        <c:v>日数積算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(2)'!$G$13:$AA$13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36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44</c:v>
                      </c:pt>
                      <c:pt idx="14">
                        <c:v>49</c:v>
                      </c:pt>
                      <c:pt idx="15">
                        <c:v>54</c:v>
                      </c:pt>
                      <c:pt idx="16">
                        <c:v>59</c:v>
                      </c:pt>
                      <c:pt idx="17">
                        <c:v>64</c:v>
                      </c:pt>
                      <c:pt idx="18">
                        <c:v>69</c:v>
                      </c:pt>
                      <c:pt idx="19">
                        <c:v>74</c:v>
                      </c:pt>
                      <c:pt idx="20">
                        <c:v>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(2)'!$F$14</c15:sqref>
                        </c15:formulaRef>
                      </c:ext>
                    </c:extLst>
                    <c:strCache>
                      <c:ptCount val="1"/>
                      <c:pt idx="0">
                        <c:v>１日あたり平均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(2)'!$G$14:$AA$14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(2)'!$F$15</c15:sqref>
                        </c15:formulaRef>
                      </c:ext>
                    </c:extLst>
                    <c:strCache>
                      <c:ptCount val="1"/>
                      <c:pt idx="0">
                        <c:v>予測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(2)'!$G$15:$AA$15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88582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567904"/>
        <c:crosses val="autoZero"/>
        <c:auto val="1"/>
        <c:lblOffset val="100"/>
        <c:baseTimeUnit val="days"/>
      </c:dateAx>
      <c:valAx>
        <c:axId val="2595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8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'Sheet3 (3)'!$F$19</c:f>
              <c:strCache>
                <c:ptCount val="1"/>
                <c:pt idx="0">
                  <c:v>見積積算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(3)'!$G$16:$AA$16</c:f>
              <c:numCache>
                <c:formatCode>m/d;@</c:formatCode>
                <c:ptCount val="21"/>
                <c:pt idx="0">
                  <c:v>42338</c:v>
                </c:pt>
                <c:pt idx="1">
                  <c:v>42345</c:v>
                </c:pt>
                <c:pt idx="2">
                  <c:v>42352</c:v>
                </c:pt>
                <c:pt idx="3">
                  <c:v>42359</c:v>
                </c:pt>
                <c:pt idx="4">
                  <c:v>42366</c:v>
                </c:pt>
                <c:pt idx="5">
                  <c:v>42370</c:v>
                </c:pt>
                <c:pt idx="6">
                  <c:v>42373</c:v>
                </c:pt>
                <c:pt idx="7">
                  <c:v>42380</c:v>
                </c:pt>
                <c:pt idx="8">
                  <c:v>42387</c:v>
                </c:pt>
                <c:pt idx="9">
                  <c:v>42394</c:v>
                </c:pt>
                <c:pt idx="10">
                  <c:v>42401</c:v>
                </c:pt>
                <c:pt idx="11">
                  <c:v>42408</c:v>
                </c:pt>
                <c:pt idx="12">
                  <c:v>42415</c:v>
                </c:pt>
                <c:pt idx="13">
                  <c:v>42422</c:v>
                </c:pt>
                <c:pt idx="14">
                  <c:v>42429</c:v>
                </c:pt>
                <c:pt idx="15">
                  <c:v>42430</c:v>
                </c:pt>
                <c:pt idx="16">
                  <c:v>42436</c:v>
                </c:pt>
                <c:pt idx="17">
                  <c:v>42443</c:v>
                </c:pt>
                <c:pt idx="18">
                  <c:v>42450</c:v>
                </c:pt>
                <c:pt idx="19">
                  <c:v>42457</c:v>
                </c:pt>
                <c:pt idx="20">
                  <c:v>42461</c:v>
                </c:pt>
              </c:numCache>
            </c:numRef>
          </c:cat>
          <c:val>
            <c:numRef>
              <c:f>'Sheet3 (3)'!$G$19:$AA$19</c:f>
              <c:numCache>
                <c:formatCode>General</c:formatCode>
                <c:ptCount val="21"/>
                <c:pt idx="0">
                  <c:v>0</c:v>
                </c:pt>
                <c:pt idx="1">
                  <c:v>4.3235294117647059E-2</c:v>
                </c:pt>
                <c:pt idx="2">
                  <c:v>0.25941176470588234</c:v>
                </c:pt>
                <c:pt idx="3">
                  <c:v>0.47558823529411764</c:v>
                </c:pt>
                <c:pt idx="4">
                  <c:v>0.69176470588235295</c:v>
                </c:pt>
                <c:pt idx="5">
                  <c:v>1.028014705882353</c:v>
                </c:pt>
                <c:pt idx="6">
                  <c:v>1.095264705882353</c:v>
                </c:pt>
                <c:pt idx="7">
                  <c:v>1.3642647058823529</c:v>
                </c:pt>
                <c:pt idx="8">
                  <c:v>1.7005147058823529</c:v>
                </c:pt>
                <c:pt idx="9">
                  <c:v>2.0367647058823528</c:v>
                </c:pt>
                <c:pt idx="10">
                  <c:v>2.1698147058823527</c:v>
                </c:pt>
                <c:pt idx="11">
                  <c:v>2.1698147058823527</c:v>
                </c:pt>
                <c:pt idx="12">
                  <c:v>2.1698147058823527</c:v>
                </c:pt>
                <c:pt idx="13">
                  <c:v>2.3915647058823528</c:v>
                </c:pt>
                <c:pt idx="14">
                  <c:v>2.6133147058823529</c:v>
                </c:pt>
                <c:pt idx="15">
                  <c:v>2.8514099439775911</c:v>
                </c:pt>
                <c:pt idx="16">
                  <c:v>3.0895051820728292</c:v>
                </c:pt>
                <c:pt idx="17">
                  <c:v>3.3276004201680673</c:v>
                </c:pt>
                <c:pt idx="18">
                  <c:v>3.5656956582633055</c:v>
                </c:pt>
                <c:pt idx="19">
                  <c:v>3.8037908963585436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'Sheet3 (3)'!$F$22</c:f>
              <c:strCache>
                <c:ptCount val="1"/>
                <c:pt idx="0">
                  <c:v>実績積算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(3)'!$G$16:$AA$16</c:f>
              <c:numCache>
                <c:formatCode>m/d;@</c:formatCode>
                <c:ptCount val="21"/>
                <c:pt idx="0">
                  <c:v>42338</c:v>
                </c:pt>
                <c:pt idx="1">
                  <c:v>42345</c:v>
                </c:pt>
                <c:pt idx="2">
                  <c:v>42352</c:v>
                </c:pt>
                <c:pt idx="3">
                  <c:v>42359</c:v>
                </c:pt>
                <c:pt idx="4">
                  <c:v>42366</c:v>
                </c:pt>
                <c:pt idx="5">
                  <c:v>42370</c:v>
                </c:pt>
                <c:pt idx="6">
                  <c:v>42373</c:v>
                </c:pt>
                <c:pt idx="7">
                  <c:v>42380</c:v>
                </c:pt>
                <c:pt idx="8">
                  <c:v>42387</c:v>
                </c:pt>
                <c:pt idx="9">
                  <c:v>42394</c:v>
                </c:pt>
                <c:pt idx="10">
                  <c:v>42401</c:v>
                </c:pt>
                <c:pt idx="11">
                  <c:v>42408</c:v>
                </c:pt>
                <c:pt idx="12">
                  <c:v>42415</c:v>
                </c:pt>
                <c:pt idx="13">
                  <c:v>42422</c:v>
                </c:pt>
                <c:pt idx="14">
                  <c:v>42429</c:v>
                </c:pt>
                <c:pt idx="15">
                  <c:v>42430</c:v>
                </c:pt>
                <c:pt idx="16">
                  <c:v>42436</c:v>
                </c:pt>
                <c:pt idx="17">
                  <c:v>42443</c:v>
                </c:pt>
                <c:pt idx="18">
                  <c:v>42450</c:v>
                </c:pt>
                <c:pt idx="19">
                  <c:v>42457</c:v>
                </c:pt>
                <c:pt idx="20">
                  <c:v>42461</c:v>
                </c:pt>
              </c:numCache>
            </c:numRef>
          </c:cat>
          <c:val>
            <c:numRef>
              <c:f>'Sheet3 (3)'!$G$22:$AA$22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'Sheet3 (3)'!$F$26</c:f>
              <c:strCache>
                <c:ptCount val="1"/>
                <c:pt idx="0">
                  <c:v>実績＋予測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'Sheet3 (3)'!$G$16:$AA$16</c:f>
              <c:numCache>
                <c:formatCode>m/d;@</c:formatCode>
                <c:ptCount val="21"/>
                <c:pt idx="0">
                  <c:v>42338</c:v>
                </c:pt>
                <c:pt idx="1">
                  <c:v>42345</c:v>
                </c:pt>
                <c:pt idx="2">
                  <c:v>42352</c:v>
                </c:pt>
                <c:pt idx="3">
                  <c:v>42359</c:v>
                </c:pt>
                <c:pt idx="4">
                  <c:v>42366</c:v>
                </c:pt>
                <c:pt idx="5">
                  <c:v>42370</c:v>
                </c:pt>
                <c:pt idx="6">
                  <c:v>42373</c:v>
                </c:pt>
                <c:pt idx="7">
                  <c:v>42380</c:v>
                </c:pt>
                <c:pt idx="8">
                  <c:v>42387</c:v>
                </c:pt>
                <c:pt idx="9">
                  <c:v>42394</c:v>
                </c:pt>
                <c:pt idx="10">
                  <c:v>42401</c:v>
                </c:pt>
                <c:pt idx="11">
                  <c:v>42408</c:v>
                </c:pt>
                <c:pt idx="12">
                  <c:v>42415</c:v>
                </c:pt>
                <c:pt idx="13">
                  <c:v>42422</c:v>
                </c:pt>
                <c:pt idx="14">
                  <c:v>42429</c:v>
                </c:pt>
                <c:pt idx="15">
                  <c:v>42430</c:v>
                </c:pt>
                <c:pt idx="16">
                  <c:v>42436</c:v>
                </c:pt>
                <c:pt idx="17">
                  <c:v>42443</c:v>
                </c:pt>
                <c:pt idx="18">
                  <c:v>42450</c:v>
                </c:pt>
                <c:pt idx="19">
                  <c:v>42457</c:v>
                </c:pt>
                <c:pt idx="20">
                  <c:v>42461</c:v>
                </c:pt>
              </c:numCache>
            </c:numRef>
          </c:cat>
          <c:val>
            <c:numRef>
              <c:f>'Sheet3 (3)'!$G$26:$AA$26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2.1</c:v>
                </c:pt>
                <c:pt idx="3">
                  <c:v>3.85</c:v>
                </c:pt>
                <c:pt idx="4">
                  <c:v>5.6</c:v>
                </c:pt>
                <c:pt idx="5">
                  <c:v>7.35</c:v>
                </c:pt>
                <c:pt idx="6">
                  <c:v>7.6999999999999993</c:v>
                </c:pt>
                <c:pt idx="7">
                  <c:v>9.1</c:v>
                </c:pt>
                <c:pt idx="8">
                  <c:v>10.85</c:v>
                </c:pt>
                <c:pt idx="9">
                  <c:v>12.6</c:v>
                </c:pt>
                <c:pt idx="10">
                  <c:v>13.649999999999999</c:v>
                </c:pt>
                <c:pt idx="11">
                  <c:v>13.649999999999999</c:v>
                </c:pt>
                <c:pt idx="12">
                  <c:v>13.649999999999999</c:v>
                </c:pt>
                <c:pt idx="13">
                  <c:v>15.399999999999999</c:v>
                </c:pt>
                <c:pt idx="14">
                  <c:v>17.149999999999999</c:v>
                </c:pt>
                <c:pt idx="15">
                  <c:v>18.899999999999999</c:v>
                </c:pt>
                <c:pt idx="16">
                  <c:v>20.65</c:v>
                </c:pt>
                <c:pt idx="17">
                  <c:v>22.4</c:v>
                </c:pt>
                <c:pt idx="18">
                  <c:v>24.15</c:v>
                </c:pt>
                <c:pt idx="19">
                  <c:v>25.9</c:v>
                </c:pt>
                <c:pt idx="20">
                  <c:v>27.65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27872"/>
        <c:axId val="306528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'Sheet3 (3)'!$F$17</c15:sqref>
                        </c15:formulaRef>
                      </c:ext>
                    </c:extLst>
                    <c:strCache>
                      <c:ptCount val="1"/>
                      <c:pt idx="0">
                        <c:v>日数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'Sheet3 (3)'!$G$17:$AA$17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(3)'!$F$18</c15:sqref>
                        </c15:formulaRef>
                      </c:ext>
                    </c:extLst>
                    <c:strCache>
                      <c:ptCount val="1"/>
                      <c:pt idx="0">
                        <c:v>数値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(3)'!$G$18:$AA$18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4.3235294117647059E-2</c:v>
                      </c:pt>
                      <c:pt idx="2">
                        <c:v>0.21617647058823528</c:v>
                      </c:pt>
                      <c:pt idx="3">
                        <c:v>0.21617647058823528</c:v>
                      </c:pt>
                      <c:pt idx="4">
                        <c:v>0.21617647058823528</c:v>
                      </c:pt>
                      <c:pt idx="5">
                        <c:v>0.33624999999999999</c:v>
                      </c:pt>
                      <c:pt idx="6">
                        <c:v>6.7250000000000004E-2</c:v>
                      </c:pt>
                      <c:pt idx="7">
                        <c:v>0.26900000000000002</c:v>
                      </c:pt>
                      <c:pt idx="8">
                        <c:v>0.33624999999999999</c:v>
                      </c:pt>
                      <c:pt idx="9">
                        <c:v>0.33624999999999999</c:v>
                      </c:pt>
                      <c:pt idx="10">
                        <c:v>0.13305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0.22175000000000003</c:v>
                      </c:pt>
                      <c:pt idx="14">
                        <c:v>0.22175000000000003</c:v>
                      </c:pt>
                      <c:pt idx="15">
                        <c:v>0.23809523809523808</c:v>
                      </c:pt>
                      <c:pt idx="16">
                        <c:v>0.23809523809523808</c:v>
                      </c:pt>
                      <c:pt idx="17">
                        <c:v>0.23809523809523808</c:v>
                      </c:pt>
                      <c:pt idx="18">
                        <c:v>0.23809523809523808</c:v>
                      </c:pt>
                      <c:pt idx="19">
                        <c:v>0.23809523809523808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(3)'!$F$20</c15:sqref>
                        </c15:formulaRef>
                      </c:ext>
                    </c:extLst>
                    <c:strCache>
                      <c:ptCount val="1"/>
                      <c:pt idx="0">
                        <c:v>実績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(3)'!$G$20:$AA$20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(3)'!$F$21</c15:sqref>
                        </c15:formulaRef>
                      </c:ext>
                    </c:extLst>
                    <c:strCache>
                      <c:ptCount val="1"/>
                      <c:pt idx="0">
                        <c:v>実績２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(3)'!$G$21:$AA$21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0.35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(3)'!$F$23</c15:sqref>
                        </c15:formulaRef>
                      </c:ext>
                    </c:extLst>
                    <c:strCache>
                      <c:ptCount val="1"/>
                      <c:pt idx="0">
                        <c:v>日数積算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(3)'!$G$23:$AA$23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36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44</c:v>
                      </c:pt>
                      <c:pt idx="14">
                        <c:v>49</c:v>
                      </c:pt>
                      <c:pt idx="15">
                        <c:v>54</c:v>
                      </c:pt>
                      <c:pt idx="16">
                        <c:v>59</c:v>
                      </c:pt>
                      <c:pt idx="17">
                        <c:v>64</c:v>
                      </c:pt>
                      <c:pt idx="18">
                        <c:v>69</c:v>
                      </c:pt>
                      <c:pt idx="19">
                        <c:v>74</c:v>
                      </c:pt>
                      <c:pt idx="20">
                        <c:v>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(3)'!$F$24</c15:sqref>
                        </c15:formulaRef>
                      </c:ext>
                    </c:extLst>
                    <c:strCache>
                      <c:ptCount val="1"/>
                      <c:pt idx="0">
                        <c:v>１日あたり平均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(3)'!$G$24:$AA$24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0.35</c:v>
                      </c:pt>
                      <c:pt idx="2">
                        <c:v>0.35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0.35</c:v>
                      </c:pt>
                      <c:pt idx="6">
                        <c:v>0.35</c:v>
                      </c:pt>
                      <c:pt idx="7">
                        <c:v>0.35</c:v>
                      </c:pt>
                      <c:pt idx="8">
                        <c:v>0.35</c:v>
                      </c:pt>
                      <c:pt idx="9">
                        <c:v>0.35</c:v>
                      </c:pt>
                      <c:pt idx="10">
                        <c:v>0.35</c:v>
                      </c:pt>
                      <c:pt idx="11">
                        <c:v>0.35</c:v>
                      </c:pt>
                      <c:pt idx="12">
                        <c:v>0.35</c:v>
                      </c:pt>
                      <c:pt idx="13">
                        <c:v>0.35</c:v>
                      </c:pt>
                      <c:pt idx="14">
                        <c:v>0.35</c:v>
                      </c:pt>
                      <c:pt idx="15">
                        <c:v>0.35</c:v>
                      </c:pt>
                      <c:pt idx="16">
                        <c:v>0.35</c:v>
                      </c:pt>
                      <c:pt idx="17">
                        <c:v>0.35</c:v>
                      </c:pt>
                      <c:pt idx="18">
                        <c:v>0.35</c:v>
                      </c:pt>
                      <c:pt idx="19">
                        <c:v>0.35</c:v>
                      </c:pt>
                      <c:pt idx="20">
                        <c:v>0.35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(3)'!$F$25</c15:sqref>
                        </c15:formulaRef>
                      </c:ext>
                    </c:extLst>
                    <c:strCache>
                      <c:ptCount val="1"/>
                      <c:pt idx="0">
                        <c:v>予測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(3)'!$G$16:$AA$16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42338</c:v>
                      </c:pt>
                      <c:pt idx="1">
                        <c:v>42345</c:v>
                      </c:pt>
                      <c:pt idx="2">
                        <c:v>42352</c:v>
                      </c:pt>
                      <c:pt idx="3">
                        <c:v>42359</c:v>
                      </c:pt>
                      <c:pt idx="4">
                        <c:v>42366</c:v>
                      </c:pt>
                      <c:pt idx="5">
                        <c:v>42370</c:v>
                      </c:pt>
                      <c:pt idx="6">
                        <c:v>42373</c:v>
                      </c:pt>
                      <c:pt idx="7">
                        <c:v>42380</c:v>
                      </c:pt>
                      <c:pt idx="8">
                        <c:v>42387</c:v>
                      </c:pt>
                      <c:pt idx="9">
                        <c:v>42394</c:v>
                      </c:pt>
                      <c:pt idx="10">
                        <c:v>42401</c:v>
                      </c:pt>
                      <c:pt idx="11">
                        <c:v>42408</c:v>
                      </c:pt>
                      <c:pt idx="12">
                        <c:v>42415</c:v>
                      </c:pt>
                      <c:pt idx="13">
                        <c:v>42422</c:v>
                      </c:pt>
                      <c:pt idx="14">
                        <c:v>42429</c:v>
                      </c:pt>
                      <c:pt idx="15">
                        <c:v>42430</c:v>
                      </c:pt>
                      <c:pt idx="16">
                        <c:v>42436</c:v>
                      </c:pt>
                      <c:pt idx="17">
                        <c:v>42443</c:v>
                      </c:pt>
                      <c:pt idx="18">
                        <c:v>42450</c:v>
                      </c:pt>
                      <c:pt idx="19">
                        <c:v>42457</c:v>
                      </c:pt>
                      <c:pt idx="20">
                        <c:v>42461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(3)'!$G$25:$AA$25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1.75</c:v>
                      </c:pt>
                      <c:pt idx="3">
                        <c:v>1.75</c:v>
                      </c:pt>
                      <c:pt idx="4">
                        <c:v>1.75</c:v>
                      </c:pt>
                      <c:pt idx="5">
                        <c:v>1.75</c:v>
                      </c:pt>
                      <c:pt idx="6">
                        <c:v>0.35</c:v>
                      </c:pt>
                      <c:pt idx="7">
                        <c:v>1.4</c:v>
                      </c:pt>
                      <c:pt idx="8">
                        <c:v>1.75</c:v>
                      </c:pt>
                      <c:pt idx="9">
                        <c:v>1.75</c:v>
                      </c:pt>
                      <c:pt idx="10">
                        <c:v>1.0499999999999998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1.75</c:v>
                      </c:pt>
                      <c:pt idx="14">
                        <c:v>1.75</c:v>
                      </c:pt>
                      <c:pt idx="15">
                        <c:v>1.75</c:v>
                      </c:pt>
                      <c:pt idx="16">
                        <c:v>1.75</c:v>
                      </c:pt>
                      <c:pt idx="17">
                        <c:v>1.75</c:v>
                      </c:pt>
                      <c:pt idx="18">
                        <c:v>1.75</c:v>
                      </c:pt>
                      <c:pt idx="19">
                        <c:v>1.75</c:v>
                      </c:pt>
                      <c:pt idx="20">
                        <c:v>1.75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65278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528264"/>
        <c:crosses val="autoZero"/>
        <c:auto val="1"/>
        <c:lblOffset val="100"/>
        <c:baseTimeUnit val="days"/>
      </c:dateAx>
      <c:valAx>
        <c:axId val="3065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5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654843</xdr:colOff>
      <xdr:row>17</xdr:row>
      <xdr:rowOff>59531</xdr:rowOff>
    </xdr:from>
    <xdr:to>
      <xdr:col>24</xdr:col>
      <xdr:colOff>23812</xdr:colOff>
      <xdr:row>46</xdr:row>
      <xdr:rowOff>107156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654843</xdr:colOff>
      <xdr:row>17</xdr:row>
      <xdr:rowOff>59531</xdr:rowOff>
    </xdr:from>
    <xdr:to>
      <xdr:col>24</xdr:col>
      <xdr:colOff>23812</xdr:colOff>
      <xdr:row>46</xdr:row>
      <xdr:rowOff>107156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654843</xdr:colOff>
      <xdr:row>27</xdr:row>
      <xdr:rowOff>59531</xdr:rowOff>
    </xdr:from>
    <xdr:to>
      <xdr:col>24</xdr:col>
      <xdr:colOff>23812</xdr:colOff>
      <xdr:row>56</xdr:row>
      <xdr:rowOff>107156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見積" displayName="見積" ref="A6:D13" totalsRowCount="1" headerRowDxfId="29" dataDxfId="28">
  <autoFilter ref="A6:D12"/>
  <tableColumns count="4">
    <tableColumn id="1" name="年" totalsRowLabel="集計" dataDxfId="27" totalsRowDxfId="26"/>
    <tableColumn id="2" name="月" dataDxfId="25" totalsRowDxfId="24"/>
    <tableColumn id="3" name="数値" totalsRowFunction="sum" dataDxfId="23" totalsRowDxfId="22"/>
    <tableColumn id="4" name="日数合計" totalsRowFunction="sum" dataDxfId="21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見積_4" displayName="見積_4" ref="A6:D13" totalsRowCount="1" headerRowDxfId="19" dataDxfId="18">
  <autoFilter ref="A6:D12"/>
  <tableColumns count="4">
    <tableColumn id="1" name="年" totalsRowLabel="集計" dataDxfId="17" totalsRowDxfId="16"/>
    <tableColumn id="2" name="月" dataDxfId="15" totalsRowDxfId="14"/>
    <tableColumn id="3" name="数値" totalsRowFunction="sum" dataDxfId="13" totalsRowDxfId="12"/>
    <tableColumn id="4" name="日数合計" totalsRowFunction="sum" dataDxfId="11" totalsRow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見積_42" displayName="見積_42" ref="A6:D13" totalsRowCount="1" headerRowDxfId="9" dataDxfId="8">
  <autoFilter ref="A6:D12"/>
  <tableColumns count="4">
    <tableColumn id="1" name="年" totalsRowLabel="集計" dataDxfId="7" totalsRowDxfId="3"/>
    <tableColumn id="2" name="月" dataDxfId="6" totalsRowDxfId="2"/>
    <tableColumn id="3" name="数値" totalsRowFunction="sum" dataDxfId="5" totalsRowDxfId="1"/>
    <tableColumn id="4" name="日数合計" totalsRowFunction="sum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"/>
  <sheetViews>
    <sheetView showGridLines="0" zoomScale="80" zoomScaleNormal="80" workbookViewId="0">
      <selection activeCell="E21" sqref="E21"/>
    </sheetView>
  </sheetViews>
  <sheetFormatPr defaultColWidth="5.625" defaultRowHeight="15.75" x14ac:dyDescent="0.15"/>
  <cols>
    <col min="1" max="1" width="6.25" style="1" bestFit="1" customWidth="1"/>
    <col min="2" max="3" width="7.375" style="1" bestFit="1" customWidth="1"/>
    <col min="4" max="4" width="10.25" style="1" customWidth="1"/>
    <col min="5" max="5" width="5.625" style="1"/>
    <col min="6" max="6" width="14.625" style="1" customWidth="1"/>
    <col min="7" max="27" width="7.625" style="1" customWidth="1"/>
    <col min="28" max="16384" width="5.625" style="1"/>
  </cols>
  <sheetData>
    <row r="2" spans="1:25" x14ac:dyDescent="0.15">
      <c r="A2" s="1" t="s">
        <v>14</v>
      </c>
      <c r="B2" s="1" t="s">
        <v>16</v>
      </c>
    </row>
    <row r="3" spans="1:25" x14ac:dyDescent="0.15">
      <c r="A3" s="1" t="s">
        <v>15</v>
      </c>
      <c r="B3" s="1">
        <v>20801</v>
      </c>
    </row>
    <row r="5" spans="1:25" x14ac:dyDescent="0.15">
      <c r="A5" s="8" t="s">
        <v>7</v>
      </c>
    </row>
    <row r="6" spans="1:25" x14ac:dyDescent="0.15">
      <c r="A6" s="1" t="s">
        <v>4</v>
      </c>
      <c r="B6" s="1" t="s">
        <v>1</v>
      </c>
      <c r="C6" s="1" t="s">
        <v>2</v>
      </c>
      <c r="D6" s="1" t="s">
        <v>3</v>
      </c>
      <c r="F6" s="12"/>
      <c r="G6" s="13">
        <f>H6-7</f>
        <v>42121</v>
      </c>
      <c r="H6" s="6">
        <v>42128</v>
      </c>
      <c r="I6" s="3">
        <f t="shared" ref="I6:Y6" ca="1" si="0">IF(MONTH(left_cell+7)=MONTH(left_cell),left_cell+7-WEEKDAY(left_cell,3),DATE(YEAR(left_cell),MONTH(left_cell)+1,1))</f>
        <v>42135</v>
      </c>
      <c r="J6" s="3">
        <f t="shared" ca="1" si="0"/>
        <v>42142</v>
      </c>
      <c r="K6" s="3">
        <f t="shared" ca="1" si="0"/>
        <v>42149</v>
      </c>
      <c r="L6" s="3">
        <f t="shared" ca="1" si="0"/>
        <v>42156</v>
      </c>
      <c r="M6" s="3">
        <f t="shared" ca="1" si="0"/>
        <v>42163</v>
      </c>
      <c r="N6" s="3">
        <f t="shared" ca="1" si="0"/>
        <v>42170</v>
      </c>
      <c r="O6" s="3">
        <f t="shared" ca="1" si="0"/>
        <v>42177</v>
      </c>
      <c r="P6" s="3">
        <f t="shared" ca="1" si="0"/>
        <v>42184</v>
      </c>
      <c r="Q6" s="3">
        <f t="shared" ca="1" si="0"/>
        <v>42186</v>
      </c>
      <c r="R6" s="3">
        <f t="shared" ca="1" si="0"/>
        <v>42191</v>
      </c>
      <c r="S6" s="3">
        <f t="shared" ca="1" si="0"/>
        <v>42198</v>
      </c>
      <c r="T6" s="3">
        <f t="shared" ca="1" si="0"/>
        <v>42205</v>
      </c>
      <c r="U6" s="3">
        <f t="shared" ca="1" si="0"/>
        <v>42212</v>
      </c>
      <c r="V6" s="3">
        <f t="shared" ca="1" si="0"/>
        <v>42217</v>
      </c>
      <c r="W6" s="3">
        <f t="shared" ca="1" si="0"/>
        <v>42219</v>
      </c>
      <c r="X6" s="3">
        <f t="shared" ca="1" si="0"/>
        <v>42226</v>
      </c>
      <c r="Y6" s="3">
        <f t="shared" ca="1" si="0"/>
        <v>42233</v>
      </c>
    </row>
    <row r="7" spans="1:25" x14ac:dyDescent="0.15">
      <c r="A7" s="1">
        <v>2015</v>
      </c>
      <c r="B7" s="1">
        <v>5</v>
      </c>
      <c r="C7" s="1">
        <v>1.1539999999999999</v>
      </c>
      <c r="D7" s="1">
        <v>18</v>
      </c>
      <c r="F7" s="10" t="s">
        <v>0</v>
      </c>
      <c r="G7" s="14">
        <v>0</v>
      </c>
      <c r="H7" s="7">
        <v>3</v>
      </c>
      <c r="I7" s="7">
        <v>5</v>
      </c>
      <c r="J7" s="7">
        <v>5</v>
      </c>
      <c r="K7" s="7">
        <v>5</v>
      </c>
      <c r="L7" s="7">
        <v>5</v>
      </c>
      <c r="M7" s="7">
        <v>5</v>
      </c>
      <c r="N7" s="7">
        <v>5</v>
      </c>
      <c r="O7" s="7">
        <v>5</v>
      </c>
      <c r="P7" s="7">
        <v>2</v>
      </c>
      <c r="Q7" s="7">
        <v>3</v>
      </c>
      <c r="R7" s="7">
        <v>5</v>
      </c>
      <c r="S7" s="7">
        <v>5</v>
      </c>
      <c r="T7" s="7">
        <v>5</v>
      </c>
      <c r="U7" s="7">
        <v>2</v>
      </c>
      <c r="V7" s="7">
        <v>5</v>
      </c>
      <c r="W7" s="7">
        <v>5</v>
      </c>
      <c r="X7" s="7">
        <v>5</v>
      </c>
      <c r="Y7" s="7">
        <v>2</v>
      </c>
    </row>
    <row r="8" spans="1:25" x14ac:dyDescent="0.15">
      <c r="A8" s="1">
        <v>2015</v>
      </c>
      <c r="B8" s="1">
        <v>6</v>
      </c>
      <c r="C8" s="1">
        <v>0.73499999999999999</v>
      </c>
      <c r="D8" s="1">
        <v>22</v>
      </c>
      <c r="F8" s="10" t="s">
        <v>2</v>
      </c>
      <c r="G8" s="14">
        <v>0</v>
      </c>
      <c r="H8" s="4">
        <f>SUMIFS(見積[数値], 見積[年], YEAR(H6), 見積[月], MONTH(H6))*H7/SUMIFS(見積[日数合計], 見積[年], YEAR(H6), 見積[月], MONTH(H6))</f>
        <v>0.19233333333333333</v>
      </c>
      <c r="I8" s="4">
        <f ca="1">SUMIFS(見積[数値], 見積[年], YEAR(I6), 見積[月], MONTH(I6))*I7/SUMIFS(見積[日数合計], 見積[年], YEAR(I6), 見積[月], MONTH(I6))</f>
        <v>0.32055555555555554</v>
      </c>
      <c r="J8" s="4">
        <f ca="1">SUMIFS(見積[数値], 見積[年], YEAR(J6), 見積[月], MONTH(J6))*J7/SUMIFS(見積[日数合計], 見積[年], YEAR(J6), 見積[月], MONTH(J6))</f>
        <v>0.32055555555555554</v>
      </c>
      <c r="K8" s="4">
        <f ca="1">SUMIFS(見積[数値], 見積[年], YEAR(K6), 見積[月], MONTH(K6))*K7/SUMIFS(見積[日数合計], 見積[年], YEAR(K6), 見積[月], MONTH(K6))</f>
        <v>0.32055555555555554</v>
      </c>
      <c r="L8" s="4">
        <f ca="1">SUMIFS(見積[数値], 見積[年], YEAR(L6), 見積[月], MONTH(L6))*L7/SUMIFS(見積[日数合計], 見積[年], YEAR(L6), 見積[月], MONTH(L6))</f>
        <v>0.16704545454545452</v>
      </c>
      <c r="M8" s="4">
        <f ca="1">SUMIFS(見積[数値], 見積[年], YEAR(M6), 見積[月], MONTH(M6))*M7/SUMIFS(見積[日数合計], 見積[年], YEAR(M6), 見積[月], MONTH(M6))</f>
        <v>0.16704545454545452</v>
      </c>
      <c r="N8" s="4">
        <f ca="1">SUMIFS(見積[数値], 見積[年], YEAR(N6), 見積[月], MONTH(N6))*N7/SUMIFS(見積[日数合計], 見積[年], YEAR(N6), 見積[月], MONTH(N6))</f>
        <v>0.16704545454545452</v>
      </c>
      <c r="O8" s="4">
        <f ca="1">SUMIFS(見積[数値], 見積[年], YEAR(O6), 見積[月], MONTH(O6))*O7/SUMIFS(見積[日数合計], 見積[年], YEAR(O6), 見積[月], MONTH(O6))</f>
        <v>0.16704545454545452</v>
      </c>
      <c r="P8" s="4">
        <f ca="1">SUMIFS(見積[数値], 見積[年], YEAR(P6), 見積[月], MONTH(P6))*P7/SUMIFS(見積[日数合計], 見積[年], YEAR(P6), 見積[月], MONTH(P6))</f>
        <v>6.6818181818181818E-2</v>
      </c>
      <c r="Q8" s="4">
        <f ca="1">SUMIFS(見積[数値], 見積[年], YEAR(Q6), 見積[月], MONTH(Q6))*Q7/SUMIFS(見積[日数合計], 見積[年], YEAR(Q6), 見積[月], MONTH(Q6))</f>
        <v>0.20175000000000001</v>
      </c>
      <c r="R8" s="4">
        <f ca="1">SUMIFS(見積[数値], 見積[年], YEAR(R6), 見積[月], MONTH(R6))*R7/SUMIFS(見積[日数合計], 見積[年], YEAR(R6), 見積[月], MONTH(R6))</f>
        <v>0.33624999999999999</v>
      </c>
      <c r="S8" s="4">
        <f ca="1">SUMIFS(見積[数値], 見積[年], YEAR(S6), 見積[月], MONTH(S6))*S7/SUMIFS(見積[日数合計], 見積[年], YEAR(S6), 見積[月], MONTH(S6))</f>
        <v>0.33624999999999999</v>
      </c>
      <c r="T8" s="4">
        <f ca="1">SUMIFS(見積[数値], 見積[年], YEAR(T6), 見積[月], MONTH(T6))*T7/SUMIFS(見積[日数合計], 見積[年], YEAR(T6), 見積[月], MONTH(T6))</f>
        <v>0.33624999999999999</v>
      </c>
      <c r="U8" s="4">
        <f ca="1">SUMIFS(見積[数値], 見積[年], YEAR(U6), 見積[月], MONTH(U6))*U7/SUMIFS(見積[日数合計], 見積[年], YEAR(U6), 見積[月], MONTH(U6))</f>
        <v>0.13450000000000001</v>
      </c>
      <c r="V8" s="4">
        <f ca="1">SUMIFS(見積[数値], 見積[年], YEAR(V6), 見積[月], MONTH(V6))*V7/SUMIFS(見積[日数合計], 見積[年], YEAR(V6), 見積[月], MONTH(V6))</f>
        <v>0.26088235294117651</v>
      </c>
      <c r="W8" s="4">
        <f ca="1">SUMIFS(見積[数値], 見積[年], YEAR(W6), 見積[月], MONTH(W6))*W7/SUMIFS(見積[日数合計], 見積[年], YEAR(W6), 見積[月], MONTH(W6))</f>
        <v>0.26088235294117651</v>
      </c>
      <c r="X8" s="4">
        <f ca="1">SUMIFS(見積[数値], 見積[年], YEAR(X6), 見積[月], MONTH(X6))*X7/SUMIFS(見積[日数合計], 見積[年], YEAR(X6), 見積[月], MONTH(X6))</f>
        <v>0.26088235294117651</v>
      </c>
      <c r="Y8" s="4">
        <f ca="1">SUMIFS(見積[数値], 見積[年], YEAR(Y6), 見積[月], MONTH(Y6))*Y7/SUMIFS(見積[日数合計], 見積[年], YEAR(Y6), 見積[月], MONTH(Y6))</f>
        <v>0.10435294117647059</v>
      </c>
    </row>
    <row r="9" spans="1:25" x14ac:dyDescent="0.15">
      <c r="A9" s="1">
        <v>2015</v>
      </c>
      <c r="B9" s="1">
        <v>7</v>
      </c>
      <c r="C9" s="1">
        <v>1.345</v>
      </c>
      <c r="D9" s="1">
        <v>20</v>
      </c>
      <c r="F9" s="11" t="s">
        <v>12</v>
      </c>
      <c r="G9" s="15">
        <v>0</v>
      </c>
      <c r="H9" s="5">
        <f t="shared" ref="H9:Y9" ca="1" si="1">left_cell+H8</f>
        <v>0.19233333333333333</v>
      </c>
      <c r="I9" s="5">
        <f t="shared" ca="1" si="1"/>
        <v>0.51288888888888884</v>
      </c>
      <c r="J9" s="5">
        <f t="shared" ca="1" si="1"/>
        <v>0.83344444444444443</v>
      </c>
      <c r="K9" s="5">
        <f t="shared" ca="1" si="1"/>
        <v>1.1539999999999999</v>
      </c>
      <c r="L9" s="5">
        <f t="shared" ca="1" si="1"/>
        <v>1.3210454545454544</v>
      </c>
      <c r="M9" s="5">
        <f t="shared" ca="1" si="1"/>
        <v>1.4880909090909089</v>
      </c>
      <c r="N9" s="5">
        <f t="shared" ca="1" si="1"/>
        <v>1.6551363636363634</v>
      </c>
      <c r="O9" s="5">
        <f t="shared" ca="1" si="1"/>
        <v>1.8221818181818179</v>
      </c>
      <c r="P9" s="5">
        <f t="shared" ca="1" si="1"/>
        <v>1.8889999999999998</v>
      </c>
      <c r="Q9" s="5">
        <f t="shared" ca="1" si="1"/>
        <v>2.0907499999999999</v>
      </c>
      <c r="R9" s="5">
        <f t="shared" ca="1" si="1"/>
        <v>2.427</v>
      </c>
      <c r="S9" s="5">
        <f t="shared" ca="1" si="1"/>
        <v>2.7632500000000002</v>
      </c>
      <c r="T9" s="5">
        <f t="shared" ca="1" si="1"/>
        <v>3.0995000000000004</v>
      </c>
      <c r="U9" s="5">
        <f t="shared" ca="1" si="1"/>
        <v>3.2340000000000004</v>
      </c>
      <c r="V9" s="5">
        <f t="shared" ca="1" si="1"/>
        <v>3.4948823529411768</v>
      </c>
      <c r="W9" s="5">
        <f t="shared" ca="1" si="1"/>
        <v>3.7557647058823531</v>
      </c>
      <c r="X9" s="5">
        <f t="shared" ca="1" si="1"/>
        <v>4.0166470588235299</v>
      </c>
      <c r="Y9" s="5">
        <f t="shared" ca="1" si="1"/>
        <v>4.1210000000000004</v>
      </c>
    </row>
    <row r="10" spans="1:25" x14ac:dyDescent="0.15">
      <c r="A10" s="1">
        <v>2015</v>
      </c>
      <c r="B10" s="1">
        <v>8</v>
      </c>
      <c r="C10" s="1">
        <v>0.88700000000000001</v>
      </c>
      <c r="D10" s="1">
        <v>17</v>
      </c>
      <c r="F10" s="9" t="s">
        <v>5</v>
      </c>
      <c r="G10" s="14">
        <v>0</v>
      </c>
      <c r="H10" s="2">
        <v>34</v>
      </c>
      <c r="I10" s="2">
        <v>28</v>
      </c>
      <c r="J10" s="2">
        <v>67</v>
      </c>
      <c r="K10" s="2">
        <v>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F11" s="9" t="s">
        <v>6</v>
      </c>
      <c r="G11" s="14">
        <v>0</v>
      </c>
      <c r="H11" s="1">
        <f t="shared" ref="H11:Y11" si="2">IF(H10="","",H10/160)</f>
        <v>0.21249999999999999</v>
      </c>
      <c r="I11" s="1">
        <f t="shared" si="2"/>
        <v>0.17499999999999999</v>
      </c>
      <c r="J11" s="1">
        <f t="shared" si="2"/>
        <v>0.41875000000000001</v>
      </c>
      <c r="K11" s="1">
        <f t="shared" si="2"/>
        <v>0.34375</v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" t="str">
        <f t="shared" si="2"/>
        <v/>
      </c>
    </row>
    <row r="12" spans="1:25" x14ac:dyDescent="0.15">
      <c r="F12" s="11" t="s">
        <v>13</v>
      </c>
      <c r="G12" s="15">
        <v>0</v>
      </c>
      <c r="H12" s="5">
        <f t="shared" ref="H12:Y12" ca="1" si="3">IF(H11="",NA(),left_cell+H11)</f>
        <v>0.21249999999999999</v>
      </c>
      <c r="I12" s="5">
        <f t="shared" ca="1" si="3"/>
        <v>0.38749999999999996</v>
      </c>
      <c r="J12" s="5">
        <f t="shared" ca="1" si="3"/>
        <v>0.80624999999999991</v>
      </c>
      <c r="K12" s="5">
        <f t="shared" ca="1" si="3"/>
        <v>1.1499999999999999</v>
      </c>
      <c r="L12" s="5" t="e">
        <f t="shared" si="3"/>
        <v>#N/A</v>
      </c>
      <c r="M12" s="5" t="e">
        <f t="shared" si="3"/>
        <v>#N/A</v>
      </c>
      <c r="N12" s="5" t="e">
        <f t="shared" si="3"/>
        <v>#N/A</v>
      </c>
      <c r="O12" s="5" t="e">
        <f t="shared" si="3"/>
        <v>#N/A</v>
      </c>
      <c r="P12" s="5" t="e">
        <f t="shared" si="3"/>
        <v>#N/A</v>
      </c>
      <c r="Q12" s="5" t="e">
        <f t="shared" si="3"/>
        <v>#N/A</v>
      </c>
      <c r="R12" s="5" t="e">
        <f t="shared" si="3"/>
        <v>#N/A</v>
      </c>
      <c r="S12" s="5" t="e">
        <f t="shared" si="3"/>
        <v>#N/A</v>
      </c>
      <c r="T12" s="5" t="e">
        <f t="shared" si="3"/>
        <v>#N/A</v>
      </c>
      <c r="U12" s="5" t="e">
        <f t="shared" si="3"/>
        <v>#N/A</v>
      </c>
      <c r="V12" s="5" t="e">
        <f t="shared" si="3"/>
        <v>#N/A</v>
      </c>
      <c r="W12" s="5" t="e">
        <f t="shared" si="3"/>
        <v>#N/A</v>
      </c>
      <c r="X12" s="5" t="e">
        <f t="shared" si="3"/>
        <v>#N/A</v>
      </c>
      <c r="Y12" s="5" t="e">
        <f t="shared" si="3"/>
        <v>#N/A</v>
      </c>
    </row>
    <row r="13" spans="1:25" x14ac:dyDescent="0.15">
      <c r="A13" s="1" t="s">
        <v>17</v>
      </c>
      <c r="C13" s="1">
        <f>SUBTOTAL(109,見積[数値])</f>
        <v>4.1210000000000004</v>
      </c>
      <c r="D13" s="1">
        <f>SUBTOTAL(109,見積[日数合計])</f>
        <v>77</v>
      </c>
      <c r="F13" s="9" t="s">
        <v>8</v>
      </c>
      <c r="G13" s="16">
        <v>0</v>
      </c>
      <c r="H13" s="1">
        <f t="shared" ref="H13" si="4">G13+H7</f>
        <v>3</v>
      </c>
      <c r="I13" s="1">
        <f t="shared" ref="I13" si="5">H13+I7</f>
        <v>8</v>
      </c>
      <c r="J13" s="1">
        <f t="shared" ref="J13" si="6">I13+J7</f>
        <v>13</v>
      </c>
      <c r="K13" s="1">
        <f t="shared" ref="K13" si="7">J13+K7</f>
        <v>18</v>
      </c>
      <c r="L13" s="1">
        <f t="shared" ref="L13" si="8">K13+L7</f>
        <v>23</v>
      </c>
      <c r="M13" s="1">
        <f t="shared" ref="M13" si="9">L13+M7</f>
        <v>28</v>
      </c>
      <c r="N13" s="1">
        <f t="shared" ref="N13" si="10">M13+N7</f>
        <v>33</v>
      </c>
      <c r="O13" s="1">
        <f t="shared" ref="O13" si="11">N13+O7</f>
        <v>38</v>
      </c>
      <c r="P13" s="1">
        <f t="shared" ref="P13:Y13" si="12">O13+P7</f>
        <v>40</v>
      </c>
      <c r="Q13" s="1">
        <f t="shared" si="12"/>
        <v>43</v>
      </c>
      <c r="R13" s="1">
        <f t="shared" si="12"/>
        <v>48</v>
      </c>
      <c r="S13" s="1">
        <f t="shared" si="12"/>
        <v>53</v>
      </c>
      <c r="T13" s="1">
        <f t="shared" si="12"/>
        <v>58</v>
      </c>
      <c r="U13" s="1">
        <f t="shared" si="12"/>
        <v>60</v>
      </c>
      <c r="V13" s="1">
        <f t="shared" si="12"/>
        <v>65</v>
      </c>
      <c r="W13" s="1">
        <f t="shared" si="12"/>
        <v>70</v>
      </c>
      <c r="X13" s="1">
        <f t="shared" si="12"/>
        <v>75</v>
      </c>
      <c r="Y13" s="1">
        <f t="shared" si="12"/>
        <v>77</v>
      </c>
    </row>
    <row r="14" spans="1:25" x14ac:dyDescent="0.15">
      <c r="F14" s="9" t="s">
        <v>9</v>
      </c>
      <c r="G14" s="16">
        <v>0</v>
      </c>
      <c r="H14" s="1">
        <f t="shared" ref="H14:Y14" ca="1" si="13">IF(ISNA(H12),left_cell,H12/H13)</f>
        <v>7.0833333333333331E-2</v>
      </c>
      <c r="I14" s="1">
        <f t="shared" ca="1" si="13"/>
        <v>4.8437499999999994E-2</v>
      </c>
      <c r="J14" s="1">
        <f t="shared" ca="1" si="13"/>
        <v>6.2019230769230764E-2</v>
      </c>
      <c r="K14" s="1">
        <f t="shared" ca="1" si="13"/>
        <v>6.3888888888888884E-2</v>
      </c>
      <c r="L14" s="1">
        <f t="shared" ca="1" si="13"/>
        <v>6.3888888888888884E-2</v>
      </c>
      <c r="M14" s="1">
        <f t="shared" ca="1" si="13"/>
        <v>6.3888888888888884E-2</v>
      </c>
      <c r="N14" s="1">
        <f t="shared" ca="1" si="13"/>
        <v>6.3888888888888884E-2</v>
      </c>
      <c r="O14" s="1">
        <f t="shared" ca="1" si="13"/>
        <v>6.3888888888888884E-2</v>
      </c>
      <c r="P14" s="1">
        <f t="shared" ca="1" si="13"/>
        <v>6.3888888888888884E-2</v>
      </c>
      <c r="Q14" s="1">
        <f t="shared" ca="1" si="13"/>
        <v>6.3888888888888884E-2</v>
      </c>
      <c r="R14" s="1">
        <f t="shared" ca="1" si="13"/>
        <v>6.3888888888888884E-2</v>
      </c>
      <c r="S14" s="1">
        <f t="shared" ca="1" si="13"/>
        <v>6.3888888888888884E-2</v>
      </c>
      <c r="T14" s="1">
        <f t="shared" ca="1" si="13"/>
        <v>6.3888888888888884E-2</v>
      </c>
      <c r="U14" s="1">
        <f t="shared" ca="1" si="13"/>
        <v>6.3888888888888884E-2</v>
      </c>
      <c r="V14" s="1">
        <f t="shared" ca="1" si="13"/>
        <v>6.3888888888888884E-2</v>
      </c>
      <c r="W14" s="1">
        <f t="shared" ca="1" si="13"/>
        <v>6.3888888888888884E-2</v>
      </c>
      <c r="X14" s="1">
        <f t="shared" ca="1" si="13"/>
        <v>6.3888888888888884E-2</v>
      </c>
      <c r="Y14" s="1">
        <f t="shared" ca="1" si="13"/>
        <v>6.3888888888888884E-2</v>
      </c>
    </row>
    <row r="15" spans="1:25" x14ac:dyDescent="0.15">
      <c r="F15" s="9" t="s">
        <v>10</v>
      </c>
      <c r="G15" s="14">
        <v>0</v>
      </c>
      <c r="H15" s="1" t="str">
        <f t="shared" ref="H15:Y15" ca="1" si="14">IF(ISNA(H12),H14*H7,"")</f>
        <v/>
      </c>
      <c r="I15" s="1" t="str">
        <f t="shared" ca="1" si="14"/>
        <v/>
      </c>
      <c r="J15" s="1" t="str">
        <f t="shared" ca="1" si="14"/>
        <v/>
      </c>
      <c r="K15" s="1" t="str">
        <f t="shared" ca="1" si="14"/>
        <v/>
      </c>
      <c r="L15" s="1">
        <f t="shared" ca="1" si="14"/>
        <v>0.31944444444444442</v>
      </c>
      <c r="M15" s="1">
        <f t="shared" ca="1" si="14"/>
        <v>0.31944444444444442</v>
      </c>
      <c r="N15" s="1">
        <f t="shared" ca="1" si="14"/>
        <v>0.31944444444444442</v>
      </c>
      <c r="O15" s="1">
        <f t="shared" ca="1" si="14"/>
        <v>0.31944444444444442</v>
      </c>
      <c r="P15" s="1">
        <f t="shared" ca="1" si="14"/>
        <v>0.12777777777777777</v>
      </c>
      <c r="Q15" s="1">
        <f t="shared" ca="1" si="14"/>
        <v>0.19166666666666665</v>
      </c>
      <c r="R15" s="1">
        <f t="shared" ca="1" si="14"/>
        <v>0.31944444444444442</v>
      </c>
      <c r="S15" s="1">
        <f t="shared" ca="1" si="14"/>
        <v>0.31944444444444442</v>
      </c>
      <c r="T15" s="1">
        <f t="shared" ca="1" si="14"/>
        <v>0.31944444444444442</v>
      </c>
      <c r="U15" s="1">
        <f t="shared" ca="1" si="14"/>
        <v>0.12777777777777777</v>
      </c>
      <c r="V15" s="1">
        <f t="shared" ca="1" si="14"/>
        <v>0.31944444444444442</v>
      </c>
      <c r="W15" s="1">
        <f t="shared" ca="1" si="14"/>
        <v>0.31944444444444442</v>
      </c>
      <c r="X15" s="1">
        <f t="shared" ca="1" si="14"/>
        <v>0.31944444444444442</v>
      </c>
      <c r="Y15" s="1">
        <f t="shared" ca="1" si="14"/>
        <v>0.12777777777777777</v>
      </c>
    </row>
    <row r="16" spans="1:25" x14ac:dyDescent="0.15">
      <c r="F16" s="11" t="s">
        <v>11</v>
      </c>
      <c r="G16" s="15">
        <v>0</v>
      </c>
      <c r="H16" s="5">
        <f t="shared" ref="H16:Y16" ca="1" si="15">IF(ISNA(H12),left_cell+H15,H12)</f>
        <v>0.21249999999999999</v>
      </c>
      <c r="I16" s="5">
        <f t="shared" ca="1" si="15"/>
        <v>0.38749999999999996</v>
      </c>
      <c r="J16" s="5">
        <f t="shared" ca="1" si="15"/>
        <v>0.80624999999999991</v>
      </c>
      <c r="K16" s="5">
        <f t="shared" ca="1" si="15"/>
        <v>1.1499999999999999</v>
      </c>
      <c r="L16" s="5">
        <f t="shared" ca="1" si="15"/>
        <v>1.4694444444444443</v>
      </c>
      <c r="M16" s="5">
        <f t="shared" ca="1" si="15"/>
        <v>1.7888888888888888</v>
      </c>
      <c r="N16" s="5">
        <f t="shared" ca="1" si="15"/>
        <v>2.1083333333333334</v>
      </c>
      <c r="O16" s="5">
        <f t="shared" ca="1" si="15"/>
        <v>2.427777777777778</v>
      </c>
      <c r="P16" s="5">
        <f t="shared" ca="1" si="15"/>
        <v>2.5555555555555558</v>
      </c>
      <c r="Q16" s="5">
        <f t="shared" ca="1" si="15"/>
        <v>2.7472222222222227</v>
      </c>
      <c r="R16" s="5">
        <f t="shared" ca="1" si="15"/>
        <v>3.0666666666666673</v>
      </c>
      <c r="S16" s="5">
        <f t="shared" ca="1" si="15"/>
        <v>3.386111111111112</v>
      </c>
      <c r="T16" s="5">
        <f t="shared" ca="1" si="15"/>
        <v>3.7055555555555566</v>
      </c>
      <c r="U16" s="5">
        <f t="shared" ca="1" si="15"/>
        <v>3.8333333333333344</v>
      </c>
      <c r="V16" s="5">
        <f t="shared" ca="1" si="15"/>
        <v>4.1527777777777786</v>
      </c>
      <c r="W16" s="5">
        <f t="shared" ca="1" si="15"/>
        <v>4.4722222222222232</v>
      </c>
      <c r="X16" s="5">
        <f t="shared" ca="1" si="15"/>
        <v>4.7916666666666679</v>
      </c>
      <c r="Y16" s="5">
        <f t="shared" ca="1" si="15"/>
        <v>4.9194444444444461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6"/>
  <sheetViews>
    <sheetView showGridLines="0" zoomScale="80" zoomScaleNormal="80" workbookViewId="0">
      <selection activeCell="I8" sqref="I8"/>
    </sheetView>
  </sheetViews>
  <sheetFormatPr defaultColWidth="5.625" defaultRowHeight="15.75" x14ac:dyDescent="0.15"/>
  <cols>
    <col min="1" max="1" width="6.25" style="1" bestFit="1" customWidth="1"/>
    <col min="2" max="3" width="7.375" style="1" bestFit="1" customWidth="1"/>
    <col min="4" max="4" width="10.25" style="1" customWidth="1"/>
    <col min="5" max="5" width="5.625" style="1"/>
    <col min="6" max="6" width="14.625" style="1" customWidth="1"/>
    <col min="7" max="27" width="7.625" style="1" customWidth="1"/>
    <col min="28" max="16384" width="5.625" style="1"/>
  </cols>
  <sheetData>
    <row r="2" spans="1:27" x14ac:dyDescent="0.15">
      <c r="A2" s="1" t="s">
        <v>14</v>
      </c>
      <c r="B2" s="1" t="s">
        <v>16</v>
      </c>
    </row>
    <row r="3" spans="1:27" x14ac:dyDescent="0.15">
      <c r="A3" s="1" t="s">
        <v>15</v>
      </c>
      <c r="B3" s="1">
        <v>20801</v>
      </c>
    </row>
    <row r="5" spans="1:27" x14ac:dyDescent="0.15">
      <c r="A5" s="8" t="s">
        <v>7</v>
      </c>
    </row>
    <row r="6" spans="1:27" x14ac:dyDescent="0.15">
      <c r="A6" s="1" t="s">
        <v>4</v>
      </c>
      <c r="B6" s="1" t="s">
        <v>1</v>
      </c>
      <c r="C6" s="1" t="s">
        <v>2</v>
      </c>
      <c r="D6" s="1" t="s">
        <v>3</v>
      </c>
      <c r="F6" s="12"/>
      <c r="G6" s="13">
        <f>H6-7</f>
        <v>42302</v>
      </c>
      <c r="H6" s="6">
        <v>42309</v>
      </c>
      <c r="I6" s="3">
        <f t="shared" ref="I6:AA6" ca="1" si="0">IF(MONTH(left_cell+7)=MONTH(left_cell),left_cell+7-WEEKDAY(left_cell,3),DATE(YEAR(left_cell),MONTH(left_cell)+1,1))</f>
        <v>42310</v>
      </c>
      <c r="J6" s="3">
        <f t="shared" ca="1" si="0"/>
        <v>42317</v>
      </c>
      <c r="K6" s="3">
        <f t="shared" ca="1" si="0"/>
        <v>42324</v>
      </c>
      <c r="L6" s="3">
        <f t="shared" ca="1" si="0"/>
        <v>42331</v>
      </c>
      <c r="M6" s="3">
        <f t="shared" ca="1" si="0"/>
        <v>42338</v>
      </c>
      <c r="N6" s="3">
        <f t="shared" ca="1" si="0"/>
        <v>42339</v>
      </c>
      <c r="O6" s="3">
        <f t="shared" ca="1" si="0"/>
        <v>42345</v>
      </c>
      <c r="P6" s="3">
        <f t="shared" ca="1" si="0"/>
        <v>42352</v>
      </c>
      <c r="Q6" s="3">
        <f t="shared" ca="1" si="0"/>
        <v>42359</v>
      </c>
      <c r="R6" s="3">
        <f t="shared" ca="1" si="0"/>
        <v>42366</v>
      </c>
      <c r="S6" s="3">
        <f t="shared" ca="1" si="0"/>
        <v>42370</v>
      </c>
      <c r="T6" s="3">
        <f t="shared" ca="1" si="0"/>
        <v>42373</v>
      </c>
      <c r="U6" s="3">
        <f t="shared" ca="1" si="0"/>
        <v>42380</v>
      </c>
      <c r="V6" s="3">
        <f t="shared" ca="1" si="0"/>
        <v>42387</v>
      </c>
      <c r="W6" s="3">
        <f t="shared" ca="1" si="0"/>
        <v>42394</v>
      </c>
      <c r="X6" s="3">
        <f t="shared" ca="1" si="0"/>
        <v>42401</v>
      </c>
      <c r="Y6" s="3">
        <f t="shared" ca="1" si="0"/>
        <v>42408</v>
      </c>
      <c r="Z6" s="3">
        <f t="shared" ca="1" si="0"/>
        <v>42415</v>
      </c>
      <c r="AA6" s="3">
        <f t="shared" ca="1" si="0"/>
        <v>42422</v>
      </c>
    </row>
    <row r="7" spans="1:27" x14ac:dyDescent="0.15">
      <c r="A7" s="1">
        <v>2015</v>
      </c>
      <c r="B7" s="1">
        <v>11</v>
      </c>
      <c r="C7" s="1">
        <v>1.1539999999999999</v>
      </c>
      <c r="D7" s="1">
        <v>22</v>
      </c>
      <c r="F7" s="10" t="s">
        <v>0</v>
      </c>
      <c r="G7" s="14">
        <v>0</v>
      </c>
      <c r="H7" s="7">
        <v>1</v>
      </c>
      <c r="I7" s="7">
        <v>5</v>
      </c>
      <c r="J7" s="7">
        <v>5</v>
      </c>
      <c r="K7" s="7">
        <v>5</v>
      </c>
      <c r="L7" s="7">
        <v>5</v>
      </c>
      <c r="M7" s="7">
        <v>1</v>
      </c>
      <c r="N7" s="7">
        <v>4</v>
      </c>
      <c r="O7" s="7">
        <v>5</v>
      </c>
      <c r="P7" s="7">
        <v>5</v>
      </c>
      <c r="Q7" s="7">
        <v>3</v>
      </c>
      <c r="R7" s="7">
        <v>0</v>
      </c>
      <c r="S7" s="7">
        <v>0</v>
      </c>
      <c r="T7" s="7">
        <v>5</v>
      </c>
      <c r="U7" s="7">
        <v>5</v>
      </c>
      <c r="V7" s="7">
        <v>5</v>
      </c>
      <c r="W7" s="7">
        <v>5</v>
      </c>
      <c r="X7" s="7">
        <v>5</v>
      </c>
      <c r="Y7" s="7">
        <v>5</v>
      </c>
      <c r="Z7" s="7">
        <v>5</v>
      </c>
      <c r="AA7" s="7">
        <v>5</v>
      </c>
    </row>
    <row r="8" spans="1:27" x14ac:dyDescent="0.15">
      <c r="A8" s="1">
        <v>2015</v>
      </c>
      <c r="B8" s="1">
        <v>12</v>
      </c>
      <c r="C8" s="1">
        <v>0.73499999999999999</v>
      </c>
      <c r="D8" s="1">
        <v>17</v>
      </c>
      <c r="F8" s="10" t="s">
        <v>2</v>
      </c>
      <c r="G8" s="14">
        <v>0</v>
      </c>
      <c r="H8" s="4">
        <f>SUMIFS(見積_4[数値], 見積_4[年], YEAR(H6), 見積_4[月], MONTH(H6))*H7/SUMIFS(見積_4[日数合計], 見積_4[年], YEAR(H6), 見積_4[月], MONTH(H6))</f>
        <v>5.2454545454545448E-2</v>
      </c>
      <c r="I8" s="4">
        <f ca="1">SUMIFS(見積_4[数値], 見積_4[年], YEAR(I6), 見積_4[月], MONTH(I6))*I7/SUMIFS(見積_4[日数合計], 見積_4[年], YEAR(I6), 見積_4[月], MONTH(I6))</f>
        <v>0.26227272727272727</v>
      </c>
      <c r="J8" s="4">
        <f ca="1">SUMIFS(見積_4[数値], 見積_4[年], YEAR(J6), 見積_4[月], MONTH(J6))*J7/SUMIFS(見積_4[日数合計], 見積_4[年], YEAR(J6), 見積_4[月], MONTH(J6))</f>
        <v>0.26227272727272727</v>
      </c>
      <c r="K8" s="4">
        <f ca="1">SUMIFS(見積_4[数値], 見積_4[年], YEAR(K6), 見積_4[月], MONTH(K6))*K7/SUMIFS(見積_4[日数合計], 見積_4[年], YEAR(K6), 見積_4[月], MONTH(K6))</f>
        <v>0.26227272727272727</v>
      </c>
      <c r="L8" s="4">
        <f ca="1">SUMIFS(見積_4[数値], 見積_4[年], YEAR(L6), 見積_4[月], MONTH(L6))*L7/SUMIFS(見積_4[日数合計], 見積_4[年], YEAR(L6), 見積_4[月], MONTH(L6))</f>
        <v>0.26227272727272727</v>
      </c>
      <c r="M8" s="4">
        <f ca="1">SUMIFS(見積_4[数値], 見積_4[年], YEAR(M6), 見積_4[月], MONTH(M6))*M7/SUMIFS(見積_4[日数合計], 見積_4[年], YEAR(M6), 見積_4[月], MONTH(M6))</f>
        <v>5.2454545454545448E-2</v>
      </c>
      <c r="N8" s="4">
        <f ca="1">SUMIFS(見積_4[数値], 見積_4[年], YEAR(N6), 見積_4[月], MONTH(N6))*N7/SUMIFS(見積_4[日数合計], 見積_4[年], YEAR(N6), 見積_4[月], MONTH(N6))</f>
        <v>0.17294117647058824</v>
      </c>
      <c r="O8" s="4">
        <f ca="1">SUMIFS(見積_4[数値], 見積_4[年], YEAR(O6), 見積_4[月], MONTH(O6))*O7/SUMIFS(見積_4[日数合計], 見積_4[年], YEAR(O6), 見積_4[月], MONTH(O6))</f>
        <v>0.21617647058823528</v>
      </c>
      <c r="P8" s="4">
        <f ca="1">SUMIFS(見積_4[数値], 見積_4[年], YEAR(P6), 見積_4[月], MONTH(P6))*P7/SUMIFS(見積_4[日数合計], 見積_4[年], YEAR(P6), 見積_4[月], MONTH(P6))</f>
        <v>0.21617647058823528</v>
      </c>
      <c r="Q8" s="4">
        <f ca="1">SUMIFS(見積_4[数値], 見積_4[年], YEAR(Q6), 見積_4[月], MONTH(Q6))*Q7/SUMIFS(見積_4[日数合計], 見積_4[年], YEAR(Q6), 見積_4[月], MONTH(Q6))</f>
        <v>0.12970588235294117</v>
      </c>
      <c r="R8" s="4">
        <f ca="1">SUMIFS(見積_4[数値], 見積_4[年], YEAR(R6), 見積_4[月], MONTH(R6))*R7/SUMIFS(見積_4[日数合計], 見積_4[年], YEAR(R6), 見積_4[月], MONTH(R6))</f>
        <v>0</v>
      </c>
      <c r="S8" s="4">
        <f ca="1">SUMIFS(見積_4[数値], 見積_4[年], YEAR(S6), 見積_4[月], MONTH(S6))*S7/SUMIFS(見積_4[日数合計], 見積_4[年], YEAR(S6), 見積_4[月], MONTH(S6))</f>
        <v>0</v>
      </c>
      <c r="T8" s="4">
        <f ca="1">SUMIFS(見積_4[数値], 見積_4[年], YEAR(T6), 見積_4[月], MONTH(T6))*T7/SUMIFS(見積_4[日数合計], 見積_4[年], YEAR(T6), 見積_4[月], MONTH(T6))</f>
        <v>0.33624999999999999</v>
      </c>
      <c r="U8" s="4">
        <f ca="1">SUMIFS(見積_4[数値], 見積_4[年], YEAR(U6), 見積_4[月], MONTH(U6))*U7/SUMIFS(見積_4[日数合計], 見積_4[年], YEAR(U6), 見積_4[月], MONTH(U6))</f>
        <v>0.33624999999999999</v>
      </c>
      <c r="V8" s="4">
        <f ca="1">SUMIFS(見積_4[数値], 見積_4[年], YEAR(V6), 見積_4[月], MONTH(V6))*V7/SUMIFS(見積_4[日数合計], 見積_4[年], YEAR(V6), 見積_4[月], MONTH(V6))</f>
        <v>0.33624999999999999</v>
      </c>
      <c r="W8" s="4">
        <f ca="1">SUMIFS(見積_4[数値], 見積_4[年], YEAR(W6), 見積_4[月], MONTH(W6))*W7/SUMIFS(見積_4[日数合計], 見積_4[年], YEAR(W6), 見積_4[月], MONTH(W6))</f>
        <v>0.33624999999999999</v>
      </c>
      <c r="X8" s="4">
        <f ca="1">SUMIFS(見積_4[数値], 見積_4[年], YEAR(X6), 見積_4[月], MONTH(X6))*X7/SUMIFS(見積_4[日数合計], 見積_4[年], YEAR(X6), 見積_4[月], MONTH(X6))</f>
        <v>0.22175000000000003</v>
      </c>
      <c r="Y8" s="4">
        <f ca="1">SUMIFS(見積_4[数値], 見積_4[年], YEAR(Y6), 見積_4[月], MONTH(Y6))*Y7/SUMIFS(見積_4[日数合計], 見積_4[年], YEAR(Y6), 見積_4[月], MONTH(Y6))</f>
        <v>0.22175000000000003</v>
      </c>
      <c r="Z8" s="4">
        <f ca="1">SUMIFS(見積_4[数値], 見積_4[年], YEAR(Z6), 見積_4[月], MONTH(Z6))*Z7/SUMIFS(見積_4[日数合計], 見積_4[年], YEAR(Z6), 見積_4[月], MONTH(Z6))</f>
        <v>0.22175000000000003</v>
      </c>
      <c r="AA8" s="4">
        <f ca="1">SUMIFS(見積_4[数値], 見積_4[年], YEAR(AA6), 見積_4[月], MONTH(AA6))*AA7/SUMIFS(見積_4[日数合計], 見積_4[年], YEAR(AA6), 見積_4[月], MONTH(AA6))</f>
        <v>0.22175000000000003</v>
      </c>
    </row>
    <row r="9" spans="1:27" x14ac:dyDescent="0.15">
      <c r="A9" s="1">
        <v>2016</v>
      </c>
      <c r="B9" s="1">
        <v>1</v>
      </c>
      <c r="C9" s="1">
        <v>1.345</v>
      </c>
      <c r="D9" s="1">
        <v>20</v>
      </c>
      <c r="F9" s="11" t="s">
        <v>12</v>
      </c>
      <c r="G9" s="15">
        <v>0</v>
      </c>
      <c r="H9" s="5">
        <f t="shared" ref="H9:AA9" ca="1" si="1">left_cell+H8</f>
        <v>5.2454545454545448E-2</v>
      </c>
      <c r="I9" s="5">
        <f t="shared" ca="1" si="1"/>
        <v>0.31472727272727274</v>
      </c>
      <c r="J9" s="5">
        <f t="shared" ca="1" si="1"/>
        <v>0.57699999999999996</v>
      </c>
      <c r="K9" s="5">
        <f t="shared" ca="1" si="1"/>
        <v>0.83927272727272717</v>
      </c>
      <c r="L9" s="5">
        <f t="shared" ca="1" si="1"/>
        <v>1.1015454545454544</v>
      </c>
      <c r="M9" s="5">
        <f t="shared" ca="1" si="1"/>
        <v>1.1539999999999999</v>
      </c>
      <c r="N9" s="5">
        <f t="shared" ca="1" si="1"/>
        <v>1.3269411764705881</v>
      </c>
      <c r="O9" s="5">
        <f t="shared" ca="1" si="1"/>
        <v>1.5431176470588233</v>
      </c>
      <c r="P9" s="5">
        <f t="shared" ca="1" si="1"/>
        <v>1.7592941176470585</v>
      </c>
      <c r="Q9" s="5">
        <f t="shared" ca="1" si="1"/>
        <v>1.8889999999999996</v>
      </c>
      <c r="R9" s="5">
        <f t="shared" ca="1" si="1"/>
        <v>1.8889999999999996</v>
      </c>
      <c r="S9" s="5">
        <f t="shared" ca="1" si="1"/>
        <v>1.8889999999999996</v>
      </c>
      <c r="T9" s="5">
        <f t="shared" ca="1" si="1"/>
        <v>2.2252499999999995</v>
      </c>
      <c r="U9" s="5">
        <f t="shared" ca="1" si="1"/>
        <v>2.5614999999999997</v>
      </c>
      <c r="V9" s="5">
        <f t="shared" ca="1" si="1"/>
        <v>2.8977499999999998</v>
      </c>
      <c r="W9" s="5">
        <f t="shared" ca="1" si="1"/>
        <v>3.234</v>
      </c>
      <c r="X9" s="5">
        <f t="shared" ca="1" si="1"/>
        <v>3.4557500000000001</v>
      </c>
      <c r="Y9" s="5">
        <f t="shared" ca="1" si="1"/>
        <v>3.6775000000000002</v>
      </c>
      <c r="Z9" s="5">
        <f t="shared" ca="1" si="1"/>
        <v>3.8992500000000003</v>
      </c>
      <c r="AA9" s="5">
        <f t="shared" ca="1" si="1"/>
        <v>4.1210000000000004</v>
      </c>
    </row>
    <row r="10" spans="1:27" x14ac:dyDescent="0.15">
      <c r="A10" s="1">
        <v>2016</v>
      </c>
      <c r="B10" s="1">
        <v>2</v>
      </c>
      <c r="C10" s="1">
        <v>0.88700000000000001</v>
      </c>
      <c r="D10" s="1">
        <v>20</v>
      </c>
      <c r="F10" s="9" t="s">
        <v>5</v>
      </c>
      <c r="G10" s="14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F11" s="9" t="s">
        <v>6</v>
      </c>
      <c r="G11" s="14">
        <v>0</v>
      </c>
      <c r="H11" s="1" t="str">
        <f t="shared" ref="H11:AA11" si="2">IF(H10="","",H10/160)</f>
        <v/>
      </c>
      <c r="I11" s="1" t="str">
        <f t="shared" si="2"/>
        <v/>
      </c>
      <c r="J11" s="1" t="str">
        <f t="shared" si="2"/>
        <v/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" t="str">
        <f t="shared" si="2"/>
        <v/>
      </c>
      <c r="Z11" s="1" t="str">
        <f t="shared" si="2"/>
        <v/>
      </c>
      <c r="AA11" s="1" t="str">
        <f t="shared" si="2"/>
        <v/>
      </c>
    </row>
    <row r="12" spans="1:27" x14ac:dyDescent="0.15">
      <c r="F12" s="11" t="s">
        <v>13</v>
      </c>
      <c r="G12" s="15">
        <v>0</v>
      </c>
      <c r="H12" s="5" t="e">
        <f t="shared" ref="H12:AA12" si="3">IF(H11="",NA(),left_cell+H11)</f>
        <v>#N/A</v>
      </c>
      <c r="I12" s="5" t="e">
        <f t="shared" si="3"/>
        <v>#N/A</v>
      </c>
      <c r="J12" s="5" t="e">
        <f t="shared" si="3"/>
        <v>#N/A</v>
      </c>
      <c r="K12" s="5" t="e">
        <f t="shared" si="3"/>
        <v>#N/A</v>
      </c>
      <c r="L12" s="5" t="e">
        <f t="shared" si="3"/>
        <v>#N/A</v>
      </c>
      <c r="M12" s="5" t="e">
        <f t="shared" si="3"/>
        <v>#N/A</v>
      </c>
      <c r="N12" s="5" t="e">
        <f t="shared" si="3"/>
        <v>#N/A</v>
      </c>
      <c r="O12" s="5" t="e">
        <f t="shared" si="3"/>
        <v>#N/A</v>
      </c>
      <c r="P12" s="5" t="e">
        <f t="shared" si="3"/>
        <v>#N/A</v>
      </c>
      <c r="Q12" s="5" t="e">
        <f t="shared" si="3"/>
        <v>#N/A</v>
      </c>
      <c r="R12" s="5" t="e">
        <f t="shared" si="3"/>
        <v>#N/A</v>
      </c>
      <c r="S12" s="5" t="e">
        <f t="shared" si="3"/>
        <v>#N/A</v>
      </c>
      <c r="T12" s="5" t="e">
        <f t="shared" si="3"/>
        <v>#N/A</v>
      </c>
      <c r="U12" s="5" t="e">
        <f t="shared" si="3"/>
        <v>#N/A</v>
      </c>
      <c r="V12" s="5" t="e">
        <f t="shared" si="3"/>
        <v>#N/A</v>
      </c>
      <c r="W12" s="5" t="e">
        <f t="shared" si="3"/>
        <v>#N/A</v>
      </c>
      <c r="X12" s="5" t="e">
        <f t="shared" si="3"/>
        <v>#N/A</v>
      </c>
      <c r="Y12" s="5" t="e">
        <f t="shared" si="3"/>
        <v>#N/A</v>
      </c>
      <c r="Z12" s="5" t="e">
        <f t="shared" si="3"/>
        <v>#N/A</v>
      </c>
      <c r="AA12" s="5" t="e">
        <f t="shared" si="3"/>
        <v>#N/A</v>
      </c>
    </row>
    <row r="13" spans="1:27" x14ac:dyDescent="0.15">
      <c r="A13" s="1" t="s">
        <v>17</v>
      </c>
      <c r="C13" s="1">
        <f>SUBTOTAL(109,見積_4[数値])</f>
        <v>4.1210000000000004</v>
      </c>
      <c r="D13" s="1">
        <f>SUBTOTAL(109,見積_4[日数合計])</f>
        <v>79</v>
      </c>
      <c r="F13" s="9" t="s">
        <v>8</v>
      </c>
      <c r="G13" s="16">
        <v>0</v>
      </c>
      <c r="H13" s="1">
        <f t="shared" ref="H13:Y13" si="4">G13+H7</f>
        <v>1</v>
      </c>
      <c r="I13" s="1">
        <f t="shared" si="4"/>
        <v>6</v>
      </c>
      <c r="J13" s="1">
        <f t="shared" si="4"/>
        <v>11</v>
      </c>
      <c r="K13" s="1">
        <f t="shared" si="4"/>
        <v>16</v>
      </c>
      <c r="L13" s="1">
        <f t="shared" si="4"/>
        <v>21</v>
      </c>
      <c r="M13" s="1">
        <f t="shared" si="4"/>
        <v>22</v>
      </c>
      <c r="N13" s="1">
        <f t="shared" si="4"/>
        <v>26</v>
      </c>
      <c r="O13" s="1">
        <f t="shared" si="4"/>
        <v>31</v>
      </c>
      <c r="P13" s="1">
        <f t="shared" si="4"/>
        <v>36</v>
      </c>
      <c r="Q13" s="1">
        <f t="shared" si="4"/>
        <v>39</v>
      </c>
      <c r="R13" s="1">
        <f t="shared" si="4"/>
        <v>39</v>
      </c>
      <c r="S13" s="1">
        <f t="shared" si="4"/>
        <v>39</v>
      </c>
      <c r="T13" s="1">
        <f t="shared" si="4"/>
        <v>44</v>
      </c>
      <c r="U13" s="1">
        <f t="shared" si="4"/>
        <v>49</v>
      </c>
      <c r="V13" s="1">
        <f t="shared" si="4"/>
        <v>54</v>
      </c>
      <c r="W13" s="1">
        <f t="shared" si="4"/>
        <v>59</v>
      </c>
      <c r="X13" s="1">
        <f t="shared" si="4"/>
        <v>64</v>
      </c>
      <c r="Y13" s="1">
        <f t="shared" si="4"/>
        <v>69</v>
      </c>
      <c r="Z13" s="1">
        <f t="shared" ref="Z13:AA13" si="5">Y13+Z7</f>
        <v>74</v>
      </c>
      <c r="AA13" s="1">
        <f t="shared" si="5"/>
        <v>79</v>
      </c>
    </row>
    <row r="14" spans="1:27" x14ac:dyDescent="0.15">
      <c r="F14" s="9" t="s">
        <v>9</v>
      </c>
      <c r="G14" s="16">
        <v>0</v>
      </c>
      <c r="H14" s="1">
        <f t="shared" ref="H14:AA14" ca="1" si="6">IF(ISNA(H12),left_cell,H12/H13)</f>
        <v>0</v>
      </c>
      <c r="I14" s="1">
        <f t="shared" ca="1" si="6"/>
        <v>0</v>
      </c>
      <c r="J14" s="1">
        <f t="shared" ca="1" si="6"/>
        <v>0</v>
      </c>
      <c r="K14" s="1">
        <f t="shared" ca="1" si="6"/>
        <v>0</v>
      </c>
      <c r="L14" s="1">
        <f t="shared" ca="1" si="6"/>
        <v>0</v>
      </c>
      <c r="M14" s="1">
        <f t="shared" ca="1" si="6"/>
        <v>0</v>
      </c>
      <c r="N14" s="1">
        <f t="shared" ca="1" si="6"/>
        <v>0</v>
      </c>
      <c r="O14" s="1">
        <f t="shared" ca="1" si="6"/>
        <v>0</v>
      </c>
      <c r="P14" s="1">
        <f t="shared" ca="1" si="6"/>
        <v>0</v>
      </c>
      <c r="Q14" s="1">
        <f t="shared" ca="1" si="6"/>
        <v>0</v>
      </c>
      <c r="R14" s="1">
        <f t="shared" ca="1" si="6"/>
        <v>0</v>
      </c>
      <c r="S14" s="1">
        <f t="shared" ca="1" si="6"/>
        <v>0</v>
      </c>
      <c r="T14" s="1">
        <f t="shared" ca="1" si="6"/>
        <v>0</v>
      </c>
      <c r="U14" s="1">
        <f t="shared" ca="1" si="6"/>
        <v>0</v>
      </c>
      <c r="V14" s="1">
        <f t="shared" ca="1" si="6"/>
        <v>0</v>
      </c>
      <c r="W14" s="1">
        <f t="shared" ca="1" si="6"/>
        <v>0</v>
      </c>
      <c r="X14" s="1">
        <f t="shared" ca="1" si="6"/>
        <v>0</v>
      </c>
      <c r="Y14" s="1">
        <f t="shared" ca="1" si="6"/>
        <v>0</v>
      </c>
      <c r="Z14" s="1">
        <f t="shared" ca="1" si="6"/>
        <v>0</v>
      </c>
      <c r="AA14" s="1">
        <f t="shared" ca="1" si="6"/>
        <v>0</v>
      </c>
    </row>
    <row r="15" spans="1:27" x14ac:dyDescent="0.15">
      <c r="F15" s="9" t="s">
        <v>10</v>
      </c>
      <c r="G15" s="14">
        <v>0</v>
      </c>
      <c r="H15" s="1">
        <f t="shared" ref="H15:AA15" ca="1" si="7">IF(ISNA(H12),H14*H7,"")</f>
        <v>0</v>
      </c>
      <c r="I15" s="1">
        <f t="shared" ca="1" si="7"/>
        <v>0</v>
      </c>
      <c r="J15" s="1">
        <f t="shared" ca="1" si="7"/>
        <v>0</v>
      </c>
      <c r="K15" s="1">
        <f t="shared" ca="1" si="7"/>
        <v>0</v>
      </c>
      <c r="L15" s="1">
        <f t="shared" ca="1" si="7"/>
        <v>0</v>
      </c>
      <c r="M15" s="1">
        <f t="shared" ca="1" si="7"/>
        <v>0</v>
      </c>
      <c r="N15" s="1">
        <f t="shared" ca="1" si="7"/>
        <v>0</v>
      </c>
      <c r="O15" s="1">
        <f t="shared" ca="1" si="7"/>
        <v>0</v>
      </c>
      <c r="P15" s="1">
        <f t="shared" ca="1" si="7"/>
        <v>0</v>
      </c>
      <c r="Q15" s="1">
        <f t="shared" ca="1" si="7"/>
        <v>0</v>
      </c>
      <c r="R15" s="1">
        <f t="shared" ca="1" si="7"/>
        <v>0</v>
      </c>
      <c r="S15" s="1">
        <f t="shared" ca="1" si="7"/>
        <v>0</v>
      </c>
      <c r="T15" s="1">
        <f t="shared" ca="1" si="7"/>
        <v>0</v>
      </c>
      <c r="U15" s="1">
        <f t="shared" ca="1" si="7"/>
        <v>0</v>
      </c>
      <c r="V15" s="1">
        <f t="shared" ca="1" si="7"/>
        <v>0</v>
      </c>
      <c r="W15" s="1">
        <f t="shared" ca="1" si="7"/>
        <v>0</v>
      </c>
      <c r="X15" s="1">
        <f t="shared" ca="1" si="7"/>
        <v>0</v>
      </c>
      <c r="Y15" s="1">
        <f t="shared" ca="1" si="7"/>
        <v>0</v>
      </c>
      <c r="Z15" s="1">
        <f t="shared" ca="1" si="7"/>
        <v>0</v>
      </c>
      <c r="AA15" s="1">
        <f t="shared" ca="1" si="7"/>
        <v>0</v>
      </c>
    </row>
    <row r="16" spans="1:27" x14ac:dyDescent="0.15">
      <c r="F16" s="11" t="s">
        <v>11</v>
      </c>
      <c r="G16" s="15">
        <v>0</v>
      </c>
      <c r="H16" s="5">
        <f t="shared" ref="H16:AA16" ca="1" si="8">IF(ISNA(H12),left_cell+H15,H12)</f>
        <v>0</v>
      </c>
      <c r="I16" s="5">
        <f t="shared" ca="1" si="8"/>
        <v>0</v>
      </c>
      <c r="J16" s="5">
        <f t="shared" ca="1" si="8"/>
        <v>0</v>
      </c>
      <c r="K16" s="5">
        <f t="shared" ca="1" si="8"/>
        <v>0</v>
      </c>
      <c r="L16" s="5">
        <f t="shared" ca="1" si="8"/>
        <v>0</v>
      </c>
      <c r="M16" s="5">
        <f t="shared" ca="1" si="8"/>
        <v>0</v>
      </c>
      <c r="N16" s="5">
        <f t="shared" ca="1" si="8"/>
        <v>0</v>
      </c>
      <c r="O16" s="5">
        <f t="shared" ca="1" si="8"/>
        <v>0</v>
      </c>
      <c r="P16" s="5">
        <f t="shared" ca="1" si="8"/>
        <v>0</v>
      </c>
      <c r="Q16" s="5">
        <f t="shared" ca="1" si="8"/>
        <v>0</v>
      </c>
      <c r="R16" s="5">
        <f t="shared" ca="1" si="8"/>
        <v>0</v>
      </c>
      <c r="S16" s="5">
        <f t="shared" ca="1" si="8"/>
        <v>0</v>
      </c>
      <c r="T16" s="5">
        <f t="shared" ca="1" si="8"/>
        <v>0</v>
      </c>
      <c r="U16" s="5">
        <f t="shared" ca="1" si="8"/>
        <v>0</v>
      </c>
      <c r="V16" s="5">
        <f t="shared" ca="1" si="8"/>
        <v>0</v>
      </c>
      <c r="W16" s="5">
        <f t="shared" ca="1" si="8"/>
        <v>0</v>
      </c>
      <c r="X16" s="5">
        <f t="shared" ca="1" si="8"/>
        <v>0</v>
      </c>
      <c r="Y16" s="5">
        <f t="shared" ca="1" si="8"/>
        <v>0</v>
      </c>
      <c r="Z16" s="5">
        <f t="shared" ca="1" si="8"/>
        <v>0</v>
      </c>
      <c r="AA16" s="5">
        <f t="shared" ca="1" si="8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"/>
  <sheetViews>
    <sheetView showGridLines="0" tabSelected="1" zoomScale="80" zoomScaleNormal="80" workbookViewId="0">
      <selection activeCell="L9" sqref="L9"/>
    </sheetView>
  </sheetViews>
  <sheetFormatPr defaultColWidth="5.625" defaultRowHeight="15.75" x14ac:dyDescent="0.15"/>
  <cols>
    <col min="1" max="1" width="6.25" style="1" bestFit="1" customWidth="1"/>
    <col min="2" max="3" width="7.375" style="1" bestFit="1" customWidth="1"/>
    <col min="4" max="4" width="10.25" style="1" customWidth="1"/>
    <col min="5" max="5" width="5.625" style="1"/>
    <col min="6" max="6" width="14.625" style="1" customWidth="1"/>
    <col min="7" max="27" width="7.625" style="1" customWidth="1"/>
    <col min="28" max="16384" width="5.625" style="1"/>
  </cols>
  <sheetData>
    <row r="2" spans="1:27" x14ac:dyDescent="0.15">
      <c r="A2" s="1" t="s">
        <v>14</v>
      </c>
      <c r="B2" s="1" t="s">
        <v>16</v>
      </c>
    </row>
    <row r="3" spans="1:27" x14ac:dyDescent="0.15">
      <c r="A3" s="1" t="s">
        <v>15</v>
      </c>
      <c r="B3" s="1">
        <v>20801</v>
      </c>
    </row>
    <row r="5" spans="1:27" x14ac:dyDescent="0.15">
      <c r="A5" s="8" t="s">
        <v>7</v>
      </c>
    </row>
    <row r="6" spans="1:27" x14ac:dyDescent="0.15">
      <c r="A6" s="1" t="s">
        <v>4</v>
      </c>
      <c r="B6" s="1" t="s">
        <v>1</v>
      </c>
      <c r="C6" s="1" t="s">
        <v>2</v>
      </c>
      <c r="D6" s="1" t="s">
        <v>3</v>
      </c>
    </row>
    <row r="7" spans="1:27" x14ac:dyDescent="0.15">
      <c r="A7" s="1">
        <v>2015</v>
      </c>
      <c r="B7" s="1">
        <v>11</v>
      </c>
      <c r="C7" s="1">
        <v>1.1539999999999999</v>
      </c>
      <c r="D7" s="1">
        <v>22</v>
      </c>
    </row>
    <row r="8" spans="1:27" x14ac:dyDescent="0.15">
      <c r="A8" s="1">
        <v>2015</v>
      </c>
      <c r="B8" s="1">
        <v>12</v>
      </c>
      <c r="C8" s="1">
        <v>0.73499999999999999</v>
      </c>
      <c r="D8" s="1">
        <v>17</v>
      </c>
    </row>
    <row r="9" spans="1:27" x14ac:dyDescent="0.15">
      <c r="A9" s="1">
        <v>2016</v>
      </c>
      <c r="B9" s="1">
        <v>1</v>
      </c>
      <c r="C9" s="1">
        <v>1.345</v>
      </c>
      <c r="D9" s="1">
        <v>20</v>
      </c>
    </row>
    <row r="10" spans="1:27" x14ac:dyDescent="0.15">
      <c r="A10" s="1">
        <v>2016</v>
      </c>
      <c r="B10" s="1">
        <v>2</v>
      </c>
      <c r="C10" s="1">
        <v>0.88700000000000001</v>
      </c>
      <c r="D10" s="1">
        <v>20</v>
      </c>
    </row>
    <row r="11" spans="1:27" x14ac:dyDescent="0.15">
      <c r="A11" s="1">
        <v>2016</v>
      </c>
      <c r="B11" s="1">
        <v>3</v>
      </c>
      <c r="C11" s="1">
        <v>1</v>
      </c>
      <c r="D11" s="1">
        <v>21</v>
      </c>
    </row>
    <row r="13" spans="1:27" x14ac:dyDescent="0.15">
      <c r="A13" s="1" t="s">
        <v>17</v>
      </c>
      <c r="C13" s="1">
        <f>SUBTOTAL(109,見積_42[数値])</f>
        <v>5.1210000000000004</v>
      </c>
      <c r="D13" s="1">
        <f>SUBTOTAL(109,見積_42[日数合計])</f>
        <v>100</v>
      </c>
    </row>
    <row r="16" spans="1:27" x14ac:dyDescent="0.15">
      <c r="F16" s="12"/>
      <c r="G16" s="13">
        <f>H16-7</f>
        <v>42338</v>
      </c>
      <c r="H16" s="6">
        <v>42345</v>
      </c>
      <c r="I16" s="3">
        <f>IF(MONTH(H16+7)=MONTH(H16),H16+7-WEEKDAY(H16,3),DATE(YEAR(H16),MONTH(H16)+1,1))</f>
        <v>42352</v>
      </c>
      <c r="J16" s="3">
        <f>IF(MONTH(I16+7)=MONTH(I16),I16+7-WEEKDAY(I16,3),DATE(YEAR(I16),MONTH(I16)+1,1))</f>
        <v>42359</v>
      </c>
      <c r="K16" s="3">
        <f>IF(MONTH(J16+7)=MONTH(J16),J16+7-WEEKDAY(J16,3),DATE(YEAR(J16),MONTH(J16)+1,1))</f>
        <v>42366</v>
      </c>
      <c r="L16" s="3">
        <f>IF(MONTH(K16+7)=MONTH(K16),K16+7-WEEKDAY(K16,3),DATE(YEAR(K16),MONTH(K16)+1,1))</f>
        <v>42370</v>
      </c>
      <c r="M16" s="3">
        <f>IF(MONTH(L16+7)=MONTH(L16),L16+7-WEEKDAY(L16,3),DATE(YEAR(L16),MONTH(L16)+1,1))</f>
        <v>42373</v>
      </c>
      <c r="N16" s="3">
        <f>IF(MONTH(M16+7)=MONTH(M16),M16+7-WEEKDAY(M16,3),DATE(YEAR(M16),MONTH(M16)+1,1))</f>
        <v>42380</v>
      </c>
      <c r="O16" s="3">
        <f>IF(MONTH(N16+7)=MONTH(N16),N16+7-WEEKDAY(N16,3),DATE(YEAR(N16),MONTH(N16)+1,1))</f>
        <v>42387</v>
      </c>
      <c r="P16" s="3">
        <f>IF(MONTH(O16+7)=MONTH(O16),O16+7-WEEKDAY(O16,3),DATE(YEAR(O16),MONTH(O16)+1,1))</f>
        <v>42394</v>
      </c>
      <c r="Q16" s="3">
        <f>IF(MONTH(P16+7)=MONTH(P16),P16+7-WEEKDAY(P16,3),DATE(YEAR(P16),MONTH(P16)+1,1))</f>
        <v>42401</v>
      </c>
      <c r="R16" s="3">
        <f>IF(MONTH(Q16+7)=MONTH(Q16),Q16+7-WEEKDAY(Q16,3),DATE(YEAR(Q16),MONTH(Q16)+1,1))</f>
        <v>42408</v>
      </c>
      <c r="S16" s="3">
        <f>IF(MONTH(R16+7)=MONTH(R16),R16+7-WEEKDAY(R16,3),DATE(YEAR(R16),MONTH(R16)+1,1))</f>
        <v>42415</v>
      </c>
      <c r="T16" s="3">
        <f>IF(MONTH(S16+7)=MONTH(S16),S16+7-WEEKDAY(S16,3),DATE(YEAR(S16),MONTH(S16)+1,1))</f>
        <v>42422</v>
      </c>
      <c r="U16" s="3">
        <f>IF(MONTH(T16+7)=MONTH(T16),T16+7-WEEKDAY(T16,3),DATE(YEAR(T16),MONTH(T16)+1,1))</f>
        <v>42429</v>
      </c>
      <c r="V16" s="3">
        <f>IF(MONTH(U16+7)=MONTH(U16),U16+7-WEEKDAY(U16,3),DATE(YEAR(U16),MONTH(U16)+1,1))</f>
        <v>42430</v>
      </c>
      <c r="W16" s="3">
        <f>IF(MONTH(V16+7)=MONTH(V16),V16+7-WEEKDAY(V16,3),DATE(YEAR(V16),MONTH(V16)+1,1))</f>
        <v>42436</v>
      </c>
      <c r="X16" s="3">
        <f>IF(MONTH(W16+7)=MONTH(W16),W16+7-WEEKDAY(W16,3),DATE(YEAR(W16),MONTH(W16)+1,1))</f>
        <v>42443</v>
      </c>
      <c r="Y16" s="3">
        <f>IF(MONTH(X16+7)=MONTH(X16),X16+7-WEEKDAY(X16,3),DATE(YEAR(X16),MONTH(X16)+1,1))</f>
        <v>42450</v>
      </c>
      <c r="Z16" s="3">
        <f>IF(MONTH(Y16+7)=MONTH(Y16),Y16+7-WEEKDAY(Y16,3),DATE(YEAR(Y16),MONTH(Y16)+1,1))</f>
        <v>42457</v>
      </c>
      <c r="AA16" s="3">
        <f>IF(MONTH(Z16+7)=MONTH(Z16),Z16+7-WEEKDAY(Z16,3),DATE(YEAR(Z16),MONTH(Z16)+1,1))</f>
        <v>42461</v>
      </c>
    </row>
    <row r="17" spans="6:27" x14ac:dyDescent="0.15">
      <c r="F17" s="10" t="s">
        <v>0</v>
      </c>
      <c r="G17" s="14">
        <v>0</v>
      </c>
      <c r="H17" s="7">
        <v>1</v>
      </c>
      <c r="I17" s="7">
        <v>5</v>
      </c>
      <c r="J17" s="7">
        <v>5</v>
      </c>
      <c r="K17" s="7">
        <v>5</v>
      </c>
      <c r="L17" s="7">
        <v>5</v>
      </c>
      <c r="M17" s="7">
        <v>1</v>
      </c>
      <c r="N17" s="7">
        <v>4</v>
      </c>
      <c r="O17" s="7">
        <v>5</v>
      </c>
      <c r="P17" s="7">
        <v>5</v>
      </c>
      <c r="Q17" s="7">
        <v>3</v>
      </c>
      <c r="R17" s="7">
        <v>0</v>
      </c>
      <c r="S17" s="7">
        <v>0</v>
      </c>
      <c r="T17" s="7">
        <v>5</v>
      </c>
      <c r="U17" s="7">
        <v>5</v>
      </c>
      <c r="V17" s="7">
        <v>5</v>
      </c>
      <c r="W17" s="7">
        <v>5</v>
      </c>
      <c r="X17" s="7">
        <v>5</v>
      </c>
      <c r="Y17" s="7">
        <v>5</v>
      </c>
      <c r="Z17" s="7">
        <v>5</v>
      </c>
      <c r="AA17" s="7">
        <v>5</v>
      </c>
    </row>
    <row r="18" spans="6:27" x14ac:dyDescent="0.15">
      <c r="F18" s="10" t="s">
        <v>2</v>
      </c>
      <c r="G18" s="14">
        <v>0</v>
      </c>
      <c r="H18" s="4">
        <f>SUMIFS(見積_42[数値], 見積_42[年], YEAR(H16), 見積_42[月], MONTH(H16))*H17/SUMIFS(見積_42[日数合計], 見積_42[年], YEAR(H16), 見積_42[月], MONTH(H16))</f>
        <v>4.3235294117647059E-2</v>
      </c>
      <c r="I18" s="4">
        <f>SUMIFS(見積_42[数値], 見積_42[年], YEAR(I16), 見積_42[月], MONTH(I16))*I17/SUMIFS(見積_42[日数合計], 見積_42[年], YEAR(I16), 見積_42[月], MONTH(I16))</f>
        <v>0.21617647058823528</v>
      </c>
      <c r="J18" s="4">
        <f>SUMIFS(見積_42[数値], 見積_42[年], YEAR(J16), 見積_42[月], MONTH(J16))*J17/SUMIFS(見積_42[日数合計], 見積_42[年], YEAR(J16), 見積_42[月], MONTH(J16))</f>
        <v>0.21617647058823528</v>
      </c>
      <c r="K18" s="4">
        <f>SUMIFS(見積_42[数値], 見積_42[年], YEAR(K16), 見積_42[月], MONTH(K16))*K17/SUMIFS(見積_42[日数合計], 見積_42[年], YEAR(K16), 見積_42[月], MONTH(K16))</f>
        <v>0.21617647058823528</v>
      </c>
      <c r="L18" s="4">
        <f>SUMIFS(見積_42[数値], 見積_42[年], YEAR(L16), 見積_42[月], MONTH(L16))*L17/SUMIFS(見積_42[日数合計], 見積_42[年], YEAR(L16), 見積_42[月], MONTH(L16))</f>
        <v>0.33624999999999999</v>
      </c>
      <c r="M18" s="4">
        <f>SUMIFS(見積_42[数値], 見積_42[年], YEAR(M16), 見積_42[月], MONTH(M16))*M17/SUMIFS(見積_42[日数合計], 見積_42[年], YEAR(M16), 見積_42[月], MONTH(M16))</f>
        <v>6.7250000000000004E-2</v>
      </c>
      <c r="N18" s="4">
        <f>SUMIFS(見積_42[数値], 見積_42[年], YEAR(N16), 見積_42[月], MONTH(N16))*N17/SUMIFS(見積_42[日数合計], 見積_42[年], YEAR(N16), 見積_42[月], MONTH(N16))</f>
        <v>0.26900000000000002</v>
      </c>
      <c r="O18" s="4">
        <f>SUMIFS(見積_42[数値], 見積_42[年], YEAR(O16), 見積_42[月], MONTH(O16))*O17/SUMIFS(見積_42[日数合計], 見積_42[年], YEAR(O16), 見積_42[月], MONTH(O16))</f>
        <v>0.33624999999999999</v>
      </c>
      <c r="P18" s="4">
        <f>SUMIFS(見積_42[数値], 見積_42[年], YEAR(P16), 見積_42[月], MONTH(P16))*P17/SUMIFS(見積_42[日数合計], 見積_42[年], YEAR(P16), 見積_42[月], MONTH(P16))</f>
        <v>0.33624999999999999</v>
      </c>
      <c r="Q18" s="4">
        <f>SUMIFS(見積_42[数値], 見積_42[年], YEAR(Q16), 見積_42[月], MONTH(Q16))*Q17/SUMIFS(見積_42[日数合計], 見積_42[年], YEAR(Q16), 見積_42[月], MONTH(Q16))</f>
        <v>0.13305</v>
      </c>
      <c r="R18" s="4">
        <f>SUMIFS(見積_42[数値], 見積_42[年], YEAR(R16), 見積_42[月], MONTH(R16))*R17/SUMIFS(見積_42[日数合計], 見積_42[年], YEAR(R16), 見積_42[月], MONTH(R16))</f>
        <v>0</v>
      </c>
      <c r="S18" s="4">
        <f>SUMIFS(見積_42[数値], 見積_42[年], YEAR(S16), 見積_42[月], MONTH(S16))*S17/SUMIFS(見積_42[日数合計], 見積_42[年], YEAR(S16), 見積_42[月], MONTH(S16))</f>
        <v>0</v>
      </c>
      <c r="T18" s="4">
        <f>SUMIFS(見積_42[数値], 見積_42[年], YEAR(T16), 見積_42[月], MONTH(T16))*T17/SUMIFS(見積_42[日数合計], 見積_42[年], YEAR(T16), 見積_42[月], MONTH(T16))</f>
        <v>0.22175000000000003</v>
      </c>
      <c r="U18" s="4">
        <f>SUMIFS(見積_42[数値], 見積_42[年], YEAR(U16), 見積_42[月], MONTH(U16))*U17/SUMIFS(見積_42[日数合計], 見積_42[年], YEAR(U16), 見積_42[月], MONTH(U16))</f>
        <v>0.22175000000000003</v>
      </c>
      <c r="V18" s="4">
        <f>SUMIFS(見積_42[数値], 見積_42[年], YEAR(V16), 見積_42[月], MONTH(V16))*V17/SUMIFS(見積_42[日数合計], 見積_42[年], YEAR(V16), 見積_42[月], MONTH(V16))</f>
        <v>0.23809523809523808</v>
      </c>
      <c r="W18" s="4">
        <f>SUMIFS(見積_42[数値], 見積_42[年], YEAR(W16), 見積_42[月], MONTH(W16))*W17/SUMIFS(見積_42[日数合計], 見積_42[年], YEAR(W16), 見積_42[月], MONTH(W16))</f>
        <v>0.23809523809523808</v>
      </c>
      <c r="X18" s="4">
        <f>SUMIFS(見積_42[数値], 見積_42[年], YEAR(X16), 見積_42[月], MONTH(X16))*X17/SUMIFS(見積_42[日数合計], 見積_42[年], YEAR(X16), 見積_42[月], MONTH(X16))</f>
        <v>0.23809523809523808</v>
      </c>
      <c r="Y18" s="4">
        <f>SUMIFS(見積_42[数値], 見積_42[年], YEAR(Y16), 見積_42[月], MONTH(Y16))*Y17/SUMIFS(見積_42[日数合計], 見積_42[年], YEAR(Y16), 見積_42[月], MONTH(Y16))</f>
        <v>0.23809523809523808</v>
      </c>
      <c r="Z18" s="4">
        <f>SUMIFS(見積_42[数値], 見積_42[年], YEAR(Z16), 見積_42[月], MONTH(Z16))*Z17/SUMIFS(見積_42[日数合計], 見積_42[年], YEAR(Z16), 見積_42[月], MONTH(Z16))</f>
        <v>0.23809523809523808</v>
      </c>
      <c r="AA18" s="4" t="e">
        <f>SUMIFS(見積_42[数値], 見積_42[年], YEAR(AA16), 見積_42[月], MONTH(AA16))*AA17/SUMIFS(見積_42[日数合計], 見積_42[年], YEAR(AA16), 見積_42[月], MONTH(AA16))</f>
        <v>#DIV/0!</v>
      </c>
    </row>
    <row r="19" spans="6:27" x14ac:dyDescent="0.15">
      <c r="F19" s="11" t="s">
        <v>12</v>
      </c>
      <c r="G19" s="15">
        <v>0</v>
      </c>
      <c r="H19" s="5">
        <f>G19+H18</f>
        <v>4.3235294117647059E-2</v>
      </c>
      <c r="I19" s="5">
        <f>H19+I18</f>
        <v>0.25941176470588234</v>
      </c>
      <c r="J19" s="5">
        <f>I19+J18</f>
        <v>0.47558823529411764</v>
      </c>
      <c r="K19" s="5">
        <f>J19+K18</f>
        <v>0.69176470588235295</v>
      </c>
      <c r="L19" s="5">
        <f>K19+L18</f>
        <v>1.028014705882353</v>
      </c>
      <c r="M19" s="5">
        <f>L19+M18</f>
        <v>1.095264705882353</v>
      </c>
      <c r="N19" s="5">
        <f>M19+N18</f>
        <v>1.3642647058823529</v>
      </c>
      <c r="O19" s="5">
        <f>N19+O18</f>
        <v>1.7005147058823529</v>
      </c>
      <c r="P19" s="5">
        <f>O19+P18</f>
        <v>2.0367647058823528</v>
      </c>
      <c r="Q19" s="5">
        <f>P19+Q18</f>
        <v>2.1698147058823527</v>
      </c>
      <c r="R19" s="5">
        <f>Q19+R18</f>
        <v>2.1698147058823527</v>
      </c>
      <c r="S19" s="5">
        <f>R19+S18</f>
        <v>2.1698147058823527</v>
      </c>
      <c r="T19" s="5">
        <f>S19+T18</f>
        <v>2.3915647058823528</v>
      </c>
      <c r="U19" s="5">
        <f>T19+U18</f>
        <v>2.6133147058823529</v>
      </c>
      <c r="V19" s="5">
        <f>U19+V18</f>
        <v>2.8514099439775911</v>
      </c>
      <c r="W19" s="5">
        <f>V19+W18</f>
        <v>3.0895051820728292</v>
      </c>
      <c r="X19" s="5">
        <f>W19+X18</f>
        <v>3.3276004201680673</v>
      </c>
      <c r="Y19" s="5">
        <f>X19+Y18</f>
        <v>3.5656956582633055</v>
      </c>
      <c r="Z19" s="5">
        <f>Y19+Z18</f>
        <v>3.8037908963585436</v>
      </c>
      <c r="AA19" s="5" t="e">
        <f>Z19+AA18</f>
        <v>#DIV/0!</v>
      </c>
    </row>
    <row r="20" spans="6:27" x14ac:dyDescent="0.15">
      <c r="F20" s="9" t="s">
        <v>5</v>
      </c>
      <c r="G20" s="14">
        <v>0</v>
      </c>
      <c r="H20" s="2">
        <v>56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6:27" x14ac:dyDescent="0.15">
      <c r="F21" s="9" t="s">
        <v>6</v>
      </c>
      <c r="G21" s="14">
        <v>0</v>
      </c>
      <c r="H21" s="1">
        <f t="shared" ref="H21:AA21" si="0">IF(H20="","",H20/160)</f>
        <v>0.35</v>
      </c>
      <c r="I21" s="1" t="str">
        <f t="shared" si="0"/>
        <v/>
      </c>
      <c r="J21" s="1" t="str">
        <f t="shared" si="0"/>
        <v/>
      </c>
      <c r="K21" s="1" t="str">
        <f t="shared" si="0"/>
        <v/>
      </c>
      <c r="L21" s="1" t="str">
        <f t="shared" si="0"/>
        <v/>
      </c>
      <c r="M21" s="1" t="str">
        <f t="shared" si="0"/>
        <v/>
      </c>
      <c r="N21" s="1" t="str">
        <f t="shared" si="0"/>
        <v/>
      </c>
      <c r="O21" s="1" t="str">
        <f t="shared" si="0"/>
        <v/>
      </c>
      <c r="P21" s="1" t="str">
        <f t="shared" si="0"/>
        <v/>
      </c>
      <c r="Q21" s="1" t="str">
        <f t="shared" si="0"/>
        <v/>
      </c>
      <c r="R21" s="1" t="str">
        <f t="shared" si="0"/>
        <v/>
      </c>
      <c r="S21" s="1" t="str">
        <f t="shared" si="0"/>
        <v/>
      </c>
      <c r="T21" s="1" t="str">
        <f t="shared" si="0"/>
        <v/>
      </c>
      <c r="U21" s="1" t="str">
        <f t="shared" si="0"/>
        <v/>
      </c>
      <c r="V21" s="1" t="str">
        <f t="shared" si="0"/>
        <v/>
      </c>
      <c r="W21" s="1" t="str">
        <f t="shared" si="0"/>
        <v/>
      </c>
      <c r="X21" s="1" t="str">
        <f t="shared" si="0"/>
        <v/>
      </c>
      <c r="Y21" s="1" t="str">
        <f t="shared" si="0"/>
        <v/>
      </c>
      <c r="Z21" s="1" t="str">
        <f t="shared" si="0"/>
        <v/>
      </c>
      <c r="AA21" s="1" t="str">
        <f t="shared" si="0"/>
        <v/>
      </c>
    </row>
    <row r="22" spans="6:27" x14ac:dyDescent="0.15">
      <c r="F22" s="11" t="s">
        <v>13</v>
      </c>
      <c r="G22" s="15">
        <v>0</v>
      </c>
      <c r="H22" s="5">
        <f>IF(H21="",NA(),G22+H21)</f>
        <v>0.35</v>
      </c>
      <c r="I22" s="5" t="e">
        <f>IF(I21="",NA(),H22+I21)</f>
        <v>#N/A</v>
      </c>
      <c r="J22" s="5" t="e">
        <f>IF(J21="",NA(),I22+J21)</f>
        <v>#N/A</v>
      </c>
      <c r="K22" s="5" t="e">
        <f>IF(K21="",NA(),J22+K21)</f>
        <v>#N/A</v>
      </c>
      <c r="L22" s="5" t="e">
        <f>IF(L21="",NA(),K22+L21)</f>
        <v>#N/A</v>
      </c>
      <c r="M22" s="5" t="e">
        <f>IF(M21="",NA(),L22+M21)</f>
        <v>#N/A</v>
      </c>
      <c r="N22" s="5" t="e">
        <f>IF(N21="",NA(),M22+N21)</f>
        <v>#N/A</v>
      </c>
      <c r="O22" s="5" t="e">
        <f>IF(O21="",NA(),N22+O21)</f>
        <v>#N/A</v>
      </c>
      <c r="P22" s="5" t="e">
        <f>IF(P21="",NA(),O22+P21)</f>
        <v>#N/A</v>
      </c>
      <c r="Q22" s="5" t="e">
        <f>IF(Q21="",NA(),P22+Q21)</f>
        <v>#N/A</v>
      </c>
      <c r="R22" s="5" t="e">
        <f>IF(R21="",NA(),Q22+R21)</f>
        <v>#N/A</v>
      </c>
      <c r="S22" s="5" t="e">
        <f>IF(S21="",NA(),R22+S21)</f>
        <v>#N/A</v>
      </c>
      <c r="T22" s="5" t="e">
        <f>IF(T21="",NA(),S22+T21)</f>
        <v>#N/A</v>
      </c>
      <c r="U22" s="5" t="e">
        <f>IF(U21="",NA(),T22+U21)</f>
        <v>#N/A</v>
      </c>
      <c r="V22" s="5" t="e">
        <f>IF(V21="",NA(),U22+V21)</f>
        <v>#N/A</v>
      </c>
      <c r="W22" s="5" t="e">
        <f>IF(W21="",NA(),V22+W21)</f>
        <v>#N/A</v>
      </c>
      <c r="X22" s="5" t="e">
        <f>IF(X21="",NA(),W22+X21)</f>
        <v>#N/A</v>
      </c>
      <c r="Y22" s="5" t="e">
        <f>IF(Y21="",NA(),X22+Y21)</f>
        <v>#N/A</v>
      </c>
      <c r="Z22" s="5" t="e">
        <f>IF(Z21="",NA(),Y22+Z21)</f>
        <v>#N/A</v>
      </c>
      <c r="AA22" s="5" t="e">
        <f>IF(AA21="",NA(),Z22+AA21)</f>
        <v>#N/A</v>
      </c>
    </row>
    <row r="23" spans="6:27" x14ac:dyDescent="0.15">
      <c r="F23" s="9" t="s">
        <v>8</v>
      </c>
      <c r="G23" s="16">
        <v>0</v>
      </c>
      <c r="H23" s="1">
        <f t="shared" ref="H23:AA23" si="1">G23+H17</f>
        <v>1</v>
      </c>
      <c r="I23" s="1">
        <f t="shared" si="1"/>
        <v>6</v>
      </c>
      <c r="J23" s="1">
        <f t="shared" si="1"/>
        <v>11</v>
      </c>
      <c r="K23" s="1">
        <f t="shared" si="1"/>
        <v>16</v>
      </c>
      <c r="L23" s="1">
        <f t="shared" si="1"/>
        <v>21</v>
      </c>
      <c r="M23" s="1">
        <f t="shared" si="1"/>
        <v>22</v>
      </c>
      <c r="N23" s="1">
        <f t="shared" si="1"/>
        <v>26</v>
      </c>
      <c r="O23" s="1">
        <f t="shared" si="1"/>
        <v>31</v>
      </c>
      <c r="P23" s="1">
        <f t="shared" si="1"/>
        <v>36</v>
      </c>
      <c r="Q23" s="1">
        <f t="shared" si="1"/>
        <v>39</v>
      </c>
      <c r="R23" s="1">
        <f t="shared" si="1"/>
        <v>39</v>
      </c>
      <c r="S23" s="1">
        <f t="shared" si="1"/>
        <v>39</v>
      </c>
      <c r="T23" s="1">
        <f t="shared" si="1"/>
        <v>44</v>
      </c>
      <c r="U23" s="1">
        <f t="shared" si="1"/>
        <v>49</v>
      </c>
      <c r="V23" s="1">
        <f t="shared" si="1"/>
        <v>54</v>
      </c>
      <c r="W23" s="1">
        <f t="shared" si="1"/>
        <v>59</v>
      </c>
      <c r="X23" s="1">
        <f t="shared" si="1"/>
        <v>64</v>
      </c>
      <c r="Y23" s="1">
        <f t="shared" si="1"/>
        <v>69</v>
      </c>
      <c r="Z23" s="1">
        <f t="shared" si="1"/>
        <v>74</v>
      </c>
      <c r="AA23" s="1">
        <f t="shared" si="1"/>
        <v>79</v>
      </c>
    </row>
    <row r="24" spans="6:27" x14ac:dyDescent="0.15">
      <c r="F24" s="9" t="s">
        <v>9</v>
      </c>
      <c r="G24" s="16">
        <v>0</v>
      </c>
      <c r="H24" s="1">
        <f t="shared" ref="H24:AA24" si="2">IF(ISNA(H22),left_cell,H22/H23)</f>
        <v>0.35</v>
      </c>
      <c r="I24" s="1">
        <f t="shared" ca="1" si="2"/>
        <v>0.35</v>
      </c>
      <c r="J24" s="1">
        <f t="shared" ca="1" si="2"/>
        <v>0.35</v>
      </c>
      <c r="K24" s="1">
        <f t="shared" ca="1" si="2"/>
        <v>0.35</v>
      </c>
      <c r="L24" s="1">
        <f t="shared" ca="1" si="2"/>
        <v>0.35</v>
      </c>
      <c r="M24" s="1">
        <f t="shared" ca="1" si="2"/>
        <v>0.35</v>
      </c>
      <c r="N24" s="1">
        <f t="shared" ca="1" si="2"/>
        <v>0.35</v>
      </c>
      <c r="O24" s="1">
        <f t="shared" ca="1" si="2"/>
        <v>0.35</v>
      </c>
      <c r="P24" s="1">
        <f t="shared" ca="1" si="2"/>
        <v>0.35</v>
      </c>
      <c r="Q24" s="1">
        <f t="shared" ca="1" si="2"/>
        <v>0.35</v>
      </c>
      <c r="R24" s="1">
        <f t="shared" ca="1" si="2"/>
        <v>0.35</v>
      </c>
      <c r="S24" s="1">
        <f t="shared" ca="1" si="2"/>
        <v>0.35</v>
      </c>
      <c r="T24" s="1">
        <f t="shared" ca="1" si="2"/>
        <v>0.35</v>
      </c>
      <c r="U24" s="1">
        <f t="shared" ca="1" si="2"/>
        <v>0.35</v>
      </c>
      <c r="V24" s="1">
        <f t="shared" ca="1" si="2"/>
        <v>0.35</v>
      </c>
      <c r="W24" s="1">
        <f t="shared" ca="1" si="2"/>
        <v>0.35</v>
      </c>
      <c r="X24" s="1">
        <f t="shared" ca="1" si="2"/>
        <v>0.35</v>
      </c>
      <c r="Y24" s="1">
        <f t="shared" ca="1" si="2"/>
        <v>0.35</v>
      </c>
      <c r="Z24" s="1">
        <f t="shared" ca="1" si="2"/>
        <v>0.35</v>
      </c>
      <c r="AA24" s="1">
        <f t="shared" ca="1" si="2"/>
        <v>0.35</v>
      </c>
    </row>
    <row r="25" spans="6:27" x14ac:dyDescent="0.15">
      <c r="F25" s="9" t="s">
        <v>10</v>
      </c>
      <c r="G25" s="14">
        <v>0</v>
      </c>
      <c r="H25" s="1" t="str">
        <f t="shared" ref="H25:AA25" si="3">IF(ISNA(H22),H24*H17,"")</f>
        <v/>
      </c>
      <c r="I25" s="1">
        <f t="shared" ca="1" si="3"/>
        <v>1.75</v>
      </c>
      <c r="J25" s="1">
        <f t="shared" ca="1" si="3"/>
        <v>1.75</v>
      </c>
      <c r="K25" s="1">
        <f t="shared" ca="1" si="3"/>
        <v>1.75</v>
      </c>
      <c r="L25" s="1">
        <f t="shared" ca="1" si="3"/>
        <v>1.75</v>
      </c>
      <c r="M25" s="1">
        <f t="shared" ca="1" si="3"/>
        <v>0.35</v>
      </c>
      <c r="N25" s="1">
        <f t="shared" ca="1" si="3"/>
        <v>1.4</v>
      </c>
      <c r="O25" s="1">
        <f t="shared" ca="1" si="3"/>
        <v>1.75</v>
      </c>
      <c r="P25" s="1">
        <f t="shared" ca="1" si="3"/>
        <v>1.75</v>
      </c>
      <c r="Q25" s="1">
        <f t="shared" ca="1" si="3"/>
        <v>1.0499999999999998</v>
      </c>
      <c r="R25" s="1">
        <f t="shared" ca="1" si="3"/>
        <v>0</v>
      </c>
      <c r="S25" s="1">
        <f t="shared" ca="1" si="3"/>
        <v>0</v>
      </c>
      <c r="T25" s="1">
        <f t="shared" ca="1" si="3"/>
        <v>1.75</v>
      </c>
      <c r="U25" s="1">
        <f t="shared" ca="1" si="3"/>
        <v>1.75</v>
      </c>
      <c r="V25" s="1">
        <f t="shared" ca="1" si="3"/>
        <v>1.75</v>
      </c>
      <c r="W25" s="1">
        <f t="shared" ca="1" si="3"/>
        <v>1.75</v>
      </c>
      <c r="X25" s="1">
        <f t="shared" ca="1" si="3"/>
        <v>1.75</v>
      </c>
      <c r="Y25" s="1">
        <f t="shared" ca="1" si="3"/>
        <v>1.75</v>
      </c>
      <c r="Z25" s="1">
        <f t="shared" ca="1" si="3"/>
        <v>1.75</v>
      </c>
      <c r="AA25" s="1">
        <f t="shared" ca="1" si="3"/>
        <v>1.75</v>
      </c>
    </row>
    <row r="26" spans="6:27" x14ac:dyDescent="0.15">
      <c r="F26" s="11" t="s">
        <v>11</v>
      </c>
      <c r="G26" s="15">
        <v>0</v>
      </c>
      <c r="H26" s="5">
        <f t="shared" ref="H26:AA26" si="4">IF(ISNA(H22),left_cell+H25,H22)</f>
        <v>0.35</v>
      </c>
      <c r="I26" s="5">
        <f t="shared" ca="1" si="4"/>
        <v>2.1</v>
      </c>
      <c r="J26" s="5">
        <f t="shared" ca="1" si="4"/>
        <v>3.85</v>
      </c>
      <c r="K26" s="5">
        <f t="shared" ca="1" si="4"/>
        <v>5.6</v>
      </c>
      <c r="L26" s="5">
        <f t="shared" ca="1" si="4"/>
        <v>7.35</v>
      </c>
      <c r="M26" s="5">
        <f t="shared" ca="1" si="4"/>
        <v>7.6999999999999993</v>
      </c>
      <c r="N26" s="5">
        <f t="shared" ca="1" si="4"/>
        <v>9.1</v>
      </c>
      <c r="O26" s="5">
        <f t="shared" ca="1" si="4"/>
        <v>10.85</v>
      </c>
      <c r="P26" s="5">
        <f t="shared" ca="1" si="4"/>
        <v>12.6</v>
      </c>
      <c r="Q26" s="5">
        <f t="shared" ca="1" si="4"/>
        <v>13.649999999999999</v>
      </c>
      <c r="R26" s="5">
        <f t="shared" ca="1" si="4"/>
        <v>13.649999999999999</v>
      </c>
      <c r="S26" s="5">
        <f t="shared" ca="1" si="4"/>
        <v>13.649999999999999</v>
      </c>
      <c r="T26" s="5">
        <f t="shared" ca="1" si="4"/>
        <v>15.399999999999999</v>
      </c>
      <c r="U26" s="5">
        <f t="shared" ca="1" si="4"/>
        <v>17.149999999999999</v>
      </c>
      <c r="V26" s="5">
        <f t="shared" ca="1" si="4"/>
        <v>18.899999999999999</v>
      </c>
      <c r="W26" s="5">
        <f t="shared" ca="1" si="4"/>
        <v>20.65</v>
      </c>
      <c r="X26" s="5">
        <f t="shared" ca="1" si="4"/>
        <v>22.4</v>
      </c>
      <c r="Y26" s="5">
        <f t="shared" ca="1" si="4"/>
        <v>24.15</v>
      </c>
      <c r="Z26" s="5">
        <f t="shared" ca="1" si="4"/>
        <v>25.9</v>
      </c>
      <c r="AA26" s="5">
        <f t="shared" ca="1" si="4"/>
        <v>27.65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Sheet3 (2)</vt:lpstr>
      <vt:lpstr>Sheet3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2015-05-03T06:44:19Z</dcterms:created>
  <dcterms:modified xsi:type="dcterms:W3CDTF">2015-12-28T08:42:35Z</dcterms:modified>
</cp:coreProperties>
</file>