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14916" windowHeight="6036" tabRatio="550"/>
  </bookViews>
  <sheets>
    <sheet name="WSM" sheetId="1" r:id="rId1"/>
    <sheet name="TCO" sheetId="2" r:id="rId2"/>
  </sheets>
  <calcPr calcId="145621"/>
</workbook>
</file>

<file path=xl/calcChain.xml><?xml version="1.0" encoding="utf-8"?>
<calcChain xmlns="http://schemas.openxmlformats.org/spreadsheetml/2006/main">
  <c r="Q55" i="1" l="1"/>
  <c r="Q53" i="1"/>
  <c r="Q54" i="1"/>
  <c r="O55" i="1"/>
  <c r="L55" i="1"/>
  <c r="F55" i="1"/>
  <c r="I55" i="1"/>
  <c r="I53" i="1"/>
  <c r="I54" i="1"/>
  <c r="O53" i="1"/>
  <c r="O54" i="1"/>
  <c r="L53" i="1"/>
  <c r="L54" i="1"/>
  <c r="F53" i="1"/>
  <c r="F54" i="1"/>
  <c r="D11" i="2"/>
  <c r="D12" i="2" s="1"/>
  <c r="D14" i="2" s="1"/>
  <c r="E11" i="2"/>
  <c r="E12" i="2" s="1"/>
  <c r="E14" i="2" s="1"/>
  <c r="F11" i="2"/>
  <c r="F12" i="2" s="1"/>
  <c r="F14" i="2" s="1"/>
  <c r="C11" i="2"/>
  <c r="C12" i="2" s="1"/>
  <c r="C14" i="2" s="1"/>
  <c r="D5" i="2"/>
  <c r="E5" i="2"/>
  <c r="F5" i="2"/>
  <c r="F19" i="1"/>
  <c r="I19" i="1"/>
  <c r="L19" i="1"/>
  <c r="O19" i="1"/>
  <c r="Q19" i="1"/>
  <c r="D6" i="2" l="1"/>
  <c r="E6" i="2"/>
  <c r="F6" i="2"/>
  <c r="C5" i="2"/>
  <c r="C6" i="2" s="1"/>
  <c r="I13" i="1" l="1"/>
  <c r="I14" i="1"/>
  <c r="B56" i="1"/>
  <c r="I11" i="1" l="1"/>
  <c r="O50" i="1" l="1"/>
  <c r="O51" i="1"/>
  <c r="O52" i="1"/>
  <c r="L50" i="1"/>
  <c r="L51" i="1"/>
  <c r="L52" i="1"/>
  <c r="Q50" i="1"/>
  <c r="Q51" i="1"/>
  <c r="Q52" i="1"/>
  <c r="I50" i="1"/>
  <c r="I51" i="1"/>
  <c r="I52" i="1"/>
  <c r="F50" i="1"/>
  <c r="F51" i="1"/>
  <c r="F52" i="1"/>
  <c r="O45" i="1"/>
  <c r="O46" i="1"/>
  <c r="O47" i="1"/>
  <c r="O44" i="1"/>
  <c r="L45" i="1"/>
  <c r="L46" i="1"/>
  <c r="L47" i="1"/>
  <c r="L44" i="1"/>
  <c r="O26" i="1"/>
  <c r="L26" i="1"/>
  <c r="I26" i="1"/>
  <c r="Q26" i="1"/>
  <c r="F26" i="1"/>
  <c r="Q45" i="1"/>
  <c r="Q46" i="1"/>
  <c r="Q47" i="1"/>
  <c r="Q44" i="1"/>
  <c r="Q31" i="1"/>
  <c r="Q32" i="1"/>
  <c r="Q33" i="1"/>
  <c r="Q34" i="1"/>
  <c r="Q40" i="1"/>
  <c r="O14" i="1"/>
  <c r="L14" i="1"/>
  <c r="I45" i="1"/>
  <c r="I46" i="1"/>
  <c r="I47" i="1"/>
  <c r="I44" i="1"/>
  <c r="O31" i="1"/>
  <c r="O32" i="1"/>
  <c r="O33" i="1"/>
  <c r="O34" i="1"/>
  <c r="L31" i="1"/>
  <c r="L32" i="1"/>
  <c r="L33" i="1"/>
  <c r="L34" i="1"/>
  <c r="I31" i="1"/>
  <c r="I32" i="1"/>
  <c r="I33" i="1"/>
  <c r="I34" i="1"/>
  <c r="F31" i="1"/>
  <c r="F32" i="1"/>
  <c r="F33" i="1"/>
  <c r="F34" i="1"/>
  <c r="F30" i="1"/>
  <c r="F46" i="1"/>
  <c r="F47" i="1"/>
  <c r="F45" i="1"/>
  <c r="F44" i="1"/>
  <c r="O40" i="1"/>
  <c r="L40" i="1"/>
  <c r="I40" i="1"/>
  <c r="F40" i="1"/>
  <c r="I41" i="1"/>
  <c r="F41" i="1"/>
  <c r="F39" i="1"/>
  <c r="O21" i="1"/>
  <c r="L21" i="1"/>
  <c r="I21" i="1"/>
  <c r="F21" i="1"/>
  <c r="F14" i="1"/>
  <c r="Q21" i="1"/>
  <c r="Q14" i="1"/>
  <c r="G55" i="1" l="1"/>
  <c r="Q48" i="1"/>
  <c r="P55" i="1"/>
  <c r="L48" i="1"/>
  <c r="M48" i="1" s="1"/>
  <c r="F48" i="1"/>
  <c r="I48" i="1"/>
  <c r="Q30" i="1"/>
  <c r="Q41" i="1"/>
  <c r="L29" i="1"/>
  <c r="L30" i="1"/>
  <c r="O17" i="1"/>
  <c r="O18" i="1"/>
  <c r="O20" i="1"/>
  <c r="O24" i="1"/>
  <c r="O25" i="1"/>
  <c r="O29" i="1"/>
  <c r="O30" i="1"/>
  <c r="O37" i="1"/>
  <c r="O38" i="1"/>
  <c r="O39" i="1"/>
  <c r="O41" i="1"/>
  <c r="O11" i="1"/>
  <c r="O12" i="1"/>
  <c r="O13" i="1"/>
  <c r="O10" i="1"/>
  <c r="I30" i="1"/>
  <c r="L41" i="1"/>
  <c r="F25" i="1"/>
  <c r="I25" i="1"/>
  <c r="L25" i="1"/>
  <c r="Q25" i="1"/>
  <c r="F10" i="1"/>
  <c r="Q17" i="1"/>
  <c r="Q18" i="1"/>
  <c r="Q20" i="1"/>
  <c r="Q24" i="1"/>
  <c r="Q29" i="1"/>
  <c r="Q37" i="1"/>
  <c r="Q38" i="1"/>
  <c r="Q39" i="1"/>
  <c r="Q11" i="1"/>
  <c r="Q12" i="1"/>
  <c r="Q13" i="1"/>
  <c r="Q10" i="1"/>
  <c r="I12" i="1"/>
  <c r="I10" i="1"/>
  <c r="L17" i="1"/>
  <c r="L18" i="1"/>
  <c r="L20" i="1"/>
  <c r="L24" i="1"/>
  <c r="L27" i="1" s="1"/>
  <c r="L37" i="1"/>
  <c r="L38" i="1"/>
  <c r="L39" i="1"/>
  <c r="L11" i="1"/>
  <c r="L12" i="1"/>
  <c r="L13" i="1"/>
  <c r="L10" i="1"/>
  <c r="I29" i="1"/>
  <c r="I37" i="1"/>
  <c r="I38" i="1"/>
  <c r="I39" i="1"/>
  <c r="I24" i="1"/>
  <c r="I18" i="1"/>
  <c r="I20" i="1"/>
  <c r="I17" i="1"/>
  <c r="F11" i="1"/>
  <c r="F12" i="1"/>
  <c r="F13" i="1"/>
  <c r="F17" i="1"/>
  <c r="F18" i="1"/>
  <c r="F20" i="1"/>
  <c r="F24" i="1"/>
  <c r="F29" i="1"/>
  <c r="F35" i="1" s="1"/>
  <c r="F37" i="1"/>
  <c r="F38" i="1"/>
  <c r="Q35" i="1" l="1"/>
  <c r="G48" i="1"/>
  <c r="J55" i="1"/>
  <c r="M55" i="1"/>
  <c r="J48" i="1"/>
  <c r="I35" i="1"/>
  <c r="L35" i="1"/>
  <c r="O35" i="1"/>
  <c r="O27" i="1"/>
  <c r="F27" i="1"/>
  <c r="Q27" i="1"/>
  <c r="M27" i="1" s="1"/>
  <c r="O15" i="1"/>
  <c r="I27" i="1"/>
  <c r="L15" i="1"/>
  <c r="F42" i="1"/>
  <c r="I42" i="1"/>
  <c r="L42" i="1"/>
  <c r="Q42" i="1"/>
  <c r="L22" i="1"/>
  <c r="O42" i="1"/>
  <c r="P42" i="1" s="1"/>
  <c r="O22" i="1"/>
  <c r="F15" i="1"/>
  <c r="I22" i="1"/>
  <c r="Q22" i="1"/>
  <c r="I15" i="1"/>
  <c r="F22" i="1"/>
  <c r="Q15" i="1"/>
  <c r="G42" i="1" l="1"/>
  <c r="J42" i="1"/>
  <c r="M42" i="1"/>
  <c r="J22" i="1"/>
  <c r="P15" i="1"/>
  <c r="P56" i="1" s="1"/>
  <c r="P57" i="1" s="1"/>
  <c r="M15" i="1"/>
  <c r="M56" i="1" s="1"/>
  <c r="M57" i="1" s="1"/>
  <c r="G27" i="1"/>
  <c r="J27" i="1"/>
  <c r="P27" i="1"/>
  <c r="J15" i="1"/>
  <c r="M22" i="1"/>
  <c r="P22" i="1"/>
  <c r="G22" i="1"/>
  <c r="G15" i="1"/>
  <c r="G35" i="1"/>
  <c r="J35" i="1"/>
  <c r="P35" i="1"/>
  <c r="M35" i="1"/>
  <c r="O48" i="1"/>
  <c r="P48" i="1" s="1"/>
  <c r="G56" i="1" l="1"/>
  <c r="G57" i="1" s="1"/>
  <c r="J56" i="1"/>
  <c r="J57" i="1" s="1"/>
</calcChain>
</file>

<file path=xl/comments1.xml><?xml version="1.0" encoding="utf-8"?>
<comments xmlns="http://schemas.openxmlformats.org/spreadsheetml/2006/main">
  <authors>
    <author>SONY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Duong:
Maximun total weight score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>
      <text>
        <r>
          <rPr>
            <sz val="9"/>
            <color indexed="81"/>
            <rFont val="Tahoma"/>
            <family val="2"/>
          </rPr>
          <t xml:space="preserve">Duong:
rate the importance of each factor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Duong</t>
        </r>
        <r>
          <rPr>
            <sz val="9"/>
            <color indexed="81"/>
            <rFont val="Tahoma"/>
            <family val="2"/>
          </rPr>
          <t xml:space="preserve">
rate the impotance of each Criteria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Duong:</t>
        </r>
        <r>
          <rPr>
            <sz val="9"/>
            <color indexed="81"/>
            <rFont val="Tahoma"/>
            <family val="2"/>
          </rPr>
          <t xml:space="preserve">
rate the extent to which each criteria met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Total Weight Score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Duong:
the ability of capturing the signal from signal service provider.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Internet Service:</t>
        </r>
        <r>
          <rPr>
            <sz val="9"/>
            <color indexed="81"/>
            <rFont val="Tahoma"/>
            <family val="2"/>
          </rPr>
          <t xml:space="preserve">
Cost for using Internet via GPRS, 3G
</t>
        </r>
      </text>
    </comment>
  </commentList>
</comments>
</file>

<file path=xl/sharedStrings.xml><?xml version="1.0" encoding="utf-8"?>
<sst xmlns="http://schemas.openxmlformats.org/spreadsheetml/2006/main" count="76" uniqueCount="62">
  <si>
    <t>Design</t>
  </si>
  <si>
    <t>Phone Style</t>
  </si>
  <si>
    <t>Display Resolution</t>
  </si>
  <si>
    <t>Screen Size</t>
  </si>
  <si>
    <t>Weight</t>
  </si>
  <si>
    <t>Multimedia</t>
  </si>
  <si>
    <t>Camera</t>
  </si>
  <si>
    <t>Installed Memory</t>
  </si>
  <si>
    <t>Connectivity</t>
  </si>
  <si>
    <t>Wifi</t>
  </si>
  <si>
    <t>GPS</t>
  </si>
  <si>
    <t>Digital Player</t>
  </si>
  <si>
    <t>Email</t>
  </si>
  <si>
    <t>4G</t>
  </si>
  <si>
    <t>RAM</t>
  </si>
  <si>
    <t>EDGE</t>
  </si>
  <si>
    <t xml:space="preserve">    Apple Iphone 4S</t>
  </si>
  <si>
    <t>Software &amp; Applications</t>
  </si>
  <si>
    <t>Call Features &amp; Quality</t>
  </si>
  <si>
    <t>Standby Time</t>
  </si>
  <si>
    <t>Height</t>
  </si>
  <si>
    <t>Video recorder &amp; Quality</t>
  </si>
  <si>
    <t>3 way calling</t>
  </si>
  <si>
    <t>Cold holder</t>
  </si>
  <si>
    <t>Talk time</t>
  </si>
  <si>
    <t>Extendable memory</t>
  </si>
  <si>
    <t>Office softwares</t>
  </si>
  <si>
    <t>Bluetooth</t>
  </si>
  <si>
    <t>Internet browser</t>
  </si>
  <si>
    <t>Battery Life &amp; Memory &amp; Processor</t>
  </si>
  <si>
    <t>Processor speed</t>
  </si>
  <si>
    <t>free software market</t>
  </si>
  <si>
    <t>commercial software market</t>
  </si>
  <si>
    <t>MAX</t>
  </si>
  <si>
    <t>Criteria</t>
  </si>
  <si>
    <t>Signal capturing</t>
  </si>
  <si>
    <t>Factor</t>
  </si>
  <si>
    <t>BlackBerry  9900</t>
  </si>
  <si>
    <t>Total Cost of Ownership</t>
  </si>
  <si>
    <t>Guarantee cost</t>
  </si>
  <si>
    <t>Upgrade software cost</t>
  </si>
  <si>
    <t>Upgrade hardware cost</t>
  </si>
  <si>
    <t xml:space="preserve">Shipping </t>
  </si>
  <si>
    <t>Apple iPhone 4s</t>
  </si>
  <si>
    <t>Tax</t>
  </si>
  <si>
    <t>Smartphones Selection Project</t>
  </si>
  <si>
    <t>Rating</t>
  </si>
  <si>
    <t>Total</t>
  </si>
  <si>
    <t xml:space="preserve">  Total %</t>
  </si>
  <si>
    <t>Nokia N8</t>
  </si>
  <si>
    <t>HTC ThunderBolt 4G</t>
  </si>
  <si>
    <t>Marks</t>
  </si>
  <si>
    <t>Mark</t>
  </si>
  <si>
    <t>Sound Quality</t>
  </si>
  <si>
    <t xml:space="preserve">Talk </t>
  </si>
  <si>
    <t>SMS message</t>
  </si>
  <si>
    <t>Unlimited Internet Service</t>
  </si>
  <si>
    <t>Purchase price(Discounted)</t>
  </si>
  <si>
    <t>One-Time Cost</t>
  </si>
  <si>
    <t>Monthly Cost</t>
  </si>
  <si>
    <t xml:space="preserve"> without Additional Cost (1-year term)</t>
  </si>
  <si>
    <t>Additional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</si>
</sst>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theme="3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1" applyNumberFormat="0" applyFill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177">
    <xf numFmtId="0" fontId="0" fillId="0" borderId="0" xfId="0"/>
    <xf numFmtId="0" fontId="5" fillId="12" borderId="0" xfId="5" applyFont="1" applyFill="1" applyProtection="1"/>
    <xf numFmtId="0" fontId="5" fillId="13" borderId="0" xfId="1" applyFont="1" applyFill="1" applyBorder="1" applyProtection="1">
      <protection locked="0"/>
    </xf>
    <xf numFmtId="0" fontId="5" fillId="12" borderId="0" xfId="5" applyFont="1" applyFill="1" applyBorder="1" applyProtection="1">
      <protection locked="0"/>
    </xf>
    <xf numFmtId="0" fontId="5" fillId="7" borderId="0" xfId="6" applyFont="1" applyBorder="1" applyProtection="1">
      <protection locked="0"/>
    </xf>
    <xf numFmtId="0" fontId="5" fillId="11" borderId="0" xfId="9" applyFont="1" applyFill="1" applyBorder="1" applyProtection="1">
      <protection locked="0"/>
    </xf>
    <xf numFmtId="0" fontId="5" fillId="13" borderId="3" xfId="1" applyFont="1" applyFill="1" applyBorder="1" applyProtection="1">
      <protection locked="0"/>
    </xf>
    <xf numFmtId="0" fontId="5" fillId="12" borderId="3" xfId="5" applyFont="1" applyFill="1" applyBorder="1" applyProtection="1">
      <protection locked="0"/>
    </xf>
    <xf numFmtId="0" fontId="5" fillId="12" borderId="3" xfId="5" applyFont="1" applyFill="1" applyBorder="1" applyProtection="1"/>
    <xf numFmtId="0" fontId="5" fillId="7" borderId="3" xfId="6" applyFont="1" applyBorder="1" applyProtection="1">
      <protection locked="0"/>
    </xf>
    <xf numFmtId="0" fontId="5" fillId="11" borderId="3" xfId="9" applyFont="1" applyFill="1" applyBorder="1" applyProtection="1">
      <protection locked="0"/>
    </xf>
    <xf numFmtId="0" fontId="5" fillId="13" borderId="2" xfId="1" applyFont="1" applyFill="1" applyBorder="1" applyProtection="1">
      <protection locked="0"/>
    </xf>
    <xf numFmtId="0" fontId="16" fillId="12" borderId="2" xfId="5" applyFont="1" applyFill="1" applyBorder="1" applyProtection="1">
      <protection locked="0"/>
    </xf>
    <xf numFmtId="0" fontId="16" fillId="7" borderId="2" xfId="6" applyFont="1" applyBorder="1" applyProtection="1">
      <protection locked="0"/>
    </xf>
    <xf numFmtId="0" fontId="16" fillId="11" borderId="2" xfId="9" applyFont="1" applyFill="1" applyBorder="1" applyProtection="1">
      <protection locked="0"/>
    </xf>
    <xf numFmtId="0" fontId="1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14" borderId="0" xfId="3" applyFont="1" applyFill="1" applyAlignment="1" applyProtection="1">
      <alignment horizontal="left"/>
      <protection locked="0"/>
    </xf>
    <xf numFmtId="0" fontId="11" fillId="16" borderId="0" xfId="4" applyFont="1" applyFill="1" applyAlignment="1" applyProtection="1">
      <alignment horizontal="left" indent="3"/>
      <protection locked="0"/>
    </xf>
    <xf numFmtId="0" fontId="11" fillId="16" borderId="0" xfId="4" applyFont="1" applyFill="1" applyAlignment="1" applyProtection="1">
      <protection locked="0"/>
    </xf>
    <xf numFmtId="0" fontId="11" fillId="3" borderId="0" xfId="2" applyFont="1" applyProtection="1">
      <protection locked="0"/>
    </xf>
    <xf numFmtId="0" fontId="3" fillId="3" borderId="0" xfId="2" applyProtection="1">
      <protection locked="0"/>
    </xf>
    <xf numFmtId="0" fontId="11" fillId="15" borderId="0" xfId="8" applyFont="1" applyFill="1" applyAlignment="1" applyProtection="1">
      <alignment horizontal="left" indent="3"/>
      <protection locked="0"/>
    </xf>
    <xf numFmtId="0" fontId="3" fillId="15" borderId="0" xfId="8" applyFill="1" applyAlignment="1" applyProtection="1">
      <alignment horizontal="left" indent="3"/>
      <protection locked="0"/>
    </xf>
    <xf numFmtId="0" fontId="17" fillId="0" borderId="0" xfId="0" applyFont="1" applyAlignment="1" applyProtection="1">
      <alignment horizontal="right"/>
      <protection locked="0"/>
    </xf>
    <xf numFmtId="0" fontId="14" fillId="0" borderId="2" xfId="7" applyFont="1" applyFill="1" applyBorder="1" applyProtection="1">
      <protection locked="0"/>
    </xf>
    <xf numFmtId="0" fontId="10" fillId="0" borderId="2" xfId="7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0" xfId="10" applyFill="1" applyProtection="1">
      <protection locked="0"/>
    </xf>
    <xf numFmtId="0" fontId="0" fillId="0" borderId="0" xfId="0" applyFill="1" applyProtection="1">
      <protection locked="0"/>
    </xf>
    <xf numFmtId="0" fontId="3" fillId="12" borderId="3" xfId="5" applyFill="1" applyBorder="1" applyProtection="1">
      <protection locked="0"/>
    </xf>
    <xf numFmtId="0" fontId="5" fillId="13" borderId="0" xfId="1" applyFont="1" applyFill="1" applyProtection="1">
      <protection locked="0"/>
    </xf>
    <xf numFmtId="0" fontId="5" fillId="12" borderId="0" xfId="5" applyFont="1" applyFill="1" applyProtection="1">
      <protection locked="0"/>
    </xf>
    <xf numFmtId="0" fontId="3" fillId="12" borderId="0" xfId="5" applyFill="1" applyProtection="1">
      <protection locked="0"/>
    </xf>
    <xf numFmtId="0" fontId="5" fillId="7" borderId="0" xfId="6" applyFont="1" applyProtection="1">
      <protection locked="0"/>
    </xf>
    <xf numFmtId="0" fontId="5" fillId="11" borderId="0" xfId="9" applyFont="1" applyFill="1" applyProtection="1">
      <protection locked="0"/>
    </xf>
    <xf numFmtId="0" fontId="8" fillId="12" borderId="2" xfId="5" applyFont="1" applyFill="1" applyBorder="1" applyProtection="1">
      <protection locked="0"/>
    </xf>
    <xf numFmtId="0" fontId="8" fillId="7" borderId="2" xfId="6" applyFont="1" applyBorder="1" applyProtection="1">
      <protection locked="0"/>
    </xf>
    <xf numFmtId="0" fontId="8" fillId="11" borderId="2" xfId="9" applyFont="1" applyFill="1" applyBorder="1" applyProtection="1">
      <protection locked="0"/>
    </xf>
    <xf numFmtId="0" fontId="14" fillId="0" borderId="2" xfId="7" applyFont="1" applyBorder="1" applyProtection="1">
      <protection locked="0"/>
    </xf>
    <xf numFmtId="0" fontId="10" fillId="0" borderId="2" xfId="7" applyFont="1" applyBorder="1" applyProtection="1">
      <protection locked="0"/>
    </xf>
    <xf numFmtId="0" fontId="5" fillId="12" borderId="2" xfId="5" applyFont="1" applyFill="1" applyBorder="1" applyProtection="1">
      <protection locked="0"/>
    </xf>
    <xf numFmtId="0" fontId="5" fillId="7" borderId="2" xfId="6" applyFont="1" applyBorder="1" applyProtection="1">
      <protection locked="0"/>
    </xf>
    <xf numFmtId="0" fontId="5" fillId="11" borderId="2" xfId="9" applyFont="1" applyFill="1" applyBorder="1" applyProtection="1">
      <protection locked="0"/>
    </xf>
    <xf numFmtId="0" fontId="13" fillId="0" borderId="2" xfId="7" applyFont="1" applyBorder="1" applyProtection="1">
      <protection locked="0"/>
    </xf>
    <xf numFmtId="0" fontId="12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3" fillId="0" borderId="2" xfId="0" applyFont="1" applyBorder="1" applyAlignment="1" applyProtection="1">
      <protection locked="0"/>
    </xf>
    <xf numFmtId="0" fontId="10" fillId="0" borderId="2" xfId="0" applyFont="1" applyBorder="1" applyAlignment="1" applyProtection="1">
      <protection locked="0"/>
    </xf>
    <xf numFmtId="0" fontId="2" fillId="13" borderId="2" xfId="1" applyFill="1" applyBorder="1" applyProtection="1">
      <protection locked="0"/>
    </xf>
    <xf numFmtId="0" fontId="2" fillId="13" borderId="0" xfId="1" applyFill="1" applyBorder="1" applyProtection="1">
      <protection locked="0"/>
    </xf>
    <xf numFmtId="0" fontId="9" fillId="12" borderId="0" xfId="5" applyFont="1" applyFill="1" applyBorder="1" applyProtection="1">
      <protection locked="0"/>
    </xf>
    <xf numFmtId="0" fontId="9" fillId="7" borderId="0" xfId="6" applyFont="1" applyBorder="1" applyProtection="1">
      <protection locked="0"/>
    </xf>
    <xf numFmtId="0" fontId="9" fillId="11" borderId="0" xfId="9" applyFont="1" applyFill="1" applyBorder="1" applyProtection="1">
      <protection locked="0"/>
    </xf>
    <xf numFmtId="0" fontId="2" fillId="13" borderId="0" xfId="1" applyFill="1" applyProtection="1">
      <protection locked="0"/>
    </xf>
    <xf numFmtId="1" fontId="9" fillId="12" borderId="0" xfId="5" applyNumberFormat="1" applyFont="1" applyFill="1" applyProtection="1">
      <protection locked="0"/>
    </xf>
    <xf numFmtId="1" fontId="9" fillId="7" borderId="0" xfId="6" applyNumberFormat="1" applyFont="1" applyProtection="1">
      <protection locked="0"/>
    </xf>
    <xf numFmtId="1" fontId="9" fillId="11" borderId="0" xfId="9" applyNumberFormat="1" applyFont="1" applyFill="1" applyProtection="1">
      <protection locked="0"/>
    </xf>
    <xf numFmtId="0" fontId="15" fillId="0" borderId="0" xfId="7" applyFont="1" applyFill="1" applyBorder="1" applyProtection="1">
      <protection locked="0"/>
    </xf>
    <xf numFmtId="0" fontId="4" fillId="0" borderId="0" xfId="7" applyFill="1" applyBorder="1" applyProtection="1">
      <protection locked="0"/>
    </xf>
    <xf numFmtId="0" fontId="4" fillId="13" borderId="2" xfId="7" applyFill="1" applyBorder="1" applyProtection="1">
      <protection locked="0"/>
    </xf>
    <xf numFmtId="1" fontId="9" fillId="12" borderId="2" xfId="1" applyNumberFormat="1" applyFont="1" applyFill="1" applyBorder="1" applyProtection="1">
      <protection locked="0"/>
    </xf>
    <xf numFmtId="1" fontId="9" fillId="17" borderId="2" xfId="1" applyNumberFormat="1" applyFont="1" applyFill="1" applyBorder="1" applyProtection="1">
      <protection locked="0"/>
    </xf>
    <xf numFmtId="1" fontId="9" fillId="11" borderId="2" xfId="1" applyNumberFormat="1" applyFont="1" applyFill="1" applyBorder="1" applyProtection="1">
      <protection locked="0"/>
    </xf>
    <xf numFmtId="0" fontId="13" fillId="0" borderId="2" xfId="0" applyFont="1" applyBorder="1" applyProtection="1">
      <protection locked="0"/>
    </xf>
    <xf numFmtId="0" fontId="0" fillId="13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16" fillId="12" borderId="0" xfId="0" applyFont="1" applyFill="1" applyProtection="1">
      <protection locked="0"/>
    </xf>
    <xf numFmtId="0" fontId="16" fillId="17" borderId="0" xfId="0" applyFont="1" applyFill="1" applyProtection="1">
      <protection locked="0"/>
    </xf>
    <xf numFmtId="0" fontId="16" fillId="11" borderId="0" xfId="0" applyFont="1" applyFill="1" applyProtection="1">
      <protection locked="0"/>
    </xf>
    <xf numFmtId="0" fontId="18" fillId="0" borderId="4" xfId="0" applyFont="1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7" borderId="5" xfId="0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0" borderId="6" xfId="0" applyFill="1" applyBorder="1" applyProtection="1">
      <protection locked="0"/>
    </xf>
    <xf numFmtId="1" fontId="5" fillId="13" borderId="3" xfId="1" applyNumberFormat="1" applyFont="1" applyFill="1" applyBorder="1" applyProtection="1"/>
    <xf numFmtId="1" fontId="5" fillId="13" borderId="0" xfId="1" applyNumberFormat="1" applyFont="1" applyFill="1" applyProtection="1"/>
    <xf numFmtId="1" fontId="8" fillId="13" borderId="2" xfId="1" applyNumberFormat="1" applyFont="1" applyFill="1" applyBorder="1" applyProtection="1"/>
    <xf numFmtId="1" fontId="16" fillId="13" borderId="2" xfId="1" applyNumberFormat="1" applyFont="1" applyFill="1" applyBorder="1" applyProtection="1"/>
    <xf numFmtId="1" fontId="9" fillId="13" borderId="0" xfId="1" applyNumberFormat="1" applyFont="1" applyFill="1" applyBorder="1" applyProtection="1"/>
    <xf numFmtId="0" fontId="5" fillId="13" borderId="0" xfId="1" applyFont="1" applyFill="1" applyBorder="1" applyProtection="1"/>
    <xf numFmtId="0" fontId="0" fillId="13" borderId="0" xfId="0" applyFill="1" applyBorder="1" applyProtection="1"/>
    <xf numFmtId="0" fontId="16" fillId="13" borderId="0" xfId="0" applyFont="1" applyFill="1" applyProtection="1"/>
    <xf numFmtId="0" fontId="8" fillId="12" borderId="2" xfId="5" applyFont="1" applyFill="1" applyBorder="1" applyProtection="1"/>
    <xf numFmtId="0" fontId="0" fillId="12" borderId="0" xfId="5" applyFont="1" applyFill="1" applyProtection="1"/>
    <xf numFmtId="0" fontId="16" fillId="12" borderId="2" xfId="5" applyFont="1" applyFill="1" applyBorder="1" applyProtection="1"/>
    <xf numFmtId="0" fontId="9" fillId="12" borderId="0" xfId="5" applyFont="1" applyFill="1" applyBorder="1" applyProtection="1"/>
    <xf numFmtId="1" fontId="8" fillId="12" borderId="2" xfId="1" applyNumberFormat="1" applyFont="1" applyFill="1" applyBorder="1" applyProtection="1"/>
    <xf numFmtId="0" fontId="0" fillId="12" borderId="0" xfId="0" applyFill="1" applyBorder="1" applyProtection="1"/>
    <xf numFmtId="0" fontId="16" fillId="12" borderId="0" xfId="0" applyFont="1" applyFill="1" applyProtection="1"/>
    <xf numFmtId="0" fontId="5" fillId="7" borderId="3" xfId="6" applyFont="1" applyBorder="1" applyProtection="1"/>
    <xf numFmtId="0" fontId="5" fillId="7" borderId="0" xfId="6" applyFont="1" applyProtection="1"/>
    <xf numFmtId="0" fontId="8" fillId="7" borderId="2" xfId="6" applyFont="1" applyBorder="1" applyProtection="1"/>
    <xf numFmtId="0" fontId="16" fillId="7" borderId="2" xfId="6" applyFont="1" applyBorder="1" applyProtection="1"/>
    <xf numFmtId="0" fontId="9" fillId="7" borderId="0" xfId="6" applyFont="1" applyBorder="1" applyProtection="1"/>
    <xf numFmtId="1" fontId="8" fillId="17" borderId="2" xfId="1" applyNumberFormat="1" applyFont="1" applyFill="1" applyBorder="1" applyProtection="1"/>
    <xf numFmtId="0" fontId="0" fillId="17" borderId="0" xfId="0" applyFill="1" applyBorder="1" applyProtection="1"/>
    <xf numFmtId="0" fontId="16" fillId="17" borderId="0" xfId="0" applyFont="1" applyFill="1" applyProtection="1"/>
    <xf numFmtId="0" fontId="5" fillId="11" borderId="3" xfId="9" applyFont="1" applyFill="1" applyBorder="1" applyProtection="1"/>
    <xf numFmtId="0" fontId="5" fillId="11" borderId="0" xfId="9" applyFont="1" applyFill="1" applyProtection="1"/>
    <xf numFmtId="0" fontId="8" fillId="11" borderId="2" xfId="9" applyFont="1" applyFill="1" applyBorder="1" applyProtection="1"/>
    <xf numFmtId="0" fontId="16" fillId="11" borderId="2" xfId="9" applyFont="1" applyFill="1" applyBorder="1" applyProtection="1"/>
    <xf numFmtId="0" fontId="9" fillId="11" borderId="0" xfId="9" applyFont="1" applyFill="1" applyBorder="1" applyProtection="1"/>
    <xf numFmtId="1" fontId="8" fillId="11" borderId="2" xfId="1" applyNumberFormat="1" applyFont="1" applyFill="1" applyBorder="1" applyProtection="1"/>
    <xf numFmtId="0" fontId="0" fillId="11" borderId="0" xfId="0" applyFill="1" applyBorder="1" applyProtection="1"/>
    <xf numFmtId="0" fontId="16" fillId="11" borderId="0" xfId="0" applyFont="1" applyFill="1" applyProtection="1"/>
    <xf numFmtId="0" fontId="0" fillId="0" borderId="0" xfId="0" applyProtection="1"/>
    <xf numFmtId="0" fontId="8" fillId="0" borderId="2" xfId="0" applyFont="1" applyBorder="1" applyProtection="1"/>
    <xf numFmtId="0" fontId="0" fillId="0" borderId="3" xfId="0" applyBorder="1" applyProtection="1"/>
    <xf numFmtId="0" fontId="8" fillId="0" borderId="0" xfId="0" applyFont="1" applyProtection="1"/>
    <xf numFmtId="0" fontId="0" fillId="0" borderId="5" xfId="0" applyBorder="1" applyProtection="1"/>
    <xf numFmtId="0" fontId="16" fillId="0" borderId="0" xfId="0" applyFont="1" applyProtection="1"/>
    <xf numFmtId="0" fontId="8" fillId="0" borderId="5" xfId="0" applyFont="1" applyBorder="1" applyProtection="1"/>
    <xf numFmtId="0" fontId="9" fillId="0" borderId="0" xfId="0" applyFont="1" applyProtection="1"/>
    <xf numFmtId="0" fontId="0" fillId="0" borderId="0" xfId="0" applyBorder="1" applyProtection="1"/>
    <xf numFmtId="0" fontId="16" fillId="0" borderId="0" xfId="0" applyFont="1" applyBorder="1" applyProtection="1"/>
    <xf numFmtId="0" fontId="5" fillId="13" borderId="3" xfId="1" applyFont="1" applyFill="1" applyBorder="1" applyProtection="1"/>
    <xf numFmtId="0" fontId="5" fillId="13" borderId="0" xfId="1" applyFont="1" applyFill="1" applyProtection="1"/>
    <xf numFmtId="9" fontId="8" fillId="13" borderId="2" xfId="1" applyNumberFormat="1" applyFont="1" applyFill="1" applyBorder="1" applyProtection="1"/>
    <xf numFmtId="9" fontId="8" fillId="13" borderId="0" xfId="1" applyNumberFormat="1" applyFont="1" applyFill="1" applyProtection="1"/>
    <xf numFmtId="9" fontId="8" fillId="13" borderId="3" xfId="1" applyNumberFormat="1" applyFont="1" applyFill="1" applyBorder="1" applyProtection="1"/>
    <xf numFmtId="9" fontId="8" fillId="13" borderId="0" xfId="1" applyNumberFormat="1" applyFont="1" applyFill="1" applyBorder="1" applyProtection="1"/>
    <xf numFmtId="9" fontId="8" fillId="13" borderId="5" xfId="1" applyNumberFormat="1" applyFont="1" applyFill="1" applyBorder="1" applyProtection="1"/>
    <xf numFmtId="1" fontId="0" fillId="13" borderId="5" xfId="0" applyNumberFormat="1" applyFill="1" applyBorder="1" applyProtection="1"/>
    <xf numFmtId="10" fontId="16" fillId="0" borderId="0" xfId="0" applyNumberFormat="1" applyFont="1" applyProtection="1"/>
    <xf numFmtId="9" fontId="8" fillId="12" borderId="2" xfId="5" applyNumberFormat="1" applyFont="1" applyFill="1" applyBorder="1" applyProtection="1"/>
    <xf numFmtId="9" fontId="8" fillId="12" borderId="0" xfId="5" applyNumberFormat="1" applyFont="1" applyFill="1" applyProtection="1"/>
    <xf numFmtId="9" fontId="8" fillId="12" borderId="3" xfId="5" applyNumberFormat="1" applyFont="1" applyFill="1" applyBorder="1" applyProtection="1"/>
    <xf numFmtId="9" fontId="8" fillId="12" borderId="0" xfId="5" applyNumberFormat="1" applyFont="1" applyFill="1" applyBorder="1" applyProtection="1"/>
    <xf numFmtId="1" fontId="0" fillId="12" borderId="5" xfId="0" applyNumberFormat="1" applyFill="1" applyBorder="1" applyProtection="1"/>
    <xf numFmtId="9" fontId="8" fillId="7" borderId="2" xfId="6" applyNumberFormat="1" applyFont="1" applyBorder="1" applyProtection="1"/>
    <xf numFmtId="9" fontId="8" fillId="7" borderId="0" xfId="6" applyNumberFormat="1" applyFont="1" applyProtection="1"/>
    <xf numFmtId="9" fontId="8" fillId="7" borderId="3" xfId="6" applyNumberFormat="1" applyFont="1" applyBorder="1" applyProtection="1"/>
    <xf numFmtId="9" fontId="8" fillId="7" borderId="0" xfId="6" applyNumberFormat="1" applyFont="1" applyBorder="1" applyProtection="1"/>
    <xf numFmtId="1" fontId="0" fillId="17" borderId="5" xfId="0" applyNumberFormat="1" applyFill="1" applyBorder="1" applyProtection="1"/>
    <xf numFmtId="9" fontId="8" fillId="11" borderId="2" xfId="9" applyNumberFormat="1" applyFont="1" applyFill="1" applyBorder="1" applyProtection="1"/>
    <xf numFmtId="9" fontId="8" fillId="11" borderId="0" xfId="9" applyNumberFormat="1" applyFont="1" applyFill="1" applyProtection="1"/>
    <xf numFmtId="9" fontId="8" fillId="11" borderId="3" xfId="9" applyNumberFormat="1" applyFont="1" applyFill="1" applyBorder="1" applyProtection="1"/>
    <xf numFmtId="9" fontId="8" fillId="11" borderId="0" xfId="9" applyNumberFormat="1" applyFont="1" applyFill="1" applyBorder="1" applyProtection="1"/>
    <xf numFmtId="1" fontId="0" fillId="11" borderId="5" xfId="0" applyNumberFormat="1" applyFill="1" applyBorder="1" applyProtection="1"/>
    <xf numFmtId="0" fontId="16" fillId="0" borderId="5" xfId="0" applyFont="1" applyFill="1" applyBorder="1" applyProtection="1"/>
    <xf numFmtId="0" fontId="19" fillId="0" borderId="0" xfId="0" applyFont="1"/>
    <xf numFmtId="0" fontId="0" fillId="18" borderId="0" xfId="0" applyFill="1"/>
    <xf numFmtId="0" fontId="0" fillId="19" borderId="0" xfId="0" applyFont="1" applyFill="1"/>
    <xf numFmtId="0" fontId="0" fillId="13" borderId="0" xfId="0" applyFill="1"/>
    <xf numFmtId="6" fontId="0" fillId="0" borderId="0" xfId="0" applyNumberFormat="1"/>
    <xf numFmtId="0" fontId="20" fillId="0" borderId="0" xfId="0" applyFont="1" applyProtection="1">
      <protection locked="0"/>
    </xf>
    <xf numFmtId="0" fontId="21" fillId="13" borderId="2" xfId="1" applyFont="1" applyFill="1" applyBorder="1" applyProtection="1">
      <protection locked="0"/>
    </xf>
    <xf numFmtId="0" fontId="21" fillId="13" borderId="2" xfId="1" applyFont="1" applyFill="1" applyBorder="1" applyAlignment="1" applyProtection="1">
      <alignment horizontal="center"/>
      <protection locked="0"/>
    </xf>
    <xf numFmtId="0" fontId="21" fillId="12" borderId="2" xfId="5" applyFont="1" applyFill="1" applyBorder="1" applyProtection="1">
      <protection locked="0"/>
    </xf>
    <xf numFmtId="0" fontId="21" fillId="7" borderId="2" xfId="6" applyFont="1" applyBorder="1" applyProtection="1">
      <protection locked="0"/>
    </xf>
    <xf numFmtId="0" fontId="21" fillId="11" borderId="2" xfId="9" applyFont="1" applyFill="1" applyBorder="1" applyProtection="1">
      <protection locked="0"/>
    </xf>
    <xf numFmtId="0" fontId="0" fillId="20" borderId="0" xfId="0" applyFill="1" applyProtection="1">
      <protection locked="0"/>
    </xf>
    <xf numFmtId="0" fontId="1" fillId="20" borderId="0" xfId="0" applyFont="1" applyFill="1" applyProtection="1">
      <protection locked="0"/>
    </xf>
    <xf numFmtId="0" fontId="0" fillId="21" borderId="0" xfId="0" applyFill="1"/>
    <xf numFmtId="8" fontId="0" fillId="0" borderId="0" xfId="0" applyNumberFormat="1"/>
    <xf numFmtId="8" fontId="22" fillId="0" borderId="0" xfId="0" applyNumberFormat="1" applyFont="1"/>
    <xf numFmtId="6" fontId="0" fillId="22" borderId="4" xfId="0" applyNumberFormat="1" applyFill="1" applyBorder="1"/>
    <xf numFmtId="6" fontId="0" fillId="22" borderId="5" xfId="0" applyNumberFormat="1" applyFill="1" applyBorder="1"/>
    <xf numFmtId="6" fontId="0" fillId="22" borderId="6" xfId="0" applyNumberFormat="1" applyFill="1" applyBorder="1"/>
    <xf numFmtId="6" fontId="23" fillId="22" borderId="4" xfId="0" applyNumberFormat="1" applyFont="1" applyFill="1" applyBorder="1"/>
    <xf numFmtId="6" fontId="23" fillId="22" borderId="5" xfId="0" applyNumberFormat="1" applyFont="1" applyFill="1" applyBorder="1"/>
    <xf numFmtId="6" fontId="23" fillId="22" borderId="6" xfId="0" applyNumberFormat="1" applyFont="1" applyFill="1" applyBorder="1"/>
    <xf numFmtId="0" fontId="2" fillId="13" borderId="5" xfId="1" applyFill="1" applyBorder="1" applyProtection="1"/>
    <xf numFmtId="0" fontId="0" fillId="12" borderId="5" xfId="0" applyFill="1" applyBorder="1" applyProtection="1"/>
    <xf numFmtId="9" fontId="8" fillId="12" borderId="5" xfId="5" applyNumberFormat="1" applyFont="1" applyFill="1" applyBorder="1" applyProtection="1"/>
    <xf numFmtId="0" fontId="0" fillId="17" borderId="5" xfId="0" applyFill="1" applyBorder="1" applyProtection="1"/>
    <xf numFmtId="9" fontId="8" fillId="7" borderId="5" xfId="6" applyNumberFormat="1" applyFont="1" applyBorder="1" applyProtection="1"/>
    <xf numFmtId="0" fontId="0" fillId="11" borderId="5" xfId="0" applyFill="1" applyBorder="1" applyProtection="1"/>
    <xf numFmtId="9" fontId="8" fillId="11" borderId="5" xfId="9" applyNumberFormat="1" applyFont="1" applyFill="1" applyBorder="1" applyProtection="1"/>
    <xf numFmtId="0" fontId="0" fillId="0" borderId="0" xfId="0" applyAlignment="1" applyProtection="1">
      <alignment horizontal="center"/>
      <protection locked="0"/>
    </xf>
  </cellXfs>
  <cellStyles count="11">
    <cellStyle name="60% - Accent2" xfId="10" builtinId="36"/>
    <cellStyle name="60% - Accent4" xfId="5" builtinId="44"/>
    <cellStyle name="60% - Accent5" xfId="6" builtinId="48"/>
    <cellStyle name="60% - Accent6" xfId="9" builtinId="52"/>
    <cellStyle name="Accent1" xfId="2" builtinId="29"/>
    <cellStyle name="Accent3" xfId="3" builtinId="37"/>
    <cellStyle name="Accent4" xfId="4" builtinId="41"/>
    <cellStyle name="Accent6" xfId="8" builtinId="49"/>
    <cellStyle name="Good" xfId="1" builtinId="26"/>
    <cellStyle name="Linked Cell" xfId="7" builtinId="2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  <a:r>
              <a:rPr lang="en-US" baseline="0"/>
              <a:t> : </a:t>
            </a:r>
            <a:r>
              <a:rPr lang="en-US" b="0">
                <a:solidFill>
                  <a:schemeClr val="accent5">
                    <a:lumMod val="60000"/>
                    <a:lumOff val="40000"/>
                  </a:schemeClr>
                </a:solidFill>
                <a:effectLst/>
              </a:rPr>
              <a:t>HTC ThunderBolt 4G</a:t>
            </a:r>
          </a:p>
        </c:rich>
      </c:tx>
      <c:layout>
        <c:manualLayout>
          <c:xMode val="edge"/>
          <c:yMode val="edge"/>
          <c:x val="0.22101821660924573"/>
          <c:y val="7.6628352490421452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84065651660025"/>
          <c:y val="0.12290252511539505"/>
          <c:w val="0.84352346910903786"/>
          <c:h val="0.6531061634537062"/>
        </c:manualLayout>
      </c:layout>
      <c:bar3DChart>
        <c:barDir val="col"/>
        <c:grouping val="clustered"/>
        <c:varyColors val="0"/>
        <c:ser>
          <c:idx val="0"/>
          <c:order val="0"/>
          <c:tx>
            <c:v>Smartphone 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4"/>
              <c:pt idx="0">
                <c:v>Apple Iphone 4S</c:v>
              </c:pt>
              <c:pt idx="1">
                <c:v>Nokia N8</c:v>
              </c:pt>
              <c:pt idx="2">
                <c:v>BlackBerry 9900</c:v>
              </c:pt>
              <c:pt idx="3">
                <c:v>HTC ThunderBolt 4G</c:v>
              </c:pt>
            </c:strLit>
          </c:cat>
          <c:val>
            <c:numRef>
              <c:f>(WSM!$G$57,WSM!$J$57,WSM!$M$57,WSM!$P$57)</c:f>
              <c:numCache>
                <c:formatCode>0.00%</c:formatCode>
                <c:ptCount val="4"/>
                <c:pt idx="0">
                  <c:v>0.71072744045429126</c:v>
                </c:pt>
                <c:pt idx="1">
                  <c:v>0.64168257143250496</c:v>
                </c:pt>
                <c:pt idx="2">
                  <c:v>0.64911729922620975</c:v>
                </c:pt>
                <c:pt idx="3">
                  <c:v>0.74823231100767895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432128"/>
        <c:axId val="98434048"/>
        <c:axId val="0"/>
      </c:bar3DChart>
      <c:catAx>
        <c:axId val="9843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</a:t>
                </a:r>
                <a:r>
                  <a:rPr lang="en-US" baseline="0"/>
                  <a:t> result of comparison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434048"/>
        <c:crosses val="autoZero"/>
        <c:auto val="0"/>
        <c:lblAlgn val="ctr"/>
        <c:lblOffset val="100"/>
        <c:tickMarkSkip val="2"/>
        <c:noMultiLvlLbl val="0"/>
      </c:catAx>
      <c:valAx>
        <c:axId val="98434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843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1828801</xdr:colOff>
      <xdr:row>58</xdr:row>
      <xdr:rowOff>33867</xdr:rowOff>
    </xdr:from>
    <xdr:to>
      <xdr:col>11</xdr:col>
      <xdr:colOff>220132</xdr:colOff>
      <xdr:row>73</xdr:row>
      <xdr:rowOff>50801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118533</xdr:colOff>
      <xdr:row>0</xdr:row>
      <xdr:rowOff>33866</xdr:rowOff>
    </xdr:from>
    <xdr:to>
      <xdr:col>6</xdr:col>
      <xdr:colOff>529166</xdr:colOff>
      <xdr:row>6</xdr:row>
      <xdr:rowOff>325966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066" y="33866"/>
          <a:ext cx="1409700" cy="1409700"/>
        </a:xfrm>
        <a:prstGeom prst="rect">
          <a:avLst/>
        </a:prstGeom>
      </xdr:spPr>
    </xdr:pic>
    <xdr:clientData/>
  </xdr:twoCellAnchor>
  <xdr:twoCellAnchor editAs="oneCell">
    <xdr:from>
      <xdr:col>9</xdr:col>
      <xdr:colOff>575735</xdr:colOff>
      <xdr:row>0</xdr:row>
      <xdr:rowOff>0</xdr:rowOff>
    </xdr:from>
    <xdr:to>
      <xdr:col>12</xdr:col>
      <xdr:colOff>512235</xdr:colOff>
      <xdr:row>6</xdr:row>
      <xdr:rowOff>292100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7735" y="0"/>
          <a:ext cx="1409700" cy="1409700"/>
        </a:xfrm>
        <a:prstGeom prst="rect">
          <a:avLst/>
        </a:prstGeom>
      </xdr:spPr>
    </xdr:pic>
    <xdr:clientData/>
  </xdr:twoCellAnchor>
  <xdr:twoCellAnchor editAs="oneCell">
    <xdr:from>
      <xdr:col>7</xdr:col>
      <xdr:colOff>16934</xdr:colOff>
      <xdr:row>0</xdr:row>
      <xdr:rowOff>0</xdr:rowOff>
    </xdr:from>
    <xdr:to>
      <xdr:col>9</xdr:col>
      <xdr:colOff>560494</xdr:colOff>
      <xdr:row>6</xdr:row>
      <xdr:rowOff>313267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3734" y="0"/>
          <a:ext cx="1508760" cy="1430867"/>
        </a:xfrm>
        <a:prstGeom prst="rect">
          <a:avLst/>
        </a:prstGeom>
      </xdr:spPr>
    </xdr:pic>
    <xdr:clientData/>
  </xdr:twoCellAnchor>
  <xdr:twoCellAnchor editAs="oneCell">
    <xdr:from>
      <xdr:col>13</xdr:col>
      <xdr:colOff>372533</xdr:colOff>
      <xdr:row>0</xdr:row>
      <xdr:rowOff>16934</xdr:rowOff>
    </xdr:from>
    <xdr:to>
      <xdr:col>15</xdr:col>
      <xdr:colOff>268224</xdr:colOff>
      <xdr:row>7</xdr:row>
      <xdr:rowOff>6774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1133" y="16934"/>
          <a:ext cx="877824" cy="1463040"/>
        </a:xfrm>
        <a:prstGeom prst="rect">
          <a:avLst/>
        </a:prstGeom>
      </xdr:spPr>
    </xdr:pic>
    <xdr:clientData/>
  </xdr:twoCellAnchor>
  <xdr:twoCellAnchor>
    <xdr:from>
      <xdr:col>0</xdr:col>
      <xdr:colOff>2506133</xdr:colOff>
      <xdr:row>49</xdr:row>
      <xdr:rowOff>67733</xdr:rowOff>
    </xdr:from>
    <xdr:to>
      <xdr:col>0</xdr:col>
      <xdr:colOff>2565400</xdr:colOff>
      <xdr:row>51</xdr:row>
      <xdr:rowOff>160867</xdr:rowOff>
    </xdr:to>
    <xdr:sp macro="" textlink="">
      <xdr:nvSpPr>
        <xdr:cNvPr id="13" name="Left Brace 12"/>
        <xdr:cNvSpPr/>
      </xdr:nvSpPr>
      <xdr:spPr>
        <a:xfrm>
          <a:off x="2506133" y="9702800"/>
          <a:ext cx="59267" cy="482600"/>
        </a:xfrm>
        <a:prstGeom prst="leftBrace">
          <a:avLst/>
        </a:prstGeom>
        <a:solidFill>
          <a:schemeClr val="bg1"/>
        </a:solidFill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tabSelected="1" topLeftCell="A41" zoomScale="90" zoomScaleNormal="90" workbookViewId="0">
      <selection activeCell="D80" sqref="D80"/>
    </sheetView>
  </sheetViews>
  <sheetFormatPr defaultRowHeight="14.4" x14ac:dyDescent="0.3"/>
  <cols>
    <col min="1" max="1" width="38.44140625" style="17" bestFit="1" customWidth="1"/>
    <col min="2" max="2" width="31.6640625" style="17" bestFit="1" customWidth="1"/>
    <col min="3" max="3" width="7" style="17" customWidth="1"/>
    <col min="4" max="4" width="7.88671875" style="17" customWidth="1"/>
    <col min="5" max="5" width="6.88671875" style="17" customWidth="1"/>
    <col min="6" max="6" width="7.6640625" style="17" customWidth="1"/>
    <col min="7" max="7" width="8.5546875" style="17" customWidth="1"/>
    <col min="8" max="8" width="7.44140625" style="17" customWidth="1"/>
    <col min="9" max="9" width="6.6640625" style="17" customWidth="1"/>
    <col min="10" max="10" width="8.88671875" style="17" customWidth="1"/>
    <col min="11" max="11" width="6.44140625" style="17" customWidth="1"/>
    <col min="12" max="12" width="6.109375" style="17" customWidth="1"/>
    <col min="13" max="13" width="7.77734375" style="17" bestFit="1" customWidth="1"/>
    <col min="14" max="14" width="6.88671875" style="17" customWidth="1"/>
    <col min="15" max="15" width="7.44140625" style="17" customWidth="1"/>
    <col min="16" max="16" width="8.33203125" style="17" bestFit="1" customWidth="1"/>
    <col min="17" max="17" width="12.109375" style="17" customWidth="1"/>
    <col min="18" max="18" width="15.6640625" style="17" customWidth="1"/>
    <col min="19" max="16384" width="8.88671875" style="17"/>
  </cols>
  <sheetData>
    <row r="1" spans="1:22" x14ac:dyDescent="0.3"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22" x14ac:dyDescent="0.3"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22" x14ac:dyDescent="0.3"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22" x14ac:dyDescent="0.3"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</row>
    <row r="5" spans="1:22" x14ac:dyDescent="0.3"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</row>
    <row r="6" spans="1:22" x14ac:dyDescent="0.3"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</row>
    <row r="7" spans="1:22" s="15" customFormat="1" ht="28.5" customHeight="1" x14ac:dyDescent="0.5">
      <c r="A7" s="152" t="s">
        <v>45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</row>
    <row r="8" spans="1:22" x14ac:dyDescent="0.3">
      <c r="A8" s="16" t="s">
        <v>36</v>
      </c>
      <c r="B8" s="16" t="s">
        <v>34</v>
      </c>
      <c r="E8" s="18" t="s">
        <v>16</v>
      </c>
      <c r="F8" s="18"/>
      <c r="G8" s="18"/>
      <c r="H8" s="19" t="s">
        <v>49</v>
      </c>
      <c r="I8" s="20"/>
      <c r="J8" s="20"/>
      <c r="K8" s="21" t="s">
        <v>37</v>
      </c>
      <c r="L8" s="22"/>
      <c r="M8" s="22"/>
      <c r="N8" s="23" t="s">
        <v>50</v>
      </c>
      <c r="O8" s="24"/>
      <c r="P8" s="24"/>
      <c r="Q8" s="25" t="s">
        <v>33</v>
      </c>
    </row>
    <row r="9" spans="1:22" ht="15.6" x14ac:dyDescent="0.3">
      <c r="A9" s="26" t="s">
        <v>0</v>
      </c>
      <c r="B9" s="27">
        <v>7</v>
      </c>
      <c r="C9" s="17" t="s">
        <v>4</v>
      </c>
      <c r="E9" s="153" t="s">
        <v>46</v>
      </c>
      <c r="F9" s="154" t="s">
        <v>51</v>
      </c>
      <c r="G9" s="153" t="s">
        <v>48</v>
      </c>
      <c r="H9" s="155" t="s">
        <v>46</v>
      </c>
      <c r="I9" s="155" t="s">
        <v>47</v>
      </c>
      <c r="J9" s="155" t="s">
        <v>48</v>
      </c>
      <c r="K9" s="156" t="s">
        <v>46</v>
      </c>
      <c r="L9" s="156" t="s">
        <v>52</v>
      </c>
      <c r="M9" s="156" t="s">
        <v>48</v>
      </c>
      <c r="N9" s="157" t="s">
        <v>46</v>
      </c>
      <c r="O9" s="157" t="s">
        <v>52</v>
      </c>
      <c r="P9" s="157" t="s">
        <v>48</v>
      </c>
      <c r="Q9" s="28"/>
      <c r="S9" s="29"/>
      <c r="T9" s="29"/>
      <c r="U9" s="29"/>
      <c r="V9" s="30"/>
    </row>
    <row r="10" spans="1:22" x14ac:dyDescent="0.3">
      <c r="B10" s="17" t="s">
        <v>1</v>
      </c>
      <c r="C10" s="17">
        <v>9</v>
      </c>
      <c r="E10" s="6">
        <v>9</v>
      </c>
      <c r="F10" s="81">
        <f>(C10*E10)</f>
        <v>81</v>
      </c>
      <c r="G10" s="122"/>
      <c r="H10" s="7">
        <v>8</v>
      </c>
      <c r="I10" s="8">
        <f>C10*H10</f>
        <v>72</v>
      </c>
      <c r="J10" s="31"/>
      <c r="K10" s="9">
        <v>8</v>
      </c>
      <c r="L10" s="96">
        <f>C10*K10</f>
        <v>72</v>
      </c>
      <c r="M10" s="9"/>
      <c r="N10" s="10">
        <v>9</v>
      </c>
      <c r="O10" s="104">
        <f>(C10*N10)</f>
        <v>81</v>
      </c>
      <c r="P10" s="10"/>
      <c r="Q10" s="112">
        <f>C10*10</f>
        <v>90</v>
      </c>
      <c r="S10" s="29"/>
      <c r="T10" s="29"/>
      <c r="U10" s="29"/>
      <c r="V10" s="30"/>
    </row>
    <row r="11" spans="1:22" x14ac:dyDescent="0.3">
      <c r="B11" s="17" t="s">
        <v>2</v>
      </c>
      <c r="C11" s="17">
        <v>8</v>
      </c>
      <c r="E11" s="2">
        <v>6</v>
      </c>
      <c r="F11" s="82">
        <f>(C11*E11)</f>
        <v>48</v>
      </c>
      <c r="G11" s="123"/>
      <c r="H11" s="3">
        <v>7</v>
      </c>
      <c r="I11" s="1">
        <f>C11*H11</f>
        <v>56</v>
      </c>
      <c r="J11" s="34"/>
      <c r="K11" s="4">
        <v>7</v>
      </c>
      <c r="L11" s="97">
        <f t="shared" ref="L11:L39" si="0">C11*K11</f>
        <v>56</v>
      </c>
      <c r="M11" s="35"/>
      <c r="N11" s="5">
        <v>7</v>
      </c>
      <c r="O11" s="105">
        <f t="shared" ref="O11:O41" si="1">(C11*N11)</f>
        <v>56</v>
      </c>
      <c r="P11" s="36"/>
      <c r="Q11" s="112">
        <f>C11*10</f>
        <v>80</v>
      </c>
      <c r="S11" s="30"/>
      <c r="T11" s="30"/>
      <c r="U11" s="30"/>
      <c r="V11" s="30"/>
    </row>
    <row r="12" spans="1:22" x14ac:dyDescent="0.3">
      <c r="B12" s="17" t="s">
        <v>3</v>
      </c>
      <c r="C12" s="17">
        <v>9</v>
      </c>
      <c r="E12" s="2">
        <v>9</v>
      </c>
      <c r="F12" s="82">
        <f>(C12*E12)</f>
        <v>81</v>
      </c>
      <c r="G12" s="123"/>
      <c r="H12" s="3">
        <v>7</v>
      </c>
      <c r="I12" s="1">
        <f>C12*H12</f>
        <v>63</v>
      </c>
      <c r="J12" s="34"/>
      <c r="K12" s="4">
        <v>5</v>
      </c>
      <c r="L12" s="97">
        <f t="shared" si="0"/>
        <v>45</v>
      </c>
      <c r="M12" s="35"/>
      <c r="N12" s="5">
        <v>8</v>
      </c>
      <c r="O12" s="105">
        <f t="shared" si="1"/>
        <v>72</v>
      </c>
      <c r="P12" s="36"/>
      <c r="Q12" s="112">
        <f>C12*10</f>
        <v>90</v>
      </c>
    </row>
    <row r="13" spans="1:22" x14ac:dyDescent="0.3">
      <c r="B13" s="17" t="s">
        <v>4</v>
      </c>
      <c r="C13" s="17">
        <v>6</v>
      </c>
      <c r="E13" s="2">
        <v>4</v>
      </c>
      <c r="F13" s="82">
        <f>(C13*E13)</f>
        <v>24</v>
      </c>
      <c r="G13" s="123"/>
      <c r="H13" s="3">
        <v>5</v>
      </c>
      <c r="I13" s="1">
        <f>C13*H13</f>
        <v>30</v>
      </c>
      <c r="J13" s="34"/>
      <c r="K13" s="4">
        <v>4</v>
      </c>
      <c r="L13" s="97">
        <f t="shared" si="0"/>
        <v>24</v>
      </c>
      <c r="M13" s="35"/>
      <c r="N13" s="5">
        <v>4</v>
      </c>
      <c r="O13" s="105">
        <f t="shared" si="1"/>
        <v>24</v>
      </c>
      <c r="P13" s="36"/>
      <c r="Q13" s="112">
        <f>C13*10</f>
        <v>60</v>
      </c>
    </row>
    <row r="14" spans="1:22" x14ac:dyDescent="0.3">
      <c r="B14" s="17" t="s">
        <v>20</v>
      </c>
      <c r="C14" s="17">
        <v>5</v>
      </c>
      <c r="E14" s="2">
        <v>7</v>
      </c>
      <c r="F14" s="82">
        <f>(C14*E14)</f>
        <v>35</v>
      </c>
      <c r="G14" s="123"/>
      <c r="H14" s="3">
        <v>3</v>
      </c>
      <c r="I14" s="1">
        <f>C14*H14</f>
        <v>15</v>
      </c>
      <c r="J14" s="34"/>
      <c r="K14" s="4">
        <v>5</v>
      </c>
      <c r="L14" s="97">
        <f t="shared" si="0"/>
        <v>25</v>
      </c>
      <c r="M14" s="35"/>
      <c r="N14" s="5">
        <v>6</v>
      </c>
      <c r="O14" s="105">
        <f t="shared" si="1"/>
        <v>30</v>
      </c>
      <c r="P14" s="36"/>
      <c r="Q14" s="112">
        <f>C14*10</f>
        <v>50</v>
      </c>
    </row>
    <row r="15" spans="1:22" ht="15.6" x14ac:dyDescent="0.3">
      <c r="E15" s="11"/>
      <c r="F15" s="83">
        <f>SUM(F10:F14)</f>
        <v>269</v>
      </c>
      <c r="G15" s="124">
        <f>F15/Q15</f>
        <v>0.72702702702702704</v>
      </c>
      <c r="H15" s="37"/>
      <c r="I15" s="89">
        <f>SUM(I10:I14)</f>
        <v>236</v>
      </c>
      <c r="J15" s="131">
        <f>I15/Q15</f>
        <v>0.63783783783783787</v>
      </c>
      <c r="K15" s="38"/>
      <c r="L15" s="98">
        <f>SUM(L10:L14)</f>
        <v>222</v>
      </c>
      <c r="M15" s="136">
        <f>L15/Q15</f>
        <v>0.6</v>
      </c>
      <c r="N15" s="39"/>
      <c r="O15" s="106">
        <f>SUM(O10:O14)</f>
        <v>263</v>
      </c>
      <c r="P15" s="141">
        <f>O15/Q15</f>
        <v>0.71081081081081077</v>
      </c>
      <c r="Q15" s="113">
        <f>SUM(Q10:Q14)</f>
        <v>370</v>
      </c>
    </row>
    <row r="16" spans="1:22" ht="15.6" x14ac:dyDescent="0.3">
      <c r="A16" s="26" t="s">
        <v>5</v>
      </c>
      <c r="B16" s="27">
        <v>8</v>
      </c>
      <c r="E16" s="32"/>
      <c r="F16" s="82"/>
      <c r="G16" s="125"/>
      <c r="H16" s="3"/>
      <c r="I16" s="1"/>
      <c r="J16" s="132"/>
      <c r="K16" s="4"/>
      <c r="L16" s="97"/>
      <c r="M16" s="137"/>
      <c r="N16" s="5"/>
      <c r="O16" s="105"/>
      <c r="P16" s="142"/>
      <c r="Q16" s="112"/>
    </row>
    <row r="17" spans="1:17" ht="15.6" x14ac:dyDescent="0.3">
      <c r="B17" s="17" t="s">
        <v>6</v>
      </c>
      <c r="C17" s="17">
        <v>7</v>
      </c>
      <c r="E17" s="6">
        <v>7</v>
      </c>
      <c r="F17" s="81">
        <f>(C17*E17)</f>
        <v>49</v>
      </c>
      <c r="G17" s="126"/>
      <c r="H17" s="7">
        <v>6</v>
      </c>
      <c r="I17" s="8">
        <f t="shared" ref="I17:I39" si="2">C17*H17</f>
        <v>42</v>
      </c>
      <c r="J17" s="133"/>
      <c r="K17" s="9">
        <v>8</v>
      </c>
      <c r="L17" s="96">
        <f t="shared" si="0"/>
        <v>56</v>
      </c>
      <c r="M17" s="138"/>
      <c r="N17" s="10">
        <v>8</v>
      </c>
      <c r="O17" s="104">
        <f t="shared" si="1"/>
        <v>56</v>
      </c>
      <c r="P17" s="143"/>
      <c r="Q17" s="114">
        <f>C17*10</f>
        <v>70</v>
      </c>
    </row>
    <row r="18" spans="1:17" ht="15.6" x14ac:dyDescent="0.3">
      <c r="B18" s="17" t="s">
        <v>21</v>
      </c>
      <c r="C18" s="17">
        <v>6</v>
      </c>
      <c r="E18" s="2">
        <v>8</v>
      </c>
      <c r="F18" s="82">
        <f>(C18*E18)</f>
        <v>48</v>
      </c>
      <c r="G18" s="125"/>
      <c r="H18" s="3">
        <v>7</v>
      </c>
      <c r="I18" s="1">
        <f t="shared" si="2"/>
        <v>42</v>
      </c>
      <c r="J18" s="132"/>
      <c r="K18" s="4">
        <v>7</v>
      </c>
      <c r="L18" s="97">
        <f t="shared" si="0"/>
        <v>42</v>
      </c>
      <c r="M18" s="137"/>
      <c r="N18" s="5">
        <v>8</v>
      </c>
      <c r="O18" s="105">
        <f t="shared" si="1"/>
        <v>48</v>
      </c>
      <c r="P18" s="142"/>
      <c r="Q18" s="112">
        <f>C18*10</f>
        <v>60</v>
      </c>
    </row>
    <row r="19" spans="1:17" ht="15.6" x14ac:dyDescent="0.3">
      <c r="B19" s="17" t="s">
        <v>12</v>
      </c>
      <c r="C19" s="17">
        <v>9</v>
      </c>
      <c r="E19" s="2">
        <v>9</v>
      </c>
      <c r="F19" s="82">
        <f>(C19*E19)</f>
        <v>81</v>
      </c>
      <c r="G19" s="125"/>
      <c r="H19" s="3">
        <v>8</v>
      </c>
      <c r="I19" s="1">
        <f t="shared" si="2"/>
        <v>72</v>
      </c>
      <c r="J19" s="132"/>
      <c r="K19" s="4">
        <v>8</v>
      </c>
      <c r="L19" s="97">
        <f t="shared" si="0"/>
        <v>72</v>
      </c>
      <c r="M19" s="137"/>
      <c r="N19" s="5">
        <v>8</v>
      </c>
      <c r="O19" s="105">
        <f t="shared" si="1"/>
        <v>72</v>
      </c>
      <c r="P19" s="142"/>
      <c r="Q19" s="112">
        <f>C19*10</f>
        <v>90</v>
      </c>
    </row>
    <row r="20" spans="1:17" ht="15.6" x14ac:dyDescent="0.3">
      <c r="B20" s="17" t="s">
        <v>11</v>
      </c>
      <c r="C20" s="17">
        <v>5</v>
      </c>
      <c r="E20" s="2">
        <v>8</v>
      </c>
      <c r="F20" s="82">
        <f>(C20*E20)</f>
        <v>40</v>
      </c>
      <c r="G20" s="125"/>
      <c r="H20" s="3">
        <v>7</v>
      </c>
      <c r="I20" s="1">
        <f t="shared" si="2"/>
        <v>35</v>
      </c>
      <c r="J20" s="132"/>
      <c r="K20" s="4">
        <v>7</v>
      </c>
      <c r="L20" s="97">
        <f t="shared" si="0"/>
        <v>35</v>
      </c>
      <c r="M20" s="137"/>
      <c r="N20" s="5">
        <v>7</v>
      </c>
      <c r="O20" s="105">
        <f t="shared" si="1"/>
        <v>35</v>
      </c>
      <c r="P20" s="142"/>
      <c r="Q20" s="112">
        <f>C20*10</f>
        <v>50</v>
      </c>
    </row>
    <row r="21" spans="1:17" ht="15.6" x14ac:dyDescent="0.3">
      <c r="B21" s="17" t="s">
        <v>53</v>
      </c>
      <c r="C21" s="17">
        <v>7</v>
      </c>
      <c r="E21" s="2">
        <v>7</v>
      </c>
      <c r="F21" s="82">
        <f>(C21*E21)</f>
        <v>49</v>
      </c>
      <c r="G21" s="125"/>
      <c r="H21" s="3">
        <v>8</v>
      </c>
      <c r="I21" s="1">
        <f t="shared" si="2"/>
        <v>56</v>
      </c>
      <c r="J21" s="132"/>
      <c r="K21" s="4">
        <v>6</v>
      </c>
      <c r="L21" s="97">
        <f t="shared" si="0"/>
        <v>42</v>
      </c>
      <c r="M21" s="137"/>
      <c r="N21" s="5">
        <v>9</v>
      </c>
      <c r="O21" s="105">
        <f t="shared" si="1"/>
        <v>63</v>
      </c>
      <c r="P21" s="142"/>
      <c r="Q21" s="112">
        <f>C21*10</f>
        <v>70</v>
      </c>
    </row>
    <row r="22" spans="1:17" ht="16.5" customHeight="1" x14ac:dyDescent="0.3">
      <c r="E22" s="11"/>
      <c r="F22" s="83">
        <f>SUM(F17:F21)</f>
        <v>267</v>
      </c>
      <c r="G22" s="124">
        <f>F22/Q22</f>
        <v>0.78529411764705881</v>
      </c>
      <c r="H22" s="37"/>
      <c r="I22" s="89">
        <f>SUM(I17:I21)</f>
        <v>247</v>
      </c>
      <c r="J22" s="131">
        <f>I22/Q22</f>
        <v>0.72647058823529409</v>
      </c>
      <c r="K22" s="38"/>
      <c r="L22" s="98">
        <f>SUM(L17:L21)</f>
        <v>247</v>
      </c>
      <c r="M22" s="136">
        <f>L22/Q22</f>
        <v>0.72647058823529409</v>
      </c>
      <c r="N22" s="39"/>
      <c r="O22" s="106">
        <f>SUM(O17:O21)</f>
        <v>274</v>
      </c>
      <c r="P22" s="141">
        <f>O22/Q22</f>
        <v>0.80588235294117649</v>
      </c>
      <c r="Q22" s="115">
        <f>SUM(Q17:Q21)</f>
        <v>340</v>
      </c>
    </row>
    <row r="23" spans="1:17" ht="16.5" customHeight="1" x14ac:dyDescent="0.3">
      <c r="A23" s="40" t="s">
        <v>18</v>
      </c>
      <c r="B23" s="41">
        <v>9</v>
      </c>
      <c r="E23" s="32"/>
      <c r="F23" s="82"/>
      <c r="G23" s="125"/>
      <c r="H23" s="3"/>
      <c r="I23" s="1"/>
      <c r="J23" s="132"/>
      <c r="K23" s="4"/>
      <c r="L23" s="97"/>
      <c r="M23" s="137"/>
      <c r="N23" s="5"/>
      <c r="O23" s="105"/>
      <c r="P23" s="142"/>
      <c r="Q23" s="116"/>
    </row>
    <row r="24" spans="1:17" ht="15.6" x14ac:dyDescent="0.3">
      <c r="B24" s="17" t="s">
        <v>22</v>
      </c>
      <c r="C24" s="17">
        <v>5</v>
      </c>
      <c r="E24" s="6">
        <v>4</v>
      </c>
      <c r="F24" s="81">
        <f>(C24*E24)</f>
        <v>20</v>
      </c>
      <c r="G24" s="126"/>
      <c r="H24" s="7">
        <v>3</v>
      </c>
      <c r="I24" s="8">
        <f t="shared" si="2"/>
        <v>15</v>
      </c>
      <c r="J24" s="133"/>
      <c r="K24" s="9">
        <v>4</v>
      </c>
      <c r="L24" s="96">
        <f t="shared" si="0"/>
        <v>20</v>
      </c>
      <c r="M24" s="138"/>
      <c r="N24" s="10">
        <v>4</v>
      </c>
      <c r="O24" s="104">
        <f t="shared" si="1"/>
        <v>20</v>
      </c>
      <c r="P24" s="143"/>
      <c r="Q24" s="112">
        <f>C24*10</f>
        <v>50</v>
      </c>
    </row>
    <row r="25" spans="1:17" ht="15.6" x14ac:dyDescent="0.3">
      <c r="B25" s="17" t="s">
        <v>23</v>
      </c>
      <c r="C25" s="17">
        <v>6</v>
      </c>
      <c r="E25" s="2">
        <v>6</v>
      </c>
      <c r="F25" s="82">
        <f>(C25*E25)</f>
        <v>36</v>
      </c>
      <c r="G25" s="125"/>
      <c r="H25" s="3">
        <v>4</v>
      </c>
      <c r="I25" s="1">
        <f t="shared" si="2"/>
        <v>24</v>
      </c>
      <c r="J25" s="132"/>
      <c r="K25" s="4">
        <v>5</v>
      </c>
      <c r="L25" s="97">
        <f t="shared" si="0"/>
        <v>30</v>
      </c>
      <c r="M25" s="137"/>
      <c r="N25" s="5">
        <v>6</v>
      </c>
      <c r="O25" s="105">
        <f t="shared" si="1"/>
        <v>36</v>
      </c>
      <c r="P25" s="142"/>
      <c r="Q25" s="112">
        <f>C25*10</f>
        <v>60</v>
      </c>
    </row>
    <row r="26" spans="1:17" ht="15.6" x14ac:dyDescent="0.3">
      <c r="B26" s="17" t="s">
        <v>35</v>
      </c>
      <c r="C26" s="17">
        <v>9</v>
      </c>
      <c r="E26" s="2">
        <v>8</v>
      </c>
      <c r="F26" s="82">
        <f>(C26*E26)</f>
        <v>72</v>
      </c>
      <c r="G26" s="125"/>
      <c r="H26" s="3">
        <v>8</v>
      </c>
      <c r="I26" s="1">
        <f t="shared" si="2"/>
        <v>72</v>
      </c>
      <c r="J26" s="132"/>
      <c r="K26" s="4">
        <v>7</v>
      </c>
      <c r="L26" s="97">
        <f t="shared" si="0"/>
        <v>63</v>
      </c>
      <c r="M26" s="137"/>
      <c r="N26" s="5">
        <v>9</v>
      </c>
      <c r="O26" s="105">
        <f t="shared" si="1"/>
        <v>81</v>
      </c>
      <c r="P26" s="142"/>
      <c r="Q26" s="112">
        <f>C26*10</f>
        <v>90</v>
      </c>
    </row>
    <row r="27" spans="1:17" ht="16.5" customHeight="1" x14ac:dyDescent="0.3">
      <c r="E27" s="11"/>
      <c r="F27" s="83">
        <f>SUM(F24:F26)</f>
        <v>128</v>
      </c>
      <c r="G27" s="124">
        <f>F27/Q27</f>
        <v>0.64</v>
      </c>
      <c r="H27" s="42"/>
      <c r="I27" s="89">
        <f>SUM(I24:I26)</f>
        <v>111</v>
      </c>
      <c r="J27" s="131">
        <f>I27/Q27</f>
        <v>0.55500000000000005</v>
      </c>
      <c r="K27" s="43"/>
      <c r="L27" s="98">
        <f>SUM(L24:L26)</f>
        <v>113</v>
      </c>
      <c r="M27" s="136">
        <f>L27/Q27</f>
        <v>0.56499999999999995</v>
      </c>
      <c r="N27" s="44"/>
      <c r="O27" s="106">
        <f>SUM(O24:O26)</f>
        <v>137</v>
      </c>
      <c r="P27" s="141">
        <f>O27/Q27</f>
        <v>0.68500000000000005</v>
      </c>
      <c r="Q27" s="115">
        <f>SUM(Q24:Q26)</f>
        <v>200</v>
      </c>
    </row>
    <row r="28" spans="1:17" ht="15.6" x14ac:dyDescent="0.3">
      <c r="A28" s="40" t="s">
        <v>29</v>
      </c>
      <c r="B28" s="41">
        <v>9</v>
      </c>
      <c r="E28" s="32"/>
      <c r="F28" s="82"/>
      <c r="G28" s="125"/>
      <c r="H28" s="3"/>
      <c r="I28" s="1"/>
      <c r="J28" s="132"/>
      <c r="K28" s="4"/>
      <c r="L28" s="97"/>
      <c r="M28" s="137"/>
      <c r="N28" s="5"/>
      <c r="O28" s="105"/>
      <c r="P28" s="142"/>
      <c r="Q28" s="116"/>
    </row>
    <row r="29" spans="1:17" ht="15.6" x14ac:dyDescent="0.3">
      <c r="B29" s="17" t="s">
        <v>7</v>
      </c>
      <c r="C29" s="17">
        <v>7</v>
      </c>
      <c r="E29" s="6">
        <v>8</v>
      </c>
      <c r="F29" s="81">
        <f>(C29*E29)</f>
        <v>56</v>
      </c>
      <c r="G29" s="126"/>
      <c r="H29" s="7">
        <v>5</v>
      </c>
      <c r="I29" s="8">
        <f t="shared" si="2"/>
        <v>35</v>
      </c>
      <c r="J29" s="133"/>
      <c r="K29" s="9">
        <v>7</v>
      </c>
      <c r="L29" s="96">
        <f t="shared" si="0"/>
        <v>49</v>
      </c>
      <c r="M29" s="138"/>
      <c r="N29" s="10">
        <v>7</v>
      </c>
      <c r="O29" s="104">
        <f t="shared" si="1"/>
        <v>49</v>
      </c>
      <c r="P29" s="143"/>
      <c r="Q29" s="112">
        <f>C29*10</f>
        <v>70</v>
      </c>
    </row>
    <row r="30" spans="1:17" ht="15.6" x14ac:dyDescent="0.3">
      <c r="B30" s="17" t="s">
        <v>14</v>
      </c>
      <c r="C30" s="17">
        <v>8</v>
      </c>
      <c r="E30" s="2">
        <v>8</v>
      </c>
      <c r="F30" s="82">
        <f>(C30*E30)</f>
        <v>64</v>
      </c>
      <c r="G30" s="125"/>
      <c r="H30" s="3">
        <v>5</v>
      </c>
      <c r="I30" s="1">
        <f>(C30*H30)</f>
        <v>40</v>
      </c>
      <c r="J30" s="132"/>
      <c r="K30" s="4">
        <v>8</v>
      </c>
      <c r="L30" s="97">
        <f t="shared" si="0"/>
        <v>64</v>
      </c>
      <c r="M30" s="137"/>
      <c r="N30" s="5">
        <v>8</v>
      </c>
      <c r="O30" s="105">
        <f t="shared" si="1"/>
        <v>64</v>
      </c>
      <c r="P30" s="142"/>
      <c r="Q30" s="112">
        <f>C30*10</f>
        <v>80</v>
      </c>
    </row>
    <row r="31" spans="1:17" ht="15.6" x14ac:dyDescent="0.3">
      <c r="B31" s="17" t="s">
        <v>25</v>
      </c>
      <c r="C31" s="17">
        <v>8</v>
      </c>
      <c r="E31" s="2">
        <v>4</v>
      </c>
      <c r="F31" s="82">
        <f t="shared" ref="F31:F34" si="3">(C31*E31)</f>
        <v>32</v>
      </c>
      <c r="G31" s="125"/>
      <c r="H31" s="3">
        <v>4</v>
      </c>
      <c r="I31" s="1">
        <f t="shared" ref="I31:I34" si="4">(C31*H31)</f>
        <v>32</v>
      </c>
      <c r="J31" s="132"/>
      <c r="K31" s="4">
        <v>4</v>
      </c>
      <c r="L31" s="97">
        <f t="shared" si="0"/>
        <v>32</v>
      </c>
      <c r="M31" s="137"/>
      <c r="N31" s="5">
        <v>4</v>
      </c>
      <c r="O31" s="105">
        <f t="shared" si="1"/>
        <v>32</v>
      </c>
      <c r="P31" s="142"/>
      <c r="Q31" s="112">
        <f t="shared" ref="Q31:Q34" si="5">C31*10</f>
        <v>80</v>
      </c>
    </row>
    <row r="32" spans="1:17" ht="15.6" x14ac:dyDescent="0.3">
      <c r="B32" s="17" t="s">
        <v>19</v>
      </c>
      <c r="C32" s="17">
        <v>9</v>
      </c>
      <c r="E32" s="2">
        <v>7</v>
      </c>
      <c r="F32" s="82">
        <f t="shared" si="3"/>
        <v>63</v>
      </c>
      <c r="G32" s="125"/>
      <c r="H32" s="3">
        <v>6</v>
      </c>
      <c r="I32" s="1">
        <f t="shared" si="4"/>
        <v>54</v>
      </c>
      <c r="J32" s="132"/>
      <c r="K32" s="4">
        <v>5</v>
      </c>
      <c r="L32" s="97">
        <f t="shared" si="0"/>
        <v>45</v>
      </c>
      <c r="M32" s="137"/>
      <c r="N32" s="5">
        <v>8</v>
      </c>
      <c r="O32" s="105">
        <f t="shared" si="1"/>
        <v>72</v>
      </c>
      <c r="P32" s="142"/>
      <c r="Q32" s="112">
        <f t="shared" si="5"/>
        <v>90</v>
      </c>
    </row>
    <row r="33" spans="1:17" ht="15.6" x14ac:dyDescent="0.3">
      <c r="B33" s="17" t="s">
        <v>24</v>
      </c>
      <c r="C33" s="17">
        <v>8</v>
      </c>
      <c r="E33" s="2">
        <v>7</v>
      </c>
      <c r="F33" s="82">
        <f t="shared" si="3"/>
        <v>56</v>
      </c>
      <c r="G33" s="125"/>
      <c r="H33" s="3">
        <v>6</v>
      </c>
      <c r="I33" s="1">
        <f t="shared" si="4"/>
        <v>48</v>
      </c>
      <c r="J33" s="132"/>
      <c r="K33" s="4">
        <v>6</v>
      </c>
      <c r="L33" s="97">
        <f t="shared" si="0"/>
        <v>48</v>
      </c>
      <c r="M33" s="137"/>
      <c r="N33" s="5">
        <v>7</v>
      </c>
      <c r="O33" s="105">
        <f t="shared" si="1"/>
        <v>56</v>
      </c>
      <c r="P33" s="142"/>
      <c r="Q33" s="112">
        <f t="shared" si="5"/>
        <v>80</v>
      </c>
    </row>
    <row r="34" spans="1:17" ht="15.6" x14ac:dyDescent="0.3">
      <c r="B34" s="17" t="s">
        <v>30</v>
      </c>
      <c r="C34" s="17">
        <v>9</v>
      </c>
      <c r="E34" s="2">
        <v>8</v>
      </c>
      <c r="F34" s="82">
        <f t="shared" si="3"/>
        <v>72</v>
      </c>
      <c r="G34" s="125"/>
      <c r="H34" s="3">
        <v>7</v>
      </c>
      <c r="I34" s="1">
        <f t="shared" si="4"/>
        <v>63</v>
      </c>
      <c r="J34" s="132"/>
      <c r="K34" s="4">
        <v>8</v>
      </c>
      <c r="L34" s="97">
        <f t="shared" si="0"/>
        <v>72</v>
      </c>
      <c r="M34" s="137"/>
      <c r="N34" s="5">
        <v>8</v>
      </c>
      <c r="O34" s="105">
        <f t="shared" si="1"/>
        <v>72</v>
      </c>
      <c r="P34" s="142"/>
      <c r="Q34" s="112">
        <f t="shared" si="5"/>
        <v>90</v>
      </c>
    </row>
    <row r="35" spans="1:17" ht="16.5" customHeight="1" x14ac:dyDescent="0.3">
      <c r="E35" s="11"/>
      <c r="F35" s="83">
        <f>SUM(F29:F34)</f>
        <v>343</v>
      </c>
      <c r="G35" s="124">
        <f>F35/Q35</f>
        <v>0.7</v>
      </c>
      <c r="H35" s="42"/>
      <c r="I35" s="89">
        <f>SUM(I29:I34)</f>
        <v>272</v>
      </c>
      <c r="J35" s="131">
        <f>I35/Q35</f>
        <v>0.55510204081632653</v>
      </c>
      <c r="K35" s="43"/>
      <c r="L35" s="98">
        <f>SUM(L29:L34)</f>
        <v>310</v>
      </c>
      <c r="M35" s="136">
        <f>L35/Q35</f>
        <v>0.63265306122448983</v>
      </c>
      <c r="N35" s="44"/>
      <c r="O35" s="106">
        <f>SUM(O29:O34)</f>
        <v>345</v>
      </c>
      <c r="P35" s="141">
        <f>O35/Q35</f>
        <v>0.70408163265306123</v>
      </c>
      <c r="Q35" s="115">
        <f>SUM(Q29:Q34)</f>
        <v>490</v>
      </c>
    </row>
    <row r="36" spans="1:17" ht="15.6" x14ac:dyDescent="0.3">
      <c r="A36" s="45" t="s">
        <v>8</v>
      </c>
      <c r="B36" s="27">
        <v>9</v>
      </c>
      <c r="E36" s="32"/>
      <c r="F36" s="82"/>
      <c r="G36" s="125"/>
      <c r="H36" s="3"/>
      <c r="I36" s="1"/>
      <c r="J36" s="132"/>
      <c r="K36" s="4"/>
      <c r="L36" s="97"/>
      <c r="M36" s="137"/>
      <c r="N36" s="5"/>
      <c r="O36" s="105"/>
      <c r="P36" s="144"/>
      <c r="Q36" s="116"/>
    </row>
    <row r="37" spans="1:17" ht="15.6" x14ac:dyDescent="0.3">
      <c r="B37" s="17" t="s">
        <v>9</v>
      </c>
      <c r="C37" s="17">
        <v>8</v>
      </c>
      <c r="E37" s="6">
        <v>8</v>
      </c>
      <c r="F37" s="81">
        <f>(C37*E37)</f>
        <v>64</v>
      </c>
      <c r="G37" s="126"/>
      <c r="H37" s="7">
        <v>8</v>
      </c>
      <c r="I37" s="8">
        <f t="shared" si="2"/>
        <v>64</v>
      </c>
      <c r="J37" s="133"/>
      <c r="K37" s="9">
        <v>8</v>
      </c>
      <c r="L37" s="96">
        <f t="shared" si="0"/>
        <v>64</v>
      </c>
      <c r="M37" s="138"/>
      <c r="N37" s="10">
        <v>9</v>
      </c>
      <c r="O37" s="104">
        <f t="shared" si="1"/>
        <v>72</v>
      </c>
      <c r="P37" s="143"/>
      <c r="Q37" s="112">
        <f>C37*10</f>
        <v>80</v>
      </c>
    </row>
    <row r="38" spans="1:17" ht="15.6" x14ac:dyDescent="0.3">
      <c r="A38" s="46"/>
      <c r="B38" s="17" t="s">
        <v>10</v>
      </c>
      <c r="C38" s="17">
        <v>9</v>
      </c>
      <c r="E38" s="2">
        <v>8</v>
      </c>
      <c r="F38" s="82">
        <f>(C38*E38)</f>
        <v>72</v>
      </c>
      <c r="G38" s="125"/>
      <c r="H38" s="3">
        <v>6</v>
      </c>
      <c r="I38" s="1">
        <f t="shared" si="2"/>
        <v>54</v>
      </c>
      <c r="J38" s="132"/>
      <c r="K38" s="4">
        <v>7</v>
      </c>
      <c r="L38" s="97">
        <f t="shared" si="0"/>
        <v>63</v>
      </c>
      <c r="M38" s="137"/>
      <c r="N38" s="5">
        <v>7</v>
      </c>
      <c r="O38" s="105">
        <f t="shared" si="1"/>
        <v>63</v>
      </c>
      <c r="P38" s="144"/>
      <c r="Q38" s="112">
        <f>C38*10</f>
        <v>90</v>
      </c>
    </row>
    <row r="39" spans="1:17" ht="15.6" x14ac:dyDescent="0.3">
      <c r="B39" s="17" t="s">
        <v>13</v>
      </c>
      <c r="C39" s="17">
        <v>8</v>
      </c>
      <c r="E39" s="2">
        <v>7</v>
      </c>
      <c r="F39" s="82">
        <f>(C39*E39)</f>
        <v>56</v>
      </c>
      <c r="G39" s="125"/>
      <c r="H39" s="3">
        <v>7</v>
      </c>
      <c r="I39" s="1">
        <f t="shared" si="2"/>
        <v>56</v>
      </c>
      <c r="J39" s="132"/>
      <c r="K39" s="4">
        <v>6</v>
      </c>
      <c r="L39" s="97">
        <f t="shared" si="0"/>
        <v>48</v>
      </c>
      <c r="M39" s="137"/>
      <c r="N39" s="5">
        <v>6</v>
      </c>
      <c r="O39" s="105">
        <f t="shared" si="1"/>
        <v>48</v>
      </c>
      <c r="P39" s="144"/>
      <c r="Q39" s="112">
        <f>C39*10</f>
        <v>80</v>
      </c>
    </row>
    <row r="40" spans="1:17" ht="15.6" x14ac:dyDescent="0.3">
      <c r="B40" s="17" t="s">
        <v>27</v>
      </c>
      <c r="C40" s="17">
        <v>5</v>
      </c>
      <c r="E40" s="2">
        <v>6</v>
      </c>
      <c r="F40" s="82">
        <f>(C40*E40)</f>
        <v>30</v>
      </c>
      <c r="G40" s="125"/>
      <c r="H40" s="3">
        <v>7</v>
      </c>
      <c r="I40" s="90">
        <f>C40*H40</f>
        <v>35</v>
      </c>
      <c r="J40" s="132"/>
      <c r="K40" s="4">
        <v>7</v>
      </c>
      <c r="L40" s="97">
        <f>C40*K40</f>
        <v>35</v>
      </c>
      <c r="M40" s="137"/>
      <c r="N40" s="5">
        <v>9</v>
      </c>
      <c r="O40" s="105">
        <f>(C40*N40)</f>
        <v>45</v>
      </c>
      <c r="P40" s="144"/>
      <c r="Q40" s="112">
        <f>C40*10</f>
        <v>50</v>
      </c>
    </row>
    <row r="41" spans="1:17" ht="15.6" x14ac:dyDescent="0.3">
      <c r="B41" s="17" t="s">
        <v>15</v>
      </c>
      <c r="C41" s="17">
        <v>4</v>
      </c>
      <c r="E41" s="2">
        <v>8</v>
      </c>
      <c r="F41" s="82">
        <f>(C41*E41)</f>
        <v>32</v>
      </c>
      <c r="G41" s="125"/>
      <c r="H41" s="3">
        <v>6</v>
      </c>
      <c r="I41" s="1">
        <f>C41*H41</f>
        <v>24</v>
      </c>
      <c r="J41" s="132"/>
      <c r="K41" s="4">
        <v>6</v>
      </c>
      <c r="L41" s="97">
        <f t="shared" ref="L41" si="6">C41*K41</f>
        <v>24</v>
      </c>
      <c r="M41" s="137"/>
      <c r="N41" s="5">
        <v>8</v>
      </c>
      <c r="O41" s="105">
        <f t="shared" si="1"/>
        <v>32</v>
      </c>
      <c r="P41" s="144"/>
      <c r="Q41" s="112">
        <f>C41*10</f>
        <v>40</v>
      </c>
    </row>
    <row r="42" spans="1:17" ht="15.6" x14ac:dyDescent="0.3">
      <c r="E42" s="11"/>
      <c r="F42" s="84">
        <f>SUM(F37:F41)</f>
        <v>254</v>
      </c>
      <c r="G42" s="124">
        <f>(F42/Q42)</f>
        <v>0.74705882352941178</v>
      </c>
      <c r="H42" s="12"/>
      <c r="I42" s="91">
        <f>SUM(I37:I41)</f>
        <v>233</v>
      </c>
      <c r="J42" s="131">
        <f>I42/Q42</f>
        <v>0.68529411764705883</v>
      </c>
      <c r="K42" s="13"/>
      <c r="L42" s="99">
        <f>SUM(L37:L41)</f>
        <v>234</v>
      </c>
      <c r="M42" s="136">
        <f>L42/Q42</f>
        <v>0.68823529411764706</v>
      </c>
      <c r="N42" s="14"/>
      <c r="O42" s="107">
        <f>SUM(O37:O41)</f>
        <v>260</v>
      </c>
      <c r="P42" s="141">
        <f t="shared" ref="P42" si="7">O42/Q42</f>
        <v>0.76470588235294112</v>
      </c>
      <c r="Q42" s="117">
        <f>SUM(Q37:Q41)</f>
        <v>340</v>
      </c>
    </row>
    <row r="43" spans="1:17" ht="15.6" x14ac:dyDescent="0.3">
      <c r="A43" s="48" t="s">
        <v>17</v>
      </c>
      <c r="B43" s="49">
        <v>9</v>
      </c>
      <c r="E43" s="50"/>
      <c r="F43" s="83"/>
      <c r="G43" s="127"/>
      <c r="H43" s="37"/>
      <c r="I43" s="89"/>
      <c r="J43" s="131"/>
      <c r="K43" s="38"/>
      <c r="L43" s="98"/>
      <c r="M43" s="136"/>
      <c r="N43" s="39"/>
      <c r="O43" s="106"/>
      <c r="P43" s="144"/>
      <c r="Q43" s="118"/>
    </row>
    <row r="44" spans="1:17" ht="15.6" x14ac:dyDescent="0.3">
      <c r="B44" s="17" t="s">
        <v>31</v>
      </c>
      <c r="C44" s="17">
        <v>8</v>
      </c>
      <c r="E44" s="51">
        <v>6</v>
      </c>
      <c r="F44" s="85">
        <f>(C44*E44)</f>
        <v>48</v>
      </c>
      <c r="G44" s="126"/>
      <c r="H44" s="52">
        <v>5</v>
      </c>
      <c r="I44" s="92">
        <f>C44*H44</f>
        <v>40</v>
      </c>
      <c r="J44" s="134"/>
      <c r="K44" s="53">
        <v>6</v>
      </c>
      <c r="L44" s="100">
        <f>C44*K44</f>
        <v>48</v>
      </c>
      <c r="M44" s="139"/>
      <c r="N44" s="54">
        <v>9</v>
      </c>
      <c r="O44" s="108">
        <f>C44*N44</f>
        <v>72</v>
      </c>
      <c r="P44" s="143"/>
      <c r="Q44" s="119">
        <f>C44*10</f>
        <v>80</v>
      </c>
    </row>
    <row r="45" spans="1:17" ht="15.6" x14ac:dyDescent="0.3">
      <c r="B45" s="17" t="s">
        <v>32</v>
      </c>
      <c r="C45" s="17">
        <v>5</v>
      </c>
      <c r="E45" s="51">
        <v>8</v>
      </c>
      <c r="F45" s="85">
        <f>(C45*E45)</f>
        <v>40</v>
      </c>
      <c r="G45" s="127"/>
      <c r="H45" s="3">
        <v>6</v>
      </c>
      <c r="I45" s="92">
        <f t="shared" ref="I45:I47" si="8">C45*H45</f>
        <v>30</v>
      </c>
      <c r="J45" s="134"/>
      <c r="K45" s="4">
        <v>5</v>
      </c>
      <c r="L45" s="100">
        <f t="shared" ref="L45:L47" si="9">C45*K45</f>
        <v>25</v>
      </c>
      <c r="M45" s="139"/>
      <c r="N45" s="5">
        <v>8</v>
      </c>
      <c r="O45" s="108">
        <f t="shared" ref="O45:O47" si="10">C45*N45</f>
        <v>40</v>
      </c>
      <c r="P45" s="144"/>
      <c r="Q45" s="119">
        <f t="shared" ref="Q45:Q47" si="11">C45*10</f>
        <v>50</v>
      </c>
    </row>
    <row r="46" spans="1:17" ht="15.6" x14ac:dyDescent="0.3">
      <c r="B46" s="17" t="s">
        <v>26</v>
      </c>
      <c r="C46" s="17">
        <v>8</v>
      </c>
      <c r="E46" s="55">
        <v>8</v>
      </c>
      <c r="F46" s="86">
        <f>(C46*E46)</f>
        <v>64</v>
      </c>
      <c r="G46" s="127"/>
      <c r="H46" s="56">
        <v>7</v>
      </c>
      <c r="I46" s="92">
        <f t="shared" si="8"/>
        <v>56</v>
      </c>
      <c r="J46" s="134"/>
      <c r="K46" s="57">
        <v>7</v>
      </c>
      <c r="L46" s="100">
        <f t="shared" si="9"/>
        <v>56</v>
      </c>
      <c r="M46" s="139"/>
      <c r="N46" s="58">
        <v>8</v>
      </c>
      <c r="O46" s="108">
        <f t="shared" si="10"/>
        <v>64</v>
      </c>
      <c r="P46" s="144"/>
      <c r="Q46" s="119">
        <f t="shared" si="11"/>
        <v>80</v>
      </c>
    </row>
    <row r="47" spans="1:17" ht="15.6" x14ac:dyDescent="0.3">
      <c r="B47" s="17" t="s">
        <v>28</v>
      </c>
      <c r="C47" s="17">
        <v>9</v>
      </c>
      <c r="E47" s="55">
        <v>9</v>
      </c>
      <c r="F47" s="85">
        <f>(C47*E47)</f>
        <v>81</v>
      </c>
      <c r="G47" s="127"/>
      <c r="H47" s="33">
        <v>8</v>
      </c>
      <c r="I47" s="92">
        <f t="shared" si="8"/>
        <v>72</v>
      </c>
      <c r="J47" s="134"/>
      <c r="K47" s="35">
        <v>8</v>
      </c>
      <c r="L47" s="100">
        <f t="shared" si="9"/>
        <v>72</v>
      </c>
      <c r="M47" s="139"/>
      <c r="N47" s="36">
        <v>8</v>
      </c>
      <c r="O47" s="108">
        <f t="shared" si="10"/>
        <v>72</v>
      </c>
      <c r="P47" s="144"/>
      <c r="Q47" s="119">
        <f t="shared" si="11"/>
        <v>90</v>
      </c>
    </row>
    <row r="48" spans="1:17" ht="15.6" x14ac:dyDescent="0.3">
      <c r="A48" s="59"/>
      <c r="B48" s="60"/>
      <c r="C48" s="60"/>
      <c r="D48" s="60"/>
      <c r="E48" s="61"/>
      <c r="F48" s="83">
        <f>SUM(F44:F47)</f>
        <v>233</v>
      </c>
      <c r="G48" s="127">
        <f t="shared" ref="G48:G55" si="12">(F48/Q48)</f>
        <v>0.77666666666666662</v>
      </c>
      <c r="H48" s="62"/>
      <c r="I48" s="93">
        <f t="shared" ref="I48" si="13">SUM(I44:I47)</f>
        <v>198</v>
      </c>
      <c r="J48" s="131">
        <f t="shared" ref="J48:J55" si="14">I48/Q48</f>
        <v>0.66</v>
      </c>
      <c r="K48" s="63"/>
      <c r="L48" s="101">
        <f t="shared" ref="L48" si="15">SUM(L44:L47)</f>
        <v>201</v>
      </c>
      <c r="M48" s="136">
        <f t="shared" ref="M48:M55" si="16">L48/Q48</f>
        <v>0.67</v>
      </c>
      <c r="N48" s="64"/>
      <c r="O48" s="109">
        <f t="shared" ref="O48" si="17">SUM(O44:O47)</f>
        <v>248</v>
      </c>
      <c r="P48" s="141">
        <f>O48/Q48</f>
        <v>0.82666666666666666</v>
      </c>
      <c r="Q48" s="113">
        <f>SUM(Q44:Q47)</f>
        <v>300</v>
      </c>
    </row>
    <row r="49" spans="1:17" ht="15.6" x14ac:dyDescent="0.3">
      <c r="A49" s="65" t="s">
        <v>38</v>
      </c>
      <c r="B49" s="28">
        <v>10</v>
      </c>
      <c r="E49" s="76"/>
      <c r="F49" s="169"/>
      <c r="G49" s="128"/>
      <c r="H49" s="77"/>
      <c r="I49" s="170"/>
      <c r="J49" s="171"/>
      <c r="K49" s="78"/>
      <c r="L49" s="172"/>
      <c r="M49" s="173"/>
      <c r="N49" s="79"/>
      <c r="O49" s="174"/>
      <c r="P49" s="175"/>
      <c r="Q49" s="116"/>
    </row>
    <row r="50" spans="1:17" ht="15.6" x14ac:dyDescent="0.3">
      <c r="B50" s="70" t="s">
        <v>39</v>
      </c>
      <c r="C50" s="17">
        <v>8</v>
      </c>
      <c r="E50" s="66">
        <v>7</v>
      </c>
      <c r="F50" s="87">
        <f t="shared" ref="F50:F54" si="18">C50*E50</f>
        <v>56</v>
      </c>
      <c r="G50" s="127"/>
      <c r="H50" s="67">
        <v>7</v>
      </c>
      <c r="I50" s="94">
        <f t="shared" ref="I50:I54" si="19">C50*H50</f>
        <v>56</v>
      </c>
      <c r="J50" s="134"/>
      <c r="K50" s="68">
        <v>7</v>
      </c>
      <c r="L50" s="102">
        <f t="shared" ref="L50:L54" si="20">C50*K50</f>
        <v>56</v>
      </c>
      <c r="M50" s="139"/>
      <c r="N50" s="69">
        <v>7</v>
      </c>
      <c r="O50" s="110">
        <f t="shared" ref="O50:O54" si="21">C50*N50</f>
        <v>56</v>
      </c>
      <c r="P50" s="144"/>
      <c r="Q50" s="120">
        <f t="shared" ref="Q50:Q54" si="22">C50*10</f>
        <v>80</v>
      </c>
    </row>
    <row r="51" spans="1:17" ht="15.6" x14ac:dyDescent="0.3">
      <c r="A51" s="176" t="s">
        <v>61</v>
      </c>
      <c r="B51" s="70" t="s">
        <v>40</v>
      </c>
      <c r="C51" s="17">
        <v>9</v>
      </c>
      <c r="E51" s="66">
        <v>7</v>
      </c>
      <c r="F51" s="87">
        <f t="shared" si="18"/>
        <v>63</v>
      </c>
      <c r="G51" s="127"/>
      <c r="H51" s="67">
        <v>6</v>
      </c>
      <c r="I51" s="94">
        <f t="shared" si="19"/>
        <v>54</v>
      </c>
      <c r="J51" s="134"/>
      <c r="K51" s="68">
        <v>6</v>
      </c>
      <c r="L51" s="102">
        <f t="shared" si="20"/>
        <v>54</v>
      </c>
      <c r="M51" s="139"/>
      <c r="N51" s="69">
        <v>8</v>
      </c>
      <c r="O51" s="110">
        <f t="shared" si="21"/>
        <v>72</v>
      </c>
      <c r="P51" s="144"/>
      <c r="Q51" s="120">
        <f t="shared" si="22"/>
        <v>90</v>
      </c>
    </row>
    <row r="52" spans="1:17" ht="15.6" x14ac:dyDescent="0.3">
      <c r="B52" s="70" t="s">
        <v>41</v>
      </c>
      <c r="C52" s="17">
        <v>9</v>
      </c>
      <c r="E52" s="66">
        <v>6</v>
      </c>
      <c r="F52" s="87">
        <f t="shared" si="18"/>
        <v>54</v>
      </c>
      <c r="G52" s="127"/>
      <c r="H52" s="67">
        <v>7</v>
      </c>
      <c r="I52" s="94">
        <f t="shared" si="19"/>
        <v>63</v>
      </c>
      <c r="J52" s="134"/>
      <c r="K52" s="68">
        <v>7</v>
      </c>
      <c r="L52" s="102">
        <f t="shared" si="20"/>
        <v>63</v>
      </c>
      <c r="M52" s="139"/>
      <c r="N52" s="69">
        <v>8</v>
      </c>
      <c r="O52" s="110">
        <f t="shared" si="21"/>
        <v>72</v>
      </c>
      <c r="P52" s="144"/>
      <c r="Q52" s="120">
        <f t="shared" si="22"/>
        <v>90</v>
      </c>
    </row>
    <row r="53" spans="1:17" ht="15.6" x14ac:dyDescent="0.3">
      <c r="B53" s="70" t="s">
        <v>58</v>
      </c>
      <c r="C53" s="17">
        <v>8</v>
      </c>
      <c r="E53" s="66">
        <v>5</v>
      </c>
      <c r="F53" s="87">
        <f t="shared" si="18"/>
        <v>40</v>
      </c>
      <c r="G53" s="127"/>
      <c r="H53" s="67">
        <v>8</v>
      </c>
      <c r="I53" s="94">
        <f t="shared" si="19"/>
        <v>64</v>
      </c>
      <c r="J53" s="134"/>
      <c r="K53" s="68">
        <v>7</v>
      </c>
      <c r="L53" s="102">
        <f t="shared" si="20"/>
        <v>56</v>
      </c>
      <c r="M53" s="139"/>
      <c r="N53" s="69">
        <v>8</v>
      </c>
      <c r="O53" s="110">
        <f t="shared" si="21"/>
        <v>64</v>
      </c>
      <c r="P53" s="144"/>
      <c r="Q53" s="120">
        <f t="shared" si="22"/>
        <v>80</v>
      </c>
    </row>
    <row r="54" spans="1:17" ht="15.6" x14ac:dyDescent="0.3">
      <c r="B54" s="70" t="s">
        <v>59</v>
      </c>
      <c r="C54" s="17">
        <v>9</v>
      </c>
      <c r="E54" s="66">
        <v>6</v>
      </c>
      <c r="F54" s="87">
        <f t="shared" si="18"/>
        <v>54</v>
      </c>
      <c r="G54" s="127"/>
      <c r="H54" s="67">
        <v>6</v>
      </c>
      <c r="I54" s="94">
        <f t="shared" si="19"/>
        <v>54</v>
      </c>
      <c r="J54" s="134"/>
      <c r="K54" s="68">
        <v>6</v>
      </c>
      <c r="L54" s="102">
        <f t="shared" si="20"/>
        <v>54</v>
      </c>
      <c r="M54" s="139"/>
      <c r="N54" s="69">
        <v>6</v>
      </c>
      <c r="O54" s="110">
        <f t="shared" si="21"/>
        <v>54</v>
      </c>
      <c r="P54" s="144"/>
      <c r="Q54" s="120">
        <f t="shared" si="22"/>
        <v>90</v>
      </c>
    </row>
    <row r="55" spans="1:17" ht="15.6" x14ac:dyDescent="0.3">
      <c r="E55" s="66"/>
      <c r="F55" s="88">
        <f>SUM(F50:F54)</f>
        <v>267</v>
      </c>
      <c r="G55" s="127">
        <f t="shared" si="12"/>
        <v>0.62093023255813951</v>
      </c>
      <c r="H55" s="71"/>
      <c r="I55" s="95">
        <f>SUM(I50:I54)</f>
        <v>291</v>
      </c>
      <c r="J55" s="134">
        <f t="shared" si="14"/>
        <v>0.67674418604651165</v>
      </c>
      <c r="K55" s="72"/>
      <c r="L55" s="103">
        <f>SUM(L50:L54)</f>
        <v>283</v>
      </c>
      <c r="M55" s="139">
        <f t="shared" si="16"/>
        <v>0.6581395348837209</v>
      </c>
      <c r="N55" s="73"/>
      <c r="O55" s="111">
        <f>SUM(O50:O54)</f>
        <v>318</v>
      </c>
      <c r="P55" s="144">
        <f>(O55/Q55)</f>
        <v>0.73953488372093024</v>
      </c>
      <c r="Q55" s="121">
        <f>SUM(Q50:Q54)</f>
        <v>430</v>
      </c>
    </row>
    <row r="56" spans="1:17" x14ac:dyDescent="0.3">
      <c r="A56" s="74"/>
      <c r="B56" s="146">
        <f>(B9+B16+B23+B28+B36+B43+B49)*100</f>
        <v>6100</v>
      </c>
      <c r="C56" s="75"/>
      <c r="D56" s="75"/>
      <c r="E56" s="76"/>
      <c r="F56" s="76"/>
      <c r="G56" s="129">
        <f>(G15*$B$9+G22*$B$16+G27*$B$23+G35*$B$28+G42*$B$36+G48*$B$43+G55*$B$49)</f>
        <v>43.354373867711764</v>
      </c>
      <c r="H56" s="77"/>
      <c r="I56" s="77"/>
      <c r="J56" s="135">
        <f>(J15*$B$9+J22*$B$16+J27*$B$23+J35*$B$28+J42*$B$36+J48*$B$43+J55*$B$49)</f>
        <v>39.142636857382804</v>
      </c>
      <c r="K56" s="78"/>
      <c r="L56" s="78"/>
      <c r="M56" s="140">
        <f>(M15*$B$9+M22*$B$16+M27*$B$23+M35*$B$28+M42*$B$36+M48*$B$43+M55*$B$49)</f>
        <v>39.596155252798795</v>
      </c>
      <c r="N56" s="79"/>
      <c r="O56" s="79"/>
      <c r="P56" s="145">
        <f>(P15*$B$9+P22*$B$16+P27*$B$23+P35*$B$28+P42*$B$36+P48*$B$43+P55*$B$49)</f>
        <v>45.642170971468417</v>
      </c>
      <c r="Q56" s="80"/>
    </row>
    <row r="57" spans="1:17" x14ac:dyDescent="0.3">
      <c r="G57" s="130">
        <f>(G56/B56)*100</f>
        <v>0.71072744045429126</v>
      </c>
      <c r="H57" s="47"/>
      <c r="I57" s="47"/>
      <c r="J57" s="130">
        <f>(J56/B56)*100</f>
        <v>0.64168257143250496</v>
      </c>
      <c r="K57" s="47"/>
      <c r="L57" s="47"/>
      <c r="M57" s="130">
        <f>(M56/B56)*100</f>
        <v>0.64911729922620975</v>
      </c>
      <c r="N57" s="47"/>
      <c r="O57" s="47"/>
      <c r="P57" s="130">
        <f>(P56/B56)*100</f>
        <v>0.74823231100767895</v>
      </c>
    </row>
  </sheetData>
  <sheetProtection password="CEA8" sheet="1" objects="1" scenarios="1" selectLockedCells="1"/>
  <conditionalFormatting sqref="C17:C21">
    <cfRule type="cellIs" dxfId="1" priority="6" operator="between">
      <formula>1</formula>
      <formula>1</formula>
    </cfRule>
    <cfRule type="cellIs" dxfId="0" priority="7" operator="between">
      <formula>1</formula>
      <formula>1</formula>
    </cfRule>
  </conditionalFormatting>
  <conditionalFormatting sqref="E10">
    <cfRule type="cellIs" priority="2" operator="between">
      <formula>1</formula>
      <formula>10</formula>
    </cfRule>
  </conditionalFormatting>
  <dataValidations xWindow="1121" yWindow="465" count="9">
    <dataValidation type="whole" allowBlank="1" showInputMessage="1" showErrorMessage="1" promptTitle="Input Value" prompt="Value for rating Factor !_x000a_Value must be between 1 and 10" sqref="B43 B36 B28 B23 B16">
      <formula1>1</formula1>
      <formula2>10</formula2>
    </dataValidation>
    <dataValidation type="whole" allowBlank="1" showInputMessage="1" showErrorMessage="1" errorTitle="Error" error="Value must be between 1 and 10" promptTitle="Rating for criteria" prompt="Value must be between 1 and 10" sqref="K10:K47 H10:H47 N10:N47">
      <formula1>1</formula1>
      <formula2>10</formula2>
    </dataValidation>
    <dataValidation type="whole" allowBlank="1" showInputMessage="1" showErrorMessage="1" errorTitle="Incorrect Value" error="Value must be between 1 and 10" promptTitle="Input  Value " prompt="Value must be beetween 1 and 10" sqref="B9">
      <formula1>1</formula1>
      <formula2>10</formula2>
    </dataValidation>
    <dataValidation type="whole" allowBlank="1" showInputMessage="1" showErrorMessage="1" errorTitle="Error" error="Value must be between 1 and 10" promptTitle="Duong" prompt="Value must be between 1 and 10" sqref="C10:C14 C43:C47 C37:C41 C29:C34 C24:C27 C17:C21">
      <formula1>1</formula1>
      <formula2>10</formula2>
    </dataValidation>
    <dataValidation type="whole" allowBlank="1" showInputMessage="1" showErrorMessage="1" errorTitle="Error" error="Value must be between 1 and 10" promptTitle="Rating for  Criteria" prompt="Value muse be between 1 and 10" sqref="E13:E14 E17:E21 E29:E34 E43:E47 E37:E41 E24:E26">
      <formula1>1</formula1>
      <formula2>10</formula2>
    </dataValidation>
    <dataValidation type="whole" allowBlank="1" showInputMessage="1" showErrorMessage="1" errorTitle="Error" error="Value must be between 1 and 10" promptTitle="Rating for criteria" prompt="Value must be between 1 and 10_x000a_" sqref="E11:E12">
      <formula1>1</formula1>
      <formula2>10</formula2>
    </dataValidation>
    <dataValidation type="whole" allowBlank="1" showInputMessage="1" showErrorMessage="1" errorTitle="Error" error="Value must be between 1 and 10" prompt="Value must be between 1 and 10" sqref="B49 E50:E54 H50:H54 K50:K54 N50:N54">
      <formula1>1</formula1>
      <formula2>10</formula2>
    </dataValidation>
    <dataValidation type="whole" allowBlank="1" showInputMessage="1" showErrorMessage="1" errorTitle="Erorr" error="Value must be between 1 and 10" promptTitle="Information" prompt="Value must be between 1 and 10" sqref="C50:C54">
      <formula1>1</formula1>
      <formula2>10</formula2>
    </dataValidation>
    <dataValidation type="whole" allowBlank="1" showInputMessage="1" showErrorMessage="1" errorTitle="Error" error="Value must be a  whole number between 1 and 10_x000a_" promptTitle="Rating for criteria" prompt="Value must be a  whole number between 1 and 10_x000a_" sqref="E10">
      <formula1>1</formula1>
      <formula2>10</formula2>
    </dataValidation>
  </dataValidations>
  <pageMargins left="0.7" right="0.7" top="0.75" bottom="0.75" header="0.3" footer="0.3"/>
  <pageSetup orientation="portrait" r:id="rId1"/>
  <ignoredErrors>
    <ignoredError sqref="P15 P22 P27 P35 P42 P5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B19" sqref="B19"/>
    </sheetView>
  </sheetViews>
  <sheetFormatPr defaultRowHeight="14.4" x14ac:dyDescent="0.3"/>
  <cols>
    <col min="1" max="1" width="35.109375" bestFit="1" customWidth="1"/>
    <col min="2" max="2" width="23.21875" bestFit="1" customWidth="1"/>
    <col min="3" max="3" width="13.88671875" bestFit="1" customWidth="1"/>
    <col min="4" max="4" width="11.44140625" bestFit="1" customWidth="1"/>
    <col min="5" max="5" width="14.6640625" bestFit="1" customWidth="1"/>
    <col min="6" max="6" width="17.6640625" bestFit="1" customWidth="1"/>
  </cols>
  <sheetData>
    <row r="1" spans="1:6" ht="23.4" x14ac:dyDescent="0.45">
      <c r="A1" s="147" t="s">
        <v>38</v>
      </c>
      <c r="B1" s="147" t="s">
        <v>60</v>
      </c>
      <c r="C1" s="147"/>
    </row>
    <row r="2" spans="1:6" x14ac:dyDescent="0.3">
      <c r="A2" t="s">
        <v>58</v>
      </c>
      <c r="C2" s="150" t="s">
        <v>43</v>
      </c>
      <c r="D2" s="149" t="s">
        <v>49</v>
      </c>
      <c r="E2" s="148" t="s">
        <v>37</v>
      </c>
      <c r="F2" s="160" t="s">
        <v>50</v>
      </c>
    </row>
    <row r="3" spans="1:6" x14ac:dyDescent="0.3">
      <c r="B3" t="s">
        <v>57</v>
      </c>
      <c r="C3" s="151">
        <v>679.95</v>
      </c>
      <c r="D3" s="162">
        <v>371</v>
      </c>
      <c r="E3" s="161">
        <v>604.98</v>
      </c>
      <c r="F3" s="151">
        <v>439.98</v>
      </c>
    </row>
    <row r="4" spans="1:6" x14ac:dyDescent="0.3">
      <c r="B4" t="s">
        <v>42</v>
      </c>
      <c r="C4" s="151">
        <v>10</v>
      </c>
      <c r="D4" s="151">
        <v>10</v>
      </c>
      <c r="E4" s="151">
        <v>10</v>
      </c>
      <c r="F4" s="151">
        <v>10</v>
      </c>
    </row>
    <row r="5" spans="1:6" x14ac:dyDescent="0.3">
      <c r="B5" t="s">
        <v>44</v>
      </c>
      <c r="C5" s="151">
        <f>C3*10/100</f>
        <v>67.995000000000005</v>
      </c>
      <c r="D5" s="151">
        <f t="shared" ref="D5:F5" si="0">D3*10/100</f>
        <v>37.1</v>
      </c>
      <c r="E5" s="151">
        <f t="shared" si="0"/>
        <v>60.498000000000005</v>
      </c>
      <c r="F5" s="151">
        <f t="shared" si="0"/>
        <v>43.998000000000005</v>
      </c>
    </row>
    <row r="6" spans="1:6" x14ac:dyDescent="0.3">
      <c r="C6" s="163">
        <f>SUM(C3,C4:C5)</f>
        <v>757.94500000000005</v>
      </c>
      <c r="D6" s="164">
        <f t="shared" ref="D6:F6" si="1">SUM(D3,D4:D5)</f>
        <v>418.1</v>
      </c>
      <c r="E6" s="164">
        <f t="shared" si="1"/>
        <v>675.47800000000007</v>
      </c>
      <c r="F6" s="165">
        <f t="shared" si="1"/>
        <v>493.97800000000001</v>
      </c>
    </row>
    <row r="7" spans="1:6" x14ac:dyDescent="0.3">
      <c r="A7" t="s">
        <v>59</v>
      </c>
    </row>
    <row r="8" spans="1:6" x14ac:dyDescent="0.3">
      <c r="B8" t="s">
        <v>56</v>
      </c>
      <c r="C8" s="151">
        <v>15</v>
      </c>
      <c r="D8" s="151">
        <v>15</v>
      </c>
      <c r="E8" s="151">
        <v>15</v>
      </c>
      <c r="F8" s="151">
        <v>15</v>
      </c>
    </row>
    <row r="9" spans="1:6" x14ac:dyDescent="0.3">
      <c r="B9" t="s">
        <v>54</v>
      </c>
      <c r="C9" s="151">
        <v>50</v>
      </c>
      <c r="D9" s="151">
        <v>50</v>
      </c>
      <c r="E9" s="151">
        <v>50</v>
      </c>
      <c r="F9" s="151">
        <v>50</v>
      </c>
    </row>
    <row r="10" spans="1:6" x14ac:dyDescent="0.3">
      <c r="B10" t="s">
        <v>55</v>
      </c>
      <c r="C10" s="151">
        <v>10</v>
      </c>
      <c r="D10" s="151">
        <v>10</v>
      </c>
      <c r="E10" s="151">
        <v>10</v>
      </c>
      <c r="F10" s="151">
        <v>10</v>
      </c>
    </row>
    <row r="11" spans="1:6" x14ac:dyDescent="0.3">
      <c r="C11" s="151">
        <f>SUM(C8:C10)</f>
        <v>75</v>
      </c>
      <c r="D11" s="151">
        <f t="shared" ref="D11:F11" si="2">SUM(D8:D10)</f>
        <v>75</v>
      </c>
      <c r="E11" s="151">
        <f t="shared" si="2"/>
        <v>75</v>
      </c>
      <c r="F11" s="151">
        <f t="shared" si="2"/>
        <v>75</v>
      </c>
    </row>
    <row r="12" spans="1:6" x14ac:dyDescent="0.3">
      <c r="C12" s="163">
        <f>C11*12</f>
        <v>900</v>
      </c>
      <c r="D12" s="164">
        <f t="shared" ref="D12:F12" si="3">D11*12</f>
        <v>900</v>
      </c>
      <c r="E12" s="164">
        <f t="shared" si="3"/>
        <v>900</v>
      </c>
      <c r="F12" s="165">
        <f t="shared" si="3"/>
        <v>900</v>
      </c>
    </row>
    <row r="14" spans="1:6" ht="18" x14ac:dyDescent="0.35">
      <c r="C14" s="166">
        <f>SUM(C6,C12)</f>
        <v>1657.9450000000002</v>
      </c>
      <c r="D14" s="167">
        <f t="shared" ref="D14:F14" si="4">SUM(D6,D12)</f>
        <v>1318.1</v>
      </c>
      <c r="E14" s="167">
        <f t="shared" si="4"/>
        <v>1575.4780000000001</v>
      </c>
      <c r="F14" s="168">
        <f t="shared" si="4"/>
        <v>1393.9780000000001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WSM</vt:lpstr>
      <vt:lpstr>TCO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SONY</cp:lastModifiedBy>
  <dcterms:created xsi:type="dcterms:W3CDTF">2011-09-23T08:35:44Z</dcterms:created>
  <dcterms:modified xsi:type="dcterms:W3CDTF">2011-11-09T12:54:31Z</dcterms:modified>
</cp:coreProperties>
</file>