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2" windowWidth="14916" windowHeight="6036" tabRatio="550" activeTab="1"/>
  </bookViews>
  <sheets>
    <sheet name="WSM" sheetId="1" r:id="rId1"/>
    <sheet name="TCO" sheetId="2" r:id="rId2"/>
  </sheets>
  <calcPr calcId="145621"/>
</workbook>
</file>

<file path=xl/calcChain.xml><?xml version="1.0" encoding="utf-8"?>
<calcChain xmlns="http://schemas.openxmlformats.org/spreadsheetml/2006/main">
  <c r="I7" i="1" l="1"/>
  <c r="I8" i="1"/>
  <c r="B53" i="1"/>
  <c r="I5" i="1" l="1"/>
  <c r="O51" i="1" l="1"/>
  <c r="L51" i="1"/>
  <c r="I51" i="1"/>
  <c r="F51" i="1"/>
  <c r="Q51" i="1"/>
  <c r="O45" i="1" l="1"/>
  <c r="O46" i="1"/>
  <c r="O47" i="1"/>
  <c r="O48" i="1"/>
  <c r="O49" i="1"/>
  <c r="O50" i="1"/>
  <c r="O44" i="1"/>
  <c r="L45" i="1"/>
  <c r="L46" i="1"/>
  <c r="L47" i="1"/>
  <c r="L48" i="1"/>
  <c r="L49" i="1"/>
  <c r="L50" i="1"/>
  <c r="L44" i="1"/>
  <c r="Q45" i="1"/>
  <c r="Q46" i="1"/>
  <c r="Q47" i="1"/>
  <c r="Q48" i="1"/>
  <c r="Q49" i="1"/>
  <c r="Q50" i="1"/>
  <c r="Q44" i="1"/>
  <c r="I45" i="1"/>
  <c r="I46" i="1"/>
  <c r="I47" i="1"/>
  <c r="I48" i="1"/>
  <c r="I49" i="1"/>
  <c r="I50" i="1"/>
  <c r="I44" i="1"/>
  <c r="F49" i="1"/>
  <c r="F45" i="1"/>
  <c r="F46" i="1"/>
  <c r="F47" i="1"/>
  <c r="F48" i="1"/>
  <c r="F50" i="1"/>
  <c r="F44" i="1"/>
  <c r="O39" i="1"/>
  <c r="O40" i="1"/>
  <c r="O41" i="1"/>
  <c r="O38" i="1"/>
  <c r="L39" i="1"/>
  <c r="L40" i="1"/>
  <c r="L41" i="1"/>
  <c r="L38" i="1"/>
  <c r="O20" i="1"/>
  <c r="L20" i="1"/>
  <c r="I20" i="1"/>
  <c r="Q20" i="1"/>
  <c r="F20" i="1"/>
  <c r="Q39" i="1"/>
  <c r="Q40" i="1"/>
  <c r="Q41" i="1"/>
  <c r="Q38" i="1"/>
  <c r="Q25" i="1"/>
  <c r="Q26" i="1"/>
  <c r="Q27" i="1"/>
  <c r="Q28" i="1"/>
  <c r="Q34" i="1"/>
  <c r="O8" i="1"/>
  <c r="L8" i="1"/>
  <c r="I39" i="1"/>
  <c r="I40" i="1"/>
  <c r="I41" i="1"/>
  <c r="I38" i="1"/>
  <c r="O25" i="1"/>
  <c r="O26" i="1"/>
  <c r="O27" i="1"/>
  <c r="O28" i="1"/>
  <c r="L25" i="1"/>
  <c r="L26" i="1"/>
  <c r="L27" i="1"/>
  <c r="L28" i="1"/>
  <c r="I25" i="1"/>
  <c r="I26" i="1"/>
  <c r="I27" i="1"/>
  <c r="I28" i="1"/>
  <c r="F25" i="1"/>
  <c r="F26" i="1"/>
  <c r="F27" i="1"/>
  <c r="F28" i="1"/>
  <c r="F24" i="1"/>
  <c r="F40" i="1"/>
  <c r="F41" i="1"/>
  <c r="F39" i="1"/>
  <c r="F38" i="1"/>
  <c r="O34" i="1"/>
  <c r="L34" i="1"/>
  <c r="I34" i="1"/>
  <c r="F34" i="1"/>
  <c r="I35" i="1"/>
  <c r="F35" i="1"/>
  <c r="F33" i="1"/>
  <c r="O15" i="1"/>
  <c r="L15" i="1"/>
  <c r="I15" i="1"/>
  <c r="F15" i="1"/>
  <c r="F8" i="1"/>
  <c r="Q15" i="1"/>
  <c r="Q8" i="1"/>
  <c r="O52" i="1" l="1"/>
  <c r="L52" i="1"/>
  <c r="I52" i="1"/>
  <c r="Q52" i="1"/>
  <c r="F52" i="1"/>
  <c r="Q42" i="1"/>
  <c r="G52" i="1"/>
  <c r="P52" i="1"/>
  <c r="L42" i="1"/>
  <c r="M42" i="1" s="1"/>
  <c r="F42" i="1"/>
  <c r="G42" i="1" s="1"/>
  <c r="I42" i="1"/>
  <c r="Q24" i="1"/>
  <c r="Q35" i="1"/>
  <c r="L23" i="1"/>
  <c r="L24" i="1"/>
  <c r="O11" i="1"/>
  <c r="O12" i="1"/>
  <c r="O13" i="1"/>
  <c r="O14" i="1"/>
  <c r="O18" i="1"/>
  <c r="O19" i="1"/>
  <c r="O23" i="1"/>
  <c r="O24" i="1"/>
  <c r="O31" i="1"/>
  <c r="O32" i="1"/>
  <c r="O33" i="1"/>
  <c r="O35" i="1"/>
  <c r="O5" i="1"/>
  <c r="O6" i="1"/>
  <c r="O7" i="1"/>
  <c r="O4" i="1"/>
  <c r="I24" i="1"/>
  <c r="L35" i="1"/>
  <c r="F19" i="1"/>
  <c r="I19" i="1"/>
  <c r="L19" i="1"/>
  <c r="Q19" i="1"/>
  <c r="F4" i="1"/>
  <c r="Q11" i="1"/>
  <c r="Q12" i="1"/>
  <c r="Q13" i="1"/>
  <c r="Q14" i="1"/>
  <c r="Q18" i="1"/>
  <c r="Q23" i="1"/>
  <c r="Q29" i="1" s="1"/>
  <c r="Q31" i="1"/>
  <c r="Q32" i="1"/>
  <c r="Q33" i="1"/>
  <c r="Q5" i="1"/>
  <c r="Q6" i="1"/>
  <c r="Q7" i="1"/>
  <c r="Q4" i="1"/>
  <c r="I6" i="1"/>
  <c r="I4" i="1"/>
  <c r="L11" i="1"/>
  <c r="L12" i="1"/>
  <c r="L13" i="1"/>
  <c r="L14" i="1"/>
  <c r="L18" i="1"/>
  <c r="L21" i="1" s="1"/>
  <c r="L31" i="1"/>
  <c r="L32" i="1"/>
  <c r="L33" i="1"/>
  <c r="L5" i="1"/>
  <c r="L6" i="1"/>
  <c r="L7" i="1"/>
  <c r="L4" i="1"/>
  <c r="I23" i="1"/>
  <c r="I31" i="1"/>
  <c r="I32" i="1"/>
  <c r="I33" i="1"/>
  <c r="I18" i="1"/>
  <c r="I12" i="1"/>
  <c r="I13" i="1"/>
  <c r="I14" i="1"/>
  <c r="I11" i="1"/>
  <c r="F5" i="1"/>
  <c r="F6" i="1"/>
  <c r="F7" i="1"/>
  <c r="F11" i="1"/>
  <c r="F12" i="1"/>
  <c r="F13" i="1"/>
  <c r="F14" i="1"/>
  <c r="F18" i="1"/>
  <c r="F23" i="1"/>
  <c r="F29" i="1" s="1"/>
  <c r="F31" i="1"/>
  <c r="F32" i="1"/>
  <c r="J52" i="1" l="1"/>
  <c r="M52" i="1"/>
  <c r="J42" i="1"/>
  <c r="I29" i="1"/>
  <c r="L29" i="1"/>
  <c r="O29" i="1"/>
  <c r="O21" i="1"/>
  <c r="F21" i="1"/>
  <c r="Q21" i="1"/>
  <c r="M21" i="1" s="1"/>
  <c r="O9" i="1"/>
  <c r="I21" i="1"/>
  <c r="L9" i="1"/>
  <c r="F36" i="1"/>
  <c r="I36" i="1"/>
  <c r="L36" i="1"/>
  <c r="Q36" i="1"/>
  <c r="L16" i="1"/>
  <c r="O36" i="1"/>
  <c r="P36" i="1" s="1"/>
  <c r="O16" i="1"/>
  <c r="F9" i="1"/>
  <c r="I16" i="1"/>
  <c r="Q16" i="1"/>
  <c r="I9" i="1"/>
  <c r="F16" i="1"/>
  <c r="Q9" i="1"/>
  <c r="G36" i="1" l="1"/>
  <c r="J36" i="1"/>
  <c r="M36" i="1"/>
  <c r="J16" i="1"/>
  <c r="P9" i="1"/>
  <c r="P53" i="1" s="1"/>
  <c r="P54" i="1" s="1"/>
  <c r="M9" i="1"/>
  <c r="M53" i="1" s="1"/>
  <c r="M54" i="1" s="1"/>
  <c r="G21" i="1"/>
  <c r="J21" i="1"/>
  <c r="P21" i="1"/>
  <c r="J9" i="1"/>
  <c r="M16" i="1"/>
  <c r="P16" i="1"/>
  <c r="G16" i="1"/>
  <c r="G9" i="1"/>
  <c r="G29" i="1"/>
  <c r="G53" i="1" s="1"/>
  <c r="G54" i="1" s="1"/>
  <c r="J29" i="1"/>
  <c r="P29" i="1"/>
  <c r="M29" i="1"/>
  <c r="O42" i="1"/>
  <c r="P42" i="1" s="1"/>
  <c r="J53" i="1" l="1"/>
  <c r="J54" i="1" s="1"/>
</calcChain>
</file>

<file path=xl/comments1.xml><?xml version="1.0" encoding="utf-8"?>
<comments xmlns="http://schemas.openxmlformats.org/spreadsheetml/2006/main">
  <authors>
    <author>SONY</author>
  </authors>
  <commentList>
    <comment ref="Q2" authorId="0">
      <text>
        <r>
          <rPr>
            <b/>
            <sz val="9"/>
            <color indexed="81"/>
            <rFont val="Tahoma"/>
            <family val="2"/>
          </rPr>
          <t>Duong:
Maximun total weight score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>
      <text>
        <r>
          <rPr>
            <sz val="9"/>
            <color indexed="81"/>
            <rFont val="Tahoma"/>
            <family val="2"/>
          </rPr>
          <t xml:space="preserve">Duong:
rate the importance of each factor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Duong</t>
        </r>
        <r>
          <rPr>
            <sz val="9"/>
            <color indexed="81"/>
            <rFont val="Tahoma"/>
            <family val="2"/>
          </rPr>
          <t xml:space="preserve">
rate the impotance of each Criteria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Duong:</t>
        </r>
        <r>
          <rPr>
            <sz val="9"/>
            <color indexed="81"/>
            <rFont val="Tahoma"/>
            <family val="2"/>
          </rPr>
          <t xml:space="preserve">
rate the extent to which each criteria met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Total Weight Score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Duong:
the ability of capturing the signal from signal service provider.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Tahoma"/>
            <family val="2"/>
          </rPr>
          <t>Drift of prices.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 xml:space="preserve">VAT Tax:
in Viet Nam, when a customer buy a product, the tax is about 10% of price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Service:
Network service
3G Service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<sst xmlns="http://schemas.openxmlformats.org/spreadsheetml/2006/main" count="64" uniqueCount="55">
  <si>
    <t>Design</t>
  </si>
  <si>
    <t>Phone Style</t>
  </si>
  <si>
    <t>Display Resolution</t>
  </si>
  <si>
    <t>Screen Size</t>
  </si>
  <si>
    <t>Weight</t>
  </si>
  <si>
    <t>Multimedia</t>
  </si>
  <si>
    <t>Camera</t>
  </si>
  <si>
    <t>Installed Memory</t>
  </si>
  <si>
    <t>Connectivity</t>
  </si>
  <si>
    <t>Wifi</t>
  </si>
  <si>
    <t>GPS</t>
  </si>
  <si>
    <t>Digital Player</t>
  </si>
  <si>
    <t>Email</t>
  </si>
  <si>
    <t>4G</t>
  </si>
  <si>
    <t>Score</t>
  </si>
  <si>
    <t>RAM</t>
  </si>
  <si>
    <t>EDGE</t>
  </si>
  <si>
    <t>WS</t>
  </si>
  <si>
    <t xml:space="preserve">  Total</t>
  </si>
  <si>
    <t xml:space="preserve">Smartphones Selection </t>
  </si>
  <si>
    <t xml:space="preserve">    Apple Iphone 4S</t>
  </si>
  <si>
    <t>Software &amp; Applications</t>
  </si>
  <si>
    <t>Google Nexus S</t>
  </si>
  <si>
    <t>Call Features &amp; Quality</t>
  </si>
  <si>
    <t>Standby Time</t>
  </si>
  <si>
    <t>Height</t>
  </si>
  <si>
    <t>Video recorder &amp; Quality</t>
  </si>
  <si>
    <t>3 way calling</t>
  </si>
  <si>
    <t>Cold holder</t>
  </si>
  <si>
    <t>Talk time</t>
  </si>
  <si>
    <t>Extendable memory</t>
  </si>
  <si>
    <t>Office softwares</t>
  </si>
  <si>
    <t>Bluetooth</t>
  </si>
  <si>
    <t>Internet browser</t>
  </si>
  <si>
    <t>Battery Life &amp; Memory &amp; Processor</t>
  </si>
  <si>
    <t>Processor speed</t>
  </si>
  <si>
    <t>free software market</t>
  </si>
  <si>
    <t>commercial software market</t>
  </si>
  <si>
    <t>Sound</t>
  </si>
  <si>
    <t>MAX</t>
  </si>
  <si>
    <t>Criteria</t>
  </si>
  <si>
    <t xml:space="preserve">  TWS</t>
  </si>
  <si>
    <t>Signal capturing</t>
  </si>
  <si>
    <t>Factor</t>
  </si>
  <si>
    <t>Nokia N9</t>
  </si>
  <si>
    <t>BlackBerry  9900</t>
  </si>
  <si>
    <t>Total Cost of Ownership</t>
  </si>
  <si>
    <t>Shipping cost</t>
  </si>
  <si>
    <t>Guarantee cost</t>
  </si>
  <si>
    <t>Upgrade software cost</t>
  </si>
  <si>
    <t>Upgrade hardware cost</t>
  </si>
  <si>
    <t xml:space="preserve">Drift of price </t>
  </si>
  <si>
    <t>VAT Tax</t>
  </si>
  <si>
    <t>Mobile Services Free</t>
  </si>
  <si>
    <t>Smartphone manufacturer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</si>
</sst>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0" borderId="1" applyNumberFormat="0" applyFill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</cellStyleXfs>
  <cellXfs count="166">
    <xf numFmtId="0" fontId="0" fillId="0" borderId="0" xfId="0"/>
    <xf numFmtId="0" fontId="5" fillId="12" borderId="0" xfId="5" applyFont="1" applyFill="1" applyProtection="1"/>
    <xf numFmtId="0" fontId="5" fillId="13" borderId="0" xfId="1" applyFont="1" applyFill="1" applyBorder="1" applyProtection="1">
      <protection locked="0"/>
    </xf>
    <xf numFmtId="0" fontId="5" fillId="12" borderId="0" xfId="5" applyFont="1" applyFill="1" applyBorder="1" applyProtection="1">
      <protection locked="0"/>
    </xf>
    <xf numFmtId="0" fontId="5" fillId="7" borderId="0" xfId="6" applyFont="1" applyBorder="1" applyProtection="1">
      <protection locked="0"/>
    </xf>
    <xf numFmtId="0" fontId="5" fillId="11" borderId="0" xfId="9" applyFont="1" applyFill="1" applyBorder="1" applyProtection="1">
      <protection locked="0"/>
    </xf>
    <xf numFmtId="0" fontId="5" fillId="13" borderId="3" xfId="1" applyFont="1" applyFill="1" applyBorder="1" applyProtection="1">
      <protection locked="0"/>
    </xf>
    <xf numFmtId="0" fontId="5" fillId="12" borderId="3" xfId="5" applyFont="1" applyFill="1" applyBorder="1" applyProtection="1">
      <protection locked="0"/>
    </xf>
    <xf numFmtId="0" fontId="5" fillId="12" borderId="3" xfId="5" applyFont="1" applyFill="1" applyBorder="1" applyProtection="1"/>
    <xf numFmtId="0" fontId="5" fillId="7" borderId="3" xfId="6" applyFont="1" applyBorder="1" applyProtection="1">
      <protection locked="0"/>
    </xf>
    <xf numFmtId="0" fontId="5" fillId="11" borderId="3" xfId="9" applyFont="1" applyFill="1" applyBorder="1" applyProtection="1">
      <protection locked="0"/>
    </xf>
    <xf numFmtId="0" fontId="5" fillId="13" borderId="2" xfId="1" applyFont="1" applyFill="1" applyBorder="1" applyProtection="1">
      <protection locked="0"/>
    </xf>
    <xf numFmtId="0" fontId="17" fillId="12" borderId="2" xfId="5" applyFont="1" applyFill="1" applyBorder="1" applyProtection="1">
      <protection locked="0"/>
    </xf>
    <xf numFmtId="0" fontId="17" fillId="7" borderId="2" xfId="6" applyFont="1" applyBorder="1" applyProtection="1">
      <protection locked="0"/>
    </xf>
    <xf numFmtId="0" fontId="17" fillId="11" borderId="2" xfId="9" applyFont="1" applyFill="1" applyBorder="1" applyProtection="1">
      <protection locked="0"/>
    </xf>
    <xf numFmtId="0" fontId="15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14" borderId="0" xfId="3" applyFont="1" applyFill="1" applyAlignment="1" applyProtection="1">
      <alignment horizontal="left"/>
      <protection locked="0"/>
    </xf>
    <xf numFmtId="0" fontId="11" fillId="16" borderId="0" xfId="4" applyFont="1" applyFill="1" applyAlignment="1" applyProtection="1">
      <alignment horizontal="left" indent="3"/>
      <protection locked="0"/>
    </xf>
    <xf numFmtId="0" fontId="11" fillId="16" borderId="0" xfId="4" applyFont="1" applyFill="1" applyAlignment="1" applyProtection="1">
      <protection locked="0"/>
    </xf>
    <xf numFmtId="0" fontId="11" fillId="3" borderId="0" xfId="2" applyFont="1" applyProtection="1">
      <protection locked="0"/>
    </xf>
    <xf numFmtId="0" fontId="3" fillId="3" borderId="0" xfId="2" applyProtection="1">
      <protection locked="0"/>
    </xf>
    <xf numFmtId="0" fontId="11" fillId="15" borderId="0" xfId="8" applyFont="1" applyFill="1" applyAlignment="1" applyProtection="1">
      <alignment horizontal="left" indent="3"/>
      <protection locked="0"/>
    </xf>
    <xf numFmtId="0" fontId="3" fillId="15" borderId="0" xfId="8" applyFill="1" applyAlignment="1" applyProtection="1">
      <alignment horizontal="left" indent="3"/>
      <protection locked="0"/>
    </xf>
    <xf numFmtId="0" fontId="18" fillId="0" borderId="0" xfId="0" applyFont="1" applyAlignment="1" applyProtection="1">
      <alignment horizontal="right"/>
      <protection locked="0"/>
    </xf>
    <xf numFmtId="0" fontId="14" fillId="0" borderId="2" xfId="7" applyFont="1" applyFill="1" applyBorder="1" applyProtection="1">
      <protection locked="0"/>
    </xf>
    <xf numFmtId="0" fontId="10" fillId="0" borderId="2" xfId="7" applyFont="1" applyFill="1" applyBorder="1" applyProtection="1">
      <protection locked="0"/>
    </xf>
    <xf numFmtId="0" fontId="3" fillId="13" borderId="2" xfId="1" applyFont="1" applyFill="1" applyBorder="1" applyProtection="1">
      <protection locked="0"/>
    </xf>
    <xf numFmtId="0" fontId="3" fillId="13" borderId="2" xfId="1" applyFont="1" applyFill="1" applyBorder="1" applyAlignment="1" applyProtection="1">
      <alignment horizontal="center"/>
      <protection locked="0"/>
    </xf>
    <xf numFmtId="0" fontId="3" fillId="12" borderId="2" xfId="5" applyFill="1" applyBorder="1" applyProtection="1">
      <protection locked="0"/>
    </xf>
    <xf numFmtId="0" fontId="3" fillId="7" borderId="2" xfId="6" applyBorder="1" applyProtection="1">
      <protection locked="0"/>
    </xf>
    <xf numFmtId="0" fontId="3" fillId="11" borderId="2" xfId="9" applyFill="1" applyBorder="1" applyProtection="1">
      <protection locked="0"/>
    </xf>
    <xf numFmtId="0" fontId="0" fillId="0" borderId="2" xfId="0" applyBorder="1" applyProtection="1">
      <protection locked="0"/>
    </xf>
    <xf numFmtId="0" fontId="3" fillId="0" borderId="0" xfId="10" applyFill="1" applyProtection="1">
      <protection locked="0"/>
    </xf>
    <xf numFmtId="0" fontId="0" fillId="0" borderId="0" xfId="0" applyFill="1" applyProtection="1">
      <protection locked="0"/>
    </xf>
    <xf numFmtId="0" fontId="3" fillId="12" borderId="3" xfId="5" applyFill="1" applyBorder="1" applyProtection="1">
      <protection locked="0"/>
    </xf>
    <xf numFmtId="0" fontId="5" fillId="13" borderId="0" xfId="1" applyFont="1" applyFill="1" applyProtection="1">
      <protection locked="0"/>
    </xf>
    <xf numFmtId="0" fontId="5" fillId="12" borderId="0" xfId="5" applyFont="1" applyFill="1" applyProtection="1">
      <protection locked="0"/>
    </xf>
    <xf numFmtId="0" fontId="3" fillId="12" borderId="0" xfId="5" applyFill="1" applyProtection="1">
      <protection locked="0"/>
    </xf>
    <xf numFmtId="0" fontId="5" fillId="7" borderId="0" xfId="6" applyFont="1" applyProtection="1">
      <protection locked="0"/>
    </xf>
    <xf numFmtId="0" fontId="5" fillId="11" borderId="0" xfId="9" applyFont="1" applyFill="1" applyProtection="1">
      <protection locked="0"/>
    </xf>
    <xf numFmtId="0" fontId="8" fillId="12" borderId="2" xfId="5" applyFont="1" applyFill="1" applyBorder="1" applyProtection="1">
      <protection locked="0"/>
    </xf>
    <xf numFmtId="0" fontId="8" fillId="7" borderId="2" xfId="6" applyFont="1" applyBorder="1" applyProtection="1">
      <protection locked="0"/>
    </xf>
    <xf numFmtId="0" fontId="8" fillId="11" borderId="2" xfId="9" applyFont="1" applyFill="1" applyBorder="1" applyProtection="1">
      <protection locked="0"/>
    </xf>
    <xf numFmtId="0" fontId="14" fillId="0" borderId="2" xfId="7" applyFont="1" applyBorder="1" applyProtection="1">
      <protection locked="0"/>
    </xf>
    <xf numFmtId="0" fontId="10" fillId="0" borderId="2" xfId="7" applyFont="1" applyBorder="1" applyProtection="1">
      <protection locked="0"/>
    </xf>
    <xf numFmtId="0" fontId="5" fillId="12" borderId="2" xfId="5" applyFont="1" applyFill="1" applyBorder="1" applyProtection="1">
      <protection locked="0"/>
    </xf>
    <xf numFmtId="0" fontId="5" fillId="7" borderId="2" xfId="6" applyFont="1" applyBorder="1" applyProtection="1">
      <protection locked="0"/>
    </xf>
    <xf numFmtId="0" fontId="5" fillId="11" borderId="2" xfId="9" applyFont="1" applyFill="1" applyBorder="1" applyProtection="1">
      <protection locked="0"/>
    </xf>
    <xf numFmtId="0" fontId="13" fillId="0" borderId="2" xfId="7" applyFont="1" applyBorder="1" applyProtection="1">
      <protection locked="0"/>
    </xf>
    <xf numFmtId="0" fontId="12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13" fillId="0" borderId="2" xfId="0" applyFont="1" applyBorder="1" applyAlignment="1" applyProtection="1">
      <protection locked="0"/>
    </xf>
    <xf numFmtId="0" fontId="10" fillId="0" borderId="2" xfId="0" applyFont="1" applyBorder="1" applyAlignment="1" applyProtection="1">
      <protection locked="0"/>
    </xf>
    <xf numFmtId="0" fontId="2" fillId="13" borderId="2" xfId="1" applyFill="1" applyBorder="1" applyProtection="1">
      <protection locked="0"/>
    </xf>
    <xf numFmtId="0" fontId="2" fillId="13" borderId="0" xfId="1" applyFill="1" applyBorder="1" applyProtection="1">
      <protection locked="0"/>
    </xf>
    <xf numFmtId="0" fontId="9" fillId="12" borderId="0" xfId="5" applyFont="1" applyFill="1" applyBorder="1" applyProtection="1">
      <protection locked="0"/>
    </xf>
    <xf numFmtId="0" fontId="9" fillId="7" borderId="0" xfId="6" applyFont="1" applyBorder="1" applyProtection="1">
      <protection locked="0"/>
    </xf>
    <xf numFmtId="0" fontId="9" fillId="11" borderId="0" xfId="9" applyFont="1" applyFill="1" applyBorder="1" applyProtection="1">
      <protection locked="0"/>
    </xf>
    <xf numFmtId="0" fontId="2" fillId="13" borderId="0" xfId="1" applyFill="1" applyProtection="1">
      <protection locked="0"/>
    </xf>
    <xf numFmtId="1" fontId="9" fillId="12" borderId="0" xfId="5" applyNumberFormat="1" applyFont="1" applyFill="1" applyProtection="1">
      <protection locked="0"/>
    </xf>
    <xf numFmtId="1" fontId="9" fillId="7" borderId="0" xfId="6" applyNumberFormat="1" applyFont="1" applyProtection="1">
      <protection locked="0"/>
    </xf>
    <xf numFmtId="1" fontId="9" fillId="11" borderId="0" xfId="9" applyNumberFormat="1" applyFont="1" applyFill="1" applyProtection="1">
      <protection locked="0"/>
    </xf>
    <xf numFmtId="0" fontId="16" fillId="0" borderId="0" xfId="7" applyFont="1" applyFill="1" applyBorder="1" applyProtection="1">
      <protection locked="0"/>
    </xf>
    <xf numFmtId="0" fontId="4" fillId="0" borderId="0" xfId="7" applyFill="1" applyBorder="1" applyProtection="1">
      <protection locked="0"/>
    </xf>
    <xf numFmtId="0" fontId="4" fillId="13" borderId="2" xfId="7" applyFill="1" applyBorder="1" applyProtection="1">
      <protection locked="0"/>
    </xf>
    <xf numFmtId="1" fontId="9" fillId="12" borderId="2" xfId="1" applyNumberFormat="1" applyFont="1" applyFill="1" applyBorder="1" applyProtection="1">
      <protection locked="0"/>
    </xf>
    <xf numFmtId="1" fontId="9" fillId="17" borderId="2" xfId="1" applyNumberFormat="1" applyFont="1" applyFill="1" applyBorder="1" applyProtection="1">
      <protection locked="0"/>
    </xf>
    <xf numFmtId="1" fontId="9" fillId="11" borderId="2" xfId="1" applyNumberFormat="1" applyFont="1" applyFill="1" applyBorder="1" applyProtection="1">
      <protection locked="0"/>
    </xf>
    <xf numFmtId="0" fontId="13" fillId="0" borderId="2" xfId="0" applyFont="1" applyBorder="1" applyProtection="1">
      <protection locked="0"/>
    </xf>
    <xf numFmtId="0" fontId="0" fillId="13" borderId="0" xfId="0" applyFill="1" applyProtection="1">
      <protection locked="0"/>
    </xf>
    <xf numFmtId="0" fontId="0" fillId="12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0" fillId="13" borderId="3" xfId="0" applyFill="1" applyBorder="1" applyProtection="1">
      <protection locked="0"/>
    </xf>
    <xf numFmtId="0" fontId="0" fillId="12" borderId="3" xfId="0" applyFill="1" applyBorder="1" applyProtection="1">
      <protection locked="0"/>
    </xf>
    <xf numFmtId="0" fontId="0" fillId="17" borderId="3" xfId="0" applyFill="1" applyBorder="1" applyProtection="1">
      <protection locked="0"/>
    </xf>
    <xf numFmtId="0" fontId="0" fillId="11" borderId="3" xfId="0" applyFill="1" applyBorder="1" applyProtection="1">
      <protection locked="0"/>
    </xf>
    <xf numFmtId="0" fontId="17" fillId="12" borderId="0" xfId="0" applyFont="1" applyFill="1" applyProtection="1">
      <protection locked="0"/>
    </xf>
    <xf numFmtId="0" fontId="17" fillId="17" borderId="0" xfId="0" applyFont="1" applyFill="1" applyProtection="1">
      <protection locked="0"/>
    </xf>
    <xf numFmtId="0" fontId="17" fillId="11" borderId="0" xfId="0" applyFont="1" applyFill="1" applyProtection="1">
      <protection locked="0"/>
    </xf>
    <xf numFmtId="0" fontId="19" fillId="0" borderId="4" xfId="0" applyFont="1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0" fillId="13" borderId="5" xfId="0" applyFill="1" applyBorder="1" applyProtection="1">
      <protection locked="0"/>
    </xf>
    <xf numFmtId="0" fontId="0" fillId="12" borderId="5" xfId="0" applyFill="1" applyBorder="1" applyProtection="1">
      <protection locked="0"/>
    </xf>
    <xf numFmtId="0" fontId="0" fillId="17" borderId="5" xfId="0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0" borderId="6" xfId="0" applyFill="1" applyBorder="1" applyProtection="1">
      <protection locked="0"/>
    </xf>
    <xf numFmtId="1" fontId="5" fillId="13" borderId="3" xfId="1" applyNumberFormat="1" applyFont="1" applyFill="1" applyBorder="1" applyProtection="1"/>
    <xf numFmtId="1" fontId="5" fillId="13" borderId="0" xfId="1" applyNumberFormat="1" applyFont="1" applyFill="1" applyProtection="1"/>
    <xf numFmtId="1" fontId="8" fillId="13" borderId="2" xfId="1" applyNumberFormat="1" applyFont="1" applyFill="1" applyBorder="1" applyProtection="1"/>
    <xf numFmtId="1" fontId="17" fillId="13" borderId="2" xfId="1" applyNumberFormat="1" applyFont="1" applyFill="1" applyBorder="1" applyProtection="1"/>
    <xf numFmtId="1" fontId="9" fillId="13" borderId="0" xfId="1" applyNumberFormat="1" applyFont="1" applyFill="1" applyBorder="1" applyProtection="1"/>
    <xf numFmtId="0" fontId="5" fillId="13" borderId="0" xfId="1" applyFont="1" applyFill="1" applyBorder="1" applyProtection="1"/>
    <xf numFmtId="0" fontId="2" fillId="13" borderId="0" xfId="1" applyFill="1" applyProtection="1"/>
    <xf numFmtId="0" fontId="0" fillId="13" borderId="3" xfId="0" applyFill="1" applyBorder="1" applyProtection="1"/>
    <xf numFmtId="0" fontId="0" fillId="13" borderId="0" xfId="0" applyFill="1" applyBorder="1" applyProtection="1"/>
    <xf numFmtId="0" fontId="17" fillId="13" borderId="0" xfId="0" applyFont="1" applyFill="1" applyProtection="1"/>
    <xf numFmtId="0" fontId="8" fillId="12" borderId="2" xfId="5" applyFont="1" applyFill="1" applyBorder="1" applyProtection="1"/>
    <xf numFmtId="0" fontId="0" fillId="12" borderId="0" xfId="5" applyFont="1" applyFill="1" applyProtection="1"/>
    <xf numFmtId="0" fontId="17" fillId="12" borderId="2" xfId="5" applyFont="1" applyFill="1" applyBorder="1" applyProtection="1"/>
    <xf numFmtId="0" fontId="9" fillId="12" borderId="0" xfId="5" applyFont="1" applyFill="1" applyBorder="1" applyProtection="1"/>
    <xf numFmtId="1" fontId="8" fillId="12" borderId="2" xfId="1" applyNumberFormat="1" applyFont="1" applyFill="1" applyBorder="1" applyProtection="1"/>
    <xf numFmtId="0" fontId="0" fillId="12" borderId="0" xfId="0" applyFill="1" applyProtection="1"/>
    <xf numFmtId="0" fontId="0" fillId="12" borderId="3" xfId="0" applyFill="1" applyBorder="1" applyProtection="1"/>
    <xf numFmtId="0" fontId="0" fillId="12" borderId="0" xfId="0" applyFill="1" applyBorder="1" applyProtection="1"/>
    <xf numFmtId="0" fontId="17" fillId="12" borderId="0" xfId="0" applyFont="1" applyFill="1" applyProtection="1"/>
    <xf numFmtId="0" fontId="5" fillId="7" borderId="3" xfId="6" applyFont="1" applyBorder="1" applyProtection="1"/>
    <xf numFmtId="0" fontId="5" fillId="7" borderId="0" xfId="6" applyFont="1" applyProtection="1"/>
    <xf numFmtId="0" fontId="8" fillId="7" borderId="2" xfId="6" applyFont="1" applyBorder="1" applyProtection="1"/>
    <xf numFmtId="0" fontId="17" fillId="7" borderId="2" xfId="6" applyFont="1" applyBorder="1" applyProtection="1"/>
    <xf numFmtId="0" fontId="9" fillId="7" borderId="0" xfId="6" applyFont="1" applyBorder="1" applyProtection="1"/>
    <xf numFmtId="1" fontId="8" fillId="17" borderId="2" xfId="1" applyNumberFormat="1" applyFont="1" applyFill="1" applyBorder="1" applyProtection="1"/>
    <xf numFmtId="0" fontId="0" fillId="17" borderId="0" xfId="0" applyFill="1" applyProtection="1"/>
    <xf numFmtId="0" fontId="0" fillId="17" borderId="3" xfId="0" applyFill="1" applyBorder="1" applyProtection="1"/>
    <xf numFmtId="0" fontId="0" fillId="17" borderId="0" xfId="0" applyFill="1" applyBorder="1" applyProtection="1"/>
    <xf numFmtId="0" fontId="17" fillId="17" borderId="0" xfId="0" applyFont="1" applyFill="1" applyProtection="1"/>
    <xf numFmtId="0" fontId="5" fillId="11" borderId="3" xfId="9" applyFont="1" applyFill="1" applyBorder="1" applyProtection="1"/>
    <xf numFmtId="0" fontId="5" fillId="11" borderId="0" xfId="9" applyFont="1" applyFill="1" applyProtection="1"/>
    <xf numFmtId="0" fontId="8" fillId="11" borderId="2" xfId="9" applyFont="1" applyFill="1" applyBorder="1" applyProtection="1"/>
    <xf numFmtId="0" fontId="17" fillId="11" borderId="2" xfId="9" applyFont="1" applyFill="1" applyBorder="1" applyProtection="1"/>
    <xf numFmtId="0" fontId="9" fillId="11" borderId="0" xfId="9" applyFont="1" applyFill="1" applyBorder="1" applyProtection="1"/>
    <xf numFmtId="1" fontId="8" fillId="11" borderId="2" xfId="1" applyNumberFormat="1" applyFont="1" applyFill="1" applyBorder="1" applyProtection="1"/>
    <xf numFmtId="0" fontId="0" fillId="11" borderId="0" xfId="0" applyFill="1" applyProtection="1"/>
    <xf numFmtId="0" fontId="0" fillId="11" borderId="3" xfId="0" applyFill="1" applyBorder="1" applyProtection="1"/>
    <xf numFmtId="0" fontId="0" fillId="11" borderId="0" xfId="0" applyFill="1" applyBorder="1" applyProtection="1"/>
    <xf numFmtId="0" fontId="17" fillId="11" borderId="0" xfId="0" applyFont="1" applyFill="1" applyProtection="1"/>
    <xf numFmtId="0" fontId="0" fillId="0" borderId="0" xfId="0" applyProtection="1"/>
    <xf numFmtId="0" fontId="8" fillId="0" borderId="2" xfId="0" applyFont="1" applyBorder="1" applyProtection="1"/>
    <xf numFmtId="0" fontId="0" fillId="0" borderId="3" xfId="0" applyBorder="1" applyProtection="1"/>
    <xf numFmtId="0" fontId="8" fillId="0" borderId="0" xfId="0" applyFont="1" applyProtection="1"/>
    <xf numFmtId="0" fontId="0" fillId="0" borderId="5" xfId="0" applyBorder="1" applyProtection="1"/>
    <xf numFmtId="0" fontId="17" fillId="0" borderId="0" xfId="0" applyFont="1" applyProtection="1"/>
    <xf numFmtId="0" fontId="8" fillId="0" borderId="5" xfId="0" applyFont="1" applyBorder="1" applyProtection="1"/>
    <xf numFmtId="0" fontId="9" fillId="0" borderId="0" xfId="0" applyFont="1" applyProtection="1"/>
    <xf numFmtId="0" fontId="0" fillId="0" borderId="0" xfId="0" applyBorder="1" applyProtection="1"/>
    <xf numFmtId="0" fontId="0" fillId="0" borderId="0" xfId="0" applyFill="1" applyBorder="1" applyProtection="1"/>
    <xf numFmtId="0" fontId="17" fillId="0" borderId="0" xfId="0" applyFont="1" applyBorder="1" applyProtection="1"/>
    <xf numFmtId="0" fontId="5" fillId="13" borderId="3" xfId="1" applyFont="1" applyFill="1" applyBorder="1" applyProtection="1"/>
    <xf numFmtId="0" fontId="5" fillId="13" borderId="0" xfId="1" applyFont="1" applyFill="1" applyProtection="1"/>
    <xf numFmtId="9" fontId="8" fillId="13" borderId="2" xfId="1" applyNumberFormat="1" applyFont="1" applyFill="1" applyBorder="1" applyProtection="1"/>
    <xf numFmtId="9" fontId="8" fillId="13" borderId="0" xfId="1" applyNumberFormat="1" applyFont="1" applyFill="1" applyProtection="1"/>
    <xf numFmtId="9" fontId="8" fillId="13" borderId="3" xfId="1" applyNumberFormat="1" applyFont="1" applyFill="1" applyBorder="1" applyProtection="1"/>
    <xf numFmtId="9" fontId="8" fillId="13" borderId="0" xfId="1" applyNumberFormat="1" applyFont="1" applyFill="1" applyBorder="1" applyProtection="1"/>
    <xf numFmtId="9" fontId="8" fillId="13" borderId="5" xfId="1" applyNumberFormat="1" applyFont="1" applyFill="1" applyBorder="1" applyProtection="1"/>
    <xf numFmtId="1" fontId="0" fillId="13" borderId="5" xfId="0" applyNumberFormat="1" applyFill="1" applyBorder="1" applyProtection="1"/>
    <xf numFmtId="10" fontId="17" fillId="0" borderId="0" xfId="0" applyNumberFormat="1" applyFont="1" applyProtection="1"/>
    <xf numFmtId="9" fontId="8" fillId="12" borderId="2" xfId="5" applyNumberFormat="1" applyFont="1" applyFill="1" applyBorder="1" applyProtection="1"/>
    <xf numFmtId="9" fontId="8" fillId="12" borderId="0" xfId="5" applyNumberFormat="1" applyFont="1" applyFill="1" applyProtection="1"/>
    <xf numFmtId="9" fontId="8" fillId="12" borderId="3" xfId="5" applyNumberFormat="1" applyFont="1" applyFill="1" applyBorder="1" applyProtection="1"/>
    <xf numFmtId="9" fontId="8" fillId="12" borderId="0" xfId="5" applyNumberFormat="1" applyFont="1" applyFill="1" applyBorder="1" applyProtection="1"/>
    <xf numFmtId="1" fontId="0" fillId="12" borderId="5" xfId="0" applyNumberFormat="1" applyFill="1" applyBorder="1" applyProtection="1"/>
    <xf numFmtId="9" fontId="8" fillId="7" borderId="2" xfId="6" applyNumberFormat="1" applyFont="1" applyBorder="1" applyProtection="1"/>
    <xf numFmtId="9" fontId="8" fillId="7" borderId="0" xfId="6" applyNumberFormat="1" applyFont="1" applyProtection="1"/>
    <xf numFmtId="9" fontId="8" fillId="7" borderId="3" xfId="6" applyNumberFormat="1" applyFont="1" applyBorder="1" applyProtection="1"/>
    <xf numFmtId="9" fontId="8" fillId="7" borderId="0" xfId="6" applyNumberFormat="1" applyFont="1" applyBorder="1" applyProtection="1"/>
    <xf numFmtId="1" fontId="0" fillId="17" borderId="5" xfId="0" applyNumberFormat="1" applyFill="1" applyBorder="1" applyProtection="1"/>
    <xf numFmtId="9" fontId="8" fillId="11" borderId="2" xfId="9" applyNumberFormat="1" applyFont="1" applyFill="1" applyBorder="1" applyProtection="1"/>
    <xf numFmtId="9" fontId="8" fillId="11" borderId="0" xfId="9" applyNumberFormat="1" applyFont="1" applyFill="1" applyProtection="1"/>
    <xf numFmtId="9" fontId="8" fillId="11" borderId="3" xfId="9" applyNumberFormat="1" applyFont="1" applyFill="1" applyBorder="1" applyProtection="1"/>
    <xf numFmtId="9" fontId="8" fillId="11" borderId="0" xfId="9" applyNumberFormat="1" applyFont="1" applyFill="1" applyBorder="1" applyProtection="1"/>
    <xf numFmtId="1" fontId="0" fillId="11" borderId="5" xfId="0" applyNumberFormat="1" applyFill="1" applyBorder="1" applyProtection="1"/>
    <xf numFmtId="0" fontId="17" fillId="0" borderId="5" xfId="0" applyFont="1" applyFill="1" applyBorder="1" applyProtection="1"/>
  </cellXfs>
  <cellStyles count="11">
    <cellStyle name="60% - Accent2" xfId="10" builtinId="36"/>
    <cellStyle name="60% - Accent4" xfId="5" builtinId="44"/>
    <cellStyle name="60% - Accent5" xfId="6" builtinId="48"/>
    <cellStyle name="60% - Accent6" xfId="9" builtinId="52"/>
    <cellStyle name="Accent1" xfId="2" builtinId="29"/>
    <cellStyle name="Accent3" xfId="3" builtinId="37"/>
    <cellStyle name="Accent4" xfId="4" builtinId="41"/>
    <cellStyle name="Accent6" xfId="8" builtinId="49"/>
    <cellStyle name="Good" xfId="1" builtinId="26"/>
    <cellStyle name="Linked Cell" xfId="7" builtinId="2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</a:t>
            </a:r>
            <a:r>
              <a:rPr lang="en-US" baseline="0"/>
              <a:t> : </a:t>
            </a:r>
            <a:r>
              <a:rPr lang="en-US" baseline="0">
                <a:solidFill>
                  <a:schemeClr val="accent5">
                    <a:lumMod val="40000"/>
                    <a:lumOff val="60000"/>
                  </a:schemeClr>
                </a:solidFill>
              </a:rPr>
              <a:t>Google Nexus S</a:t>
            </a:r>
            <a:endParaRPr lang="en-US">
              <a:solidFill>
                <a:schemeClr val="accent5">
                  <a:lumMod val="40000"/>
                  <a:lumOff val="60000"/>
                </a:schemeClr>
              </a:solidFill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84065651660025"/>
          <c:y val="0.12290252511539505"/>
          <c:w val="0.84352346910903786"/>
          <c:h val="0.6531061634537062"/>
        </c:manualLayout>
      </c:layout>
      <c:bar3DChart>
        <c:barDir val="col"/>
        <c:grouping val="clustered"/>
        <c:varyColors val="0"/>
        <c:ser>
          <c:idx val="0"/>
          <c:order val="0"/>
          <c:tx>
            <c:v>Smartphone </c:v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4"/>
              <c:pt idx="0">
                <c:v>Apple Iphone 4S</c:v>
              </c:pt>
              <c:pt idx="1">
                <c:v>Nokia N9</c:v>
              </c:pt>
              <c:pt idx="2">
                <c:v>BlackBerry 9900</c:v>
              </c:pt>
              <c:pt idx="3">
                <c:v>Google Nexus S</c:v>
              </c:pt>
            </c:strLit>
          </c:cat>
          <c:val>
            <c:numRef>
              <c:f>(WSM!$G$54,WSM!$J$54,WSM!$M$54,WSM!$P$54)</c:f>
              <c:numCache>
                <c:formatCode>0.00%</c:formatCode>
                <c:ptCount val="4"/>
                <c:pt idx="0">
                  <c:v>0.70355739945396345</c:v>
                </c:pt>
                <c:pt idx="1">
                  <c:v>0.64434458292329821</c:v>
                </c:pt>
                <c:pt idx="2">
                  <c:v>0.65281602373477432</c:v>
                </c:pt>
                <c:pt idx="3">
                  <c:v>0.74175118252883787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7174272"/>
        <c:axId val="97176192"/>
        <c:axId val="0"/>
      </c:bar3DChart>
      <c:catAx>
        <c:axId val="97174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</a:t>
                </a:r>
                <a:r>
                  <a:rPr lang="en-US" baseline="0"/>
                  <a:t> result of comparison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7176192"/>
        <c:crosses val="autoZero"/>
        <c:auto val="0"/>
        <c:lblAlgn val="ctr"/>
        <c:lblOffset val="100"/>
        <c:tickMarkSkip val="2"/>
        <c:noMultiLvlLbl val="0"/>
      </c:catAx>
      <c:valAx>
        <c:axId val="971761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717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1752600</xdr:colOff>
      <xdr:row>57</xdr:row>
      <xdr:rowOff>71966</xdr:rowOff>
    </xdr:from>
    <xdr:to>
      <xdr:col>10</xdr:col>
      <xdr:colOff>279400</xdr:colOff>
      <xdr:row>75</xdr:row>
      <xdr:rowOff>33866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topLeftCell="A36" zoomScale="90" zoomScaleNormal="90" workbookViewId="0">
      <selection activeCell="B57" sqref="B57"/>
    </sheetView>
  </sheetViews>
  <sheetFormatPr defaultRowHeight="14.4" x14ac:dyDescent="0.3"/>
  <cols>
    <col min="1" max="1" width="38.44140625" style="18" bestFit="1" customWidth="1"/>
    <col min="2" max="2" width="31.6640625" style="18" bestFit="1" customWidth="1"/>
    <col min="3" max="3" width="7" style="18" customWidth="1"/>
    <col min="4" max="4" width="7.88671875" style="18" customWidth="1"/>
    <col min="5" max="5" width="6.88671875" style="18" customWidth="1"/>
    <col min="6" max="6" width="7.6640625" style="18" customWidth="1"/>
    <col min="7" max="7" width="8.5546875" style="18" customWidth="1"/>
    <col min="8" max="8" width="7.44140625" style="18" customWidth="1"/>
    <col min="9" max="9" width="6.6640625" style="18" customWidth="1"/>
    <col min="10" max="10" width="8.88671875" style="18" customWidth="1"/>
    <col min="11" max="11" width="6.44140625" style="18" customWidth="1"/>
    <col min="12" max="12" width="6.109375" style="18" customWidth="1"/>
    <col min="13" max="13" width="7.77734375" style="18" bestFit="1" customWidth="1"/>
    <col min="14" max="14" width="6.88671875" style="18" customWidth="1"/>
    <col min="15" max="15" width="7.44140625" style="18" customWidth="1"/>
    <col min="16" max="16" width="7.88671875" style="18" customWidth="1"/>
    <col min="17" max="17" width="12.109375" style="18" customWidth="1"/>
    <col min="18" max="18" width="15.6640625" style="18" customWidth="1"/>
    <col min="19" max="16384" width="8.88671875" style="18"/>
  </cols>
  <sheetData>
    <row r="1" spans="1:22" s="16" customFormat="1" ht="28.5" customHeight="1" x14ac:dyDescent="0.5">
      <c r="A1" s="15" t="s">
        <v>19</v>
      </c>
    </row>
    <row r="2" spans="1:22" x14ac:dyDescent="0.3">
      <c r="A2" s="17" t="s">
        <v>43</v>
      </c>
      <c r="B2" s="17" t="s">
        <v>40</v>
      </c>
      <c r="E2" s="19" t="s">
        <v>20</v>
      </c>
      <c r="F2" s="19"/>
      <c r="G2" s="19"/>
      <c r="H2" s="20" t="s">
        <v>44</v>
      </c>
      <c r="I2" s="21"/>
      <c r="J2" s="21"/>
      <c r="K2" s="22" t="s">
        <v>45</v>
      </c>
      <c r="L2" s="23"/>
      <c r="M2" s="23"/>
      <c r="N2" s="24" t="s">
        <v>22</v>
      </c>
      <c r="O2" s="25"/>
      <c r="P2" s="25"/>
      <c r="Q2" s="26" t="s">
        <v>39</v>
      </c>
    </row>
    <row r="3" spans="1:22" ht="15.6" x14ac:dyDescent="0.3">
      <c r="A3" s="27" t="s">
        <v>0</v>
      </c>
      <c r="B3" s="28">
        <v>7</v>
      </c>
      <c r="C3" s="18" t="s">
        <v>4</v>
      </c>
      <c r="E3" s="29" t="s">
        <v>14</v>
      </c>
      <c r="F3" s="30" t="s">
        <v>17</v>
      </c>
      <c r="G3" s="29" t="s">
        <v>41</v>
      </c>
      <c r="H3" s="31" t="s">
        <v>14</v>
      </c>
      <c r="I3" s="31" t="s">
        <v>17</v>
      </c>
      <c r="J3" s="31" t="s">
        <v>18</v>
      </c>
      <c r="K3" s="32" t="s">
        <v>14</v>
      </c>
      <c r="L3" s="32" t="s">
        <v>17</v>
      </c>
      <c r="M3" s="32" t="s">
        <v>18</v>
      </c>
      <c r="N3" s="33" t="s">
        <v>14</v>
      </c>
      <c r="O3" s="33" t="s">
        <v>17</v>
      </c>
      <c r="P3" s="33" t="s">
        <v>18</v>
      </c>
      <c r="Q3" s="34"/>
      <c r="S3" s="35"/>
      <c r="T3" s="35"/>
      <c r="U3" s="35"/>
      <c r="V3" s="36"/>
    </row>
    <row r="4" spans="1:22" x14ac:dyDescent="0.3">
      <c r="B4" s="18" t="s">
        <v>1</v>
      </c>
      <c r="C4" s="18">
        <v>9</v>
      </c>
      <c r="E4" s="6">
        <v>9</v>
      </c>
      <c r="F4" s="91">
        <f>(C4*E4)</f>
        <v>81</v>
      </c>
      <c r="G4" s="141"/>
      <c r="H4" s="7">
        <v>8</v>
      </c>
      <c r="I4" s="8">
        <f>C4*H4</f>
        <v>72</v>
      </c>
      <c r="J4" s="37"/>
      <c r="K4" s="9">
        <v>8</v>
      </c>
      <c r="L4" s="110">
        <f>C4*K4</f>
        <v>72</v>
      </c>
      <c r="M4" s="9"/>
      <c r="N4" s="10">
        <v>9</v>
      </c>
      <c r="O4" s="120">
        <f>(C4*N4)</f>
        <v>81</v>
      </c>
      <c r="P4" s="10"/>
      <c r="Q4" s="130">
        <f>C4*10</f>
        <v>90</v>
      </c>
      <c r="S4" s="35"/>
      <c r="T4" s="35"/>
      <c r="U4" s="35"/>
      <c r="V4" s="36"/>
    </row>
    <row r="5" spans="1:22" x14ac:dyDescent="0.3">
      <c r="B5" s="18" t="s">
        <v>2</v>
      </c>
      <c r="C5" s="18">
        <v>8</v>
      </c>
      <c r="E5" s="2">
        <v>6</v>
      </c>
      <c r="F5" s="92">
        <f>(C5*E5)</f>
        <v>48</v>
      </c>
      <c r="G5" s="142"/>
      <c r="H5" s="3">
        <v>7</v>
      </c>
      <c r="I5" s="1">
        <f>C5*H5</f>
        <v>56</v>
      </c>
      <c r="J5" s="40"/>
      <c r="K5" s="4">
        <v>7</v>
      </c>
      <c r="L5" s="111">
        <f t="shared" ref="L5:L33" si="0">C5*K5</f>
        <v>56</v>
      </c>
      <c r="M5" s="41"/>
      <c r="N5" s="5">
        <v>7</v>
      </c>
      <c r="O5" s="121">
        <f t="shared" ref="O5:O35" si="1">(C5*N5)</f>
        <v>56</v>
      </c>
      <c r="P5" s="42"/>
      <c r="Q5" s="130">
        <f>C5*10</f>
        <v>80</v>
      </c>
      <c r="S5" s="36"/>
      <c r="T5" s="36"/>
      <c r="U5" s="36"/>
      <c r="V5" s="36"/>
    </row>
    <row r="6" spans="1:22" x14ac:dyDescent="0.3">
      <c r="B6" s="18" t="s">
        <v>3</v>
      </c>
      <c r="C6" s="18">
        <v>9</v>
      </c>
      <c r="E6" s="2">
        <v>9</v>
      </c>
      <c r="F6" s="92">
        <f>(C6*E6)</f>
        <v>81</v>
      </c>
      <c r="G6" s="142"/>
      <c r="H6" s="3">
        <v>7</v>
      </c>
      <c r="I6" s="1">
        <f>C6*H6</f>
        <v>63</v>
      </c>
      <c r="J6" s="40"/>
      <c r="K6" s="4">
        <v>5</v>
      </c>
      <c r="L6" s="111">
        <f t="shared" si="0"/>
        <v>45</v>
      </c>
      <c r="M6" s="41"/>
      <c r="N6" s="5">
        <v>8</v>
      </c>
      <c r="O6" s="121">
        <f t="shared" si="1"/>
        <v>72</v>
      </c>
      <c r="P6" s="42"/>
      <c r="Q6" s="130">
        <f>C6*10</f>
        <v>90</v>
      </c>
    </row>
    <row r="7" spans="1:22" x14ac:dyDescent="0.3">
      <c r="B7" s="18" t="s">
        <v>4</v>
      </c>
      <c r="C7" s="18">
        <v>6</v>
      </c>
      <c r="E7" s="2">
        <v>4</v>
      </c>
      <c r="F7" s="92">
        <f>(C7*E7)</f>
        <v>24</v>
      </c>
      <c r="G7" s="142"/>
      <c r="H7" s="3">
        <v>5</v>
      </c>
      <c r="I7" s="1">
        <f>C7*H7</f>
        <v>30</v>
      </c>
      <c r="J7" s="40"/>
      <c r="K7" s="4">
        <v>4</v>
      </c>
      <c r="L7" s="111">
        <f t="shared" si="0"/>
        <v>24</v>
      </c>
      <c r="M7" s="41"/>
      <c r="N7" s="5">
        <v>4</v>
      </c>
      <c r="O7" s="121">
        <f t="shared" si="1"/>
        <v>24</v>
      </c>
      <c r="P7" s="42"/>
      <c r="Q7" s="130">
        <f>C7*10</f>
        <v>60</v>
      </c>
    </row>
    <row r="8" spans="1:22" x14ac:dyDescent="0.3">
      <c r="B8" s="18" t="s">
        <v>25</v>
      </c>
      <c r="C8" s="18">
        <v>5</v>
      </c>
      <c r="E8" s="2">
        <v>7</v>
      </c>
      <c r="F8" s="92">
        <f>(C8*E8)</f>
        <v>35</v>
      </c>
      <c r="G8" s="142"/>
      <c r="H8" s="3">
        <v>3</v>
      </c>
      <c r="I8" s="1">
        <f>C8*H8</f>
        <v>15</v>
      </c>
      <c r="J8" s="40"/>
      <c r="K8" s="4">
        <v>5</v>
      </c>
      <c r="L8" s="111">
        <f t="shared" si="0"/>
        <v>25</v>
      </c>
      <c r="M8" s="41"/>
      <c r="N8" s="5">
        <v>6</v>
      </c>
      <c r="O8" s="121">
        <f t="shared" si="1"/>
        <v>30</v>
      </c>
      <c r="P8" s="42"/>
      <c r="Q8" s="130">
        <f>C8*10</f>
        <v>50</v>
      </c>
    </row>
    <row r="9" spans="1:22" ht="15.6" x14ac:dyDescent="0.3">
      <c r="E9" s="11"/>
      <c r="F9" s="93">
        <f>SUM(F4:F8)</f>
        <v>269</v>
      </c>
      <c r="G9" s="143">
        <f>F9/Q9</f>
        <v>0.72702702702702704</v>
      </c>
      <c r="H9" s="43"/>
      <c r="I9" s="101">
        <f>SUM(I4:I8)</f>
        <v>236</v>
      </c>
      <c r="J9" s="150">
        <f>I9/Q9</f>
        <v>0.63783783783783787</v>
      </c>
      <c r="K9" s="44"/>
      <c r="L9" s="112">
        <f>SUM(L4:L8)</f>
        <v>222</v>
      </c>
      <c r="M9" s="155">
        <f>L9/Q9</f>
        <v>0.6</v>
      </c>
      <c r="N9" s="45"/>
      <c r="O9" s="122">
        <f>SUM(O4:O8)</f>
        <v>263</v>
      </c>
      <c r="P9" s="160">
        <f>O9/Q9</f>
        <v>0.71081081081081077</v>
      </c>
      <c r="Q9" s="131">
        <f>SUM(Q4:Q8)</f>
        <v>370</v>
      </c>
    </row>
    <row r="10" spans="1:22" ht="15.6" x14ac:dyDescent="0.3">
      <c r="A10" s="27" t="s">
        <v>5</v>
      </c>
      <c r="B10" s="28">
        <v>8</v>
      </c>
      <c r="E10" s="38"/>
      <c r="F10" s="92"/>
      <c r="G10" s="144"/>
      <c r="H10" s="3"/>
      <c r="I10" s="1"/>
      <c r="J10" s="151"/>
      <c r="K10" s="4"/>
      <c r="L10" s="111"/>
      <c r="M10" s="156"/>
      <c r="N10" s="5"/>
      <c r="O10" s="121"/>
      <c r="P10" s="161"/>
      <c r="Q10" s="130"/>
    </row>
    <row r="11" spans="1:22" ht="15.6" x14ac:dyDescent="0.3">
      <c r="B11" s="18" t="s">
        <v>6</v>
      </c>
      <c r="C11" s="18">
        <v>7</v>
      </c>
      <c r="E11" s="6">
        <v>7</v>
      </c>
      <c r="F11" s="91">
        <f>(C11*E11)</f>
        <v>49</v>
      </c>
      <c r="G11" s="145"/>
      <c r="H11" s="7">
        <v>6</v>
      </c>
      <c r="I11" s="8">
        <f t="shared" ref="I11:I33" si="2">C11*H11</f>
        <v>42</v>
      </c>
      <c r="J11" s="152"/>
      <c r="K11" s="9">
        <v>8</v>
      </c>
      <c r="L11" s="110">
        <f t="shared" si="0"/>
        <v>56</v>
      </c>
      <c r="M11" s="157"/>
      <c r="N11" s="10">
        <v>8</v>
      </c>
      <c r="O11" s="120">
        <f t="shared" si="1"/>
        <v>56</v>
      </c>
      <c r="P11" s="162"/>
      <c r="Q11" s="132">
        <f>C11*10</f>
        <v>70</v>
      </c>
    </row>
    <row r="12" spans="1:22" ht="15.6" x14ac:dyDescent="0.3">
      <c r="B12" s="18" t="s">
        <v>26</v>
      </c>
      <c r="C12" s="18">
        <v>6</v>
      </c>
      <c r="E12" s="2">
        <v>8</v>
      </c>
      <c r="F12" s="92">
        <f>(C12*E12)</f>
        <v>48</v>
      </c>
      <c r="G12" s="144"/>
      <c r="H12" s="3">
        <v>7</v>
      </c>
      <c r="I12" s="1">
        <f t="shared" si="2"/>
        <v>42</v>
      </c>
      <c r="J12" s="151"/>
      <c r="K12" s="4">
        <v>7</v>
      </c>
      <c r="L12" s="111">
        <f t="shared" si="0"/>
        <v>42</v>
      </c>
      <c r="M12" s="156"/>
      <c r="N12" s="5">
        <v>8</v>
      </c>
      <c r="O12" s="121">
        <f t="shared" si="1"/>
        <v>48</v>
      </c>
      <c r="P12" s="161"/>
      <c r="Q12" s="130">
        <f>C12*10</f>
        <v>60</v>
      </c>
    </row>
    <row r="13" spans="1:22" ht="15.6" x14ac:dyDescent="0.3">
      <c r="B13" s="18" t="s">
        <v>12</v>
      </c>
      <c r="C13" s="18">
        <v>9</v>
      </c>
      <c r="E13" s="2">
        <v>9</v>
      </c>
      <c r="F13" s="92">
        <f>(C13*E13)</f>
        <v>81</v>
      </c>
      <c r="G13" s="144"/>
      <c r="H13" s="3">
        <v>8</v>
      </c>
      <c r="I13" s="1">
        <f t="shared" si="2"/>
        <v>72</v>
      </c>
      <c r="J13" s="151"/>
      <c r="K13" s="4">
        <v>8</v>
      </c>
      <c r="L13" s="111">
        <f t="shared" si="0"/>
        <v>72</v>
      </c>
      <c r="M13" s="156"/>
      <c r="N13" s="5">
        <v>8</v>
      </c>
      <c r="O13" s="121">
        <f t="shared" si="1"/>
        <v>72</v>
      </c>
      <c r="P13" s="161"/>
      <c r="Q13" s="130">
        <f>C13*10</f>
        <v>90</v>
      </c>
    </row>
    <row r="14" spans="1:22" ht="15.6" x14ac:dyDescent="0.3">
      <c r="B14" s="18" t="s">
        <v>11</v>
      </c>
      <c r="C14" s="18">
        <v>5</v>
      </c>
      <c r="E14" s="2">
        <v>8</v>
      </c>
      <c r="F14" s="92">
        <f>(C14*E14)</f>
        <v>40</v>
      </c>
      <c r="G14" s="144"/>
      <c r="H14" s="3">
        <v>7</v>
      </c>
      <c r="I14" s="1">
        <f t="shared" si="2"/>
        <v>35</v>
      </c>
      <c r="J14" s="151"/>
      <c r="K14" s="4">
        <v>7</v>
      </c>
      <c r="L14" s="111">
        <f t="shared" si="0"/>
        <v>35</v>
      </c>
      <c r="M14" s="156"/>
      <c r="N14" s="5">
        <v>7</v>
      </c>
      <c r="O14" s="121">
        <f t="shared" si="1"/>
        <v>35</v>
      </c>
      <c r="P14" s="161"/>
      <c r="Q14" s="130">
        <f>C14*10</f>
        <v>50</v>
      </c>
    </row>
    <row r="15" spans="1:22" ht="15.6" x14ac:dyDescent="0.3">
      <c r="B15" s="18" t="s">
        <v>38</v>
      </c>
      <c r="C15" s="18">
        <v>7</v>
      </c>
      <c r="E15" s="2">
        <v>7</v>
      </c>
      <c r="F15" s="92">
        <f>(C15*E15)</f>
        <v>49</v>
      </c>
      <c r="G15" s="144"/>
      <c r="H15" s="3">
        <v>8</v>
      </c>
      <c r="I15" s="1">
        <f t="shared" si="2"/>
        <v>56</v>
      </c>
      <c r="J15" s="151"/>
      <c r="K15" s="4">
        <v>6</v>
      </c>
      <c r="L15" s="111">
        <f t="shared" si="0"/>
        <v>42</v>
      </c>
      <c r="M15" s="156"/>
      <c r="N15" s="5">
        <v>9</v>
      </c>
      <c r="O15" s="121">
        <f t="shared" si="1"/>
        <v>63</v>
      </c>
      <c r="P15" s="161"/>
      <c r="Q15" s="130">
        <f>C15*10</f>
        <v>70</v>
      </c>
    </row>
    <row r="16" spans="1:22" ht="16.5" customHeight="1" x14ac:dyDescent="0.3">
      <c r="E16" s="11"/>
      <c r="F16" s="93">
        <f>SUM(F11:F15)</f>
        <v>267</v>
      </c>
      <c r="G16" s="143">
        <f>F16/Q16</f>
        <v>0.78529411764705881</v>
      </c>
      <c r="H16" s="43"/>
      <c r="I16" s="101">
        <f>SUM(I11:I15)</f>
        <v>247</v>
      </c>
      <c r="J16" s="150">
        <f>I16/Q16</f>
        <v>0.72647058823529409</v>
      </c>
      <c r="K16" s="44"/>
      <c r="L16" s="112">
        <f>SUM(L11:L15)</f>
        <v>247</v>
      </c>
      <c r="M16" s="155">
        <f>L16/Q16</f>
        <v>0.72647058823529409</v>
      </c>
      <c r="N16" s="45"/>
      <c r="O16" s="122">
        <f>SUM(O11:O15)</f>
        <v>274</v>
      </c>
      <c r="P16" s="160">
        <f>O16/Q16</f>
        <v>0.80588235294117649</v>
      </c>
      <c r="Q16" s="133">
        <f>SUM(Q11:Q15)</f>
        <v>340</v>
      </c>
    </row>
    <row r="17" spans="1:17" ht="16.5" customHeight="1" x14ac:dyDescent="0.3">
      <c r="A17" s="46" t="s">
        <v>23</v>
      </c>
      <c r="B17" s="47">
        <v>9</v>
      </c>
      <c r="E17" s="38"/>
      <c r="F17" s="92"/>
      <c r="G17" s="144"/>
      <c r="H17" s="3"/>
      <c r="I17" s="1"/>
      <c r="J17" s="151"/>
      <c r="K17" s="4"/>
      <c r="L17" s="111"/>
      <c r="M17" s="156"/>
      <c r="N17" s="5"/>
      <c r="O17" s="121"/>
      <c r="P17" s="161"/>
      <c r="Q17" s="134"/>
    </row>
    <row r="18" spans="1:17" ht="15.6" x14ac:dyDescent="0.3">
      <c r="B18" s="18" t="s">
        <v>27</v>
      </c>
      <c r="C18" s="18">
        <v>5</v>
      </c>
      <c r="E18" s="6">
        <v>4</v>
      </c>
      <c r="F18" s="91">
        <f>(C18*E18)</f>
        <v>20</v>
      </c>
      <c r="G18" s="145"/>
      <c r="H18" s="7">
        <v>3</v>
      </c>
      <c r="I18" s="8">
        <f t="shared" si="2"/>
        <v>15</v>
      </c>
      <c r="J18" s="152"/>
      <c r="K18" s="9">
        <v>4</v>
      </c>
      <c r="L18" s="110">
        <f t="shared" si="0"/>
        <v>20</v>
      </c>
      <c r="M18" s="157"/>
      <c r="N18" s="10">
        <v>4</v>
      </c>
      <c r="O18" s="120">
        <f t="shared" si="1"/>
        <v>20</v>
      </c>
      <c r="P18" s="162"/>
      <c r="Q18" s="130">
        <f>C18*10</f>
        <v>50</v>
      </c>
    </row>
    <row r="19" spans="1:17" ht="15.6" x14ac:dyDescent="0.3">
      <c r="B19" s="18" t="s">
        <v>28</v>
      </c>
      <c r="C19" s="18">
        <v>6</v>
      </c>
      <c r="E19" s="2">
        <v>6</v>
      </c>
      <c r="F19" s="92">
        <f>(C19*E19)</f>
        <v>36</v>
      </c>
      <c r="G19" s="144"/>
      <c r="H19" s="3">
        <v>4</v>
      </c>
      <c r="I19" s="1">
        <f t="shared" si="2"/>
        <v>24</v>
      </c>
      <c r="J19" s="151"/>
      <c r="K19" s="4">
        <v>5</v>
      </c>
      <c r="L19" s="111">
        <f t="shared" si="0"/>
        <v>30</v>
      </c>
      <c r="M19" s="156"/>
      <c r="N19" s="5">
        <v>6</v>
      </c>
      <c r="O19" s="121">
        <f t="shared" si="1"/>
        <v>36</v>
      </c>
      <c r="P19" s="161"/>
      <c r="Q19" s="130">
        <f>C19*10</f>
        <v>60</v>
      </c>
    </row>
    <row r="20" spans="1:17" ht="15.6" x14ac:dyDescent="0.3">
      <c r="B20" s="18" t="s">
        <v>42</v>
      </c>
      <c r="C20" s="18">
        <v>9</v>
      </c>
      <c r="E20" s="2">
        <v>8</v>
      </c>
      <c r="F20" s="92">
        <f>(C20*E20)</f>
        <v>72</v>
      </c>
      <c r="G20" s="144"/>
      <c r="H20" s="3">
        <v>8</v>
      </c>
      <c r="I20" s="1">
        <f t="shared" si="2"/>
        <v>72</v>
      </c>
      <c r="J20" s="151"/>
      <c r="K20" s="4">
        <v>7</v>
      </c>
      <c r="L20" s="111">
        <f t="shared" si="0"/>
        <v>63</v>
      </c>
      <c r="M20" s="156"/>
      <c r="N20" s="5">
        <v>9</v>
      </c>
      <c r="O20" s="121">
        <f t="shared" si="1"/>
        <v>81</v>
      </c>
      <c r="P20" s="161"/>
      <c r="Q20" s="130">
        <f>C20*10</f>
        <v>90</v>
      </c>
    </row>
    <row r="21" spans="1:17" ht="16.5" customHeight="1" x14ac:dyDescent="0.3">
      <c r="E21" s="11"/>
      <c r="F21" s="93">
        <f>SUM(F18:F20)</f>
        <v>128</v>
      </c>
      <c r="G21" s="143">
        <f>F21/Q21</f>
        <v>0.64</v>
      </c>
      <c r="H21" s="48"/>
      <c r="I21" s="101">
        <f>SUM(I18:I20)</f>
        <v>111</v>
      </c>
      <c r="J21" s="150">
        <f>I21/Q21</f>
        <v>0.55500000000000005</v>
      </c>
      <c r="K21" s="49"/>
      <c r="L21" s="112">
        <f>SUM(L18:L20)</f>
        <v>113</v>
      </c>
      <c r="M21" s="155">
        <f>L21/Q21</f>
        <v>0.56499999999999995</v>
      </c>
      <c r="N21" s="50"/>
      <c r="O21" s="122">
        <f>SUM(O18:O20)</f>
        <v>137</v>
      </c>
      <c r="P21" s="160">
        <f>O21/Q21</f>
        <v>0.68500000000000005</v>
      </c>
      <c r="Q21" s="133">
        <f>SUM(Q18:Q20)</f>
        <v>200</v>
      </c>
    </row>
    <row r="22" spans="1:17" ht="15.6" x14ac:dyDescent="0.3">
      <c r="A22" s="46" t="s">
        <v>34</v>
      </c>
      <c r="B22" s="47">
        <v>9</v>
      </c>
      <c r="E22" s="38"/>
      <c r="F22" s="92"/>
      <c r="G22" s="144"/>
      <c r="H22" s="3"/>
      <c r="I22" s="1"/>
      <c r="J22" s="151"/>
      <c r="K22" s="4"/>
      <c r="L22" s="111"/>
      <c r="M22" s="156"/>
      <c r="N22" s="5"/>
      <c r="O22" s="121"/>
      <c r="P22" s="161"/>
      <c r="Q22" s="134"/>
    </row>
    <row r="23" spans="1:17" ht="15.6" x14ac:dyDescent="0.3">
      <c r="B23" s="18" t="s">
        <v>7</v>
      </c>
      <c r="C23" s="18">
        <v>7</v>
      </c>
      <c r="E23" s="6">
        <v>8</v>
      </c>
      <c r="F23" s="91">
        <f>(C23*E23)</f>
        <v>56</v>
      </c>
      <c r="G23" s="145"/>
      <c r="H23" s="7">
        <v>5</v>
      </c>
      <c r="I23" s="8">
        <f t="shared" si="2"/>
        <v>35</v>
      </c>
      <c r="J23" s="152"/>
      <c r="K23" s="9">
        <v>7</v>
      </c>
      <c r="L23" s="110">
        <f t="shared" si="0"/>
        <v>49</v>
      </c>
      <c r="M23" s="157"/>
      <c r="N23" s="10">
        <v>7</v>
      </c>
      <c r="O23" s="120">
        <f t="shared" si="1"/>
        <v>49</v>
      </c>
      <c r="P23" s="162"/>
      <c r="Q23" s="130">
        <f>C23*10</f>
        <v>70</v>
      </c>
    </row>
    <row r="24" spans="1:17" ht="15.6" x14ac:dyDescent="0.3">
      <c r="B24" s="18" t="s">
        <v>15</v>
      </c>
      <c r="C24" s="18">
        <v>8</v>
      </c>
      <c r="E24" s="2">
        <v>8</v>
      </c>
      <c r="F24" s="92">
        <f>(C24*E24)</f>
        <v>64</v>
      </c>
      <c r="G24" s="144"/>
      <c r="H24" s="3">
        <v>5</v>
      </c>
      <c r="I24" s="1">
        <f>(C24*H24)</f>
        <v>40</v>
      </c>
      <c r="J24" s="151"/>
      <c r="K24" s="4">
        <v>8</v>
      </c>
      <c r="L24" s="111">
        <f t="shared" si="0"/>
        <v>64</v>
      </c>
      <c r="M24" s="156"/>
      <c r="N24" s="5">
        <v>8</v>
      </c>
      <c r="O24" s="121">
        <f t="shared" si="1"/>
        <v>64</v>
      </c>
      <c r="P24" s="161"/>
      <c r="Q24" s="130">
        <f>C24*10</f>
        <v>80</v>
      </c>
    </row>
    <row r="25" spans="1:17" ht="15.6" x14ac:dyDescent="0.3">
      <c r="B25" s="18" t="s">
        <v>30</v>
      </c>
      <c r="C25" s="18">
        <v>8</v>
      </c>
      <c r="E25" s="2">
        <v>4</v>
      </c>
      <c r="F25" s="92">
        <f t="shared" ref="F25:F28" si="3">(C25*E25)</f>
        <v>32</v>
      </c>
      <c r="G25" s="144"/>
      <c r="H25" s="3">
        <v>4</v>
      </c>
      <c r="I25" s="1">
        <f t="shared" ref="I25:I28" si="4">(C25*H25)</f>
        <v>32</v>
      </c>
      <c r="J25" s="151"/>
      <c r="K25" s="4">
        <v>4</v>
      </c>
      <c r="L25" s="111">
        <f t="shared" si="0"/>
        <v>32</v>
      </c>
      <c r="M25" s="156"/>
      <c r="N25" s="5">
        <v>4</v>
      </c>
      <c r="O25" s="121">
        <f t="shared" si="1"/>
        <v>32</v>
      </c>
      <c r="P25" s="161"/>
      <c r="Q25" s="130">
        <f t="shared" ref="Q25:Q28" si="5">C25*10</f>
        <v>80</v>
      </c>
    </row>
    <row r="26" spans="1:17" ht="15.6" x14ac:dyDescent="0.3">
      <c r="B26" s="18" t="s">
        <v>24</v>
      </c>
      <c r="C26" s="18">
        <v>9</v>
      </c>
      <c r="E26" s="2">
        <v>7</v>
      </c>
      <c r="F26" s="92">
        <f t="shared" si="3"/>
        <v>63</v>
      </c>
      <c r="G26" s="144"/>
      <c r="H26" s="3">
        <v>6</v>
      </c>
      <c r="I26" s="1">
        <f t="shared" si="4"/>
        <v>54</v>
      </c>
      <c r="J26" s="151"/>
      <c r="K26" s="4">
        <v>5</v>
      </c>
      <c r="L26" s="111">
        <f t="shared" si="0"/>
        <v>45</v>
      </c>
      <c r="M26" s="156"/>
      <c r="N26" s="5">
        <v>8</v>
      </c>
      <c r="O26" s="121">
        <f t="shared" si="1"/>
        <v>72</v>
      </c>
      <c r="P26" s="161"/>
      <c r="Q26" s="130">
        <f t="shared" si="5"/>
        <v>90</v>
      </c>
    </row>
    <row r="27" spans="1:17" ht="15.6" x14ac:dyDescent="0.3">
      <c r="B27" s="18" t="s">
        <v>29</v>
      </c>
      <c r="C27" s="18">
        <v>8</v>
      </c>
      <c r="E27" s="2">
        <v>7</v>
      </c>
      <c r="F27" s="92">
        <f t="shared" si="3"/>
        <v>56</v>
      </c>
      <c r="G27" s="144"/>
      <c r="H27" s="3">
        <v>6</v>
      </c>
      <c r="I27" s="1">
        <f t="shared" si="4"/>
        <v>48</v>
      </c>
      <c r="J27" s="151"/>
      <c r="K27" s="4">
        <v>6</v>
      </c>
      <c r="L27" s="111">
        <f t="shared" si="0"/>
        <v>48</v>
      </c>
      <c r="M27" s="156"/>
      <c r="N27" s="5">
        <v>7</v>
      </c>
      <c r="O27" s="121">
        <f t="shared" si="1"/>
        <v>56</v>
      </c>
      <c r="P27" s="161"/>
      <c r="Q27" s="130">
        <f t="shared" si="5"/>
        <v>80</v>
      </c>
    </row>
    <row r="28" spans="1:17" ht="15.6" x14ac:dyDescent="0.3">
      <c r="B28" s="18" t="s">
        <v>35</v>
      </c>
      <c r="C28" s="18">
        <v>9</v>
      </c>
      <c r="E28" s="2">
        <v>8</v>
      </c>
      <c r="F28" s="92">
        <f t="shared" si="3"/>
        <v>72</v>
      </c>
      <c r="G28" s="144"/>
      <c r="H28" s="3">
        <v>7</v>
      </c>
      <c r="I28" s="1">
        <f t="shared" si="4"/>
        <v>63</v>
      </c>
      <c r="J28" s="151"/>
      <c r="K28" s="4">
        <v>8</v>
      </c>
      <c r="L28" s="111">
        <f t="shared" si="0"/>
        <v>72</v>
      </c>
      <c r="M28" s="156"/>
      <c r="N28" s="5">
        <v>8</v>
      </c>
      <c r="O28" s="121">
        <f t="shared" si="1"/>
        <v>72</v>
      </c>
      <c r="P28" s="161"/>
      <c r="Q28" s="130">
        <f t="shared" si="5"/>
        <v>90</v>
      </c>
    </row>
    <row r="29" spans="1:17" ht="16.5" customHeight="1" x14ac:dyDescent="0.3">
      <c r="E29" s="11"/>
      <c r="F29" s="93">
        <f>SUM(F23:F28)</f>
        <v>343</v>
      </c>
      <c r="G29" s="143">
        <f>F29/Q29</f>
        <v>0.7</v>
      </c>
      <c r="H29" s="48"/>
      <c r="I29" s="101">
        <f>SUM(I23:I28)</f>
        <v>272</v>
      </c>
      <c r="J29" s="150">
        <f>I29/Q29</f>
        <v>0.55510204081632653</v>
      </c>
      <c r="K29" s="49"/>
      <c r="L29" s="112">
        <f>SUM(L23:L28)</f>
        <v>310</v>
      </c>
      <c r="M29" s="155">
        <f>L29/Q29</f>
        <v>0.63265306122448983</v>
      </c>
      <c r="N29" s="50"/>
      <c r="O29" s="122">
        <f>SUM(O23:O28)</f>
        <v>345</v>
      </c>
      <c r="P29" s="160">
        <f>O29/Q29</f>
        <v>0.70408163265306123</v>
      </c>
      <c r="Q29" s="133">
        <f>SUM(Q23:Q28)</f>
        <v>490</v>
      </c>
    </row>
    <row r="30" spans="1:17" ht="15.6" x14ac:dyDescent="0.3">
      <c r="A30" s="51" t="s">
        <v>8</v>
      </c>
      <c r="B30" s="28">
        <v>9</v>
      </c>
      <c r="E30" s="38"/>
      <c r="F30" s="92"/>
      <c r="G30" s="144"/>
      <c r="H30" s="3"/>
      <c r="I30" s="1"/>
      <c r="J30" s="151"/>
      <c r="K30" s="4"/>
      <c r="L30" s="111"/>
      <c r="M30" s="156"/>
      <c r="N30" s="5"/>
      <c r="O30" s="121"/>
      <c r="P30" s="163"/>
      <c r="Q30" s="134"/>
    </row>
    <row r="31" spans="1:17" ht="15.6" x14ac:dyDescent="0.3">
      <c r="B31" s="18" t="s">
        <v>9</v>
      </c>
      <c r="C31" s="18">
        <v>8</v>
      </c>
      <c r="E31" s="6">
        <v>8</v>
      </c>
      <c r="F31" s="91">
        <f>(C31*E31)</f>
        <v>64</v>
      </c>
      <c r="G31" s="145"/>
      <c r="H31" s="7">
        <v>8</v>
      </c>
      <c r="I31" s="8">
        <f t="shared" si="2"/>
        <v>64</v>
      </c>
      <c r="J31" s="152"/>
      <c r="K31" s="9">
        <v>8</v>
      </c>
      <c r="L31" s="110">
        <f t="shared" si="0"/>
        <v>64</v>
      </c>
      <c r="M31" s="157"/>
      <c r="N31" s="10">
        <v>9</v>
      </c>
      <c r="O31" s="120">
        <f t="shared" si="1"/>
        <v>72</v>
      </c>
      <c r="P31" s="162"/>
      <c r="Q31" s="130">
        <f>C31*10</f>
        <v>80</v>
      </c>
    </row>
    <row r="32" spans="1:17" ht="15.6" x14ac:dyDescent="0.3">
      <c r="A32" s="52"/>
      <c r="B32" s="18" t="s">
        <v>10</v>
      </c>
      <c r="C32" s="18">
        <v>9</v>
      </c>
      <c r="E32" s="2">
        <v>8</v>
      </c>
      <c r="F32" s="92">
        <f>(C32*E32)</f>
        <v>72</v>
      </c>
      <c r="G32" s="144"/>
      <c r="H32" s="3">
        <v>6</v>
      </c>
      <c r="I32" s="1">
        <f t="shared" si="2"/>
        <v>54</v>
      </c>
      <c r="J32" s="151"/>
      <c r="K32" s="4">
        <v>7</v>
      </c>
      <c r="L32" s="111">
        <f t="shared" si="0"/>
        <v>63</v>
      </c>
      <c r="M32" s="156"/>
      <c r="N32" s="5">
        <v>7</v>
      </c>
      <c r="O32" s="121">
        <f t="shared" si="1"/>
        <v>63</v>
      </c>
      <c r="P32" s="163"/>
      <c r="Q32" s="130">
        <f>C32*10</f>
        <v>90</v>
      </c>
    </row>
    <row r="33" spans="1:17" ht="15.6" x14ac:dyDescent="0.3">
      <c r="B33" s="18" t="s">
        <v>13</v>
      </c>
      <c r="C33" s="18">
        <v>8</v>
      </c>
      <c r="E33" s="2">
        <v>7</v>
      </c>
      <c r="F33" s="92">
        <f>(C33*E33)</f>
        <v>56</v>
      </c>
      <c r="G33" s="144"/>
      <c r="H33" s="3">
        <v>7</v>
      </c>
      <c r="I33" s="1">
        <f t="shared" si="2"/>
        <v>56</v>
      </c>
      <c r="J33" s="151"/>
      <c r="K33" s="4">
        <v>6</v>
      </c>
      <c r="L33" s="111">
        <f t="shared" si="0"/>
        <v>48</v>
      </c>
      <c r="M33" s="156"/>
      <c r="N33" s="5">
        <v>6</v>
      </c>
      <c r="O33" s="121">
        <f t="shared" si="1"/>
        <v>48</v>
      </c>
      <c r="P33" s="163"/>
      <c r="Q33" s="130">
        <f>C33*10</f>
        <v>80</v>
      </c>
    </row>
    <row r="34" spans="1:17" ht="15.6" x14ac:dyDescent="0.3">
      <c r="B34" s="18" t="s">
        <v>32</v>
      </c>
      <c r="C34" s="18">
        <v>5</v>
      </c>
      <c r="E34" s="2">
        <v>6</v>
      </c>
      <c r="F34" s="92">
        <f>(C34*E34)</f>
        <v>30</v>
      </c>
      <c r="G34" s="144"/>
      <c r="H34" s="3">
        <v>7</v>
      </c>
      <c r="I34" s="102">
        <f>C34*H34</f>
        <v>35</v>
      </c>
      <c r="J34" s="151"/>
      <c r="K34" s="4">
        <v>7</v>
      </c>
      <c r="L34" s="111">
        <f>C34*K34</f>
        <v>35</v>
      </c>
      <c r="M34" s="156"/>
      <c r="N34" s="5">
        <v>9</v>
      </c>
      <c r="O34" s="121">
        <f>(C34*N34)</f>
        <v>45</v>
      </c>
      <c r="P34" s="163"/>
      <c r="Q34" s="130">
        <f>C34*10</f>
        <v>50</v>
      </c>
    </row>
    <row r="35" spans="1:17" ht="15.6" x14ac:dyDescent="0.3">
      <c r="B35" s="18" t="s">
        <v>16</v>
      </c>
      <c r="C35" s="18">
        <v>4</v>
      </c>
      <c r="E35" s="2">
        <v>8</v>
      </c>
      <c r="F35" s="92">
        <f>(C35*E35)</f>
        <v>32</v>
      </c>
      <c r="G35" s="144"/>
      <c r="H35" s="3">
        <v>6</v>
      </c>
      <c r="I35" s="1">
        <f>C35*H35</f>
        <v>24</v>
      </c>
      <c r="J35" s="151"/>
      <c r="K35" s="4">
        <v>6</v>
      </c>
      <c r="L35" s="111">
        <f t="shared" ref="L35" si="6">C35*K35</f>
        <v>24</v>
      </c>
      <c r="M35" s="156"/>
      <c r="N35" s="5">
        <v>8</v>
      </c>
      <c r="O35" s="121">
        <f t="shared" si="1"/>
        <v>32</v>
      </c>
      <c r="P35" s="163"/>
      <c r="Q35" s="130">
        <f>C35*10</f>
        <v>40</v>
      </c>
    </row>
    <row r="36" spans="1:17" ht="15.6" x14ac:dyDescent="0.3">
      <c r="E36" s="11"/>
      <c r="F36" s="94">
        <f>SUM(F31:F35)</f>
        <v>254</v>
      </c>
      <c r="G36" s="143">
        <f>(F36/Q36)</f>
        <v>0.74705882352941178</v>
      </c>
      <c r="H36" s="12"/>
      <c r="I36" s="103">
        <f>SUM(I31:I35)</f>
        <v>233</v>
      </c>
      <c r="J36" s="150">
        <f>I36/Q36</f>
        <v>0.68529411764705883</v>
      </c>
      <c r="K36" s="13"/>
      <c r="L36" s="113">
        <f>SUM(L31:L35)</f>
        <v>234</v>
      </c>
      <c r="M36" s="155">
        <f>L36/Q36</f>
        <v>0.68823529411764706</v>
      </c>
      <c r="N36" s="14"/>
      <c r="O36" s="123">
        <f>SUM(O31:O35)</f>
        <v>260</v>
      </c>
      <c r="P36" s="160">
        <f t="shared" ref="P36" si="7">O36/Q36</f>
        <v>0.76470588235294112</v>
      </c>
      <c r="Q36" s="135">
        <f>SUM(Q31:Q35)</f>
        <v>340</v>
      </c>
    </row>
    <row r="37" spans="1:17" ht="15.6" x14ac:dyDescent="0.3">
      <c r="A37" s="54" t="s">
        <v>21</v>
      </c>
      <c r="B37" s="55">
        <v>9</v>
      </c>
      <c r="E37" s="56"/>
      <c r="F37" s="93"/>
      <c r="G37" s="146"/>
      <c r="H37" s="43"/>
      <c r="I37" s="101"/>
      <c r="J37" s="150"/>
      <c r="K37" s="44"/>
      <c r="L37" s="112"/>
      <c r="M37" s="155"/>
      <c r="N37" s="45"/>
      <c r="O37" s="122"/>
      <c r="P37" s="163"/>
      <c r="Q37" s="136"/>
    </row>
    <row r="38" spans="1:17" ht="15.6" x14ac:dyDescent="0.3">
      <c r="B38" s="18" t="s">
        <v>36</v>
      </c>
      <c r="C38" s="18">
        <v>8</v>
      </c>
      <c r="E38" s="57">
        <v>6</v>
      </c>
      <c r="F38" s="95">
        <f>(C38*E38)</f>
        <v>48</v>
      </c>
      <c r="G38" s="145"/>
      <c r="H38" s="58">
        <v>5</v>
      </c>
      <c r="I38" s="104">
        <f>C38*H38</f>
        <v>40</v>
      </c>
      <c r="J38" s="153"/>
      <c r="K38" s="59">
        <v>6</v>
      </c>
      <c r="L38" s="114">
        <f>C38*K38</f>
        <v>48</v>
      </c>
      <c r="M38" s="158"/>
      <c r="N38" s="60">
        <v>9</v>
      </c>
      <c r="O38" s="124">
        <f>C38*N38</f>
        <v>72</v>
      </c>
      <c r="P38" s="162"/>
      <c r="Q38" s="137">
        <f>C38*10</f>
        <v>80</v>
      </c>
    </row>
    <row r="39" spans="1:17" ht="15.6" x14ac:dyDescent="0.3">
      <c r="B39" s="18" t="s">
        <v>37</v>
      </c>
      <c r="C39" s="18">
        <v>5</v>
      </c>
      <c r="E39" s="57">
        <v>8</v>
      </c>
      <c r="F39" s="95">
        <f>(C39*E39)</f>
        <v>40</v>
      </c>
      <c r="G39" s="146"/>
      <c r="H39" s="3">
        <v>6</v>
      </c>
      <c r="I39" s="104">
        <f t="shared" ref="I39:I41" si="8">C39*H39</f>
        <v>30</v>
      </c>
      <c r="J39" s="153"/>
      <c r="K39" s="4">
        <v>5</v>
      </c>
      <c r="L39" s="114">
        <f t="shared" ref="L39:L41" si="9">C39*K39</f>
        <v>25</v>
      </c>
      <c r="M39" s="158"/>
      <c r="N39" s="5">
        <v>8</v>
      </c>
      <c r="O39" s="124">
        <f t="shared" ref="O39:O41" si="10">C39*N39</f>
        <v>40</v>
      </c>
      <c r="P39" s="163"/>
      <c r="Q39" s="137">
        <f t="shared" ref="Q39:Q41" si="11">C39*10</f>
        <v>50</v>
      </c>
    </row>
    <row r="40" spans="1:17" ht="15.6" x14ac:dyDescent="0.3">
      <c r="B40" s="18" t="s">
        <v>31</v>
      </c>
      <c r="C40" s="18">
        <v>8</v>
      </c>
      <c r="E40" s="61">
        <v>8</v>
      </c>
      <c r="F40" s="96">
        <f>(C40*E40)</f>
        <v>64</v>
      </c>
      <c r="G40" s="146"/>
      <c r="H40" s="62">
        <v>7</v>
      </c>
      <c r="I40" s="104">
        <f t="shared" si="8"/>
        <v>56</v>
      </c>
      <c r="J40" s="153"/>
      <c r="K40" s="63">
        <v>7</v>
      </c>
      <c r="L40" s="114">
        <f t="shared" si="9"/>
        <v>56</v>
      </c>
      <c r="M40" s="158"/>
      <c r="N40" s="64">
        <v>8</v>
      </c>
      <c r="O40" s="124">
        <f t="shared" si="10"/>
        <v>64</v>
      </c>
      <c r="P40" s="163"/>
      <c r="Q40" s="137">
        <f t="shared" si="11"/>
        <v>80</v>
      </c>
    </row>
    <row r="41" spans="1:17" ht="15.6" x14ac:dyDescent="0.3">
      <c r="B41" s="18" t="s">
        <v>33</v>
      </c>
      <c r="C41" s="18">
        <v>9</v>
      </c>
      <c r="E41" s="61">
        <v>9</v>
      </c>
      <c r="F41" s="95">
        <f>(C41*E41)</f>
        <v>81</v>
      </c>
      <c r="G41" s="146"/>
      <c r="H41" s="39">
        <v>8</v>
      </c>
      <c r="I41" s="104">
        <f t="shared" si="8"/>
        <v>72</v>
      </c>
      <c r="J41" s="153"/>
      <c r="K41" s="41">
        <v>8</v>
      </c>
      <c r="L41" s="114">
        <f t="shared" si="9"/>
        <v>72</v>
      </c>
      <c r="M41" s="158"/>
      <c r="N41" s="42">
        <v>8</v>
      </c>
      <c r="O41" s="124">
        <f t="shared" si="10"/>
        <v>72</v>
      </c>
      <c r="P41" s="163"/>
      <c r="Q41" s="137">
        <f t="shared" si="11"/>
        <v>90</v>
      </c>
    </row>
    <row r="42" spans="1:17" ht="15.6" x14ac:dyDescent="0.3">
      <c r="A42" s="65"/>
      <c r="B42" s="66"/>
      <c r="C42" s="66"/>
      <c r="D42" s="66"/>
      <c r="E42" s="67"/>
      <c r="F42" s="93">
        <f>SUM(F38:F41)</f>
        <v>233</v>
      </c>
      <c r="G42" s="146">
        <f t="shared" ref="G42:G52" si="12">(F42/Q42)</f>
        <v>0.77666666666666662</v>
      </c>
      <c r="H42" s="68"/>
      <c r="I42" s="105">
        <f t="shared" ref="I42" si="13">SUM(I38:I41)</f>
        <v>198</v>
      </c>
      <c r="J42" s="150">
        <f t="shared" ref="J42:J52" si="14">I42/Q42</f>
        <v>0.66</v>
      </c>
      <c r="K42" s="69"/>
      <c r="L42" s="115">
        <f t="shared" ref="L42" si="15">SUM(L38:L41)</f>
        <v>201</v>
      </c>
      <c r="M42" s="155">
        <f t="shared" ref="M42:M52" si="16">L42/Q42</f>
        <v>0.67</v>
      </c>
      <c r="N42" s="70"/>
      <c r="O42" s="125">
        <f t="shared" ref="O42" si="17">SUM(O38:O41)</f>
        <v>248</v>
      </c>
      <c r="P42" s="160">
        <f>O42/Q42</f>
        <v>0.82666666666666666</v>
      </c>
      <c r="Q42" s="131">
        <f>SUM(Q38:Q41)</f>
        <v>300</v>
      </c>
    </row>
    <row r="43" spans="1:17" ht="15.6" x14ac:dyDescent="0.3">
      <c r="A43" s="71" t="s">
        <v>46</v>
      </c>
      <c r="B43" s="34">
        <v>10</v>
      </c>
      <c r="E43" s="72"/>
      <c r="F43" s="97"/>
      <c r="G43" s="147"/>
      <c r="H43" s="73"/>
      <c r="I43" s="106"/>
      <c r="J43" s="150"/>
      <c r="K43" s="74"/>
      <c r="L43" s="116"/>
      <c r="M43" s="155"/>
      <c r="N43" s="75"/>
      <c r="O43" s="126"/>
      <c r="P43" s="163"/>
      <c r="Q43" s="130"/>
    </row>
    <row r="44" spans="1:17" ht="15.6" x14ac:dyDescent="0.3">
      <c r="B44" s="76" t="s">
        <v>47</v>
      </c>
      <c r="C44" s="18">
        <v>4</v>
      </c>
      <c r="E44" s="77">
        <v>6</v>
      </c>
      <c r="F44" s="98">
        <f>C44*E44</f>
        <v>24</v>
      </c>
      <c r="G44" s="146"/>
      <c r="H44" s="78">
        <v>6</v>
      </c>
      <c r="I44" s="107">
        <f>C44*H44</f>
        <v>24</v>
      </c>
      <c r="J44" s="153"/>
      <c r="K44" s="79">
        <v>6</v>
      </c>
      <c r="L44" s="117">
        <f>C44*K44</f>
        <v>24</v>
      </c>
      <c r="M44" s="158"/>
      <c r="N44" s="80">
        <v>6</v>
      </c>
      <c r="O44" s="127">
        <f>C44*N44</f>
        <v>24</v>
      </c>
      <c r="P44" s="162"/>
      <c r="Q44" s="132">
        <f>C44*10</f>
        <v>40</v>
      </c>
    </row>
    <row r="45" spans="1:17" ht="15.6" x14ac:dyDescent="0.3">
      <c r="B45" s="76" t="s">
        <v>48</v>
      </c>
      <c r="C45" s="18">
        <v>8</v>
      </c>
      <c r="E45" s="72">
        <v>7</v>
      </c>
      <c r="F45" s="99">
        <f t="shared" ref="F45:F51" si="18">C45*E45</f>
        <v>56</v>
      </c>
      <c r="G45" s="146"/>
      <c r="H45" s="73">
        <v>7</v>
      </c>
      <c r="I45" s="108">
        <f t="shared" ref="I45:I51" si="19">C45*H45</f>
        <v>56</v>
      </c>
      <c r="J45" s="153"/>
      <c r="K45" s="74">
        <v>7</v>
      </c>
      <c r="L45" s="118">
        <f t="shared" ref="L45:L51" si="20">C45*K45</f>
        <v>56</v>
      </c>
      <c r="M45" s="158"/>
      <c r="N45" s="75">
        <v>7</v>
      </c>
      <c r="O45" s="128">
        <f t="shared" ref="O45:O51" si="21">C45*N45</f>
        <v>56</v>
      </c>
      <c r="P45" s="163"/>
      <c r="Q45" s="138">
        <f t="shared" ref="Q45:Q51" si="22">C45*10</f>
        <v>80</v>
      </c>
    </row>
    <row r="46" spans="1:17" ht="15.6" x14ac:dyDescent="0.3">
      <c r="B46" s="76" t="s">
        <v>49</v>
      </c>
      <c r="C46" s="18">
        <v>9</v>
      </c>
      <c r="E46" s="72">
        <v>5</v>
      </c>
      <c r="F46" s="99">
        <f t="shared" si="18"/>
        <v>45</v>
      </c>
      <c r="G46" s="146"/>
      <c r="H46" s="73">
        <v>7</v>
      </c>
      <c r="I46" s="108">
        <f t="shared" si="19"/>
        <v>63</v>
      </c>
      <c r="J46" s="153"/>
      <c r="K46" s="74">
        <v>7</v>
      </c>
      <c r="L46" s="118">
        <f t="shared" si="20"/>
        <v>63</v>
      </c>
      <c r="M46" s="158"/>
      <c r="N46" s="75">
        <v>8</v>
      </c>
      <c r="O46" s="128">
        <f t="shared" si="21"/>
        <v>72</v>
      </c>
      <c r="P46" s="163"/>
      <c r="Q46" s="138">
        <f t="shared" si="22"/>
        <v>90</v>
      </c>
    </row>
    <row r="47" spans="1:17" ht="15.6" x14ac:dyDescent="0.3">
      <c r="B47" s="76" t="s">
        <v>50</v>
      </c>
      <c r="C47" s="18">
        <v>9</v>
      </c>
      <c r="E47" s="72">
        <v>5</v>
      </c>
      <c r="F47" s="99">
        <f t="shared" si="18"/>
        <v>45</v>
      </c>
      <c r="G47" s="146"/>
      <c r="H47" s="73">
        <v>7</v>
      </c>
      <c r="I47" s="108">
        <f t="shared" si="19"/>
        <v>63</v>
      </c>
      <c r="J47" s="153"/>
      <c r="K47" s="74">
        <v>7</v>
      </c>
      <c r="L47" s="118">
        <f t="shared" si="20"/>
        <v>63</v>
      </c>
      <c r="M47" s="158"/>
      <c r="N47" s="75">
        <v>8</v>
      </c>
      <c r="O47" s="128">
        <f t="shared" si="21"/>
        <v>72</v>
      </c>
      <c r="P47" s="163"/>
      <c r="Q47" s="138">
        <f t="shared" si="22"/>
        <v>90</v>
      </c>
    </row>
    <row r="48" spans="1:17" ht="15.6" x14ac:dyDescent="0.3">
      <c r="B48" s="76" t="s">
        <v>51</v>
      </c>
      <c r="C48" s="18">
        <v>7</v>
      </c>
      <c r="E48" s="72">
        <v>5</v>
      </c>
      <c r="F48" s="99">
        <f t="shared" si="18"/>
        <v>35</v>
      </c>
      <c r="G48" s="146"/>
      <c r="H48" s="73">
        <v>8</v>
      </c>
      <c r="I48" s="108">
        <f t="shared" si="19"/>
        <v>56</v>
      </c>
      <c r="J48" s="153"/>
      <c r="K48" s="74">
        <v>7</v>
      </c>
      <c r="L48" s="118">
        <f t="shared" si="20"/>
        <v>49</v>
      </c>
      <c r="M48" s="158"/>
      <c r="N48" s="75">
        <v>6</v>
      </c>
      <c r="O48" s="128">
        <f t="shared" si="21"/>
        <v>42</v>
      </c>
      <c r="P48" s="163"/>
      <c r="Q48" s="138">
        <f t="shared" si="22"/>
        <v>70</v>
      </c>
    </row>
    <row r="49" spans="1:17" ht="15.6" x14ac:dyDescent="0.3">
      <c r="B49" s="76" t="s">
        <v>52</v>
      </c>
      <c r="C49" s="18">
        <v>6</v>
      </c>
      <c r="E49" s="72">
        <v>6</v>
      </c>
      <c r="F49" s="99">
        <f t="shared" si="18"/>
        <v>36</v>
      </c>
      <c r="G49" s="146"/>
      <c r="H49" s="73">
        <v>6</v>
      </c>
      <c r="I49" s="108">
        <f t="shared" si="19"/>
        <v>36</v>
      </c>
      <c r="J49" s="153"/>
      <c r="K49" s="74">
        <v>6</v>
      </c>
      <c r="L49" s="118">
        <f t="shared" si="20"/>
        <v>36</v>
      </c>
      <c r="M49" s="158"/>
      <c r="N49" s="75">
        <v>6</v>
      </c>
      <c r="O49" s="128">
        <f t="shared" si="21"/>
        <v>36</v>
      </c>
      <c r="P49" s="163"/>
      <c r="Q49" s="138">
        <f t="shared" si="22"/>
        <v>60</v>
      </c>
    </row>
    <row r="50" spans="1:17" ht="15.6" x14ac:dyDescent="0.3">
      <c r="B50" s="76" t="s">
        <v>53</v>
      </c>
      <c r="C50" s="18">
        <v>5</v>
      </c>
      <c r="E50" s="72">
        <v>5</v>
      </c>
      <c r="F50" s="99">
        <f t="shared" si="18"/>
        <v>25</v>
      </c>
      <c r="G50" s="146"/>
      <c r="H50" s="73">
        <v>5</v>
      </c>
      <c r="I50" s="108">
        <f t="shared" si="19"/>
        <v>25</v>
      </c>
      <c r="J50" s="153"/>
      <c r="K50" s="74">
        <v>5</v>
      </c>
      <c r="L50" s="118">
        <f t="shared" si="20"/>
        <v>25</v>
      </c>
      <c r="M50" s="158"/>
      <c r="N50" s="75">
        <v>5</v>
      </c>
      <c r="O50" s="128">
        <f t="shared" si="21"/>
        <v>25</v>
      </c>
      <c r="P50" s="163"/>
      <c r="Q50" s="138">
        <f t="shared" si="22"/>
        <v>50</v>
      </c>
    </row>
    <row r="51" spans="1:17" ht="15.6" x14ac:dyDescent="0.3">
      <c r="B51" s="76" t="s">
        <v>54</v>
      </c>
      <c r="C51" s="18">
        <v>9</v>
      </c>
      <c r="E51" s="72">
        <v>7</v>
      </c>
      <c r="F51" s="99">
        <f t="shared" si="18"/>
        <v>63</v>
      </c>
      <c r="G51" s="146"/>
      <c r="H51" s="73">
        <v>8</v>
      </c>
      <c r="I51" s="108">
        <f t="shared" si="19"/>
        <v>72</v>
      </c>
      <c r="J51" s="153"/>
      <c r="K51" s="74">
        <v>8</v>
      </c>
      <c r="L51" s="118">
        <f t="shared" si="20"/>
        <v>72</v>
      </c>
      <c r="M51" s="158"/>
      <c r="N51" s="75">
        <v>8</v>
      </c>
      <c r="O51" s="128">
        <f t="shared" si="21"/>
        <v>72</v>
      </c>
      <c r="P51" s="163"/>
      <c r="Q51" s="139">
        <f t="shared" si="22"/>
        <v>90</v>
      </c>
    </row>
    <row r="52" spans="1:17" ht="15.6" x14ac:dyDescent="0.3">
      <c r="E52" s="72"/>
      <c r="F52" s="100">
        <f>SUM(F44:F51)</f>
        <v>329</v>
      </c>
      <c r="G52" s="146">
        <f t="shared" si="12"/>
        <v>0.57719298245614037</v>
      </c>
      <c r="H52" s="81"/>
      <c r="I52" s="109">
        <f>SUM(I44:I51)</f>
        <v>395</v>
      </c>
      <c r="J52" s="153">
        <f t="shared" si="14"/>
        <v>0.69298245614035092</v>
      </c>
      <c r="K52" s="82"/>
      <c r="L52" s="119">
        <f>SUM(L44:L51)</f>
        <v>388</v>
      </c>
      <c r="M52" s="158">
        <f t="shared" si="16"/>
        <v>0.68070175438596492</v>
      </c>
      <c r="N52" s="83"/>
      <c r="O52" s="129">
        <f>SUM(O44:O51)</f>
        <v>399</v>
      </c>
      <c r="P52" s="163">
        <f>(O52/Q52)</f>
        <v>0.7</v>
      </c>
      <c r="Q52" s="140">
        <f>SUM(Q44:Q51)</f>
        <v>570</v>
      </c>
    </row>
    <row r="53" spans="1:17" x14ac:dyDescent="0.3">
      <c r="A53" s="84"/>
      <c r="B53" s="165">
        <f>(B3+B10+B17+B22+B30+B37+B43)*100</f>
        <v>6100</v>
      </c>
      <c r="C53" s="85"/>
      <c r="D53" s="85"/>
      <c r="E53" s="86"/>
      <c r="F53" s="86"/>
      <c r="G53" s="148">
        <f>(G9*$B$3+G16*$B$10+G21*$B$17+G29*$B$22+G36*$B$30+G42*$B$37+G52*$B$43)</f>
        <v>42.917001366691771</v>
      </c>
      <c r="H53" s="87"/>
      <c r="I53" s="87"/>
      <c r="J53" s="154">
        <f t="shared" ref="J53:P53" si="23">(J9*$B$3+J16*$B$10+J21*$B$17+J29*$B$22+J36*$B$30+J42*$B$37+J52*$B$43)</f>
        <v>39.305019558321192</v>
      </c>
      <c r="K53" s="88"/>
      <c r="L53" s="88"/>
      <c r="M53" s="159">
        <f t="shared" si="23"/>
        <v>39.821777447821233</v>
      </c>
      <c r="N53" s="89"/>
      <c r="O53" s="89"/>
      <c r="P53" s="164">
        <f t="shared" si="23"/>
        <v>45.246822134259112</v>
      </c>
      <c r="Q53" s="90"/>
    </row>
    <row r="54" spans="1:17" x14ac:dyDescent="0.3">
      <c r="G54" s="149">
        <f>(G53/B53)*100</f>
        <v>0.70355739945396345</v>
      </c>
      <c r="H54" s="53"/>
      <c r="I54" s="53"/>
      <c r="J54" s="149">
        <f>(J53/B53)*100</f>
        <v>0.64434458292329821</v>
      </c>
      <c r="K54" s="53"/>
      <c r="L54" s="53"/>
      <c r="M54" s="149">
        <f>(M53/B53)*100</f>
        <v>0.65281602373477432</v>
      </c>
      <c r="N54" s="53"/>
      <c r="O54" s="53"/>
      <c r="P54" s="149">
        <f>(P53/B53)*100</f>
        <v>0.74175118252883787</v>
      </c>
    </row>
  </sheetData>
  <sheetProtection password="CEA8" sheet="1" objects="1" scenarios="1" selectLockedCells="1"/>
  <conditionalFormatting sqref="C11:C15">
    <cfRule type="cellIs" dxfId="1" priority="6" operator="between">
      <formula>1</formula>
      <formula>1</formula>
    </cfRule>
    <cfRule type="cellIs" dxfId="0" priority="7" operator="between">
      <formula>1</formula>
      <formula>1</formula>
    </cfRule>
  </conditionalFormatting>
  <conditionalFormatting sqref="E4">
    <cfRule type="cellIs" priority="2" operator="between">
      <formula>1</formula>
      <formula>10</formula>
    </cfRule>
  </conditionalFormatting>
  <dataValidations xWindow="848" yWindow="625" count="8">
    <dataValidation type="whole" allowBlank="1" showInputMessage="1" showErrorMessage="1" promptTitle="Input Value" prompt="Value for rating Factor !_x000a_Value must be between 1 and 10" sqref="B37 B30 B22 B17 B10">
      <formula1>1</formula1>
      <formula2>10</formula2>
    </dataValidation>
    <dataValidation type="whole" allowBlank="1" showInputMessage="1" showErrorMessage="1" errorTitle="Error" error="Value must be between 1 and 10" promptTitle="Rating for criteria" prompt="Value must be between 1 and 10" sqref="K4:K41 H4:H41 N4:N41">
      <formula1>1</formula1>
      <formula2>10</formula2>
    </dataValidation>
    <dataValidation type="whole" allowBlank="1" showInputMessage="1" showErrorMessage="1" errorTitle="Incorrect Value" error="Value must be between 1 and 10" promptTitle="Input  Value " prompt="Value must be beetween 1 and 10" sqref="B3">
      <formula1>1</formula1>
      <formula2>10</formula2>
    </dataValidation>
    <dataValidation type="whole" allowBlank="1" showInputMessage="1" showErrorMessage="1" errorTitle="Error" error="Value must be between 1 and 10" promptTitle="Duong" prompt="Value must be between 1 and 10" sqref="C4:C8 C37:C41 C31:C35 C23:C28 C18:C21 C11:C15">
      <formula1>1</formula1>
      <formula2>10</formula2>
    </dataValidation>
    <dataValidation type="whole" allowBlank="1" showInputMessage="1" showErrorMessage="1" errorTitle="Error" error="Value must be between 1 and 10" promptTitle="Rating for  Criteria" prompt="Value muse be between 1 and 10" sqref="E7:E8 E11:E15 E23:E28 E37:E41 E31:E35 E18:E20">
      <formula1>1</formula1>
      <formula2>10</formula2>
    </dataValidation>
    <dataValidation type="whole" allowBlank="1" showInputMessage="1" showErrorMessage="1" errorTitle="Error" error="Value must be between 1 and 10" promptTitle="Rating for criteria" prompt="Value must be between 1 and 10_x000a_" sqref="E4:E6">
      <formula1>1</formula1>
      <formula2>10</formula2>
    </dataValidation>
    <dataValidation type="whole" allowBlank="1" showInputMessage="1" showErrorMessage="1" errorTitle="Erorr" error="Value must be between 1 and 10" promptTitle="Information" prompt="Value must be between 1 and 10" sqref="C44:C51">
      <formula1>1</formula1>
      <formula2>10</formula2>
    </dataValidation>
    <dataValidation type="whole" allowBlank="1" showInputMessage="1" showErrorMessage="1" errorTitle="Error" error="Value must be between 1 and 10" prompt="Value must be between 1 and 10" sqref="E44:E51 H44:H51 K44:K51 N44:N51 B43">
      <formula1>1</formula1>
      <formula2>10</formula2>
    </dataValidation>
  </dataValidations>
  <pageMargins left="0.7" right="0.7" top="0.75" bottom="0.75" header="0.3" footer="0.3"/>
  <pageSetup orientation="portrait" r:id="rId1"/>
  <ignoredErrors>
    <ignoredError sqref="P9 P16 P21 P29 P3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WSM</vt:lpstr>
      <vt:lpstr>TCO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SONY</cp:lastModifiedBy>
  <dcterms:created xsi:type="dcterms:W3CDTF">2011-09-23T08:35:44Z</dcterms:created>
  <dcterms:modified xsi:type="dcterms:W3CDTF">2011-11-05T15:21:55Z</dcterms:modified>
</cp:coreProperties>
</file>