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hgomez/Desktop/BMCA/1 - Profile Audit/"/>
    </mc:Choice>
  </mc:AlternateContent>
  <xr:revisionPtr revIDLastSave="0" documentId="13_ncr:1_{DCB030DF-6CBD-0941-8E8B-D0BA0D874CE0}" xr6:coauthVersionLast="47" xr6:coauthVersionMax="47" xr10:uidLastSave="{00000000-0000-0000-0000-000000000000}"/>
  <bookViews>
    <workbookView xWindow="20" yWindow="500" windowWidth="23240" windowHeight="16000" activeTab="1" xr2:uid="{3EC437AB-451D-9F42-98CF-9D1A9A0D0135}"/>
  </bookViews>
  <sheets>
    <sheet name="Action_Types" sheetId="4" r:id="rId1"/>
    <sheet name="Credit_Factor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0" i="5" l="1"/>
  <c r="Z39" i="5"/>
  <c r="Z38" i="5"/>
  <c r="AA40" i="5"/>
  <c r="F14" i="4"/>
  <c r="F13" i="4"/>
  <c r="F12" i="4"/>
  <c r="F11" i="4"/>
  <c r="F10" i="4"/>
  <c r="F9" i="4"/>
  <c r="F8" i="4"/>
  <c r="F7" i="4"/>
  <c r="F6" i="4"/>
  <c r="F5" i="4"/>
  <c r="F4" i="4"/>
  <c r="F3" i="4"/>
  <c r="F2" i="4"/>
  <c r="Z2" i="4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AC51" i="5"/>
  <c r="AB51" i="5"/>
  <c r="AA51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7" i="5"/>
  <c r="AB57" i="5"/>
  <c r="AA57" i="5"/>
  <c r="AC56" i="5"/>
  <c r="AB56" i="5"/>
  <c r="AA56" i="5"/>
  <c r="AC55" i="5"/>
  <c r="AB55" i="5"/>
  <c r="AA55" i="5"/>
  <c r="Z14" i="4"/>
  <c r="Z13" i="4"/>
  <c r="Z12" i="4"/>
  <c r="Z11" i="4"/>
  <c r="Z10" i="4"/>
  <c r="Z9" i="4"/>
  <c r="Z8" i="4"/>
  <c r="Z7" i="4"/>
  <c r="Z6" i="4"/>
  <c r="Z5" i="4"/>
  <c r="Z4" i="4"/>
  <c r="Z3" i="4"/>
  <c r="Z63" i="5"/>
  <c r="Z62" i="5"/>
  <c r="Z61" i="5"/>
  <c r="Z60" i="5"/>
  <c r="Z57" i="5"/>
  <c r="Z56" i="5"/>
  <c r="Z55" i="5"/>
  <c r="Z51" i="5"/>
  <c r="Z54" i="5"/>
  <c r="E14" i="4"/>
  <c r="AA14" i="4" s="1"/>
  <c r="E13" i="4"/>
  <c r="AA13" i="4" s="1"/>
  <c r="E12" i="4"/>
  <c r="AA12" i="4" s="1"/>
  <c r="E11" i="4"/>
  <c r="AA11" i="4" s="1"/>
  <c r="E10" i="4"/>
  <c r="AA10" i="4" s="1"/>
  <c r="E9" i="4"/>
  <c r="AA9" i="4" s="1"/>
  <c r="E8" i="4"/>
  <c r="AA8" i="4" s="1"/>
  <c r="E7" i="4"/>
  <c r="AA7" i="4" s="1"/>
  <c r="E6" i="4"/>
  <c r="AA6" i="4" s="1"/>
  <c r="E5" i="4"/>
  <c r="AA5" i="4" s="1"/>
  <c r="E4" i="4"/>
  <c r="AA4" i="4" s="1"/>
  <c r="E3" i="4"/>
  <c r="AA3" i="4" s="1"/>
  <c r="E2" i="4"/>
  <c r="AA2" i="4" s="1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5" i="5"/>
  <c r="Q44" i="5"/>
  <c r="Q40" i="5"/>
  <c r="Q39" i="5"/>
  <c r="Q34" i="5"/>
  <c r="Q33" i="5"/>
  <c r="Q32" i="5"/>
  <c r="Q27" i="5"/>
  <c r="Q26" i="5"/>
  <c r="Q25" i="5"/>
  <c r="Q20" i="5"/>
  <c r="Q19" i="5"/>
  <c r="Q18" i="5"/>
  <c r="Q13" i="5"/>
  <c r="Q12" i="5"/>
  <c r="Q11" i="5"/>
  <c r="Q7" i="5"/>
  <c r="Q6" i="5"/>
  <c r="Q5" i="5"/>
  <c r="Q4" i="5"/>
  <c r="Q3" i="5"/>
  <c r="Q2" i="5"/>
  <c r="X63" i="5"/>
  <c r="W63" i="5"/>
  <c r="V63" i="5"/>
  <c r="U63" i="5"/>
  <c r="X62" i="5"/>
  <c r="W62" i="5"/>
  <c r="V62" i="5"/>
  <c r="U62" i="5"/>
  <c r="X61" i="5"/>
  <c r="W61" i="5"/>
  <c r="V61" i="5"/>
  <c r="U61" i="5"/>
  <c r="X60" i="5"/>
  <c r="W60" i="5"/>
  <c r="V60" i="5"/>
  <c r="U60" i="5"/>
  <c r="X59" i="5"/>
  <c r="W59" i="5"/>
  <c r="V59" i="5"/>
  <c r="U59" i="5"/>
  <c r="X58" i="5"/>
  <c r="W58" i="5"/>
  <c r="V58" i="5"/>
  <c r="U58" i="5"/>
  <c r="X57" i="5"/>
  <c r="W57" i="5"/>
  <c r="V57" i="5"/>
  <c r="U57" i="5"/>
  <c r="X56" i="5"/>
  <c r="W56" i="5"/>
  <c r="V56" i="5"/>
  <c r="U56" i="5"/>
  <c r="X55" i="5"/>
  <c r="W55" i="5"/>
  <c r="V55" i="5"/>
  <c r="U55" i="5"/>
  <c r="X54" i="5"/>
  <c r="W54" i="5"/>
  <c r="V54" i="5"/>
  <c r="U54" i="5"/>
  <c r="X53" i="5"/>
  <c r="W53" i="5"/>
  <c r="V53" i="5"/>
  <c r="U53" i="5"/>
  <c r="X52" i="5"/>
  <c r="W52" i="5"/>
  <c r="V52" i="5"/>
  <c r="U52" i="5"/>
  <c r="X51" i="5"/>
  <c r="W51" i="5"/>
  <c r="V51" i="5"/>
  <c r="U51" i="5"/>
  <c r="X50" i="5"/>
  <c r="W50" i="5"/>
  <c r="V50" i="5"/>
  <c r="U50" i="5"/>
  <c r="X49" i="5"/>
  <c r="W49" i="5"/>
  <c r="V49" i="5"/>
  <c r="U49" i="5"/>
  <c r="X48" i="5"/>
  <c r="W48" i="5"/>
  <c r="V48" i="5"/>
  <c r="X47" i="5"/>
  <c r="W47" i="5"/>
  <c r="V47" i="5"/>
  <c r="X46" i="5"/>
  <c r="W46" i="5"/>
  <c r="V46" i="5"/>
  <c r="X45" i="5"/>
  <c r="W45" i="5"/>
  <c r="V45" i="5"/>
  <c r="U45" i="5"/>
  <c r="X44" i="5"/>
  <c r="W44" i="5"/>
  <c r="V44" i="5"/>
  <c r="U44" i="5"/>
  <c r="X43" i="5"/>
  <c r="W43" i="5"/>
  <c r="V43" i="5"/>
  <c r="X42" i="5"/>
  <c r="W42" i="5"/>
  <c r="V42" i="5"/>
  <c r="X41" i="5"/>
  <c r="W41" i="5"/>
  <c r="V41" i="5"/>
  <c r="X40" i="5"/>
  <c r="W40" i="5"/>
  <c r="V40" i="5"/>
  <c r="U40" i="5"/>
  <c r="X39" i="5"/>
  <c r="W39" i="5"/>
  <c r="V39" i="5"/>
  <c r="U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U34" i="5"/>
  <c r="X33" i="5"/>
  <c r="W33" i="5"/>
  <c r="V33" i="5"/>
  <c r="U33" i="5"/>
  <c r="X32" i="5"/>
  <c r="W32" i="5"/>
  <c r="V32" i="5"/>
  <c r="U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U27" i="5"/>
  <c r="X26" i="5"/>
  <c r="W26" i="5"/>
  <c r="V26" i="5"/>
  <c r="U26" i="5"/>
  <c r="X25" i="5"/>
  <c r="W25" i="5"/>
  <c r="V25" i="5"/>
  <c r="U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U20" i="5"/>
  <c r="X19" i="5"/>
  <c r="W19" i="5"/>
  <c r="V19" i="5"/>
  <c r="U19" i="5"/>
  <c r="X18" i="5"/>
  <c r="W18" i="5"/>
  <c r="V18" i="5"/>
  <c r="U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U13" i="5"/>
  <c r="X12" i="5"/>
  <c r="W12" i="5"/>
  <c r="V12" i="5"/>
  <c r="U12" i="5"/>
  <c r="X11" i="5"/>
  <c r="W11" i="5"/>
  <c r="V11" i="5"/>
  <c r="U11" i="5"/>
  <c r="X10" i="5"/>
  <c r="W10" i="5"/>
  <c r="V10" i="5"/>
  <c r="X9" i="5"/>
  <c r="W9" i="5"/>
  <c r="V9" i="5"/>
  <c r="X8" i="5"/>
  <c r="W8" i="5"/>
  <c r="V8" i="5"/>
  <c r="X7" i="5"/>
  <c r="W7" i="5"/>
  <c r="V7" i="5"/>
  <c r="U7" i="5"/>
  <c r="X6" i="5"/>
  <c r="W6" i="5"/>
  <c r="V6" i="5"/>
  <c r="U6" i="5"/>
  <c r="X5" i="5"/>
  <c r="W5" i="5"/>
  <c r="V5" i="5"/>
  <c r="U5" i="5"/>
  <c r="X4" i="5"/>
  <c r="W4" i="5"/>
  <c r="V4" i="5"/>
  <c r="U4" i="5"/>
  <c r="X3" i="5"/>
  <c r="W3" i="5"/>
  <c r="V3" i="5"/>
  <c r="U3" i="5"/>
  <c r="X2" i="5"/>
  <c r="W2" i="5"/>
  <c r="V2" i="5"/>
  <c r="U2" i="5"/>
  <c r="C2" i="4"/>
  <c r="C14" i="4"/>
  <c r="C13" i="4"/>
  <c r="C12" i="4"/>
  <c r="C11" i="4"/>
  <c r="Y11" i="4" s="1"/>
  <c r="C10" i="4"/>
  <c r="C9" i="4"/>
  <c r="C8" i="4"/>
  <c r="C7" i="4"/>
  <c r="C6" i="4"/>
  <c r="C5" i="4"/>
  <c r="C4" i="4"/>
  <c r="C3" i="4"/>
  <c r="A11" i="4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R2" i="5"/>
  <c r="T49" i="5"/>
  <c r="S49" i="5"/>
  <c r="A14" i="4"/>
  <c r="X14" i="4" s="1"/>
  <c r="A13" i="4"/>
  <c r="A12" i="4"/>
  <c r="A10" i="4"/>
  <c r="A9" i="4"/>
  <c r="A8" i="4"/>
  <c r="A7" i="4"/>
  <c r="A6" i="4"/>
  <c r="A5" i="4"/>
  <c r="A4" i="4"/>
  <c r="A3" i="4"/>
  <c r="A2" i="4"/>
  <c r="Z25" i="5" s="1"/>
  <c r="L56" i="5"/>
  <c r="M48" i="5"/>
  <c r="Q48" i="5" s="1"/>
  <c r="M47" i="5"/>
  <c r="Q47" i="5" s="1"/>
  <c r="M46" i="5"/>
  <c r="Q46" i="5" s="1"/>
  <c r="M43" i="5"/>
  <c r="Q43" i="5" s="1"/>
  <c r="Z43" i="5" s="1"/>
  <c r="M42" i="5"/>
  <c r="Q42" i="5" s="1"/>
  <c r="M41" i="5"/>
  <c r="Q41" i="5" s="1"/>
  <c r="M38" i="5"/>
  <c r="Q38" i="5" s="1"/>
  <c r="M37" i="5"/>
  <c r="Q37" i="5" s="1"/>
  <c r="M36" i="5"/>
  <c r="Q36" i="5" s="1"/>
  <c r="M35" i="5"/>
  <c r="Q35" i="5" s="1"/>
  <c r="M31" i="5"/>
  <c r="Q31" i="5" s="1"/>
  <c r="M30" i="5"/>
  <c r="Q30" i="5" s="1"/>
  <c r="Z30" i="5" s="1"/>
  <c r="M29" i="5"/>
  <c r="Q29" i="5" s="1"/>
  <c r="M28" i="5"/>
  <c r="Q28" i="5" s="1"/>
  <c r="M24" i="5"/>
  <c r="Q24" i="5" s="1"/>
  <c r="M23" i="5"/>
  <c r="Q23" i="5" s="1"/>
  <c r="M22" i="5"/>
  <c r="Q22" i="5" s="1"/>
  <c r="M21" i="5"/>
  <c r="Q21" i="5" s="1"/>
  <c r="M17" i="5"/>
  <c r="Q17" i="5" s="1"/>
  <c r="M16" i="5"/>
  <c r="Q16" i="5" s="1"/>
  <c r="Z16" i="5" s="1"/>
  <c r="M15" i="5"/>
  <c r="Q15" i="5" s="1"/>
  <c r="M14" i="5"/>
  <c r="Q14" i="5" s="1"/>
  <c r="M10" i="5"/>
  <c r="Q10" i="5" s="1"/>
  <c r="M9" i="5"/>
  <c r="Q9" i="5" s="1"/>
  <c r="M8" i="5"/>
  <c r="Z21" i="5" l="1"/>
  <c r="AB5" i="5"/>
  <c r="AB41" i="5"/>
  <c r="Z9" i="5"/>
  <c r="AB6" i="5"/>
  <c r="AB26" i="5"/>
  <c r="Z3" i="5"/>
  <c r="Z34" i="5"/>
  <c r="AA23" i="5"/>
  <c r="AA39" i="5"/>
  <c r="Z10" i="5"/>
  <c r="Z24" i="5"/>
  <c r="AC2" i="5"/>
  <c r="AC6" i="5"/>
  <c r="AC14" i="5"/>
  <c r="AC18" i="5"/>
  <c r="AC26" i="5"/>
  <c r="AC30" i="5"/>
  <c r="AC34" i="5"/>
  <c r="AC46" i="5"/>
  <c r="AC59" i="5"/>
  <c r="AB52" i="5"/>
  <c r="Z19" i="5"/>
  <c r="AA24" i="5"/>
  <c r="Z15" i="5"/>
  <c r="Z29" i="5"/>
  <c r="Z42" i="5"/>
  <c r="AC3" i="5"/>
  <c r="AC7" i="5"/>
  <c r="AC11" i="5"/>
  <c r="AC15" i="5"/>
  <c r="AC19" i="5"/>
  <c r="AC23" i="5"/>
  <c r="AC27" i="5"/>
  <c r="AC31" i="5"/>
  <c r="AC35" i="5"/>
  <c r="AC39" i="5"/>
  <c r="AC43" i="5"/>
  <c r="AC47" i="5"/>
  <c r="Z53" i="5"/>
  <c r="Z6" i="5"/>
  <c r="Z44" i="5"/>
  <c r="AA10" i="5"/>
  <c r="AA18" i="5"/>
  <c r="AA26" i="5"/>
  <c r="AA34" i="5"/>
  <c r="AA42" i="5"/>
  <c r="AA50" i="5"/>
  <c r="AA58" i="5"/>
  <c r="AB9" i="5"/>
  <c r="AB33" i="5"/>
  <c r="AB2" i="5"/>
  <c r="AB12" i="5"/>
  <c r="AB20" i="5"/>
  <c r="AB28" i="5"/>
  <c r="AB36" i="5"/>
  <c r="AB44" i="5"/>
  <c r="AA27" i="5"/>
  <c r="AA43" i="5"/>
  <c r="AA59" i="5"/>
  <c r="AA54" i="5"/>
  <c r="AC49" i="5"/>
  <c r="AB37" i="5"/>
  <c r="AB4" i="5"/>
  <c r="AB8" i="5"/>
  <c r="AB16" i="5"/>
  <c r="AB24" i="5"/>
  <c r="AB32" i="5"/>
  <c r="AB40" i="5"/>
  <c r="AB48" i="5"/>
  <c r="AA53" i="5"/>
  <c r="Z7" i="5"/>
  <c r="Z26" i="5"/>
  <c r="Z45" i="5"/>
  <c r="AA3" i="5"/>
  <c r="AA11" i="5"/>
  <c r="AA19" i="5"/>
  <c r="AA35" i="5"/>
  <c r="Z17" i="5"/>
  <c r="Z31" i="5"/>
  <c r="Z46" i="5"/>
  <c r="AB49" i="5"/>
  <c r="AC4" i="5"/>
  <c r="AC8" i="5"/>
  <c r="AC12" i="5"/>
  <c r="AC16" i="5"/>
  <c r="AC20" i="5"/>
  <c r="AC24" i="5"/>
  <c r="AC28" i="5"/>
  <c r="AC32" i="5"/>
  <c r="AC36" i="5"/>
  <c r="AC40" i="5"/>
  <c r="AC44" i="5"/>
  <c r="AC48" i="5"/>
  <c r="AB53" i="5"/>
  <c r="Z11" i="5"/>
  <c r="Z27" i="5"/>
  <c r="Z49" i="5"/>
  <c r="AA4" i="5"/>
  <c r="AA12" i="5"/>
  <c r="AA20" i="5"/>
  <c r="AA28" i="5"/>
  <c r="AA36" i="5"/>
  <c r="AA44" i="5"/>
  <c r="AB54" i="5"/>
  <c r="AB25" i="5"/>
  <c r="Z32" i="5"/>
  <c r="Z58" i="5"/>
  <c r="AA37" i="5"/>
  <c r="AC54" i="5"/>
  <c r="Z35" i="5"/>
  <c r="AB29" i="5"/>
  <c r="AC53" i="5"/>
  <c r="Z12" i="5"/>
  <c r="Z50" i="5"/>
  <c r="AA5" i="5"/>
  <c r="AA13" i="5"/>
  <c r="AA21" i="5"/>
  <c r="AA29" i="5"/>
  <c r="AA45" i="5"/>
  <c r="Z22" i="5"/>
  <c r="Z36" i="5"/>
  <c r="Z48" i="5"/>
  <c r="AA2" i="5"/>
  <c r="AC5" i="5"/>
  <c r="AC9" i="5"/>
  <c r="AC13" i="5"/>
  <c r="AC17" i="5"/>
  <c r="AC21" i="5"/>
  <c r="AC25" i="5"/>
  <c r="AC29" i="5"/>
  <c r="AC33" i="5"/>
  <c r="AC37" i="5"/>
  <c r="AC41" i="5"/>
  <c r="AC45" i="5"/>
  <c r="AC50" i="5"/>
  <c r="AC58" i="5"/>
  <c r="Z52" i="5"/>
  <c r="Z2" i="5"/>
  <c r="Z13" i="5"/>
  <c r="Z33" i="5"/>
  <c r="Z59" i="5"/>
  <c r="AA6" i="5"/>
  <c r="AA14" i="5"/>
  <c r="AA22" i="5"/>
  <c r="AA30" i="5"/>
  <c r="AA38" i="5"/>
  <c r="AA46" i="5"/>
  <c r="AB13" i="5"/>
  <c r="AB45" i="5"/>
  <c r="Z37" i="5"/>
  <c r="AB14" i="5"/>
  <c r="AB30" i="5"/>
  <c r="AB42" i="5"/>
  <c r="AA52" i="5"/>
  <c r="Z18" i="5"/>
  <c r="AA31" i="5"/>
  <c r="AA47" i="5"/>
  <c r="Z47" i="5"/>
  <c r="AB21" i="5"/>
  <c r="AB58" i="5"/>
  <c r="AB10" i="5"/>
  <c r="AB22" i="5"/>
  <c r="AB38" i="5"/>
  <c r="AB59" i="5"/>
  <c r="AA7" i="5"/>
  <c r="AC10" i="5"/>
  <c r="AC22" i="5"/>
  <c r="AC38" i="5"/>
  <c r="AA48" i="5"/>
  <c r="AB17" i="5"/>
  <c r="AB50" i="5"/>
  <c r="Z23" i="5"/>
  <c r="AB18" i="5"/>
  <c r="AB34" i="5"/>
  <c r="AB46" i="5"/>
  <c r="AA15" i="5"/>
  <c r="AC42" i="5"/>
  <c r="Z4" i="5"/>
  <c r="AA8" i="5"/>
  <c r="AA16" i="5"/>
  <c r="AA32" i="5"/>
  <c r="Z14" i="5"/>
  <c r="Z28" i="5"/>
  <c r="Z41" i="5"/>
  <c r="AB3" i="5"/>
  <c r="AB7" i="5"/>
  <c r="AB11" i="5"/>
  <c r="AB15" i="5"/>
  <c r="AB19" i="5"/>
  <c r="AB23" i="5"/>
  <c r="AB27" i="5"/>
  <c r="AB31" i="5"/>
  <c r="AB35" i="5"/>
  <c r="AB39" i="5"/>
  <c r="AB43" i="5"/>
  <c r="AB47" i="5"/>
  <c r="AC52" i="5"/>
  <c r="Z5" i="5"/>
  <c r="Z20" i="5"/>
  <c r="AA9" i="5"/>
  <c r="AA17" i="5"/>
  <c r="AA25" i="5"/>
  <c r="AA33" i="5"/>
  <c r="AA41" i="5"/>
  <c r="AA49" i="5"/>
  <c r="D2" i="4"/>
  <c r="D6" i="4"/>
  <c r="D7" i="4"/>
  <c r="D14" i="4"/>
  <c r="Y9" i="4"/>
  <c r="D10" i="4"/>
  <c r="D11" i="4"/>
  <c r="D12" i="4"/>
  <c r="D8" i="4"/>
  <c r="D3" i="4"/>
  <c r="D4" i="4"/>
  <c r="Y12" i="4"/>
  <c r="Y14" i="4"/>
  <c r="X13" i="4"/>
  <c r="Y4" i="4"/>
  <c r="Y5" i="4"/>
  <c r="Y6" i="4"/>
  <c r="Y10" i="4"/>
  <c r="Y13" i="4"/>
  <c r="Y3" i="4"/>
  <c r="Y2" i="4"/>
  <c r="X11" i="4"/>
  <c r="Q8" i="5"/>
  <c r="Z8" i="5" s="1"/>
  <c r="Y7" i="4"/>
  <c r="Y8" i="4"/>
  <c r="X12" i="4"/>
  <c r="X5" i="4"/>
  <c r="X6" i="4"/>
  <c r="X7" i="4"/>
  <c r="B4" i="4"/>
  <c r="B13" i="4"/>
  <c r="B2" i="4"/>
  <c r="B3" i="4"/>
  <c r="B12" i="4"/>
  <c r="D9" i="4"/>
  <c r="B6" i="4"/>
  <c r="D5" i="4"/>
  <c r="B14" i="4"/>
  <c r="B11" i="4"/>
  <c r="B7" i="4"/>
  <c r="D13" i="4"/>
  <c r="B8" i="4"/>
  <c r="B9" i="4"/>
  <c r="B10" i="4"/>
  <c r="B5" i="4"/>
  <c r="U8" i="5"/>
  <c r="U48" i="5"/>
  <c r="U24" i="5"/>
  <c r="U28" i="5"/>
  <c r="U30" i="5"/>
  <c r="U22" i="5"/>
  <c r="U41" i="5"/>
  <c r="U43" i="5"/>
  <c r="U10" i="5"/>
  <c r="U14" i="5"/>
  <c r="U16" i="5"/>
  <c r="U29" i="5"/>
  <c r="U38" i="5"/>
  <c r="U42" i="5"/>
  <c r="U36" i="5"/>
  <c r="U15" i="5"/>
  <c r="U46" i="5"/>
  <c r="U9" i="5"/>
  <c r="U17" i="5"/>
  <c r="U21" i="5"/>
  <c r="U23" i="5"/>
  <c r="U31" i="5"/>
  <c r="U35" i="5"/>
  <c r="U37" i="5"/>
  <c r="U47" i="5"/>
  <c r="L10" i="4"/>
  <c r="L14" i="4"/>
  <c r="L13" i="4"/>
  <c r="L12" i="4"/>
  <c r="L11" i="4"/>
  <c r="L9" i="4"/>
  <c r="L8" i="4"/>
  <c r="L7" i="4"/>
  <c r="L6" i="4"/>
  <c r="L5" i="4"/>
  <c r="L4" i="4"/>
  <c r="L3" i="4"/>
  <c r="L2" i="4"/>
  <c r="X3" i="4" l="1"/>
  <c r="X4" i="4"/>
  <c r="X8" i="4"/>
  <c r="X10" i="4"/>
  <c r="X2" i="4"/>
  <c r="X9" i="4"/>
</calcChain>
</file>

<file path=xl/sharedStrings.xml><?xml version="1.0" encoding="utf-8"?>
<sst xmlns="http://schemas.openxmlformats.org/spreadsheetml/2006/main" count="738" uniqueCount="105">
  <si>
    <t>Close</t>
  </si>
  <si>
    <t>Pay</t>
  </si>
  <si>
    <t>Use</t>
  </si>
  <si>
    <t>Revolving</t>
  </si>
  <si>
    <t>Credit Card</t>
  </si>
  <si>
    <t>Instalment</t>
  </si>
  <si>
    <t>Loan</t>
  </si>
  <si>
    <t>Open</t>
  </si>
  <si>
    <t>Action_Group</t>
  </si>
  <si>
    <t>Debt_Type</t>
  </si>
  <si>
    <t>Account_Type</t>
  </si>
  <si>
    <t>Status_Type</t>
  </si>
  <si>
    <t>Current</t>
  </si>
  <si>
    <t>Late</t>
  </si>
  <si>
    <t>Charged Off</t>
  </si>
  <si>
    <t>Account_Type_Variation</t>
  </si>
  <si>
    <t>Not Applicable</t>
  </si>
  <si>
    <t>Payment History</t>
  </si>
  <si>
    <t>Amounts Owed</t>
  </si>
  <si>
    <t>Length of History</t>
  </si>
  <si>
    <t>Credit Mix</t>
  </si>
  <si>
    <t>New Credit</t>
  </si>
  <si>
    <t>Bankruptcy</t>
  </si>
  <si>
    <t>Collection</t>
  </si>
  <si>
    <t>Age</t>
  </si>
  <si>
    <t>Amount owed</t>
  </si>
  <si>
    <t>Paid</t>
  </si>
  <si>
    <t>Unpaid</t>
  </si>
  <si>
    <t>Age of DOFD</t>
  </si>
  <si>
    <t>Not applicable</t>
  </si>
  <si>
    <t>Payment_Status</t>
  </si>
  <si>
    <t>Third Party Record</t>
  </si>
  <si>
    <t>Count</t>
  </si>
  <si>
    <t>All</t>
  </si>
  <si>
    <t>Utilization</t>
  </si>
  <si>
    <t>% Accounts w/Balance</t>
  </si>
  <si>
    <t>Utilization of limit</t>
  </si>
  <si>
    <t>Utilization of original amount</t>
  </si>
  <si>
    <t>Age Oldest Account</t>
  </si>
  <si>
    <t>Age Newest Account</t>
  </si>
  <si>
    <t>Average Age Accounts</t>
  </si>
  <si>
    <t>% of Total Accounts</t>
  </si>
  <si>
    <t>Account_Type_Normalizer</t>
  </si>
  <si>
    <t>Charged off</t>
  </si>
  <si>
    <t>Factor_Group</t>
  </si>
  <si>
    <t>Group_Impact</t>
  </si>
  <si>
    <t>Metric_Factor</t>
  </si>
  <si>
    <t>Neutral</t>
  </si>
  <si>
    <t>Improve</t>
  </si>
  <si>
    <t>Harm</t>
  </si>
  <si>
    <t>Length of History_ShortTerm</t>
  </si>
  <si>
    <t>Length of History_LongTerm</t>
  </si>
  <si>
    <t>New Credit_ShortTerm</t>
  </si>
  <si>
    <t>New Credit_LongTerm</t>
  </si>
  <si>
    <t>Delay1 (Months)</t>
  </si>
  <si>
    <t>Delay2 (Months)</t>
  </si>
  <si>
    <t>ProgressiveMilestones (Months)</t>
  </si>
  <si>
    <t>3,5,8,10</t>
  </si>
  <si>
    <t>10,8,5,3</t>
  </si>
  <si>
    <t>Target</t>
  </si>
  <si>
    <t>Higher of  2:1 revolving, 11, or 2:1 lates</t>
  </si>
  <si>
    <t>Severity_Direction</t>
  </si>
  <si>
    <t>Severity_Milestones_Days</t>
  </si>
  <si>
    <t>30,60,90,120,180</t>
  </si>
  <si>
    <t>Count Requests in LTM</t>
  </si>
  <si>
    <t>Age Newest Request</t>
  </si>
  <si>
    <t>Count Accounts in LTM</t>
  </si>
  <si>
    <t>Worsen</t>
  </si>
  <si>
    <t>Pay_Action_Impact</t>
  </si>
  <si>
    <t>Open_Action_Impact</t>
  </si>
  <si>
    <t>Close_Action_Impact</t>
  </si>
  <si>
    <t>1098,1830,2562</t>
  </si>
  <si>
    <t>Higher of 5 or 1/2 of revolving</t>
  </si>
  <si>
    <t>Use_Action_Impact</t>
  </si>
  <si>
    <t>1098,1830,2928,2250,9150</t>
  </si>
  <si>
    <t>365,1098,1830,2928</t>
  </si>
  <si>
    <t>180,365,540,730</t>
  </si>
  <si>
    <t>90,180,365</t>
  </si>
  <si>
    <t>Group_DebtType_AccountType_StatusType</t>
  </si>
  <si>
    <t>Group</t>
  </si>
  <si>
    <t>Group_DebtType_AccountType</t>
  </si>
  <si>
    <t>Pay Action Maping</t>
  </si>
  <si>
    <t>Open Action Maping</t>
  </si>
  <si>
    <t>Close Action Maping</t>
  </si>
  <si>
    <t>Use Action Maping</t>
  </si>
  <si>
    <t>Group_DebtType_AccountType_ID</t>
  </si>
  <si>
    <t>Level_of_Detail_Match_Type</t>
  </si>
  <si>
    <t>CountID</t>
  </si>
  <si>
    <t>Mortgages, Auto Loans, Student Loans, Personal Loans</t>
  </si>
  <si>
    <t>Group_DebtType_AccountType_StatusType_Matches</t>
  </si>
  <si>
    <t>Group_DebtType_AccountType_Matches</t>
  </si>
  <si>
    <t>Group_Matches</t>
  </si>
  <si>
    <t>Payoff_Sensitive</t>
  </si>
  <si>
    <t>Group_PayoffSensitive</t>
  </si>
  <si>
    <t>Group_DebtType_AccountType_StatusType_ID</t>
  </si>
  <si>
    <t>Group_PayoffSensitive_ID</t>
  </si>
  <si>
    <t>HC_Pay_DebtType_AccountType_StatusType</t>
  </si>
  <si>
    <t>HC_Open_DebtType_AccountType_StatusType</t>
  </si>
  <si>
    <t>HC_Close_DebtType_AccountType_StatusType</t>
  </si>
  <si>
    <t>HC_Use_DebtType_AccountType_StatusType</t>
  </si>
  <si>
    <t>HC_Pay_DebtType_AccountType</t>
  </si>
  <si>
    <t>HC_Open_DebtType_AccountType</t>
  </si>
  <si>
    <t>HC_Close_DebtType_AccountType</t>
  </si>
  <si>
    <t>HC_Use_DebtType_AccountType</t>
  </si>
  <si>
    <t>HC_Pay_PayoffSensitive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</si>
</sst>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left"/>
    </xf>
    <xf numFmtId="3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quotePrefix="1" applyBorder="1"/>
    <xf numFmtId="0" fontId="0" fillId="0" borderId="0" xfId="0" quotePrefix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E838-A468-FD4C-B3C0-9F4D07DEAC14}">
  <dimension ref="A1:AA19"/>
  <sheetViews>
    <sheetView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Z10" sqref="Z10"/>
    </sheetView>
  </sheetViews>
  <sheetFormatPr baseColWidth="10" defaultRowHeight="16" x14ac:dyDescent="0.2"/>
  <cols>
    <col min="1" max="1" width="37.83203125" bestFit="1" customWidth="1"/>
    <col min="2" max="2" width="8.5" bestFit="1" customWidth="1"/>
    <col min="3" max="3" width="37.83203125" customWidth="1"/>
    <col min="4" max="4" width="8.5" bestFit="1" customWidth="1"/>
    <col min="5" max="5" width="15.5" customWidth="1"/>
    <col min="6" max="6" width="8.5" bestFit="1" customWidth="1"/>
    <col min="7" max="7" width="12.33203125" bestFit="1" customWidth="1"/>
    <col min="8" max="8" width="15.83203125" bestFit="1" customWidth="1"/>
    <col min="9" max="9" width="12.5" bestFit="1" customWidth="1"/>
    <col min="10" max="10" width="14.5" bestFit="1" customWidth="1"/>
    <col min="11" max="11" width="11" bestFit="1" customWidth="1"/>
    <col min="12" max="12" width="12.1640625" bestFit="1" customWidth="1"/>
    <col min="13" max="13" width="12.1640625" customWidth="1"/>
    <col min="14" max="14" width="10" customWidth="1"/>
    <col min="15" max="15" width="11" bestFit="1" customWidth="1"/>
    <col min="16" max="16" width="8.1640625" bestFit="1" customWidth="1"/>
    <col min="18" max="18" width="8.1640625" customWidth="1"/>
    <col min="19" max="20" width="8.33203125" customWidth="1"/>
    <col min="21" max="22" width="11.6640625" customWidth="1"/>
    <col min="23" max="23" width="9.83203125" customWidth="1"/>
    <col min="24" max="26" width="16.83203125" customWidth="1"/>
    <col min="27" max="27" width="14.33203125" customWidth="1"/>
  </cols>
  <sheetData>
    <row r="1" spans="1:27" ht="51" customHeight="1" x14ac:dyDescent="0.2">
      <c r="A1" s="5" t="s">
        <v>94</v>
      </c>
      <c r="B1" s="5" t="s">
        <v>87</v>
      </c>
      <c r="C1" s="5" t="s">
        <v>85</v>
      </c>
      <c r="D1" s="5" t="s">
        <v>87</v>
      </c>
      <c r="E1" s="5" t="s">
        <v>95</v>
      </c>
      <c r="F1" s="5" t="s">
        <v>87</v>
      </c>
      <c r="G1" s="5" t="s">
        <v>8</v>
      </c>
      <c r="H1" s="5" t="s">
        <v>9</v>
      </c>
      <c r="I1" s="5" t="s">
        <v>10</v>
      </c>
      <c r="J1" s="5" t="s">
        <v>15</v>
      </c>
      <c r="K1" s="5" t="s">
        <v>11</v>
      </c>
      <c r="L1" s="5" t="s">
        <v>42</v>
      </c>
      <c r="M1" s="5" t="s">
        <v>92</v>
      </c>
      <c r="N1" s="5" t="s">
        <v>17</v>
      </c>
      <c r="O1" s="5" t="s">
        <v>18</v>
      </c>
      <c r="P1" s="5" t="s">
        <v>20</v>
      </c>
      <c r="Q1" s="10" t="s">
        <v>52</v>
      </c>
      <c r="R1" s="5" t="s">
        <v>53</v>
      </c>
      <c r="S1" s="5" t="s">
        <v>54</v>
      </c>
      <c r="T1" s="11" t="s">
        <v>55</v>
      </c>
      <c r="U1" s="5" t="s">
        <v>50</v>
      </c>
      <c r="V1" s="5" t="s">
        <v>51</v>
      </c>
      <c r="W1" s="5" t="s">
        <v>56</v>
      </c>
      <c r="X1" s="10" t="s">
        <v>89</v>
      </c>
      <c r="Y1" s="5" t="s">
        <v>90</v>
      </c>
      <c r="Z1" s="5" t="s">
        <v>91</v>
      </c>
      <c r="AA1" s="5" t="s">
        <v>93</v>
      </c>
    </row>
    <row r="2" spans="1:27" x14ac:dyDescent="0.2">
      <c r="A2" t="str">
        <f t="shared" ref="A2:A14" si="0">_xlfn.CONCAT(G2&amp;" "&amp;H2&amp;" "&amp;I2&amp;" "&amp;K2)</f>
        <v>Pay Revolving Credit Card Current</v>
      </c>
      <c r="B2">
        <f t="shared" ref="B2:B14" si="1">COUNTIF($A$2:$A$14,A2)</f>
        <v>1</v>
      </c>
      <c r="C2" t="str">
        <f t="shared" ref="C2:C14" si="2">_xlfn.CONCAT(G2&amp;" "&amp;H2&amp;" "&amp;I2)</f>
        <v>Pay Revolving Credit Card</v>
      </c>
      <c r="D2">
        <f t="shared" ref="D2:D14" si="3">COUNTIF($C$2:$C$14,C2)</f>
        <v>4</v>
      </c>
      <c r="E2" t="str">
        <f>_xlfn.CONCAT(G2&amp;" "&amp;M2)</f>
        <v>Pay TRUE</v>
      </c>
      <c r="F2">
        <f>COUNTIF($E$2:$E$14,E2)</f>
        <v>9</v>
      </c>
      <c r="G2" t="s">
        <v>1</v>
      </c>
      <c r="H2" t="s">
        <v>3</v>
      </c>
      <c r="I2" t="s">
        <v>4</v>
      </c>
      <c r="J2" t="s">
        <v>16</v>
      </c>
      <c r="K2" t="s">
        <v>12</v>
      </c>
      <c r="L2" t="str">
        <f>IF(K2="Collections","Collections",I2)</f>
        <v>Credit Card</v>
      </c>
      <c r="M2" t="b">
        <v>1</v>
      </c>
      <c r="N2" t="s">
        <v>47</v>
      </c>
      <c r="O2" t="s">
        <v>48</v>
      </c>
      <c r="P2" t="s">
        <v>47</v>
      </c>
      <c r="Q2" s="1" t="s">
        <v>47</v>
      </c>
      <c r="R2" t="s">
        <v>47</v>
      </c>
      <c r="S2">
        <v>0</v>
      </c>
      <c r="T2" s="6">
        <v>0</v>
      </c>
      <c r="U2" t="s">
        <v>47</v>
      </c>
      <c r="V2" t="s">
        <v>47</v>
      </c>
      <c r="W2">
        <v>0</v>
      </c>
      <c r="X2" s="13">
        <f>COUNTIFS(Credit_Factors!$B$2:$B$63,Credit_Factors!$B$2,Credit_Factors!$M$2:$M$63,Action_Types!G2,Credit_Factors!$Q$2:$Q$63,Action_Types!A2)</f>
        <v>0</v>
      </c>
      <c r="Y2">
        <f>COUNTIFS(Credit_Factors!$B$2:$B$63,Credit_Factors!$B$52,Credit_Factors!$M$2:$M$63,Action_Types!G2,Credit_Factors!$U$2:$U$63,Action_Types!C2)</f>
        <v>1</v>
      </c>
      <c r="Z2">
        <f>COUNTIFS(Credit_Factors!$B$2:$B$63,Credit_Factors!$B$51,Credit_Factors!$M$2:$M$63,Action_Types!G2)</f>
        <v>1</v>
      </c>
      <c r="AA2" s="14">
        <f>COUNTIFS(Credit_Factors!$B$2:$B$63,Credit_Factors!$B$54,Credit_Factors!$M$2:$M$63,Action_Types!G2,Credit_Factors!$Y$2:$Y$63,Action_Types!E2)</f>
        <v>1</v>
      </c>
    </row>
    <row r="3" spans="1:27" x14ac:dyDescent="0.2">
      <c r="A3" t="str">
        <f t="shared" si="0"/>
        <v>Pay Revolving Credit Card Late</v>
      </c>
      <c r="B3">
        <f t="shared" si="1"/>
        <v>1</v>
      </c>
      <c r="C3" t="str">
        <f t="shared" si="2"/>
        <v>Pay Revolving Credit Card</v>
      </c>
      <c r="D3">
        <f t="shared" si="3"/>
        <v>4</v>
      </c>
      <c r="E3" t="str">
        <f t="shared" ref="E3:E14" si="4">_xlfn.CONCAT(G3&amp;" "&amp;M3)</f>
        <v>Pay TRUE</v>
      </c>
      <c r="F3">
        <f t="shared" ref="F3:F14" si="5">COUNTIF($E$2:$E$14,E3)</f>
        <v>9</v>
      </c>
      <c r="G3" t="s">
        <v>1</v>
      </c>
      <c r="H3" t="s">
        <v>3</v>
      </c>
      <c r="I3" t="s">
        <v>4</v>
      </c>
      <c r="J3" t="s">
        <v>16</v>
      </c>
      <c r="K3" t="s">
        <v>13</v>
      </c>
      <c r="L3" t="str">
        <f t="shared" ref="L3:L14" si="6">IF(K3="Collections","Collections",I3)</f>
        <v>Credit Card</v>
      </c>
      <c r="M3" t="b">
        <v>1</v>
      </c>
      <c r="N3" t="s">
        <v>47</v>
      </c>
      <c r="O3" t="s">
        <v>48</v>
      </c>
      <c r="P3" t="s">
        <v>47</v>
      </c>
      <c r="Q3" s="1" t="s">
        <v>47</v>
      </c>
      <c r="R3" t="s">
        <v>47</v>
      </c>
      <c r="S3">
        <v>0</v>
      </c>
      <c r="T3" s="6">
        <v>0</v>
      </c>
      <c r="U3" t="s">
        <v>47</v>
      </c>
      <c r="V3" t="s">
        <v>47</v>
      </c>
      <c r="W3">
        <v>0</v>
      </c>
      <c r="X3" s="13">
        <f>COUNTIFS(Credit_Factors!$B$2:$B$63,Credit_Factors!$B$2,Credit_Factors!$M$2:$M$63,Action_Types!G3,Credit_Factors!$Q$2:$Q$63,Action_Types!A3)</f>
        <v>4</v>
      </c>
      <c r="Y3">
        <f>COUNTIFS(Credit_Factors!$B$2:$B$63,Credit_Factors!$B$52,Credit_Factors!$M$2:$M$63,Action_Types!G3,Credit_Factors!$U$2:$U$63,Action_Types!C3)</f>
        <v>1</v>
      </c>
      <c r="Z3">
        <f>COUNTIFS(Credit_Factors!$B$2:$B$63,Credit_Factors!$B$51,Credit_Factors!$M$2:$M$63,Action_Types!G3)</f>
        <v>1</v>
      </c>
      <c r="AA3" s="14">
        <f>COUNTIFS(Credit_Factors!$B$2:$B$63,Credit_Factors!$B$54,Credit_Factors!$M$2:$M$63,Action_Types!G3,Credit_Factors!$Y$2:$Y$63,Action_Types!E3)</f>
        <v>1</v>
      </c>
    </row>
    <row r="4" spans="1:27" x14ac:dyDescent="0.2">
      <c r="A4" t="str">
        <f t="shared" si="0"/>
        <v>Pay Revolving Credit Card Charged Off</v>
      </c>
      <c r="B4">
        <f t="shared" si="1"/>
        <v>1</v>
      </c>
      <c r="C4" t="str">
        <f t="shared" si="2"/>
        <v>Pay Revolving Credit Card</v>
      </c>
      <c r="D4">
        <f t="shared" si="3"/>
        <v>4</v>
      </c>
      <c r="E4" t="str">
        <f t="shared" si="4"/>
        <v>Pay TRUE</v>
      </c>
      <c r="F4">
        <f t="shared" si="5"/>
        <v>9</v>
      </c>
      <c r="G4" t="s">
        <v>1</v>
      </c>
      <c r="H4" t="s">
        <v>3</v>
      </c>
      <c r="I4" t="s">
        <v>4</v>
      </c>
      <c r="J4" t="s">
        <v>16</v>
      </c>
      <c r="K4" t="s">
        <v>14</v>
      </c>
      <c r="L4" t="str">
        <f t="shared" si="6"/>
        <v>Credit Card</v>
      </c>
      <c r="M4" t="b">
        <v>1</v>
      </c>
      <c r="N4" t="s">
        <v>47</v>
      </c>
      <c r="O4" t="s">
        <v>48</v>
      </c>
      <c r="P4" t="s">
        <v>47</v>
      </c>
      <c r="Q4" s="1" t="s">
        <v>47</v>
      </c>
      <c r="R4" t="s">
        <v>47</v>
      </c>
      <c r="S4">
        <v>0</v>
      </c>
      <c r="T4" s="6">
        <v>0</v>
      </c>
      <c r="U4" t="s">
        <v>47</v>
      </c>
      <c r="V4" t="s">
        <v>47</v>
      </c>
      <c r="W4">
        <v>0</v>
      </c>
      <c r="X4" s="13">
        <f>COUNTIFS(Credit_Factors!$B$2:$B$63,Credit_Factors!$B$2,Credit_Factors!$M$2:$M$63,Action_Types!G4,Credit_Factors!$Q$2:$Q$63,Action_Types!A4)</f>
        <v>4</v>
      </c>
      <c r="Y4">
        <f>COUNTIFS(Credit_Factors!$B$2:$B$63,Credit_Factors!$B$52,Credit_Factors!$M$2:$M$63,Action_Types!G4,Credit_Factors!$U$2:$U$63,Action_Types!C4)</f>
        <v>1</v>
      </c>
      <c r="Z4">
        <f>COUNTIFS(Credit_Factors!$B$2:$B$63,Credit_Factors!$B$51,Credit_Factors!$M$2:$M$63,Action_Types!G4)</f>
        <v>1</v>
      </c>
      <c r="AA4" s="14">
        <f>COUNTIFS(Credit_Factors!$B$2:$B$63,Credit_Factors!$B$54,Credit_Factors!$M$2:$M$63,Action_Types!G4,Credit_Factors!$Y$2:$Y$63,Action_Types!E4)</f>
        <v>1</v>
      </c>
    </row>
    <row r="5" spans="1:27" x14ac:dyDescent="0.2">
      <c r="A5" t="str">
        <f t="shared" si="0"/>
        <v>Pay Revolving Credit Card Collection</v>
      </c>
      <c r="B5">
        <f t="shared" si="1"/>
        <v>1</v>
      </c>
      <c r="C5" t="str">
        <f t="shared" si="2"/>
        <v>Pay Revolving Credit Card</v>
      </c>
      <c r="D5">
        <f t="shared" si="3"/>
        <v>4</v>
      </c>
      <c r="E5" t="str">
        <f t="shared" si="4"/>
        <v>Pay TRUE</v>
      </c>
      <c r="F5">
        <f t="shared" si="5"/>
        <v>9</v>
      </c>
      <c r="G5" t="s">
        <v>1</v>
      </c>
      <c r="H5" t="s">
        <v>3</v>
      </c>
      <c r="I5" t="s">
        <v>4</v>
      </c>
      <c r="J5" t="s">
        <v>16</v>
      </c>
      <c r="K5" t="s">
        <v>23</v>
      </c>
      <c r="L5" t="str">
        <f t="shared" si="6"/>
        <v>Credit Card</v>
      </c>
      <c r="M5" t="b">
        <v>1</v>
      </c>
      <c r="N5" t="s">
        <v>47</v>
      </c>
      <c r="O5" t="s">
        <v>47</v>
      </c>
      <c r="P5" t="s">
        <v>47</v>
      </c>
      <c r="Q5" s="1" t="s">
        <v>47</v>
      </c>
      <c r="R5" t="s">
        <v>47</v>
      </c>
      <c r="S5">
        <v>0</v>
      </c>
      <c r="T5" s="6">
        <v>0</v>
      </c>
      <c r="U5" t="s">
        <v>47</v>
      </c>
      <c r="V5" t="s">
        <v>47</v>
      </c>
      <c r="W5">
        <v>0</v>
      </c>
      <c r="X5" s="13">
        <f>COUNTIFS(Credit_Factors!$B$2:$B$63,Credit_Factors!$B$2,Credit_Factors!$M$2:$M$63,Action_Types!G5,Credit_Factors!$Q$2:$Q$63,Action_Types!A5)</f>
        <v>3</v>
      </c>
      <c r="Y5">
        <f>COUNTIFS(Credit_Factors!$B$2:$B$63,Credit_Factors!$B$52,Credit_Factors!$M$2:$M$63,Action_Types!G5,Credit_Factors!$U$2:$U$63,Action_Types!C5)</f>
        <v>1</v>
      </c>
      <c r="Z5">
        <f>COUNTIFS(Credit_Factors!$B$2:$B$63,Credit_Factors!$B$51,Credit_Factors!$M$2:$M$63,Action_Types!G5)</f>
        <v>1</v>
      </c>
      <c r="AA5" s="14">
        <f>COUNTIFS(Credit_Factors!$B$2:$B$63,Credit_Factors!$B$54,Credit_Factors!$M$2:$M$63,Action_Types!G5,Credit_Factors!$Y$2:$Y$63,Action_Types!E5)</f>
        <v>1</v>
      </c>
    </row>
    <row r="6" spans="1:27" x14ac:dyDescent="0.2">
      <c r="A6" t="str">
        <f t="shared" si="0"/>
        <v>Pay Instalment Loan Current</v>
      </c>
      <c r="B6">
        <f t="shared" si="1"/>
        <v>1</v>
      </c>
      <c r="C6" t="str">
        <f t="shared" si="2"/>
        <v>Pay Instalment Loan</v>
      </c>
      <c r="D6">
        <f t="shared" si="3"/>
        <v>4</v>
      </c>
      <c r="E6" t="str">
        <f t="shared" si="4"/>
        <v>Pay TRUE</v>
      </c>
      <c r="F6">
        <f t="shared" si="5"/>
        <v>9</v>
      </c>
      <c r="G6" t="s">
        <v>1</v>
      </c>
      <c r="H6" t="s">
        <v>5</v>
      </c>
      <c r="I6" t="s">
        <v>6</v>
      </c>
      <c r="J6" t="s">
        <v>88</v>
      </c>
      <c r="K6" t="s">
        <v>12</v>
      </c>
      <c r="L6" t="str">
        <f t="shared" si="6"/>
        <v>Loan</v>
      </c>
      <c r="M6" t="b">
        <v>1</v>
      </c>
      <c r="N6" t="s">
        <v>47</v>
      </c>
      <c r="O6" t="s">
        <v>48</v>
      </c>
      <c r="P6" t="s">
        <v>47</v>
      </c>
      <c r="Q6" s="1" t="s">
        <v>47</v>
      </c>
      <c r="R6" t="s">
        <v>47</v>
      </c>
      <c r="S6">
        <v>0</v>
      </c>
      <c r="T6" s="6">
        <v>0</v>
      </c>
      <c r="U6" t="s">
        <v>47</v>
      </c>
      <c r="V6" t="s">
        <v>47</v>
      </c>
      <c r="W6">
        <v>0</v>
      </c>
      <c r="X6" s="13">
        <f>COUNTIFS(Credit_Factors!$B$2:$B$63,Credit_Factors!$B$2,Credit_Factors!$M$2:$M$63,Action_Types!G6,Credit_Factors!$Q$2:$Q$63,Action_Types!A6)</f>
        <v>0</v>
      </c>
      <c r="Y6">
        <f>COUNTIFS(Credit_Factors!$B$2:$B$63,Credit_Factors!$B$52,Credit_Factors!$M$2:$M$63,Action_Types!G6,Credit_Factors!$U$2:$U$63,Action_Types!C6)</f>
        <v>1</v>
      </c>
      <c r="Z6">
        <f>COUNTIFS(Credit_Factors!$B$2:$B$63,Credit_Factors!$B$51,Credit_Factors!$M$2:$M$63,Action_Types!G6)</f>
        <v>1</v>
      </c>
      <c r="AA6" s="14">
        <f>COUNTIFS(Credit_Factors!$B$2:$B$63,Credit_Factors!$B$54,Credit_Factors!$M$2:$M$63,Action_Types!G6,Credit_Factors!$Y$2:$Y$63,Action_Types!E6)</f>
        <v>1</v>
      </c>
    </row>
    <row r="7" spans="1:27" x14ac:dyDescent="0.2">
      <c r="A7" t="str">
        <f t="shared" si="0"/>
        <v>Pay Instalment Loan Late</v>
      </c>
      <c r="B7">
        <f t="shared" si="1"/>
        <v>1</v>
      </c>
      <c r="C7" t="str">
        <f t="shared" si="2"/>
        <v>Pay Instalment Loan</v>
      </c>
      <c r="D7">
        <f t="shared" si="3"/>
        <v>4</v>
      </c>
      <c r="E7" t="str">
        <f t="shared" si="4"/>
        <v>Pay TRUE</v>
      </c>
      <c r="F7">
        <f t="shared" si="5"/>
        <v>9</v>
      </c>
      <c r="G7" t="s">
        <v>1</v>
      </c>
      <c r="H7" t="s">
        <v>5</v>
      </c>
      <c r="I7" t="s">
        <v>6</v>
      </c>
      <c r="J7" t="s">
        <v>88</v>
      </c>
      <c r="K7" t="s">
        <v>13</v>
      </c>
      <c r="L7" t="str">
        <f t="shared" si="6"/>
        <v>Loan</v>
      </c>
      <c r="M7" t="b">
        <v>1</v>
      </c>
      <c r="N7" t="s">
        <v>47</v>
      </c>
      <c r="O7" t="s">
        <v>48</v>
      </c>
      <c r="P7" t="s">
        <v>47</v>
      </c>
      <c r="Q7" s="1" t="s">
        <v>47</v>
      </c>
      <c r="R7" t="s">
        <v>47</v>
      </c>
      <c r="S7">
        <v>0</v>
      </c>
      <c r="T7" s="6">
        <v>0</v>
      </c>
      <c r="U7" t="s">
        <v>47</v>
      </c>
      <c r="V7" t="s">
        <v>47</v>
      </c>
      <c r="W7">
        <v>0</v>
      </c>
      <c r="X7" s="13">
        <f>COUNTIFS(Credit_Factors!$B$2:$B$63,Credit_Factors!$B$2,Credit_Factors!$M$2:$M$63,Action_Types!G7,Credit_Factors!$Q$2:$Q$63,Action_Types!A7)</f>
        <v>4</v>
      </c>
      <c r="Y7">
        <f>COUNTIFS(Credit_Factors!$B$2:$B$63,Credit_Factors!$B$52,Credit_Factors!$M$2:$M$63,Action_Types!G7,Credit_Factors!$U$2:$U$63,Action_Types!C7)</f>
        <v>1</v>
      </c>
      <c r="Z7">
        <f>COUNTIFS(Credit_Factors!$B$2:$B$63,Credit_Factors!$B$51,Credit_Factors!$M$2:$M$63,Action_Types!G7)</f>
        <v>1</v>
      </c>
      <c r="AA7" s="14">
        <f>COUNTIFS(Credit_Factors!$B$2:$B$63,Credit_Factors!$B$54,Credit_Factors!$M$2:$M$63,Action_Types!G7,Credit_Factors!$Y$2:$Y$63,Action_Types!E7)</f>
        <v>1</v>
      </c>
    </row>
    <row r="8" spans="1:27" x14ac:dyDescent="0.2">
      <c r="A8" t="str">
        <f t="shared" si="0"/>
        <v>Pay Instalment Loan Charged Off</v>
      </c>
      <c r="B8">
        <f t="shared" si="1"/>
        <v>1</v>
      </c>
      <c r="C8" t="str">
        <f t="shared" si="2"/>
        <v>Pay Instalment Loan</v>
      </c>
      <c r="D8">
        <f t="shared" si="3"/>
        <v>4</v>
      </c>
      <c r="E8" t="str">
        <f t="shared" si="4"/>
        <v>Pay TRUE</v>
      </c>
      <c r="F8">
        <f t="shared" si="5"/>
        <v>9</v>
      </c>
      <c r="G8" t="s">
        <v>1</v>
      </c>
      <c r="H8" t="s">
        <v>5</v>
      </c>
      <c r="I8" t="s">
        <v>6</v>
      </c>
      <c r="J8" t="s">
        <v>88</v>
      </c>
      <c r="K8" t="s">
        <v>14</v>
      </c>
      <c r="L8" t="str">
        <f t="shared" si="6"/>
        <v>Loan</v>
      </c>
      <c r="M8" t="b">
        <v>1</v>
      </c>
      <c r="N8" t="s">
        <v>47</v>
      </c>
      <c r="O8" t="s">
        <v>48</v>
      </c>
      <c r="P8" t="s">
        <v>47</v>
      </c>
      <c r="Q8" s="1" t="s">
        <v>47</v>
      </c>
      <c r="R8" t="s">
        <v>47</v>
      </c>
      <c r="S8">
        <v>0</v>
      </c>
      <c r="T8" s="6">
        <v>0</v>
      </c>
      <c r="U8" t="s">
        <v>47</v>
      </c>
      <c r="V8" t="s">
        <v>47</v>
      </c>
      <c r="W8">
        <v>0</v>
      </c>
      <c r="X8" s="13">
        <f>COUNTIFS(Credit_Factors!$B$2:$B$63,Credit_Factors!$B$2,Credit_Factors!$M$2:$M$63,Action_Types!G8,Credit_Factors!$Q$2:$Q$63,Action_Types!A8)</f>
        <v>4</v>
      </c>
      <c r="Y8">
        <f>COUNTIFS(Credit_Factors!$B$2:$B$63,Credit_Factors!$B$52,Credit_Factors!$M$2:$M$63,Action_Types!G8,Credit_Factors!$U$2:$U$63,Action_Types!C8)</f>
        <v>1</v>
      </c>
      <c r="Z8">
        <f>COUNTIFS(Credit_Factors!$B$2:$B$63,Credit_Factors!$B$51,Credit_Factors!$M$2:$M$63,Action_Types!G8)</f>
        <v>1</v>
      </c>
      <c r="AA8" s="14">
        <f>COUNTIFS(Credit_Factors!$B$2:$B$63,Credit_Factors!$B$54,Credit_Factors!$M$2:$M$63,Action_Types!G8,Credit_Factors!$Y$2:$Y$63,Action_Types!E8)</f>
        <v>1</v>
      </c>
    </row>
    <row r="9" spans="1:27" x14ac:dyDescent="0.2">
      <c r="A9" t="str">
        <f t="shared" si="0"/>
        <v>Pay Instalment Loan Collection</v>
      </c>
      <c r="B9">
        <f t="shared" si="1"/>
        <v>1</v>
      </c>
      <c r="C9" t="str">
        <f t="shared" si="2"/>
        <v>Pay Instalment Loan</v>
      </c>
      <c r="D9">
        <f t="shared" si="3"/>
        <v>4</v>
      </c>
      <c r="E9" t="str">
        <f t="shared" si="4"/>
        <v>Pay TRUE</v>
      </c>
      <c r="F9">
        <f t="shared" si="5"/>
        <v>9</v>
      </c>
      <c r="G9" t="s">
        <v>1</v>
      </c>
      <c r="H9" t="s">
        <v>5</v>
      </c>
      <c r="I9" t="s">
        <v>6</v>
      </c>
      <c r="J9" t="s">
        <v>88</v>
      </c>
      <c r="K9" t="s">
        <v>23</v>
      </c>
      <c r="L9" t="str">
        <f t="shared" si="6"/>
        <v>Loan</v>
      </c>
      <c r="M9" t="b">
        <v>1</v>
      </c>
      <c r="N9" t="s">
        <v>47</v>
      </c>
      <c r="O9" t="s">
        <v>47</v>
      </c>
      <c r="P9" t="s">
        <v>47</v>
      </c>
      <c r="Q9" s="1" t="s">
        <v>47</v>
      </c>
      <c r="R9" t="s">
        <v>47</v>
      </c>
      <c r="S9">
        <v>0</v>
      </c>
      <c r="T9" s="6">
        <v>0</v>
      </c>
      <c r="U9" t="s">
        <v>47</v>
      </c>
      <c r="V9" t="s">
        <v>47</v>
      </c>
      <c r="W9">
        <v>0</v>
      </c>
      <c r="X9" s="13">
        <f>COUNTIFS(Credit_Factors!$B$2:$B$63,Credit_Factors!$B$2,Credit_Factors!$M$2:$M$63,Action_Types!G9,Credit_Factors!$Q$2:$Q$63,Action_Types!A9)</f>
        <v>3</v>
      </c>
      <c r="Y9">
        <f>COUNTIFS(Credit_Factors!$B$2:$B$63,Credit_Factors!$B$52,Credit_Factors!$M$2:$M$63,Action_Types!G9,Credit_Factors!$U$2:$U$63,Action_Types!C9)</f>
        <v>1</v>
      </c>
      <c r="Z9">
        <f>COUNTIFS(Credit_Factors!$B$2:$B$63,Credit_Factors!$B$51,Credit_Factors!$M$2:$M$63,Action_Types!G9)</f>
        <v>1</v>
      </c>
      <c r="AA9" s="14">
        <f>COUNTIFS(Credit_Factors!$B$2:$B$63,Credit_Factors!$B$54,Credit_Factors!$M$2:$M$63,Action_Types!G9,Credit_Factors!$Y$2:$Y$63,Action_Types!E9)</f>
        <v>1</v>
      </c>
    </row>
    <row r="10" spans="1:27" x14ac:dyDescent="0.2">
      <c r="A10" t="str">
        <f t="shared" si="0"/>
        <v>Pay Third Party Record Collection Collection</v>
      </c>
      <c r="B10">
        <f t="shared" si="1"/>
        <v>1</v>
      </c>
      <c r="C10" t="str">
        <f t="shared" si="2"/>
        <v>Pay Third Party Record Collection</v>
      </c>
      <c r="D10">
        <f t="shared" si="3"/>
        <v>1</v>
      </c>
      <c r="E10" t="str">
        <f t="shared" si="4"/>
        <v>Pay TRUE</v>
      </c>
      <c r="F10">
        <f t="shared" si="5"/>
        <v>9</v>
      </c>
      <c r="G10" t="s">
        <v>1</v>
      </c>
      <c r="H10" t="s">
        <v>31</v>
      </c>
      <c r="I10" t="s">
        <v>23</v>
      </c>
      <c r="J10" t="s">
        <v>33</v>
      </c>
      <c r="K10" t="s">
        <v>23</v>
      </c>
      <c r="L10" t="str">
        <f t="shared" si="6"/>
        <v>Collection</v>
      </c>
      <c r="M10" t="b">
        <v>1</v>
      </c>
      <c r="N10" t="s">
        <v>47</v>
      </c>
      <c r="O10" t="s">
        <v>47</v>
      </c>
      <c r="P10" t="s">
        <v>47</v>
      </c>
      <c r="Q10" s="1" t="s">
        <v>47</v>
      </c>
      <c r="R10" t="s">
        <v>47</v>
      </c>
      <c r="S10">
        <v>0</v>
      </c>
      <c r="T10" s="6">
        <v>0</v>
      </c>
      <c r="U10" t="s">
        <v>47</v>
      </c>
      <c r="V10" t="s">
        <v>47</v>
      </c>
      <c r="W10">
        <v>0</v>
      </c>
      <c r="X10" s="13">
        <f>COUNTIFS(Credit_Factors!$B$2:$B$63,Credit_Factors!$B$2,Credit_Factors!$M$2:$M$63,Action_Types!G10,Credit_Factors!$Q$2:$Q$63,Action_Types!A10)</f>
        <v>3</v>
      </c>
      <c r="Y10">
        <f>COUNTIFS(Credit_Factors!$B$2:$B$63,Credit_Factors!$B$52,Credit_Factors!$M$2:$M$63,Action_Types!G10,Credit_Factors!$U$2:$U$63,Action_Types!C10)</f>
        <v>0</v>
      </c>
      <c r="Z10">
        <f>COUNTIFS(Credit_Factors!$B$2:$B$63,Credit_Factors!$B$51,Credit_Factors!$M$2:$M$63,Action_Types!G10)</f>
        <v>1</v>
      </c>
      <c r="AA10" s="14">
        <f>COUNTIFS(Credit_Factors!$B$2:$B$63,Credit_Factors!$B$54,Credit_Factors!$M$2:$M$63,Action_Types!G10,Credit_Factors!$Y$2:$Y$63,Action_Types!E10)</f>
        <v>1</v>
      </c>
    </row>
    <row r="11" spans="1:27" x14ac:dyDescent="0.2">
      <c r="A11" t="str">
        <f t="shared" si="0"/>
        <v>Open Revolving Credit Card Current</v>
      </c>
      <c r="B11">
        <f t="shared" si="1"/>
        <v>1</v>
      </c>
      <c r="C11" t="str">
        <f t="shared" si="2"/>
        <v>Open Revolving Credit Card</v>
      </c>
      <c r="D11">
        <f t="shared" si="3"/>
        <v>1</v>
      </c>
      <c r="E11" t="str">
        <f t="shared" si="4"/>
        <v>Open FALSE</v>
      </c>
      <c r="F11">
        <f t="shared" si="5"/>
        <v>2</v>
      </c>
      <c r="G11" t="s">
        <v>7</v>
      </c>
      <c r="H11" t="s">
        <v>3</v>
      </c>
      <c r="I11" t="s">
        <v>4</v>
      </c>
      <c r="J11" t="s">
        <v>16</v>
      </c>
      <c r="K11" t="s">
        <v>12</v>
      </c>
      <c r="L11" t="str">
        <f t="shared" si="6"/>
        <v>Credit Card</v>
      </c>
      <c r="M11" t="b">
        <v>0</v>
      </c>
      <c r="N11" t="s">
        <v>48</v>
      </c>
      <c r="O11" t="s">
        <v>48</v>
      </c>
      <c r="P11" t="s">
        <v>48</v>
      </c>
      <c r="Q11" s="1" t="s">
        <v>49</v>
      </c>
      <c r="R11" t="s">
        <v>47</v>
      </c>
      <c r="S11">
        <v>6</v>
      </c>
      <c r="T11" s="6">
        <v>12</v>
      </c>
      <c r="U11" t="s">
        <v>49</v>
      </c>
      <c r="V11" t="s">
        <v>48</v>
      </c>
      <c r="W11" t="s">
        <v>57</v>
      </c>
      <c r="X11" s="13">
        <f>COUNTIFS(Credit_Factors!$B$2:$B$63,Credit_Factors!$B$2,Credit_Factors!$N$2:$N$63,Action_Types!G11,Credit_Factors!$R$2:$R$63,Action_Types!A11)</f>
        <v>2</v>
      </c>
      <c r="Y11">
        <f>COUNTIFS(Credit_Factors!$B$2:$B$63,Credit_Factors!$B$52,Credit_Factors!$N$2:$N$63,Action_Types!G11,Credit_Factors!$V$2:$V$63,Action_Types!C11)</f>
        <v>0</v>
      </c>
      <c r="Z11">
        <f>COUNTIFS(Credit_Factors!$B$2:$B$63,Credit_Factors!$B$51,Credit_Factors!$N$2:$N$63,Action_Types!G11)</f>
        <v>8</v>
      </c>
      <c r="AA11" s="14">
        <f>COUNTIFS(Credit_Factors!$B$2:$B$63,Credit_Factors!$B$54,Credit_Factors!$M$2:$M$63,Action_Types!G11,Credit_Factors!$Y$2:$Y$63,Action_Types!E11)</f>
        <v>0</v>
      </c>
    </row>
    <row r="12" spans="1:27" x14ac:dyDescent="0.2">
      <c r="A12" t="str">
        <f t="shared" si="0"/>
        <v>Open Instalment Loan Current</v>
      </c>
      <c r="B12">
        <f t="shared" si="1"/>
        <v>1</v>
      </c>
      <c r="C12" t="str">
        <f t="shared" si="2"/>
        <v>Open Instalment Loan</v>
      </c>
      <c r="D12">
        <f t="shared" si="3"/>
        <v>1</v>
      </c>
      <c r="E12" t="str">
        <f t="shared" si="4"/>
        <v>Open FALSE</v>
      </c>
      <c r="F12">
        <f t="shared" si="5"/>
        <v>2</v>
      </c>
      <c r="G12" t="s">
        <v>7</v>
      </c>
      <c r="H12" t="s">
        <v>5</v>
      </c>
      <c r="I12" t="s">
        <v>6</v>
      </c>
      <c r="J12" t="s">
        <v>16</v>
      </c>
      <c r="K12" t="s">
        <v>12</v>
      </c>
      <c r="L12" t="str">
        <f t="shared" si="6"/>
        <v>Loan</v>
      </c>
      <c r="M12" t="b">
        <v>0</v>
      </c>
      <c r="N12" t="s">
        <v>48</v>
      </c>
      <c r="O12" t="s">
        <v>48</v>
      </c>
      <c r="P12" t="s">
        <v>48</v>
      </c>
      <c r="Q12" s="1" t="s">
        <v>49</v>
      </c>
      <c r="R12" t="s">
        <v>47</v>
      </c>
      <c r="S12">
        <v>6</v>
      </c>
      <c r="T12" s="6">
        <v>12</v>
      </c>
      <c r="U12" t="s">
        <v>49</v>
      </c>
      <c r="V12" t="s">
        <v>48</v>
      </c>
      <c r="W12" t="s">
        <v>57</v>
      </c>
      <c r="X12" s="13">
        <f>COUNTIFS(Credit_Factors!$B$2:$B$63,Credit_Factors!$B$2,Credit_Factors!$N$2:$N$63,Action_Types!G12,Credit_Factors!$R$2:$R$63,Action_Types!A12)</f>
        <v>2</v>
      </c>
      <c r="Y12">
        <f>COUNTIFS(Credit_Factors!$B$2:$B$63,Credit_Factors!$B$52,Credit_Factors!$N$2:$N$63,Action_Types!G12,Credit_Factors!$V$2:$V$63,Action_Types!C12)</f>
        <v>0</v>
      </c>
      <c r="Z12">
        <f>COUNTIFS(Credit_Factors!$B$2:$B$63,Credit_Factors!$B$51,Credit_Factors!$N$2:$N$63,Action_Types!G12)</f>
        <v>8</v>
      </c>
      <c r="AA12" s="14">
        <f>COUNTIFS(Credit_Factors!$B$2:$B$63,Credit_Factors!$B$54,Credit_Factors!$M$2:$M$63,Action_Types!G12,Credit_Factors!$Y$2:$Y$63,Action_Types!E12)</f>
        <v>0</v>
      </c>
    </row>
    <row r="13" spans="1:27" x14ac:dyDescent="0.2">
      <c r="A13" t="str">
        <f t="shared" si="0"/>
        <v>Close Revolving Credit Card Current</v>
      </c>
      <c r="B13">
        <f t="shared" si="1"/>
        <v>1</v>
      </c>
      <c r="C13" t="str">
        <f t="shared" si="2"/>
        <v>Close Revolving Credit Card</v>
      </c>
      <c r="D13">
        <f t="shared" si="3"/>
        <v>1</v>
      </c>
      <c r="E13" t="str">
        <f t="shared" si="4"/>
        <v>Close FALSE</v>
      </c>
      <c r="F13">
        <f t="shared" si="5"/>
        <v>1</v>
      </c>
      <c r="G13" t="s">
        <v>0</v>
      </c>
      <c r="H13" t="s">
        <v>3</v>
      </c>
      <c r="I13" t="s">
        <v>4</v>
      </c>
      <c r="J13" t="s">
        <v>16</v>
      </c>
      <c r="K13" t="s">
        <v>12</v>
      </c>
      <c r="L13" t="str">
        <f t="shared" si="6"/>
        <v>Credit Card</v>
      </c>
      <c r="M13" t="b">
        <v>0</v>
      </c>
      <c r="N13" t="s">
        <v>49</v>
      </c>
      <c r="O13" t="s">
        <v>49</v>
      </c>
      <c r="P13" t="s">
        <v>49</v>
      </c>
      <c r="Q13" s="1" t="s">
        <v>47</v>
      </c>
      <c r="R13" t="s">
        <v>47</v>
      </c>
      <c r="S13">
        <v>0</v>
      </c>
      <c r="T13" s="6">
        <v>0</v>
      </c>
      <c r="U13" t="s">
        <v>47</v>
      </c>
      <c r="V13" t="s">
        <v>49</v>
      </c>
      <c r="W13" t="s">
        <v>58</v>
      </c>
      <c r="X13" s="13">
        <f>COUNTIFS(Credit_Factors!$B$2:$B$63,Credit_Factors!$B$2,Credit_Factors!$O$2:$O$63,Action_Types!G13,Credit_Factors!$S$2:$S$63,Action_Types!A13)</f>
        <v>2</v>
      </c>
      <c r="Y13">
        <f>COUNTIFS(Credit_Factors!$B$2:$B$63,Credit_Factors!$B$52,Credit_Factors!$O$2:$O$63,Action_Types!G13,Credit_Factors!$W$2:$W$63,Action_Types!C13)</f>
        <v>1</v>
      </c>
      <c r="Z13">
        <f>COUNTIFS(Credit_Factors!$B$2:$B$63,Credit_Factors!$B$51,Credit_Factors!$O$2:$O$63,Action_Types!G13)</f>
        <v>4</v>
      </c>
      <c r="AA13" s="14">
        <f>COUNTIFS(Credit_Factors!$B$2:$B$63,Credit_Factors!$B$54,Credit_Factors!$M$2:$M$63,Action_Types!G13,Credit_Factors!$Y$2:$Y$63,Action_Types!E13)</f>
        <v>0</v>
      </c>
    </row>
    <row r="14" spans="1:27" x14ac:dyDescent="0.2">
      <c r="A14" t="str">
        <f t="shared" si="0"/>
        <v>Use Revolving Credit Card Current</v>
      </c>
      <c r="B14">
        <f t="shared" si="1"/>
        <v>1</v>
      </c>
      <c r="C14" t="str">
        <f t="shared" si="2"/>
        <v>Use Revolving Credit Card</v>
      </c>
      <c r="D14">
        <f t="shared" si="3"/>
        <v>1</v>
      </c>
      <c r="E14" t="str">
        <f t="shared" si="4"/>
        <v>Use FALSE</v>
      </c>
      <c r="F14">
        <f t="shared" si="5"/>
        <v>1</v>
      </c>
      <c r="G14" t="s">
        <v>2</v>
      </c>
      <c r="H14" t="s">
        <v>3</v>
      </c>
      <c r="I14" t="s">
        <v>4</v>
      </c>
      <c r="J14" t="s">
        <v>16</v>
      </c>
      <c r="K14" t="s">
        <v>12</v>
      </c>
      <c r="L14" t="str">
        <f t="shared" si="6"/>
        <v>Credit Card</v>
      </c>
      <c r="M14" t="b">
        <v>0</v>
      </c>
      <c r="N14" t="s">
        <v>47</v>
      </c>
      <c r="O14" t="s">
        <v>48</v>
      </c>
      <c r="P14" t="s">
        <v>47</v>
      </c>
      <c r="Q14" s="1" t="s">
        <v>47</v>
      </c>
      <c r="R14" t="s">
        <v>47</v>
      </c>
      <c r="S14">
        <v>0</v>
      </c>
      <c r="T14" s="6">
        <v>0</v>
      </c>
      <c r="U14" t="s">
        <v>47</v>
      </c>
      <c r="V14" t="s">
        <v>47</v>
      </c>
      <c r="W14">
        <v>0</v>
      </c>
      <c r="X14" s="13">
        <f>COUNTIFS(Credit_Factors!$B$2:$B$63,Credit_Factors!$B$2,Credit_Factors!$P$2:$P$63,Action_Types!G14,Credit_Factors!$T$2:$T$63,Action_Types!A14)</f>
        <v>0</v>
      </c>
      <c r="Y14">
        <f>COUNTIFS(Credit_Factors!$B$2:$B$63,Credit_Factors!$B$52,Credit_Factors!$P$2:$P$63,Action_Types!G14,Credit_Factors!$X$2:$X$63,Action_Types!C14)</f>
        <v>1</v>
      </c>
      <c r="Z14">
        <f>COUNTIFS(Credit_Factors!$B$2:$B$63,Credit_Factors!$B$51,Credit_Factors!$P$2:$P$63,Action_Types!G14)</f>
        <v>1</v>
      </c>
      <c r="AA14" s="14">
        <f>COUNTIFS(Credit_Factors!$B$2:$B$63,Credit_Factors!$B$54,Credit_Factors!$M$2:$M$63,Action_Types!G14,Credit_Factors!$Y$2:$Y$63,Action_Types!E14)</f>
        <v>0</v>
      </c>
    </row>
    <row r="19" spans="3:5" x14ac:dyDescent="0.2">
      <c r="C19" s="5"/>
      <c r="D19" s="5"/>
      <c r="E19" s="5"/>
    </row>
  </sheetData>
  <conditionalFormatting sqref="N2:R14 U2:V14">
    <cfRule type="containsText" dxfId="5" priority="4" operator="containsText" text="Harm">
      <formula>NOT(ISERROR(SEARCH("Harm",N2)))</formula>
    </cfRule>
    <cfRule type="containsText" dxfId="4" priority="7" operator="containsText" text="Neutral">
      <formula>NOT(ISERROR(SEARCH("Neutral",N2)))</formula>
    </cfRule>
    <cfRule type="containsText" dxfId="3" priority="9" operator="containsText" text="Improve">
      <formula>NOT(ISERROR(SEARCH("Improve",N2)))</formula>
    </cfRule>
  </conditionalFormatting>
  <conditionalFormatting sqref="W11:W13">
    <cfRule type="containsText" dxfId="2" priority="1" operator="containsText" text="Harm">
      <formula>NOT(ISERROR(SEARCH("Harm",W11)))</formula>
    </cfRule>
    <cfRule type="containsText" dxfId="1" priority="2" operator="containsText" text="Neutral">
      <formula>NOT(ISERROR(SEARCH("Neutral",W11)))</formula>
    </cfRule>
    <cfRule type="containsText" dxfId="0" priority="3" operator="containsText" text="Improve">
      <formula>NOT(ISERROR(SEARCH("Improve",W11)))</formula>
    </cfRule>
  </conditionalFormatting>
  <dataValidations disablePrompts="1" count="1">
    <dataValidation type="list" allowBlank="1" showInputMessage="1" showErrorMessage="1" sqref="K2:K14" xr:uid="{70CBBC4D-3A25-5941-A659-0879C6FD72BE}">
      <formula1>"Current,Late,Charged Off,Collection"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2B6D-62FE-1D44-AB98-F63917190C70}">
  <dimension ref="A1:AF63"/>
  <sheetViews>
    <sheetView tabSelected="1" workbookViewId="0">
      <pane xSplit="1" ySplit="1" topLeftCell="B34" activePane="bottomRight" state="frozen"/>
      <selection pane="topRight" activeCell="B1" sqref="B1"/>
      <selection pane="bottomLeft" activeCell="A7" sqref="A7"/>
      <selection pane="bottomRight" activeCell="C54" sqref="C54"/>
    </sheetView>
  </sheetViews>
  <sheetFormatPr baseColWidth="10" defaultRowHeight="16" x14ac:dyDescent="0.2"/>
  <cols>
    <col min="1" max="1" width="24.5" bestFit="1" customWidth="1"/>
    <col min="2" max="2" width="36.1640625" bestFit="1" customWidth="1"/>
    <col min="3" max="3" width="7" customWidth="1"/>
    <col min="4" max="4" width="15.83203125" bestFit="1" customWidth="1"/>
    <col min="5" max="5" width="12.5" bestFit="1" customWidth="1"/>
    <col min="6" max="6" width="11" bestFit="1" customWidth="1"/>
    <col min="7" max="7" width="14.6640625" bestFit="1" customWidth="1"/>
    <col min="8" max="9" width="15.83203125" customWidth="1"/>
    <col min="10" max="10" width="8.6640625" customWidth="1"/>
    <col min="11" max="11" width="11.33203125" customWidth="1"/>
    <col min="12" max="15" width="10.6640625" customWidth="1"/>
    <col min="16" max="16" width="13.83203125" customWidth="1"/>
    <col min="17" max="17" width="12.83203125" customWidth="1"/>
    <col min="18" max="18" width="21" customWidth="1"/>
    <col min="19" max="19" width="12.83203125" customWidth="1"/>
    <col min="20" max="20" width="20.83203125" customWidth="1"/>
    <col min="21" max="21" width="28.33203125" bestFit="1" customWidth="1"/>
    <col min="22" max="22" width="35.1640625" customWidth="1"/>
    <col min="23" max="23" width="13.1640625" customWidth="1"/>
    <col min="24" max="25" width="27.1640625" customWidth="1"/>
    <col min="26" max="26" width="37.5" bestFit="1" customWidth="1"/>
    <col min="27" max="27" width="30.5" bestFit="1" customWidth="1"/>
    <col min="28" max="28" width="30.83203125" bestFit="1" customWidth="1"/>
    <col min="29" max="29" width="22.33203125" bestFit="1" customWidth="1"/>
  </cols>
  <sheetData>
    <row r="1" spans="1:32" ht="49" customHeight="1" x14ac:dyDescent="0.2">
      <c r="A1" s="5" t="s">
        <v>46</v>
      </c>
      <c r="B1" s="5" t="s">
        <v>86</v>
      </c>
      <c r="C1" s="5" t="s">
        <v>44</v>
      </c>
      <c r="D1" s="5" t="s">
        <v>45</v>
      </c>
      <c r="E1" s="5" t="s">
        <v>9</v>
      </c>
      <c r="F1" s="5" t="s">
        <v>10</v>
      </c>
      <c r="G1" s="5" t="s">
        <v>11</v>
      </c>
      <c r="H1" s="5" t="s">
        <v>30</v>
      </c>
      <c r="I1" s="5" t="s">
        <v>92</v>
      </c>
      <c r="J1" s="5" t="s">
        <v>62</v>
      </c>
      <c r="K1" s="5" t="s">
        <v>61</v>
      </c>
      <c r="L1" s="5" t="s">
        <v>59</v>
      </c>
      <c r="M1" s="10" t="s">
        <v>68</v>
      </c>
      <c r="N1" s="5" t="s">
        <v>69</v>
      </c>
      <c r="O1" s="5" t="s">
        <v>70</v>
      </c>
      <c r="P1" s="5" t="s">
        <v>73</v>
      </c>
      <c r="Q1" s="10" t="s">
        <v>96</v>
      </c>
      <c r="R1" s="5" t="s">
        <v>97</v>
      </c>
      <c r="S1" s="5" t="s">
        <v>98</v>
      </c>
      <c r="T1" s="11" t="s">
        <v>99</v>
      </c>
      <c r="U1" s="5" t="s">
        <v>100</v>
      </c>
      <c r="V1" s="5" t="s">
        <v>101</v>
      </c>
      <c r="W1" s="5" t="s">
        <v>102</v>
      </c>
      <c r="X1" s="5" t="s">
        <v>103</v>
      </c>
      <c r="Y1" s="15" t="s">
        <v>104</v>
      </c>
      <c r="Z1" s="10" t="s">
        <v>81</v>
      </c>
      <c r="AA1" s="5" t="s">
        <v>82</v>
      </c>
      <c r="AB1" s="5" t="s">
        <v>83</v>
      </c>
      <c r="AC1" s="5" t="s">
        <v>84</v>
      </c>
      <c r="AD1" s="5"/>
      <c r="AE1" s="5"/>
      <c r="AF1" s="5"/>
    </row>
    <row r="2" spans="1:32" x14ac:dyDescent="0.2">
      <c r="A2" t="s">
        <v>32</v>
      </c>
      <c r="B2" t="s">
        <v>78</v>
      </c>
      <c r="C2" t="s">
        <v>17</v>
      </c>
      <c r="D2">
        <v>0.35</v>
      </c>
      <c r="E2" t="s">
        <v>31</v>
      </c>
      <c r="F2" t="s">
        <v>22</v>
      </c>
      <c r="G2" t="s">
        <v>22</v>
      </c>
      <c r="H2" t="s">
        <v>29</v>
      </c>
      <c r="I2" t="b">
        <v>0</v>
      </c>
      <c r="J2" s="7"/>
      <c r="L2">
        <v>0</v>
      </c>
      <c r="M2" s="1"/>
      <c r="Q2" s="1" t="str">
        <f>_xlfn.CONCAT(M2&amp;" "&amp;$E2&amp;" "&amp;$F2&amp;" "&amp;$G2)</f>
        <v xml:space="preserve"> Third Party Record Bankruptcy Bankruptcy</v>
      </c>
      <c r="R2" t="str">
        <f t="shared" ref="R2:R63" si="0">_xlfn.CONCAT(N2&amp;" "&amp;$E2&amp;" "&amp;$F2&amp;" "&amp;$G2)</f>
        <v xml:space="preserve"> Third Party Record Bankruptcy Bankruptcy</v>
      </c>
      <c r="S2" t="str">
        <f t="shared" ref="S2:S48" si="1">_xlfn.CONCAT(O2&amp;" "&amp;$E2&amp;" "&amp;$F2&amp;" "&amp;$G2)</f>
        <v xml:space="preserve"> Third Party Record Bankruptcy Bankruptcy</v>
      </c>
      <c r="T2" s="6" t="str">
        <f t="shared" ref="T2:T48" si="2">_xlfn.CONCAT(P2&amp;" "&amp;$E2&amp;" "&amp;$F2&amp;" "&amp;$G2)</f>
        <v xml:space="preserve"> Third Party Record Bankruptcy Bankruptcy</v>
      </c>
      <c r="U2" t="str">
        <f>_xlfn.CONCAT(M2&amp;" "&amp;$E2&amp;" "&amp;$F2)</f>
        <v xml:space="preserve"> Third Party Record Bankruptcy</v>
      </c>
      <c r="V2" t="str">
        <f t="shared" ref="V2:V63" si="3">_xlfn.CONCAT(N2&amp;" "&amp;$E2&amp;" "&amp;$F2)</f>
        <v xml:space="preserve"> Third Party Record Bankruptcy</v>
      </c>
      <c r="W2" t="str">
        <f t="shared" ref="W2:W63" si="4">_xlfn.CONCAT(O2&amp;" "&amp;$E2&amp;" "&amp;$F2)</f>
        <v xml:space="preserve"> Third Party Record Bankruptcy</v>
      </c>
      <c r="X2" t="str">
        <f t="shared" ref="X2:X63" si="5">_xlfn.CONCAT(P2&amp;" "&amp;$E2&amp;" "&amp;$F2)</f>
        <v xml:space="preserve"> Third Party Record Bankruptcy</v>
      </c>
      <c r="Y2" s="16" t="str">
        <f>_xlfn.CONCAT(M2," ",I2)</f>
        <v xml:space="preserve"> FALSE</v>
      </c>
      <c r="Z2" s="1" t="str">
        <f>IFERROR(
  IF($B2=$B$2,
    VLOOKUP(Q2, Action_Types!$A$2:$A$14, 1, FALSE),
    IF(Credit_Factors!$B2=Credit_Factors!$B$52,
      VLOOKUP(Credit_Factors!U2, Action_Types!$C$2:$C$14, 1, FALSE),
      IF(Credit_Factors!$B2=Credit_Factors!$B$51,
        VLOOKUP(Credit_Factors!M2, Action_Types!$G$2:$G$14, 1, FALSE),
        IF($B2=$B$54,
          VLOOKUP(_xlfn.CONCAT(M2&amp;" "&amp;$I$54), Action_Types!$E$2:$E$14, 1, FALSE),
          ""
        )
      )
    )
  ),
  ""
)</f>
        <v/>
      </c>
      <c r="AA2" t="str">
        <f>IFERROR(
  IF($B2=$B$2,
    VLOOKUP(R2, Action_Types!$A$2:$A$14, 1, FALSE),
    IF(Credit_Factors!$B2=Credit_Factors!$B$52,
      VLOOKUP(Credit_Factors!V2, Action_Types!$C$2:$C$14, 1, FALSE),
      IF(Credit_Factors!$B2=Credit_Factors!$B$51,
        VLOOKUP(Credit_Factors!N2, Action_Types!$G$2:$G$14, 1, FALSE),
        IF($B2=$B$54,
          VLOOKUP(_xlfn.CONCAT(N2&amp;" "&amp;$I$54), Action_Types!$E$2:$E$14, 1, FALSE),
          ""
        )
      )
    )
  ),
  ""
)</f>
        <v/>
      </c>
      <c r="AB2" t="str">
        <f>IFERROR(
  IF($B2=$B$2,
    VLOOKUP(S2, Action_Types!$A$2:$A$14, 1, FALSE),
    IF(Credit_Factors!$B2=Credit_Factors!$B$52,
      VLOOKUP(Credit_Factors!W2, Action_Types!$C$2:$C$14, 1, FALSE),
      IF(Credit_Factors!$B2=Credit_Factors!$B$51,
        VLOOKUP(Credit_Factors!O2, Action_Types!$G$2:$G$14, 1, FALSE),
        IF($B2=$B$54,
          VLOOKUP(_xlfn.CONCAT(O2&amp;" "&amp;$I$54), Action_Types!$E$2:$E$14, 1, FALSE),
          ""
        )
      )
    )
  ),
  ""
)</f>
        <v/>
      </c>
      <c r="AC2" t="str">
        <f>IFERROR(
  IF($B2=$B$2,
    VLOOKUP(T2, Action_Types!$A$2:$A$14, 1, FALSE),
    IF(Credit_Factors!$B2=Credit_Factors!$B$52,
      VLOOKUP(Credit_Factors!X2, Action_Types!$C$2:$C$14, 1, FALSE),
      IF(Credit_Factors!$B2=Credit_Factors!$B$51,
        VLOOKUP(Credit_Factors!P2, Action_Types!$G$2:$G$14, 1, FALSE),
        IF($B2=$B$54,
          VLOOKUP(_xlfn.CONCAT(P2&amp;" "&amp;$I$54), Action_Types!$E$2:$E$14, 1, FALSE),
          ""
        )
      )
    )
  ),
  ""
)</f>
        <v/>
      </c>
    </row>
    <row r="3" spans="1:32" x14ac:dyDescent="0.2">
      <c r="A3" t="s">
        <v>28</v>
      </c>
      <c r="B3" t="s">
        <v>78</v>
      </c>
      <c r="C3" t="s">
        <v>17</v>
      </c>
      <c r="D3">
        <v>0.35</v>
      </c>
      <c r="E3" t="s">
        <v>31</v>
      </c>
      <c r="F3" t="s">
        <v>22</v>
      </c>
      <c r="G3" t="s">
        <v>22</v>
      </c>
      <c r="H3" t="s">
        <v>29</v>
      </c>
      <c r="I3" t="b">
        <v>0</v>
      </c>
      <c r="J3" s="8" t="s">
        <v>71</v>
      </c>
      <c r="K3" t="s">
        <v>48</v>
      </c>
      <c r="L3">
        <v>0</v>
      </c>
      <c r="M3" s="1"/>
      <c r="Q3" s="1" t="str">
        <f t="shared" ref="Q3:Q63" si="6">_xlfn.CONCAT(M3&amp;" "&amp;$E3&amp;" "&amp;$F3&amp;" "&amp;$G3)</f>
        <v xml:space="preserve"> Third Party Record Bankruptcy Bankruptcy</v>
      </c>
      <c r="R3" t="str">
        <f t="shared" si="0"/>
        <v xml:space="preserve"> Third Party Record Bankruptcy Bankruptcy</v>
      </c>
      <c r="S3" t="str">
        <f t="shared" si="1"/>
        <v xml:space="preserve"> Third Party Record Bankruptcy Bankruptcy</v>
      </c>
      <c r="T3" s="6" t="str">
        <f t="shared" si="2"/>
        <v xml:space="preserve"> Third Party Record Bankruptcy Bankruptcy</v>
      </c>
      <c r="U3" t="str">
        <f t="shared" ref="U3:U63" si="7">_xlfn.CONCAT(M3&amp;" "&amp;$E3&amp;" "&amp;$F3)</f>
        <v xml:space="preserve"> Third Party Record Bankruptcy</v>
      </c>
      <c r="V3" t="str">
        <f t="shared" si="3"/>
        <v xml:space="preserve"> Third Party Record Bankruptcy</v>
      </c>
      <c r="W3" t="str">
        <f t="shared" si="4"/>
        <v xml:space="preserve"> Third Party Record Bankruptcy</v>
      </c>
      <c r="X3" t="str">
        <f t="shared" si="5"/>
        <v xml:space="preserve"> Third Party Record Bankruptcy</v>
      </c>
      <c r="Y3" s="16" t="str">
        <f t="shared" ref="Y3:Y63" si="8">_xlfn.CONCAT(M3," ",I3)</f>
        <v xml:space="preserve"> FALSE</v>
      </c>
      <c r="Z3" s="1" t="str">
        <f>IFERROR(
  IF($B3=$B$2,
    VLOOKUP(Q3, Action_Types!$A$2:$A$14, 1, FALSE),
    IF(Credit_Factors!$B3=Credit_Factors!$B$52,
      VLOOKUP(Credit_Factors!U3, Action_Types!$C$2:$C$14, 1, FALSE),
      IF(Credit_Factors!$B3=Credit_Factors!$B$51,
        VLOOKUP(Credit_Factors!M3, Action_Types!$G$2:$G$14, 1, FALSE),
        IF($B3=$B$54,
          VLOOKUP(_xlfn.CONCAT(M3&amp;" "&amp;$I$54), Action_Types!$E$2:$E$14, 1, FALSE),
          ""
        )
      )
    )
  ),
  ""
)</f>
        <v/>
      </c>
      <c r="AA3" t="str">
        <f>IFERROR(
  IF($B3=$B$2,
    VLOOKUP(R3, Action_Types!$A$2:$A$14, 1, FALSE),
    IF(Credit_Factors!$B3=Credit_Factors!$B$52,
      VLOOKUP(Credit_Factors!V3, Action_Types!$C$2:$C$14, 1, FALSE),
      IF(Credit_Factors!$B3=Credit_Factors!$B$51,
        VLOOKUP(Credit_Factors!N3, Action_Types!$G$2:$G$14, 1, FALSE),
        IF($B3=$B$54,
          VLOOKUP(_xlfn.CONCAT(N3&amp;" "&amp;$I$54), Action_Types!$E$2:$E$14, 1, FALSE),
          ""
        )
      )
    )
  ),
  ""
)</f>
        <v/>
      </c>
      <c r="AB3" t="str">
        <f>IFERROR(
  IF($B3=$B$2,
    VLOOKUP(S3, Action_Types!$A$2:$A$14, 1, FALSE),
    IF(Credit_Factors!$B3=Credit_Factors!$B$52,
      VLOOKUP(Credit_Factors!W3, Action_Types!$C$2:$C$14, 1, FALSE),
      IF(Credit_Factors!$B3=Credit_Factors!$B$51,
        VLOOKUP(Credit_Factors!O3, Action_Types!$G$2:$G$14, 1, FALSE),
        IF($B3=$B$54,
          VLOOKUP(_xlfn.CONCAT(O3&amp;" "&amp;$I$54), Action_Types!$E$2:$E$14, 1, FALSE),
          ""
        )
      )
    )
  ),
  ""
)</f>
        <v/>
      </c>
      <c r="AC3" t="str">
        <f>IFERROR(
  IF($B3=$B$2,
    VLOOKUP(T3, Action_Types!$A$2:$A$14, 1, FALSE),
    IF(Credit_Factors!$B3=Credit_Factors!$B$52,
      VLOOKUP(Credit_Factors!X3, Action_Types!$C$2:$C$14, 1, FALSE),
      IF(Credit_Factors!$B3=Credit_Factors!$B$51,
        VLOOKUP(Credit_Factors!P3, Action_Types!$G$2:$G$14, 1, FALSE),
        IF($B3=$B$54,
          VLOOKUP(_xlfn.CONCAT(P3&amp;" "&amp;$I$54), Action_Types!$E$2:$E$14, 1, FALSE),
          ""
        )
      )
    )
  ),
  ""
)</f>
        <v/>
      </c>
    </row>
    <row r="4" spans="1:32" x14ac:dyDescent="0.2">
      <c r="A4" t="s">
        <v>25</v>
      </c>
      <c r="B4" t="s">
        <v>78</v>
      </c>
      <c r="C4" t="s">
        <v>17</v>
      </c>
      <c r="D4">
        <v>0.35</v>
      </c>
      <c r="E4" t="s">
        <v>31</v>
      </c>
      <c r="F4" t="s">
        <v>22</v>
      </c>
      <c r="G4" t="s">
        <v>22</v>
      </c>
      <c r="H4" t="s">
        <v>29</v>
      </c>
      <c r="I4" t="b">
        <v>0</v>
      </c>
      <c r="J4" s="7"/>
      <c r="L4">
        <v>0</v>
      </c>
      <c r="M4" s="1"/>
      <c r="Q4" s="1" t="str">
        <f t="shared" si="6"/>
        <v xml:space="preserve"> Third Party Record Bankruptcy Bankruptcy</v>
      </c>
      <c r="R4" t="str">
        <f t="shared" si="0"/>
        <v xml:space="preserve"> Third Party Record Bankruptcy Bankruptcy</v>
      </c>
      <c r="S4" t="str">
        <f t="shared" si="1"/>
        <v xml:space="preserve"> Third Party Record Bankruptcy Bankruptcy</v>
      </c>
      <c r="T4" s="6" t="str">
        <f t="shared" si="2"/>
        <v xml:space="preserve"> Third Party Record Bankruptcy Bankruptcy</v>
      </c>
      <c r="U4" t="str">
        <f t="shared" si="7"/>
        <v xml:space="preserve"> Third Party Record Bankruptcy</v>
      </c>
      <c r="V4" t="str">
        <f t="shared" si="3"/>
        <v xml:space="preserve"> Third Party Record Bankruptcy</v>
      </c>
      <c r="W4" t="str">
        <f t="shared" si="4"/>
        <v xml:space="preserve"> Third Party Record Bankruptcy</v>
      </c>
      <c r="X4" t="str">
        <f t="shared" si="5"/>
        <v xml:space="preserve"> Third Party Record Bankruptcy</v>
      </c>
      <c r="Y4" s="16" t="str">
        <f t="shared" si="8"/>
        <v xml:space="preserve"> FALSE</v>
      </c>
      <c r="Z4" s="1" t="str">
        <f>IFERROR(
  IF($B4=$B$2,
    VLOOKUP(Q4, Action_Types!$A$2:$A$14, 1, FALSE),
    IF(Credit_Factors!$B4=Credit_Factors!$B$52,
      VLOOKUP(Credit_Factors!U4, Action_Types!$C$2:$C$14, 1, FALSE),
      IF(Credit_Factors!$B4=Credit_Factors!$B$51,
        VLOOKUP(Credit_Factors!M4, Action_Types!$G$2:$G$14, 1, FALSE),
        IF($B4=$B$54,
          VLOOKUP(_xlfn.CONCAT(M4&amp;" "&amp;$I$54), Action_Types!$E$2:$E$14, 1, FALSE),
          ""
        )
      )
    )
  ),
  ""
)</f>
        <v/>
      </c>
      <c r="AA4" t="str">
        <f>IFERROR(
  IF($B4=$B$2,
    VLOOKUP(R4, Action_Types!$A$2:$A$14, 1, FALSE),
    IF(Credit_Factors!$B4=Credit_Factors!$B$52,
      VLOOKUP(Credit_Factors!V4, Action_Types!$C$2:$C$14, 1, FALSE),
      IF(Credit_Factors!$B4=Credit_Factors!$B$51,
        VLOOKUP(Credit_Factors!N4, Action_Types!$G$2:$G$14, 1, FALSE),
        IF($B4=$B$54,
          VLOOKUP(_xlfn.CONCAT(N4&amp;" "&amp;$I$54), Action_Types!$E$2:$E$14, 1, FALSE),
          ""
        )
      )
    )
  ),
  ""
)</f>
        <v/>
      </c>
      <c r="AB4" t="str">
        <f>IFERROR(
  IF($B4=$B$2,
    VLOOKUP(S4, Action_Types!$A$2:$A$14, 1, FALSE),
    IF(Credit_Factors!$B4=Credit_Factors!$B$52,
      VLOOKUP(Credit_Factors!W4, Action_Types!$C$2:$C$14, 1, FALSE),
      IF(Credit_Factors!$B4=Credit_Factors!$B$51,
        VLOOKUP(Credit_Factors!O4, Action_Types!$G$2:$G$14, 1, FALSE),
        IF($B4=$B$54,
          VLOOKUP(_xlfn.CONCAT(O4&amp;" "&amp;$I$54), Action_Types!$E$2:$E$14, 1, FALSE),
          ""
        )
      )
    )
  ),
  ""
)</f>
        <v/>
      </c>
      <c r="AC4" t="str">
        <f>IFERROR(
  IF($B4=$B$2,
    VLOOKUP(T4, Action_Types!$A$2:$A$14, 1, FALSE),
    IF(Credit_Factors!$B4=Credit_Factors!$B$52,
      VLOOKUP(Credit_Factors!X4, Action_Types!$C$2:$C$14, 1, FALSE),
      IF(Credit_Factors!$B4=Credit_Factors!$B$51,
        VLOOKUP(Credit_Factors!P4, Action_Types!$G$2:$G$14, 1, FALSE),
        IF($B4=$B$54,
          VLOOKUP(_xlfn.CONCAT(P4&amp;" "&amp;$I$54), Action_Types!$E$2:$E$14, 1, FALSE),
          ""
        )
      )
    )
  ),
  ""
)</f>
        <v/>
      </c>
    </row>
    <row r="5" spans="1:32" x14ac:dyDescent="0.2">
      <c r="A5" t="s">
        <v>32</v>
      </c>
      <c r="B5" t="s">
        <v>78</v>
      </c>
      <c r="C5" t="s">
        <v>17</v>
      </c>
      <c r="D5">
        <v>0.35</v>
      </c>
      <c r="E5" t="s">
        <v>31</v>
      </c>
      <c r="F5" t="s">
        <v>23</v>
      </c>
      <c r="G5" t="s">
        <v>23</v>
      </c>
      <c r="H5" t="s">
        <v>26</v>
      </c>
      <c r="I5" t="b">
        <v>0</v>
      </c>
      <c r="J5" s="7"/>
      <c r="L5">
        <v>0</v>
      </c>
      <c r="M5" s="1"/>
      <c r="Q5" s="1" t="str">
        <f t="shared" si="6"/>
        <v xml:space="preserve"> Third Party Record Collection Collection</v>
      </c>
      <c r="R5" t="str">
        <f t="shared" si="0"/>
        <v xml:space="preserve"> Third Party Record Collection Collection</v>
      </c>
      <c r="S5" t="str">
        <f t="shared" si="1"/>
        <v xml:space="preserve"> Third Party Record Collection Collection</v>
      </c>
      <c r="T5" s="6" t="str">
        <f t="shared" si="2"/>
        <v xml:space="preserve"> Third Party Record Collection Collection</v>
      </c>
      <c r="U5" t="str">
        <f t="shared" si="7"/>
        <v xml:space="preserve"> Third Party Record Collection</v>
      </c>
      <c r="V5" t="str">
        <f t="shared" si="3"/>
        <v xml:space="preserve"> Third Party Record Collection</v>
      </c>
      <c r="W5" t="str">
        <f t="shared" si="4"/>
        <v xml:space="preserve"> Third Party Record Collection</v>
      </c>
      <c r="X5" t="str">
        <f t="shared" si="5"/>
        <v xml:space="preserve"> Third Party Record Collection</v>
      </c>
      <c r="Y5" s="16" t="str">
        <f t="shared" si="8"/>
        <v xml:space="preserve"> FALSE</v>
      </c>
      <c r="Z5" s="1" t="str">
        <f>IFERROR(
  IF($B5=$B$2,
    VLOOKUP(Q5, Action_Types!$A$2:$A$14, 1, FALSE),
    IF(Credit_Factors!$B5=Credit_Factors!$B$52,
      VLOOKUP(Credit_Factors!U5, Action_Types!$C$2:$C$14, 1, FALSE),
      IF(Credit_Factors!$B5=Credit_Factors!$B$51,
        VLOOKUP(Credit_Factors!M5, Action_Types!$G$2:$G$14, 1, FALSE),
        IF($B5=$B$54,
          VLOOKUP(_xlfn.CONCAT(M5&amp;" "&amp;$I$54), Action_Types!$E$2:$E$14, 1, FALSE),
          ""
        )
      )
    )
  ),
  ""
)</f>
        <v/>
      </c>
      <c r="AA5" t="str">
        <f>IFERROR(
  IF($B5=$B$2,
    VLOOKUP(R5, Action_Types!$A$2:$A$14, 1, FALSE),
    IF(Credit_Factors!$B5=Credit_Factors!$B$52,
      VLOOKUP(Credit_Factors!V5, Action_Types!$C$2:$C$14, 1, FALSE),
      IF(Credit_Factors!$B5=Credit_Factors!$B$51,
        VLOOKUP(Credit_Factors!N5, Action_Types!$G$2:$G$14, 1, FALSE),
        IF($B5=$B$54,
          VLOOKUP(_xlfn.CONCAT(N5&amp;" "&amp;$I$54), Action_Types!$E$2:$E$14, 1, FALSE),
          ""
        )
      )
    )
  ),
  ""
)</f>
        <v/>
      </c>
      <c r="AB5" t="str">
        <f>IFERROR(
  IF($B5=$B$2,
    VLOOKUP(S5, Action_Types!$A$2:$A$14, 1, FALSE),
    IF(Credit_Factors!$B5=Credit_Factors!$B$52,
      VLOOKUP(Credit_Factors!W5, Action_Types!$C$2:$C$14, 1, FALSE),
      IF(Credit_Factors!$B5=Credit_Factors!$B$51,
        VLOOKUP(Credit_Factors!O5, Action_Types!$G$2:$G$14, 1, FALSE),
        IF($B5=$B$54,
          VLOOKUP(_xlfn.CONCAT(O5&amp;" "&amp;$I$54), Action_Types!$E$2:$E$14, 1, FALSE),
          ""
        )
      )
    )
  ),
  ""
)</f>
        <v/>
      </c>
      <c r="AC5" t="str">
        <f>IFERROR(
  IF($B5=$B$2,
    VLOOKUP(T5, Action_Types!$A$2:$A$14, 1, FALSE),
    IF(Credit_Factors!$B5=Credit_Factors!$B$52,
      VLOOKUP(Credit_Factors!X5, Action_Types!$C$2:$C$14, 1, FALSE),
      IF(Credit_Factors!$B5=Credit_Factors!$B$51,
        VLOOKUP(Credit_Factors!P5, Action_Types!$G$2:$G$14, 1, FALSE),
        IF($B5=$B$54,
          VLOOKUP(_xlfn.CONCAT(P5&amp;" "&amp;$I$54), Action_Types!$E$2:$E$14, 1, FALSE),
          ""
        )
      )
    )
  ),
  ""
)</f>
        <v/>
      </c>
    </row>
    <row r="6" spans="1:32" x14ac:dyDescent="0.2">
      <c r="A6" t="s">
        <v>28</v>
      </c>
      <c r="B6" t="s">
        <v>78</v>
      </c>
      <c r="C6" t="s">
        <v>17</v>
      </c>
      <c r="D6">
        <v>0.35</v>
      </c>
      <c r="E6" t="s">
        <v>31</v>
      </c>
      <c r="F6" t="s">
        <v>23</v>
      </c>
      <c r="G6" t="s">
        <v>23</v>
      </c>
      <c r="H6" t="s">
        <v>26</v>
      </c>
      <c r="I6" t="b">
        <v>0</v>
      </c>
      <c r="J6" s="8" t="s">
        <v>71</v>
      </c>
      <c r="K6" t="s">
        <v>48</v>
      </c>
      <c r="L6">
        <v>0</v>
      </c>
      <c r="M6" s="1"/>
      <c r="Q6" s="1" t="str">
        <f t="shared" si="6"/>
        <v xml:space="preserve"> Third Party Record Collection Collection</v>
      </c>
      <c r="R6" t="str">
        <f t="shared" si="0"/>
        <v xml:space="preserve"> Third Party Record Collection Collection</v>
      </c>
      <c r="S6" t="str">
        <f t="shared" si="1"/>
        <v xml:space="preserve"> Third Party Record Collection Collection</v>
      </c>
      <c r="T6" s="6" t="str">
        <f t="shared" si="2"/>
        <v xml:space="preserve"> Third Party Record Collection Collection</v>
      </c>
      <c r="U6" t="str">
        <f t="shared" si="7"/>
        <v xml:space="preserve"> Third Party Record Collection</v>
      </c>
      <c r="V6" t="str">
        <f t="shared" si="3"/>
        <v xml:space="preserve"> Third Party Record Collection</v>
      </c>
      <c r="W6" t="str">
        <f t="shared" si="4"/>
        <v xml:space="preserve"> Third Party Record Collection</v>
      </c>
      <c r="X6" t="str">
        <f t="shared" si="5"/>
        <v xml:space="preserve"> Third Party Record Collection</v>
      </c>
      <c r="Y6" s="16" t="str">
        <f t="shared" si="8"/>
        <v xml:space="preserve"> FALSE</v>
      </c>
      <c r="Z6" s="1" t="str">
        <f>IFERROR(
  IF($B6=$B$2,
    VLOOKUP(Q6, Action_Types!$A$2:$A$14, 1, FALSE),
    IF(Credit_Factors!$B6=Credit_Factors!$B$52,
      VLOOKUP(Credit_Factors!U6, Action_Types!$C$2:$C$14, 1, FALSE),
      IF(Credit_Factors!$B6=Credit_Factors!$B$51,
        VLOOKUP(Credit_Factors!M6, Action_Types!$G$2:$G$14, 1, FALSE),
        IF($B6=$B$54,
          VLOOKUP(_xlfn.CONCAT(M6&amp;" "&amp;$I$54), Action_Types!$E$2:$E$14, 1, FALSE),
          ""
        )
      )
    )
  ),
  ""
)</f>
        <v/>
      </c>
      <c r="AA6" t="str">
        <f>IFERROR(
  IF($B6=$B$2,
    VLOOKUP(R6, Action_Types!$A$2:$A$14, 1, FALSE),
    IF(Credit_Factors!$B6=Credit_Factors!$B$52,
      VLOOKUP(Credit_Factors!V6, Action_Types!$C$2:$C$14, 1, FALSE),
      IF(Credit_Factors!$B6=Credit_Factors!$B$51,
        VLOOKUP(Credit_Factors!N6, Action_Types!$G$2:$G$14, 1, FALSE),
        IF($B6=$B$54,
          VLOOKUP(_xlfn.CONCAT(N6&amp;" "&amp;$I$54), Action_Types!$E$2:$E$14, 1, FALSE),
          ""
        )
      )
    )
  ),
  ""
)</f>
        <v/>
      </c>
      <c r="AB6" t="str">
        <f>IFERROR(
  IF($B6=$B$2,
    VLOOKUP(S6, Action_Types!$A$2:$A$14, 1, FALSE),
    IF(Credit_Factors!$B6=Credit_Factors!$B$52,
      VLOOKUP(Credit_Factors!W6, Action_Types!$C$2:$C$14, 1, FALSE),
      IF(Credit_Factors!$B6=Credit_Factors!$B$51,
        VLOOKUP(Credit_Factors!O6, Action_Types!$G$2:$G$14, 1, FALSE),
        IF($B6=$B$54,
          VLOOKUP(_xlfn.CONCAT(O6&amp;" "&amp;$I$54), Action_Types!$E$2:$E$14, 1, FALSE),
          ""
        )
      )
    )
  ),
  ""
)</f>
        <v/>
      </c>
      <c r="AC6" t="str">
        <f>IFERROR(
  IF($B6=$B$2,
    VLOOKUP(T6, Action_Types!$A$2:$A$14, 1, FALSE),
    IF(Credit_Factors!$B6=Credit_Factors!$B$52,
      VLOOKUP(Credit_Factors!X6, Action_Types!$C$2:$C$14, 1, FALSE),
      IF(Credit_Factors!$B6=Credit_Factors!$B$51,
        VLOOKUP(Credit_Factors!P6, Action_Types!$G$2:$G$14, 1, FALSE),
        IF($B6=$B$54,
          VLOOKUP(_xlfn.CONCAT(P6&amp;" "&amp;$I$54), Action_Types!$E$2:$E$14, 1, FALSE),
          ""
        )
      )
    )
  ),
  ""
)</f>
        <v/>
      </c>
    </row>
    <row r="7" spans="1:32" x14ac:dyDescent="0.2">
      <c r="A7" t="s">
        <v>25</v>
      </c>
      <c r="B7" t="s">
        <v>78</v>
      </c>
      <c r="C7" t="s">
        <v>17</v>
      </c>
      <c r="D7">
        <v>0.35</v>
      </c>
      <c r="E7" t="s">
        <v>31</v>
      </c>
      <c r="F7" t="s">
        <v>23</v>
      </c>
      <c r="G7" t="s">
        <v>23</v>
      </c>
      <c r="H7" t="s">
        <v>26</v>
      </c>
      <c r="I7" t="b">
        <v>0</v>
      </c>
      <c r="J7" s="7"/>
      <c r="L7">
        <v>0</v>
      </c>
      <c r="M7" s="1"/>
      <c r="Q7" s="1" t="str">
        <f t="shared" si="6"/>
        <v xml:space="preserve"> Third Party Record Collection Collection</v>
      </c>
      <c r="R7" t="str">
        <f t="shared" si="0"/>
        <v xml:space="preserve"> Third Party Record Collection Collection</v>
      </c>
      <c r="S7" t="str">
        <f t="shared" si="1"/>
        <v xml:space="preserve"> Third Party Record Collection Collection</v>
      </c>
      <c r="T7" s="6" t="str">
        <f t="shared" si="2"/>
        <v xml:space="preserve"> Third Party Record Collection Collection</v>
      </c>
      <c r="U7" t="str">
        <f t="shared" si="7"/>
        <v xml:space="preserve"> Third Party Record Collection</v>
      </c>
      <c r="V7" t="str">
        <f t="shared" si="3"/>
        <v xml:space="preserve"> Third Party Record Collection</v>
      </c>
      <c r="W7" t="str">
        <f t="shared" si="4"/>
        <v xml:space="preserve"> Third Party Record Collection</v>
      </c>
      <c r="X7" t="str">
        <f t="shared" si="5"/>
        <v xml:space="preserve"> Third Party Record Collection</v>
      </c>
      <c r="Y7" s="16" t="str">
        <f t="shared" si="8"/>
        <v xml:space="preserve"> FALSE</v>
      </c>
      <c r="Z7" s="1" t="str">
        <f>IFERROR(
  IF($B7=$B$2,
    VLOOKUP(Q7, Action_Types!$A$2:$A$14, 1, FALSE),
    IF(Credit_Factors!$B7=Credit_Factors!$B$52,
      VLOOKUP(Credit_Factors!U7, Action_Types!$C$2:$C$14, 1, FALSE),
      IF(Credit_Factors!$B7=Credit_Factors!$B$51,
        VLOOKUP(Credit_Factors!M7, Action_Types!$G$2:$G$14, 1, FALSE),
        IF($B7=$B$54,
          VLOOKUP(_xlfn.CONCAT(M7&amp;" "&amp;$I$54), Action_Types!$E$2:$E$14, 1, FALSE),
          ""
        )
      )
    )
  ),
  ""
)</f>
        <v/>
      </c>
      <c r="AA7" t="str">
        <f>IFERROR(
  IF($B7=$B$2,
    VLOOKUP(R7, Action_Types!$A$2:$A$14, 1, FALSE),
    IF(Credit_Factors!$B7=Credit_Factors!$B$52,
      VLOOKUP(Credit_Factors!V7, Action_Types!$C$2:$C$14, 1, FALSE),
      IF(Credit_Factors!$B7=Credit_Factors!$B$51,
        VLOOKUP(Credit_Factors!N7, Action_Types!$G$2:$G$14, 1, FALSE),
        IF($B7=$B$54,
          VLOOKUP(_xlfn.CONCAT(N7&amp;" "&amp;$I$54), Action_Types!$E$2:$E$14, 1, FALSE),
          ""
        )
      )
    )
  ),
  ""
)</f>
        <v/>
      </c>
      <c r="AB7" t="str">
        <f>IFERROR(
  IF($B7=$B$2,
    VLOOKUP(S7, Action_Types!$A$2:$A$14, 1, FALSE),
    IF(Credit_Factors!$B7=Credit_Factors!$B$52,
      VLOOKUP(Credit_Factors!W7, Action_Types!$C$2:$C$14, 1, FALSE),
      IF(Credit_Factors!$B7=Credit_Factors!$B$51,
        VLOOKUP(Credit_Factors!O7, Action_Types!$G$2:$G$14, 1, FALSE),
        IF($B7=$B$54,
          VLOOKUP(_xlfn.CONCAT(O7&amp;" "&amp;$I$54), Action_Types!$E$2:$E$14, 1, FALSE),
          ""
        )
      )
    )
  ),
  ""
)</f>
        <v/>
      </c>
      <c r="AC7" t="str">
        <f>IFERROR(
  IF($B7=$B$2,
    VLOOKUP(T7, Action_Types!$A$2:$A$14, 1, FALSE),
    IF(Credit_Factors!$B7=Credit_Factors!$B$52,
      VLOOKUP(Credit_Factors!X7, Action_Types!$C$2:$C$14, 1, FALSE),
      IF(Credit_Factors!$B7=Credit_Factors!$B$51,
        VLOOKUP(Credit_Factors!P7, Action_Types!$G$2:$G$14, 1, FALSE),
        IF($B7=$B$54,
          VLOOKUP(_xlfn.CONCAT(P7&amp;" "&amp;$I$54), Action_Types!$E$2:$E$14, 1, FALSE),
          ""
        )
      )
    )
  ),
  ""
)</f>
        <v/>
      </c>
    </row>
    <row r="8" spans="1:32" x14ac:dyDescent="0.2">
      <c r="A8" t="s">
        <v>32</v>
      </c>
      <c r="B8" t="s">
        <v>78</v>
      </c>
      <c r="C8" t="s">
        <v>17</v>
      </c>
      <c r="D8">
        <v>0.35</v>
      </c>
      <c r="E8" t="s">
        <v>31</v>
      </c>
      <c r="F8" t="s">
        <v>23</v>
      </c>
      <c r="G8" t="s">
        <v>23</v>
      </c>
      <c r="H8" t="s">
        <v>27</v>
      </c>
      <c r="I8" t="b">
        <v>0</v>
      </c>
      <c r="J8" s="7"/>
      <c r="L8">
        <v>0</v>
      </c>
      <c r="M8" s="1" t="str">
        <f>IF(H8=$H$46,"Pay","")</f>
        <v>Pay</v>
      </c>
      <c r="Q8" s="1" t="str">
        <f t="shared" si="6"/>
        <v>Pay Third Party Record Collection Collection</v>
      </c>
      <c r="R8" t="str">
        <f t="shared" si="0"/>
        <v xml:space="preserve"> Third Party Record Collection Collection</v>
      </c>
      <c r="S8" t="str">
        <f t="shared" si="1"/>
        <v xml:space="preserve"> Third Party Record Collection Collection</v>
      </c>
      <c r="T8" s="6" t="str">
        <f t="shared" si="2"/>
        <v xml:space="preserve"> Third Party Record Collection Collection</v>
      </c>
      <c r="U8" t="str">
        <f t="shared" si="7"/>
        <v>Pay Third Party Record Collection</v>
      </c>
      <c r="V8" t="str">
        <f t="shared" si="3"/>
        <v xml:space="preserve"> Third Party Record Collection</v>
      </c>
      <c r="W8" t="str">
        <f t="shared" si="4"/>
        <v xml:space="preserve"> Third Party Record Collection</v>
      </c>
      <c r="X8" t="str">
        <f t="shared" si="5"/>
        <v xml:space="preserve"> Third Party Record Collection</v>
      </c>
      <c r="Y8" s="16" t="str">
        <f t="shared" si="8"/>
        <v>Pay FALSE</v>
      </c>
      <c r="Z8" s="1" t="str">
        <f>IFERROR(
  IF($B8=$B$2,
    VLOOKUP(Q8, Action_Types!$A$2:$A$14, 1, FALSE),
    IF(Credit_Factors!$B8=Credit_Factors!$B$52,
      VLOOKUP(Credit_Factors!U8, Action_Types!$C$2:$C$14, 1, FALSE),
      IF(Credit_Factors!$B8=Credit_Factors!$B$51,
        VLOOKUP(Credit_Factors!M8, Action_Types!$G$2:$G$14, 1, FALSE),
        IF($B8=$B$54,
          VLOOKUP(_xlfn.CONCAT(M8&amp;" "&amp;$I$54), Action_Types!$E$2:$E$14, 1, FALSE),
          ""
        )
      )
    )
  ),
  ""
)</f>
        <v>Pay Third Party Record Collection Collection</v>
      </c>
      <c r="AA8" t="str">
        <f>IFERROR(
  IF($B8=$B$2,
    VLOOKUP(R8, Action_Types!$A$2:$A$14, 1, FALSE),
    IF(Credit_Factors!$B8=Credit_Factors!$B$52,
      VLOOKUP(Credit_Factors!V8, Action_Types!$C$2:$C$14, 1, FALSE),
      IF(Credit_Factors!$B8=Credit_Factors!$B$51,
        VLOOKUP(Credit_Factors!N8, Action_Types!$G$2:$G$14, 1, FALSE),
        IF($B8=$B$54,
          VLOOKUP(_xlfn.CONCAT(N8&amp;" "&amp;$I$54), Action_Types!$E$2:$E$14, 1, FALSE),
          ""
        )
      )
    )
  ),
  ""
)</f>
        <v/>
      </c>
      <c r="AB8" t="str">
        <f>IFERROR(
  IF($B8=$B$2,
    VLOOKUP(S8, Action_Types!$A$2:$A$14, 1, FALSE),
    IF(Credit_Factors!$B8=Credit_Factors!$B$52,
      VLOOKUP(Credit_Factors!W8, Action_Types!$C$2:$C$14, 1, FALSE),
      IF(Credit_Factors!$B8=Credit_Factors!$B$51,
        VLOOKUP(Credit_Factors!O8, Action_Types!$G$2:$G$14, 1, FALSE),
        IF($B8=$B$54,
          VLOOKUP(_xlfn.CONCAT(O8&amp;" "&amp;$I$54), Action_Types!$E$2:$E$14, 1, FALSE),
          ""
        )
      )
    )
  ),
  ""
)</f>
        <v/>
      </c>
      <c r="AC8" t="str">
        <f>IFERROR(
  IF($B8=$B$2,
    VLOOKUP(T8, Action_Types!$A$2:$A$14, 1, FALSE),
    IF(Credit_Factors!$B8=Credit_Factors!$B$52,
      VLOOKUP(Credit_Factors!X8, Action_Types!$C$2:$C$14, 1, FALSE),
      IF(Credit_Factors!$B8=Credit_Factors!$B$51,
        VLOOKUP(Credit_Factors!P8, Action_Types!$G$2:$G$14, 1, FALSE),
        IF($B8=$B$54,
          VLOOKUP(_xlfn.CONCAT(P8&amp;" "&amp;$I$54), Action_Types!$E$2:$E$14, 1, FALSE),
          ""
        )
      )
    )
  ),
  ""
)</f>
        <v/>
      </c>
    </row>
    <row r="9" spans="1:32" x14ac:dyDescent="0.2">
      <c r="A9" t="s">
        <v>28</v>
      </c>
      <c r="B9" t="s">
        <v>78</v>
      </c>
      <c r="C9" t="s">
        <v>17</v>
      </c>
      <c r="D9">
        <v>0.35</v>
      </c>
      <c r="E9" t="s">
        <v>31</v>
      </c>
      <c r="F9" t="s">
        <v>23</v>
      </c>
      <c r="G9" t="s">
        <v>23</v>
      </c>
      <c r="H9" t="s">
        <v>27</v>
      </c>
      <c r="I9" t="b">
        <v>0</v>
      </c>
      <c r="J9" s="8" t="s">
        <v>71</v>
      </c>
      <c r="K9" t="s">
        <v>48</v>
      </c>
      <c r="L9">
        <v>0</v>
      </c>
      <c r="M9" s="1" t="str">
        <f>IF(H9=$H$46,"Pay","")</f>
        <v>Pay</v>
      </c>
      <c r="Q9" s="1" t="str">
        <f t="shared" si="6"/>
        <v>Pay Third Party Record Collection Collection</v>
      </c>
      <c r="R9" t="str">
        <f t="shared" si="0"/>
        <v xml:space="preserve"> Third Party Record Collection Collection</v>
      </c>
      <c r="S9" t="str">
        <f t="shared" si="1"/>
        <v xml:space="preserve"> Third Party Record Collection Collection</v>
      </c>
      <c r="T9" s="6" t="str">
        <f t="shared" si="2"/>
        <v xml:space="preserve"> Third Party Record Collection Collection</v>
      </c>
      <c r="U9" t="str">
        <f t="shared" si="7"/>
        <v>Pay Third Party Record Collection</v>
      </c>
      <c r="V9" t="str">
        <f t="shared" si="3"/>
        <v xml:space="preserve"> Third Party Record Collection</v>
      </c>
      <c r="W9" t="str">
        <f t="shared" si="4"/>
        <v xml:space="preserve"> Third Party Record Collection</v>
      </c>
      <c r="X9" t="str">
        <f t="shared" si="5"/>
        <v xml:space="preserve"> Third Party Record Collection</v>
      </c>
      <c r="Y9" s="16" t="str">
        <f t="shared" si="8"/>
        <v>Pay FALSE</v>
      </c>
      <c r="Z9" s="1" t="str">
        <f>IFERROR(
  IF($B9=$B$2,
    VLOOKUP(Q9, Action_Types!$A$2:$A$14, 1, FALSE),
    IF(Credit_Factors!$B9=Credit_Factors!$B$52,
      VLOOKUP(Credit_Factors!U9, Action_Types!$C$2:$C$14, 1, FALSE),
      IF(Credit_Factors!$B9=Credit_Factors!$B$51,
        VLOOKUP(Credit_Factors!M9, Action_Types!$G$2:$G$14, 1, FALSE),
        IF($B9=$B$54,
          VLOOKUP(_xlfn.CONCAT(M9&amp;" "&amp;$I$54), Action_Types!$E$2:$E$14, 1, FALSE),
          ""
        )
      )
    )
  ),
  ""
)</f>
        <v>Pay Third Party Record Collection Collection</v>
      </c>
      <c r="AA9" t="str">
        <f>IFERROR(
  IF($B9=$B$2,
    VLOOKUP(R9, Action_Types!$A$2:$A$14, 1, FALSE),
    IF(Credit_Factors!$B9=Credit_Factors!$B$52,
      VLOOKUP(Credit_Factors!V9, Action_Types!$C$2:$C$14, 1, FALSE),
      IF(Credit_Factors!$B9=Credit_Factors!$B$51,
        VLOOKUP(Credit_Factors!N9, Action_Types!$G$2:$G$14, 1, FALSE),
        IF($B9=$B$54,
          VLOOKUP(_xlfn.CONCAT(N9&amp;" "&amp;$I$54), Action_Types!$E$2:$E$14, 1, FALSE),
          ""
        )
      )
    )
  ),
  ""
)</f>
        <v/>
      </c>
      <c r="AB9" t="str">
        <f>IFERROR(
  IF($B9=$B$2,
    VLOOKUP(S9, Action_Types!$A$2:$A$14, 1, FALSE),
    IF(Credit_Factors!$B9=Credit_Factors!$B$52,
      VLOOKUP(Credit_Factors!W9, Action_Types!$C$2:$C$14, 1, FALSE),
      IF(Credit_Factors!$B9=Credit_Factors!$B$51,
        VLOOKUP(Credit_Factors!O9, Action_Types!$G$2:$G$14, 1, FALSE),
        IF($B9=$B$54,
          VLOOKUP(_xlfn.CONCAT(O9&amp;" "&amp;$I$54), Action_Types!$E$2:$E$14, 1, FALSE),
          ""
        )
      )
    )
  ),
  ""
)</f>
        <v/>
      </c>
      <c r="AC9" t="str">
        <f>IFERROR(
  IF($B9=$B$2,
    VLOOKUP(T9, Action_Types!$A$2:$A$14, 1, FALSE),
    IF(Credit_Factors!$B9=Credit_Factors!$B$52,
      VLOOKUP(Credit_Factors!X9, Action_Types!$C$2:$C$14, 1, FALSE),
      IF(Credit_Factors!$B9=Credit_Factors!$B$51,
        VLOOKUP(Credit_Factors!P9, Action_Types!$G$2:$G$14, 1, FALSE),
        IF($B9=$B$54,
          VLOOKUP(_xlfn.CONCAT(P9&amp;" "&amp;$I$54), Action_Types!$E$2:$E$14, 1, FALSE),
          ""
        )
      )
    )
  ),
  ""
)</f>
        <v/>
      </c>
    </row>
    <row r="10" spans="1:32" x14ac:dyDescent="0.2">
      <c r="A10" t="s">
        <v>25</v>
      </c>
      <c r="B10" t="s">
        <v>78</v>
      </c>
      <c r="C10" t="s">
        <v>17</v>
      </c>
      <c r="D10">
        <v>0.35</v>
      </c>
      <c r="E10" t="s">
        <v>31</v>
      </c>
      <c r="F10" t="s">
        <v>23</v>
      </c>
      <c r="G10" t="s">
        <v>23</v>
      </c>
      <c r="H10" t="s">
        <v>27</v>
      </c>
      <c r="I10" t="b">
        <v>0</v>
      </c>
      <c r="J10" s="7"/>
      <c r="L10">
        <v>0</v>
      </c>
      <c r="M10" s="1" t="str">
        <f>IF(H10=$H$46,"Pay","")</f>
        <v>Pay</v>
      </c>
      <c r="Q10" s="1" t="str">
        <f t="shared" si="6"/>
        <v>Pay Third Party Record Collection Collection</v>
      </c>
      <c r="R10" t="str">
        <f t="shared" si="0"/>
        <v xml:space="preserve"> Third Party Record Collection Collection</v>
      </c>
      <c r="S10" t="str">
        <f t="shared" si="1"/>
        <v xml:space="preserve"> Third Party Record Collection Collection</v>
      </c>
      <c r="T10" s="6" t="str">
        <f t="shared" si="2"/>
        <v xml:space="preserve"> Third Party Record Collection Collection</v>
      </c>
      <c r="U10" t="str">
        <f t="shared" si="7"/>
        <v>Pay Third Party Record Collection</v>
      </c>
      <c r="V10" t="str">
        <f t="shared" si="3"/>
        <v xml:space="preserve"> Third Party Record Collection</v>
      </c>
      <c r="W10" t="str">
        <f t="shared" si="4"/>
        <v xml:space="preserve"> Third Party Record Collection</v>
      </c>
      <c r="X10" t="str">
        <f t="shared" si="5"/>
        <v xml:space="preserve"> Third Party Record Collection</v>
      </c>
      <c r="Y10" s="16" t="str">
        <f t="shared" si="8"/>
        <v>Pay FALSE</v>
      </c>
      <c r="Z10" s="1" t="str">
        <f>IFERROR(
  IF($B10=$B$2,
    VLOOKUP(Q10, Action_Types!$A$2:$A$14, 1, FALSE),
    IF(Credit_Factors!$B10=Credit_Factors!$B$52,
      VLOOKUP(Credit_Factors!U10, Action_Types!$C$2:$C$14, 1, FALSE),
      IF(Credit_Factors!$B10=Credit_Factors!$B$51,
        VLOOKUP(Credit_Factors!M10, Action_Types!$G$2:$G$14, 1, FALSE),
        IF($B10=$B$54,
          VLOOKUP(_xlfn.CONCAT(M10&amp;" "&amp;$I$54), Action_Types!$E$2:$E$14, 1, FALSE),
          ""
        )
      )
    )
  ),
  ""
)</f>
        <v>Pay Third Party Record Collection Collection</v>
      </c>
      <c r="AA10" t="str">
        <f>IFERROR(
  IF($B10=$B$2,
    VLOOKUP(R10, Action_Types!$A$2:$A$14, 1, FALSE),
    IF(Credit_Factors!$B10=Credit_Factors!$B$52,
      VLOOKUP(Credit_Factors!V10, Action_Types!$C$2:$C$14, 1, FALSE),
      IF(Credit_Factors!$B10=Credit_Factors!$B$51,
        VLOOKUP(Credit_Factors!N10, Action_Types!$G$2:$G$14, 1, FALSE),
        IF($B10=$B$54,
          VLOOKUP(_xlfn.CONCAT(N10&amp;" "&amp;$I$54), Action_Types!$E$2:$E$14, 1, FALSE),
          ""
        )
      )
    )
  ),
  ""
)</f>
        <v/>
      </c>
      <c r="AB10" t="str">
        <f>IFERROR(
  IF($B10=$B$2,
    VLOOKUP(S10, Action_Types!$A$2:$A$14, 1, FALSE),
    IF(Credit_Factors!$B10=Credit_Factors!$B$52,
      VLOOKUP(Credit_Factors!W10, Action_Types!$C$2:$C$14, 1, FALSE),
      IF(Credit_Factors!$B10=Credit_Factors!$B$51,
        VLOOKUP(Credit_Factors!O10, Action_Types!$G$2:$G$14, 1, FALSE),
        IF($B10=$B$54,
          VLOOKUP(_xlfn.CONCAT(O10&amp;" "&amp;$I$54), Action_Types!$E$2:$E$14, 1, FALSE),
          ""
        )
      )
    )
  ),
  ""
)</f>
        <v/>
      </c>
      <c r="AC10" t="str">
        <f>IFERROR(
  IF($B10=$B$2,
    VLOOKUP(T10, Action_Types!$A$2:$A$14, 1, FALSE),
    IF(Credit_Factors!$B10=Credit_Factors!$B$52,
      VLOOKUP(Credit_Factors!X10, Action_Types!$C$2:$C$14, 1, FALSE),
      IF(Credit_Factors!$B10=Credit_Factors!$B$51,
        VLOOKUP(Credit_Factors!P10, Action_Types!$G$2:$G$14, 1, FALSE),
        IF($B10=$B$54,
          VLOOKUP(_xlfn.CONCAT(P10&amp;" "&amp;$I$54), Action_Types!$E$2:$E$14, 1, FALSE),
          ""
        )
      )
    )
  ),
  ""
)</f>
        <v/>
      </c>
    </row>
    <row r="11" spans="1:32" x14ac:dyDescent="0.2">
      <c r="A11" t="s">
        <v>24</v>
      </c>
      <c r="B11" t="s">
        <v>78</v>
      </c>
      <c r="C11" t="s">
        <v>17</v>
      </c>
      <c r="D11">
        <v>0.35</v>
      </c>
      <c r="E11" t="s">
        <v>3</v>
      </c>
      <c r="F11" t="s">
        <v>4</v>
      </c>
      <c r="G11" t="s">
        <v>13</v>
      </c>
      <c r="H11" t="s">
        <v>26</v>
      </c>
      <c r="I11" t="b">
        <v>0</v>
      </c>
      <c r="J11" s="7" t="s">
        <v>63</v>
      </c>
      <c r="K11" t="s">
        <v>67</v>
      </c>
      <c r="L11">
        <v>0</v>
      </c>
      <c r="M11" s="1"/>
      <c r="Q11" s="1" t="str">
        <f t="shared" si="6"/>
        <v xml:space="preserve"> Revolving Credit Card Late</v>
      </c>
      <c r="R11" t="str">
        <f t="shared" si="0"/>
        <v xml:space="preserve"> Revolving Credit Card Late</v>
      </c>
      <c r="S11" t="str">
        <f t="shared" si="1"/>
        <v xml:space="preserve"> Revolving Credit Card Late</v>
      </c>
      <c r="T11" s="6" t="str">
        <f t="shared" si="2"/>
        <v xml:space="preserve"> Revolving Credit Card Late</v>
      </c>
      <c r="U11" t="str">
        <f t="shared" si="7"/>
        <v xml:space="preserve"> Revolving Credit Card</v>
      </c>
      <c r="V11" t="str">
        <f t="shared" si="3"/>
        <v xml:space="preserve"> Revolving Credit Card</v>
      </c>
      <c r="W11" t="str">
        <f t="shared" si="4"/>
        <v xml:space="preserve"> Revolving Credit Card</v>
      </c>
      <c r="X11" t="str">
        <f t="shared" si="5"/>
        <v xml:space="preserve"> Revolving Credit Card</v>
      </c>
      <c r="Y11" s="16" t="str">
        <f t="shared" si="8"/>
        <v xml:space="preserve"> FALSE</v>
      </c>
      <c r="Z11" s="1" t="str">
        <f>IFERROR(
  IF($B11=$B$2,
    VLOOKUP(Q11, Action_Types!$A$2:$A$14, 1, FALSE),
    IF(Credit_Factors!$B11=Credit_Factors!$B$52,
      VLOOKUP(Credit_Factors!U11, Action_Types!$C$2:$C$14, 1, FALSE),
      IF(Credit_Factors!$B11=Credit_Factors!$B$51,
        VLOOKUP(Credit_Factors!M11, Action_Types!$G$2:$G$14, 1, FALSE),
        IF($B11=$B$54,
          VLOOKUP(_xlfn.CONCAT(M11&amp;" "&amp;$I$54), Action_Types!$E$2:$E$14, 1, FALSE),
          ""
        )
      )
    )
  ),
  ""
)</f>
        <v/>
      </c>
      <c r="AA11" t="str">
        <f>IFERROR(
  IF($B11=$B$2,
    VLOOKUP(R11, Action_Types!$A$2:$A$14, 1, FALSE),
    IF(Credit_Factors!$B11=Credit_Factors!$B$52,
      VLOOKUP(Credit_Factors!V11, Action_Types!$C$2:$C$14, 1, FALSE),
      IF(Credit_Factors!$B11=Credit_Factors!$B$51,
        VLOOKUP(Credit_Factors!N11, Action_Types!$G$2:$G$14, 1, FALSE),
        IF($B11=$B$54,
          VLOOKUP(_xlfn.CONCAT(N11&amp;" "&amp;$I$54), Action_Types!$E$2:$E$14, 1, FALSE),
          ""
        )
      )
    )
  ),
  ""
)</f>
        <v/>
      </c>
      <c r="AB11" t="str">
        <f>IFERROR(
  IF($B11=$B$2,
    VLOOKUP(S11, Action_Types!$A$2:$A$14, 1, FALSE),
    IF(Credit_Factors!$B11=Credit_Factors!$B$52,
      VLOOKUP(Credit_Factors!W11, Action_Types!$C$2:$C$14, 1, FALSE),
      IF(Credit_Factors!$B11=Credit_Factors!$B$51,
        VLOOKUP(Credit_Factors!O11, Action_Types!$G$2:$G$14, 1, FALSE),
        IF($B11=$B$54,
          VLOOKUP(_xlfn.CONCAT(O11&amp;" "&amp;$I$54), Action_Types!$E$2:$E$14, 1, FALSE),
          ""
        )
      )
    )
  ),
  ""
)</f>
        <v/>
      </c>
      <c r="AC11" t="str">
        <f>IFERROR(
  IF($B11=$B$2,
    VLOOKUP(T11, Action_Types!$A$2:$A$14, 1, FALSE),
    IF(Credit_Factors!$B11=Credit_Factors!$B$52,
      VLOOKUP(Credit_Factors!X11, Action_Types!$C$2:$C$14, 1, FALSE),
      IF(Credit_Factors!$B11=Credit_Factors!$B$51,
        VLOOKUP(Credit_Factors!P11, Action_Types!$G$2:$G$14, 1, FALSE),
        IF($B11=$B$54,
          VLOOKUP(_xlfn.CONCAT(P11&amp;" "&amp;$I$54), Action_Types!$E$2:$E$14, 1, FALSE),
          ""
        )
      )
    )
  ),
  ""
)</f>
        <v/>
      </c>
    </row>
    <row r="12" spans="1:32" x14ac:dyDescent="0.2">
      <c r="A12" t="s">
        <v>32</v>
      </c>
      <c r="B12" t="s">
        <v>78</v>
      </c>
      <c r="C12" t="s">
        <v>17</v>
      </c>
      <c r="D12">
        <v>0.35</v>
      </c>
      <c r="E12" t="s">
        <v>3</v>
      </c>
      <c r="F12" t="s">
        <v>4</v>
      </c>
      <c r="G12" t="s">
        <v>13</v>
      </c>
      <c r="H12" t="s">
        <v>26</v>
      </c>
      <c r="I12" t="b">
        <v>0</v>
      </c>
      <c r="J12" s="7"/>
      <c r="L12">
        <v>0</v>
      </c>
      <c r="M12" s="1"/>
      <c r="Q12" s="1" t="str">
        <f t="shared" si="6"/>
        <v xml:space="preserve"> Revolving Credit Card Late</v>
      </c>
      <c r="R12" t="str">
        <f t="shared" si="0"/>
        <v xml:space="preserve"> Revolving Credit Card Late</v>
      </c>
      <c r="S12" t="str">
        <f t="shared" si="1"/>
        <v xml:space="preserve"> Revolving Credit Card Late</v>
      </c>
      <c r="T12" s="6" t="str">
        <f t="shared" si="2"/>
        <v xml:space="preserve"> Revolving Credit Card Late</v>
      </c>
      <c r="U12" t="str">
        <f t="shared" si="7"/>
        <v xml:space="preserve"> Revolving Credit Card</v>
      </c>
      <c r="V12" t="str">
        <f t="shared" si="3"/>
        <v xml:space="preserve"> Revolving Credit Card</v>
      </c>
      <c r="W12" t="str">
        <f t="shared" si="4"/>
        <v xml:space="preserve"> Revolving Credit Card</v>
      </c>
      <c r="X12" t="str">
        <f t="shared" si="5"/>
        <v xml:space="preserve"> Revolving Credit Card</v>
      </c>
      <c r="Y12" s="16" t="str">
        <f t="shared" si="8"/>
        <v xml:space="preserve"> FALSE</v>
      </c>
      <c r="Z12" s="1" t="str">
        <f>IFERROR(
  IF($B12=$B$2,
    VLOOKUP(Q12, Action_Types!$A$2:$A$14, 1, FALSE),
    IF(Credit_Factors!$B12=Credit_Factors!$B$52,
      VLOOKUP(Credit_Factors!U12, Action_Types!$C$2:$C$14, 1, FALSE),
      IF(Credit_Factors!$B12=Credit_Factors!$B$51,
        VLOOKUP(Credit_Factors!M12, Action_Types!$G$2:$G$14, 1, FALSE),
        IF($B12=$B$54,
          VLOOKUP(_xlfn.CONCAT(M12&amp;" "&amp;$I$54), Action_Types!$E$2:$E$14, 1, FALSE),
          ""
        )
      )
    )
  ),
  ""
)</f>
        <v/>
      </c>
      <c r="AA12" t="str">
        <f>IFERROR(
  IF($B12=$B$2,
    VLOOKUP(R12, Action_Types!$A$2:$A$14, 1, FALSE),
    IF(Credit_Factors!$B12=Credit_Factors!$B$52,
      VLOOKUP(Credit_Factors!V12, Action_Types!$C$2:$C$14, 1, FALSE),
      IF(Credit_Factors!$B12=Credit_Factors!$B$51,
        VLOOKUP(Credit_Factors!N12, Action_Types!$G$2:$G$14, 1, FALSE),
        IF($B12=$B$54,
          VLOOKUP(_xlfn.CONCAT(N12&amp;" "&amp;$I$54), Action_Types!$E$2:$E$14, 1, FALSE),
          ""
        )
      )
    )
  ),
  ""
)</f>
        <v/>
      </c>
      <c r="AB12" t="str">
        <f>IFERROR(
  IF($B12=$B$2,
    VLOOKUP(S12, Action_Types!$A$2:$A$14, 1, FALSE),
    IF(Credit_Factors!$B12=Credit_Factors!$B$52,
      VLOOKUP(Credit_Factors!W12, Action_Types!$C$2:$C$14, 1, FALSE),
      IF(Credit_Factors!$B12=Credit_Factors!$B$51,
        VLOOKUP(Credit_Factors!O12, Action_Types!$G$2:$G$14, 1, FALSE),
        IF($B12=$B$54,
          VLOOKUP(_xlfn.CONCAT(O12&amp;" "&amp;$I$54), Action_Types!$E$2:$E$14, 1, FALSE),
          ""
        )
      )
    )
  ),
  ""
)</f>
        <v/>
      </c>
      <c r="AC12" t="str">
        <f>IFERROR(
  IF($B12=$B$2,
    VLOOKUP(T12, Action_Types!$A$2:$A$14, 1, FALSE),
    IF(Credit_Factors!$B12=Credit_Factors!$B$52,
      VLOOKUP(Credit_Factors!X12, Action_Types!$C$2:$C$14, 1, FALSE),
      IF(Credit_Factors!$B12=Credit_Factors!$B$51,
        VLOOKUP(Credit_Factors!P12, Action_Types!$G$2:$G$14, 1, FALSE),
        IF($B12=$B$54,
          VLOOKUP(_xlfn.CONCAT(P12&amp;" "&amp;$I$54), Action_Types!$E$2:$E$14, 1, FALSE),
          ""
        )
      )
    )
  ),
  ""
)</f>
        <v/>
      </c>
    </row>
    <row r="13" spans="1:32" x14ac:dyDescent="0.2">
      <c r="A13" t="s">
        <v>28</v>
      </c>
      <c r="B13" t="s">
        <v>78</v>
      </c>
      <c r="C13" t="s">
        <v>17</v>
      </c>
      <c r="D13">
        <v>0.35</v>
      </c>
      <c r="E13" t="s">
        <v>3</v>
      </c>
      <c r="F13" t="s">
        <v>4</v>
      </c>
      <c r="G13" t="s">
        <v>13</v>
      </c>
      <c r="H13" t="s">
        <v>26</v>
      </c>
      <c r="I13" t="b">
        <v>0</v>
      </c>
      <c r="J13" s="8" t="s">
        <v>71</v>
      </c>
      <c r="K13" t="s">
        <v>48</v>
      </c>
      <c r="L13">
        <v>0</v>
      </c>
      <c r="M13" s="1"/>
      <c r="Q13" s="1" t="str">
        <f t="shared" si="6"/>
        <v xml:space="preserve"> Revolving Credit Card Late</v>
      </c>
      <c r="R13" t="str">
        <f t="shared" si="0"/>
        <v xml:space="preserve"> Revolving Credit Card Late</v>
      </c>
      <c r="S13" t="str">
        <f t="shared" si="1"/>
        <v xml:space="preserve"> Revolving Credit Card Late</v>
      </c>
      <c r="T13" s="6" t="str">
        <f t="shared" si="2"/>
        <v xml:space="preserve"> Revolving Credit Card Late</v>
      </c>
      <c r="U13" t="str">
        <f t="shared" si="7"/>
        <v xml:space="preserve"> Revolving Credit Card</v>
      </c>
      <c r="V13" t="str">
        <f t="shared" si="3"/>
        <v xml:space="preserve"> Revolving Credit Card</v>
      </c>
      <c r="W13" t="str">
        <f t="shared" si="4"/>
        <v xml:space="preserve"> Revolving Credit Card</v>
      </c>
      <c r="X13" t="str">
        <f t="shared" si="5"/>
        <v xml:space="preserve"> Revolving Credit Card</v>
      </c>
      <c r="Y13" s="16" t="str">
        <f t="shared" si="8"/>
        <v xml:space="preserve"> FALSE</v>
      </c>
      <c r="Z13" s="1" t="str">
        <f>IFERROR(
  IF($B13=$B$2,
    VLOOKUP(Q13, Action_Types!$A$2:$A$14, 1, FALSE),
    IF(Credit_Factors!$B13=Credit_Factors!$B$52,
      VLOOKUP(Credit_Factors!U13, Action_Types!$C$2:$C$14, 1, FALSE),
      IF(Credit_Factors!$B13=Credit_Factors!$B$51,
        VLOOKUP(Credit_Factors!M13, Action_Types!$G$2:$G$14, 1, FALSE),
        IF($B13=$B$54,
          VLOOKUP(_xlfn.CONCAT(M13&amp;" "&amp;$I$54), Action_Types!$E$2:$E$14, 1, FALSE),
          ""
        )
      )
    )
  ),
  ""
)</f>
        <v/>
      </c>
      <c r="AA13" t="str">
        <f>IFERROR(
  IF($B13=$B$2,
    VLOOKUP(R13, Action_Types!$A$2:$A$14, 1, FALSE),
    IF(Credit_Factors!$B13=Credit_Factors!$B$52,
      VLOOKUP(Credit_Factors!V13, Action_Types!$C$2:$C$14, 1, FALSE),
      IF(Credit_Factors!$B13=Credit_Factors!$B$51,
        VLOOKUP(Credit_Factors!N13, Action_Types!$G$2:$G$14, 1, FALSE),
        IF($B13=$B$54,
          VLOOKUP(_xlfn.CONCAT(N13&amp;" "&amp;$I$54), Action_Types!$E$2:$E$14, 1, FALSE),
          ""
        )
      )
    )
  ),
  ""
)</f>
        <v/>
      </c>
      <c r="AB13" t="str">
        <f>IFERROR(
  IF($B13=$B$2,
    VLOOKUP(S13, Action_Types!$A$2:$A$14, 1, FALSE),
    IF(Credit_Factors!$B13=Credit_Factors!$B$52,
      VLOOKUP(Credit_Factors!W13, Action_Types!$C$2:$C$14, 1, FALSE),
      IF(Credit_Factors!$B13=Credit_Factors!$B$51,
        VLOOKUP(Credit_Factors!O13, Action_Types!$G$2:$G$14, 1, FALSE),
        IF($B13=$B$54,
          VLOOKUP(_xlfn.CONCAT(O13&amp;" "&amp;$I$54), Action_Types!$E$2:$E$14, 1, FALSE),
          ""
        )
      )
    )
  ),
  ""
)</f>
        <v/>
      </c>
      <c r="AC13" t="str">
        <f>IFERROR(
  IF($B13=$B$2,
    VLOOKUP(T13, Action_Types!$A$2:$A$14, 1, FALSE),
    IF(Credit_Factors!$B13=Credit_Factors!$B$52,
      VLOOKUP(Credit_Factors!X13, Action_Types!$C$2:$C$14, 1, FALSE),
      IF(Credit_Factors!$B13=Credit_Factors!$B$51,
        VLOOKUP(Credit_Factors!P13, Action_Types!$G$2:$G$14, 1, FALSE),
        IF($B13=$B$54,
          VLOOKUP(_xlfn.CONCAT(P13&amp;" "&amp;$I$54), Action_Types!$E$2:$E$14, 1, FALSE),
          ""
        )
      )
    )
  ),
  ""
)</f>
        <v/>
      </c>
    </row>
    <row r="14" spans="1:32" x14ac:dyDescent="0.2">
      <c r="A14" t="s">
        <v>24</v>
      </c>
      <c r="B14" t="s">
        <v>78</v>
      </c>
      <c r="C14" t="s">
        <v>17</v>
      </c>
      <c r="D14">
        <v>0.35</v>
      </c>
      <c r="E14" t="s">
        <v>3</v>
      </c>
      <c r="F14" t="s">
        <v>4</v>
      </c>
      <c r="G14" t="s">
        <v>13</v>
      </c>
      <c r="H14" t="s">
        <v>27</v>
      </c>
      <c r="I14" t="b">
        <v>0</v>
      </c>
      <c r="J14" s="7" t="s">
        <v>63</v>
      </c>
      <c r="K14" t="s">
        <v>67</v>
      </c>
      <c r="L14">
        <v>0</v>
      </c>
      <c r="M14" s="1" t="str">
        <f>IF(H14=$H$46,"Pay","")</f>
        <v>Pay</v>
      </c>
      <c r="Q14" s="1" t="str">
        <f t="shared" si="6"/>
        <v>Pay Revolving Credit Card Late</v>
      </c>
      <c r="R14" t="str">
        <f t="shared" si="0"/>
        <v xml:space="preserve"> Revolving Credit Card Late</v>
      </c>
      <c r="S14" t="str">
        <f t="shared" si="1"/>
        <v xml:space="preserve"> Revolving Credit Card Late</v>
      </c>
      <c r="T14" s="6" t="str">
        <f t="shared" si="2"/>
        <v xml:space="preserve"> Revolving Credit Card Late</v>
      </c>
      <c r="U14" t="str">
        <f t="shared" si="7"/>
        <v>Pay Revolving Credit Card</v>
      </c>
      <c r="V14" t="str">
        <f t="shared" si="3"/>
        <v xml:space="preserve"> Revolving Credit Card</v>
      </c>
      <c r="W14" t="str">
        <f t="shared" si="4"/>
        <v xml:space="preserve"> Revolving Credit Card</v>
      </c>
      <c r="X14" t="str">
        <f t="shared" si="5"/>
        <v xml:space="preserve"> Revolving Credit Card</v>
      </c>
      <c r="Y14" s="16" t="str">
        <f t="shared" si="8"/>
        <v>Pay FALSE</v>
      </c>
      <c r="Z14" s="1" t="str">
        <f>IFERROR(
  IF($B14=$B$2,
    VLOOKUP(Q14, Action_Types!$A$2:$A$14, 1, FALSE),
    IF(Credit_Factors!$B14=Credit_Factors!$B$52,
      VLOOKUP(Credit_Factors!U14, Action_Types!$C$2:$C$14, 1, FALSE),
      IF(Credit_Factors!$B14=Credit_Factors!$B$51,
        VLOOKUP(Credit_Factors!M14, Action_Types!$G$2:$G$14, 1, FALSE),
        IF($B14=$B$54,
          VLOOKUP(_xlfn.CONCAT(M14&amp;" "&amp;$I$54), Action_Types!$E$2:$E$14, 1, FALSE),
          ""
        )
      )
    )
  ),
  ""
)</f>
        <v>Pay Revolving Credit Card Late</v>
      </c>
      <c r="AA14" t="str">
        <f>IFERROR(
  IF($B14=$B$2,
    VLOOKUP(R14, Action_Types!$A$2:$A$14, 1, FALSE),
    IF(Credit_Factors!$B14=Credit_Factors!$B$52,
      VLOOKUP(Credit_Factors!V14, Action_Types!$C$2:$C$14, 1, FALSE),
      IF(Credit_Factors!$B14=Credit_Factors!$B$51,
        VLOOKUP(Credit_Factors!N14, Action_Types!$G$2:$G$14, 1, FALSE),
        IF($B14=$B$54,
          VLOOKUP(_xlfn.CONCAT(N14&amp;" "&amp;$I$54), Action_Types!$E$2:$E$14, 1, FALSE),
          ""
        )
      )
    )
  ),
  ""
)</f>
        <v/>
      </c>
      <c r="AB14" t="str">
        <f>IFERROR(
  IF($B14=$B$2,
    VLOOKUP(S14, Action_Types!$A$2:$A$14, 1, FALSE),
    IF(Credit_Factors!$B14=Credit_Factors!$B$52,
      VLOOKUP(Credit_Factors!W14, Action_Types!$C$2:$C$14, 1, FALSE),
      IF(Credit_Factors!$B14=Credit_Factors!$B$51,
        VLOOKUP(Credit_Factors!O14, Action_Types!$G$2:$G$14, 1, FALSE),
        IF($B14=$B$54,
          VLOOKUP(_xlfn.CONCAT(O14&amp;" "&amp;$I$54), Action_Types!$E$2:$E$14, 1, FALSE),
          ""
        )
      )
    )
  ),
  ""
)</f>
        <v/>
      </c>
      <c r="AC14" t="str">
        <f>IFERROR(
  IF($B14=$B$2,
    VLOOKUP(T14, Action_Types!$A$2:$A$14, 1, FALSE),
    IF(Credit_Factors!$B14=Credit_Factors!$B$52,
      VLOOKUP(Credit_Factors!X14, Action_Types!$C$2:$C$14, 1, FALSE),
      IF(Credit_Factors!$B14=Credit_Factors!$B$51,
        VLOOKUP(Credit_Factors!P14, Action_Types!$G$2:$G$14, 1, FALSE),
        IF($B14=$B$54,
          VLOOKUP(_xlfn.CONCAT(P14&amp;" "&amp;$I$54), Action_Types!$E$2:$E$14, 1, FALSE),
          ""
        )
      )
    )
  ),
  ""
)</f>
        <v/>
      </c>
    </row>
    <row r="15" spans="1:32" x14ac:dyDescent="0.2">
      <c r="A15" t="s">
        <v>32</v>
      </c>
      <c r="B15" t="s">
        <v>78</v>
      </c>
      <c r="C15" t="s">
        <v>17</v>
      </c>
      <c r="D15">
        <v>0.35</v>
      </c>
      <c r="E15" t="s">
        <v>3</v>
      </c>
      <c r="F15" t="s">
        <v>4</v>
      </c>
      <c r="G15" t="s">
        <v>13</v>
      </c>
      <c r="H15" t="s">
        <v>27</v>
      </c>
      <c r="I15" t="b">
        <v>0</v>
      </c>
      <c r="J15" s="7"/>
      <c r="L15">
        <v>0</v>
      </c>
      <c r="M15" s="1" t="str">
        <f>IF(H15=$H$46,"Pay","")</f>
        <v>Pay</v>
      </c>
      <c r="Q15" s="1" t="str">
        <f t="shared" si="6"/>
        <v>Pay Revolving Credit Card Late</v>
      </c>
      <c r="R15" t="str">
        <f t="shared" si="0"/>
        <v xml:space="preserve"> Revolving Credit Card Late</v>
      </c>
      <c r="S15" t="str">
        <f t="shared" si="1"/>
        <v xml:space="preserve"> Revolving Credit Card Late</v>
      </c>
      <c r="T15" s="6" t="str">
        <f t="shared" si="2"/>
        <v xml:space="preserve"> Revolving Credit Card Late</v>
      </c>
      <c r="U15" t="str">
        <f t="shared" si="7"/>
        <v>Pay Revolving Credit Card</v>
      </c>
      <c r="V15" t="str">
        <f t="shared" si="3"/>
        <v xml:space="preserve"> Revolving Credit Card</v>
      </c>
      <c r="W15" t="str">
        <f t="shared" si="4"/>
        <v xml:space="preserve"> Revolving Credit Card</v>
      </c>
      <c r="X15" t="str">
        <f t="shared" si="5"/>
        <v xml:space="preserve"> Revolving Credit Card</v>
      </c>
      <c r="Y15" s="16" t="str">
        <f t="shared" si="8"/>
        <v>Pay FALSE</v>
      </c>
      <c r="Z15" s="1" t="str">
        <f>IFERROR(
  IF($B15=$B$2,
    VLOOKUP(Q15, Action_Types!$A$2:$A$14, 1, FALSE),
    IF(Credit_Factors!$B15=Credit_Factors!$B$52,
      VLOOKUP(Credit_Factors!U15, Action_Types!$C$2:$C$14, 1, FALSE),
      IF(Credit_Factors!$B15=Credit_Factors!$B$51,
        VLOOKUP(Credit_Factors!M15, Action_Types!$G$2:$G$14, 1, FALSE),
        IF($B15=$B$54,
          VLOOKUP(_xlfn.CONCAT(M15&amp;" "&amp;$I$54), Action_Types!$E$2:$E$14, 1, FALSE),
          ""
        )
      )
    )
  ),
  ""
)</f>
        <v>Pay Revolving Credit Card Late</v>
      </c>
      <c r="AA15" t="str">
        <f>IFERROR(
  IF($B15=$B$2,
    VLOOKUP(R15, Action_Types!$A$2:$A$14, 1, FALSE),
    IF(Credit_Factors!$B15=Credit_Factors!$B$52,
      VLOOKUP(Credit_Factors!V15, Action_Types!$C$2:$C$14, 1, FALSE),
      IF(Credit_Factors!$B15=Credit_Factors!$B$51,
        VLOOKUP(Credit_Factors!N15, Action_Types!$G$2:$G$14, 1, FALSE),
        IF($B15=$B$54,
          VLOOKUP(_xlfn.CONCAT(N15&amp;" "&amp;$I$54), Action_Types!$E$2:$E$14, 1, FALSE),
          ""
        )
      )
    )
  ),
  ""
)</f>
        <v/>
      </c>
      <c r="AB15" t="str">
        <f>IFERROR(
  IF($B15=$B$2,
    VLOOKUP(S15, Action_Types!$A$2:$A$14, 1, FALSE),
    IF(Credit_Factors!$B15=Credit_Factors!$B$52,
      VLOOKUP(Credit_Factors!W15, Action_Types!$C$2:$C$14, 1, FALSE),
      IF(Credit_Factors!$B15=Credit_Factors!$B$51,
        VLOOKUP(Credit_Factors!O15, Action_Types!$G$2:$G$14, 1, FALSE),
        IF($B15=$B$54,
          VLOOKUP(_xlfn.CONCAT(O15&amp;" "&amp;$I$54), Action_Types!$E$2:$E$14, 1, FALSE),
          ""
        )
      )
    )
  ),
  ""
)</f>
        <v/>
      </c>
      <c r="AC15" t="str">
        <f>IFERROR(
  IF($B15=$B$2,
    VLOOKUP(T15, Action_Types!$A$2:$A$14, 1, FALSE),
    IF(Credit_Factors!$B15=Credit_Factors!$B$52,
      VLOOKUP(Credit_Factors!X15, Action_Types!$C$2:$C$14, 1, FALSE),
      IF(Credit_Factors!$B15=Credit_Factors!$B$51,
        VLOOKUP(Credit_Factors!P15, Action_Types!$G$2:$G$14, 1, FALSE),
        IF($B15=$B$54,
          VLOOKUP(_xlfn.CONCAT(P15&amp;" "&amp;$I$54), Action_Types!$E$2:$E$14, 1, FALSE),
          ""
        )
      )
    )
  ),
  ""
)</f>
        <v/>
      </c>
    </row>
    <row r="16" spans="1:32" x14ac:dyDescent="0.2">
      <c r="A16" t="s">
        <v>28</v>
      </c>
      <c r="B16" t="s">
        <v>78</v>
      </c>
      <c r="C16" t="s">
        <v>17</v>
      </c>
      <c r="D16">
        <v>0.35</v>
      </c>
      <c r="E16" t="s">
        <v>3</v>
      </c>
      <c r="F16" t="s">
        <v>4</v>
      </c>
      <c r="G16" t="s">
        <v>13</v>
      </c>
      <c r="H16" t="s">
        <v>27</v>
      </c>
      <c r="I16" t="b">
        <v>0</v>
      </c>
      <c r="J16" s="8" t="s">
        <v>71</v>
      </c>
      <c r="K16" t="s">
        <v>48</v>
      </c>
      <c r="L16">
        <v>0</v>
      </c>
      <c r="M16" s="1" t="str">
        <f>IF(H16=$H$46,"Pay","")</f>
        <v>Pay</v>
      </c>
      <c r="Q16" s="1" t="str">
        <f t="shared" si="6"/>
        <v>Pay Revolving Credit Card Late</v>
      </c>
      <c r="R16" t="str">
        <f t="shared" si="0"/>
        <v xml:space="preserve"> Revolving Credit Card Late</v>
      </c>
      <c r="S16" t="str">
        <f t="shared" si="1"/>
        <v xml:space="preserve"> Revolving Credit Card Late</v>
      </c>
      <c r="T16" s="6" t="str">
        <f t="shared" si="2"/>
        <v xml:space="preserve"> Revolving Credit Card Late</v>
      </c>
      <c r="U16" t="str">
        <f t="shared" si="7"/>
        <v>Pay Revolving Credit Card</v>
      </c>
      <c r="V16" t="str">
        <f t="shared" si="3"/>
        <v xml:space="preserve"> Revolving Credit Card</v>
      </c>
      <c r="W16" t="str">
        <f t="shared" si="4"/>
        <v xml:space="preserve"> Revolving Credit Card</v>
      </c>
      <c r="X16" t="str">
        <f t="shared" si="5"/>
        <v xml:space="preserve"> Revolving Credit Card</v>
      </c>
      <c r="Y16" s="16" t="str">
        <f t="shared" si="8"/>
        <v>Pay FALSE</v>
      </c>
      <c r="Z16" s="1" t="str">
        <f>IFERROR(
  IF($B16=$B$2,
    VLOOKUP(Q16, Action_Types!$A$2:$A$14, 1, FALSE),
    IF(Credit_Factors!$B16=Credit_Factors!$B$52,
      VLOOKUP(Credit_Factors!U16, Action_Types!$C$2:$C$14, 1, FALSE),
      IF(Credit_Factors!$B16=Credit_Factors!$B$51,
        VLOOKUP(Credit_Factors!M16, Action_Types!$G$2:$G$14, 1, FALSE),
        IF($B16=$B$54,
          VLOOKUP(_xlfn.CONCAT(M16&amp;" "&amp;$I$54), Action_Types!$E$2:$E$14, 1, FALSE),
          ""
        )
      )
    )
  ),
  ""
)</f>
        <v>Pay Revolving Credit Card Late</v>
      </c>
      <c r="AA16" t="str">
        <f>IFERROR(
  IF($B16=$B$2,
    VLOOKUP(R16, Action_Types!$A$2:$A$14, 1, FALSE),
    IF(Credit_Factors!$B16=Credit_Factors!$B$52,
      VLOOKUP(Credit_Factors!V16, Action_Types!$C$2:$C$14, 1, FALSE),
      IF(Credit_Factors!$B16=Credit_Factors!$B$51,
        VLOOKUP(Credit_Factors!N16, Action_Types!$G$2:$G$14, 1, FALSE),
        IF($B16=$B$54,
          VLOOKUP(_xlfn.CONCAT(N16&amp;" "&amp;$I$54), Action_Types!$E$2:$E$14, 1, FALSE),
          ""
        )
      )
    )
  ),
  ""
)</f>
        <v/>
      </c>
      <c r="AB16" t="str">
        <f>IFERROR(
  IF($B16=$B$2,
    VLOOKUP(S16, Action_Types!$A$2:$A$14, 1, FALSE),
    IF(Credit_Factors!$B16=Credit_Factors!$B$52,
      VLOOKUP(Credit_Factors!W16, Action_Types!$C$2:$C$14, 1, FALSE),
      IF(Credit_Factors!$B16=Credit_Factors!$B$51,
        VLOOKUP(Credit_Factors!O16, Action_Types!$G$2:$G$14, 1, FALSE),
        IF($B16=$B$54,
          VLOOKUP(_xlfn.CONCAT(O16&amp;" "&amp;$I$54), Action_Types!$E$2:$E$14, 1, FALSE),
          ""
        )
      )
    )
  ),
  ""
)</f>
        <v/>
      </c>
      <c r="AC16" t="str">
        <f>IFERROR(
  IF($B16=$B$2,
    VLOOKUP(T16, Action_Types!$A$2:$A$14, 1, FALSE),
    IF(Credit_Factors!$B16=Credit_Factors!$B$52,
      VLOOKUP(Credit_Factors!X16, Action_Types!$C$2:$C$14, 1, FALSE),
      IF(Credit_Factors!$B16=Credit_Factors!$B$51,
        VLOOKUP(Credit_Factors!P16, Action_Types!$G$2:$G$14, 1, FALSE),
        IF($B16=$B$54,
          VLOOKUP(_xlfn.CONCAT(P16&amp;" "&amp;$I$54), Action_Types!$E$2:$E$14, 1, FALSE),
          ""
        )
      )
    )
  ),
  ""
)</f>
        <v/>
      </c>
    </row>
    <row r="17" spans="1:29" x14ac:dyDescent="0.2">
      <c r="A17" t="s">
        <v>25</v>
      </c>
      <c r="B17" t="s">
        <v>78</v>
      </c>
      <c r="C17" t="s">
        <v>17</v>
      </c>
      <c r="D17">
        <v>0.35</v>
      </c>
      <c r="E17" t="s">
        <v>3</v>
      </c>
      <c r="F17" t="s">
        <v>4</v>
      </c>
      <c r="G17" t="s">
        <v>13</v>
      </c>
      <c r="H17" t="s">
        <v>27</v>
      </c>
      <c r="I17" t="b">
        <v>0</v>
      </c>
      <c r="J17" s="7"/>
      <c r="L17">
        <v>0</v>
      </c>
      <c r="M17" s="1" t="str">
        <f>IF(H17=$H$46,"Pay","")</f>
        <v>Pay</v>
      </c>
      <c r="Q17" s="1" t="str">
        <f t="shared" si="6"/>
        <v>Pay Revolving Credit Card Late</v>
      </c>
      <c r="R17" t="str">
        <f t="shared" si="0"/>
        <v xml:space="preserve"> Revolving Credit Card Late</v>
      </c>
      <c r="S17" t="str">
        <f t="shared" si="1"/>
        <v xml:space="preserve"> Revolving Credit Card Late</v>
      </c>
      <c r="T17" s="6" t="str">
        <f t="shared" si="2"/>
        <v xml:space="preserve"> Revolving Credit Card Late</v>
      </c>
      <c r="U17" t="str">
        <f t="shared" si="7"/>
        <v>Pay Revolving Credit Card</v>
      </c>
      <c r="V17" t="str">
        <f t="shared" si="3"/>
        <v xml:space="preserve"> Revolving Credit Card</v>
      </c>
      <c r="W17" t="str">
        <f t="shared" si="4"/>
        <v xml:space="preserve"> Revolving Credit Card</v>
      </c>
      <c r="X17" t="str">
        <f t="shared" si="5"/>
        <v xml:space="preserve"> Revolving Credit Card</v>
      </c>
      <c r="Y17" s="16" t="str">
        <f t="shared" si="8"/>
        <v>Pay FALSE</v>
      </c>
      <c r="Z17" s="1" t="str">
        <f>IFERROR(
  IF($B17=$B$2,
    VLOOKUP(Q17, Action_Types!$A$2:$A$14, 1, FALSE),
    IF(Credit_Factors!$B17=Credit_Factors!$B$52,
      VLOOKUP(Credit_Factors!U17, Action_Types!$C$2:$C$14, 1, FALSE),
      IF(Credit_Factors!$B17=Credit_Factors!$B$51,
        VLOOKUP(Credit_Factors!M17, Action_Types!$G$2:$G$14, 1, FALSE),
        IF($B17=$B$54,
          VLOOKUP(_xlfn.CONCAT(M17&amp;" "&amp;$I$54), Action_Types!$E$2:$E$14, 1, FALSE),
          ""
        )
      )
    )
  ),
  ""
)</f>
        <v>Pay Revolving Credit Card Late</v>
      </c>
      <c r="AA17" t="str">
        <f>IFERROR(
  IF($B17=$B$2,
    VLOOKUP(R17, Action_Types!$A$2:$A$14, 1, FALSE),
    IF(Credit_Factors!$B17=Credit_Factors!$B$52,
      VLOOKUP(Credit_Factors!V17, Action_Types!$C$2:$C$14, 1, FALSE),
      IF(Credit_Factors!$B17=Credit_Factors!$B$51,
        VLOOKUP(Credit_Factors!N17, Action_Types!$G$2:$G$14, 1, FALSE),
        IF($B17=$B$54,
          VLOOKUP(_xlfn.CONCAT(N17&amp;" "&amp;$I$54), Action_Types!$E$2:$E$14, 1, FALSE),
          ""
        )
      )
    )
  ),
  ""
)</f>
        <v/>
      </c>
      <c r="AB17" t="str">
        <f>IFERROR(
  IF($B17=$B$2,
    VLOOKUP(S17, Action_Types!$A$2:$A$14, 1, FALSE),
    IF(Credit_Factors!$B17=Credit_Factors!$B$52,
      VLOOKUP(Credit_Factors!W17, Action_Types!$C$2:$C$14, 1, FALSE),
      IF(Credit_Factors!$B17=Credit_Factors!$B$51,
        VLOOKUP(Credit_Factors!O17, Action_Types!$G$2:$G$14, 1, FALSE),
        IF($B17=$B$54,
          VLOOKUP(_xlfn.CONCAT(O17&amp;" "&amp;$I$54), Action_Types!$E$2:$E$14, 1, FALSE),
          ""
        )
      )
    )
  ),
  ""
)</f>
        <v/>
      </c>
      <c r="AC17" t="str">
        <f>IFERROR(
  IF($B17=$B$2,
    VLOOKUP(T17, Action_Types!$A$2:$A$14, 1, FALSE),
    IF(Credit_Factors!$B17=Credit_Factors!$B$52,
      VLOOKUP(Credit_Factors!X17, Action_Types!$C$2:$C$14, 1, FALSE),
      IF(Credit_Factors!$B17=Credit_Factors!$B$51,
        VLOOKUP(Credit_Factors!P17, Action_Types!$G$2:$G$14, 1, FALSE),
        IF($B17=$B$54,
          VLOOKUP(_xlfn.CONCAT(P17&amp;" "&amp;$I$54), Action_Types!$E$2:$E$14, 1, FALSE),
          ""
        )
      )
    )
  ),
  ""
)</f>
        <v/>
      </c>
    </row>
    <row r="18" spans="1:29" x14ac:dyDescent="0.2">
      <c r="A18" t="s">
        <v>24</v>
      </c>
      <c r="B18" t="s">
        <v>78</v>
      </c>
      <c r="C18" t="s">
        <v>17</v>
      </c>
      <c r="D18">
        <v>0.35</v>
      </c>
      <c r="E18" t="s">
        <v>5</v>
      </c>
      <c r="F18" t="s">
        <v>6</v>
      </c>
      <c r="G18" t="s">
        <v>13</v>
      </c>
      <c r="H18" t="s">
        <v>26</v>
      </c>
      <c r="I18" t="b">
        <v>0</v>
      </c>
      <c r="J18" s="7" t="s">
        <v>63</v>
      </c>
      <c r="K18" t="s">
        <v>67</v>
      </c>
      <c r="L18">
        <v>0</v>
      </c>
      <c r="M18" s="1"/>
      <c r="Q18" s="1" t="str">
        <f t="shared" si="6"/>
        <v xml:space="preserve"> Instalment Loan Late</v>
      </c>
      <c r="R18" t="str">
        <f t="shared" si="0"/>
        <v xml:space="preserve"> Instalment Loan Late</v>
      </c>
      <c r="S18" t="str">
        <f t="shared" si="1"/>
        <v xml:space="preserve"> Instalment Loan Late</v>
      </c>
      <c r="T18" s="6" t="str">
        <f t="shared" si="2"/>
        <v xml:space="preserve"> Instalment Loan Late</v>
      </c>
      <c r="U18" t="str">
        <f t="shared" si="7"/>
        <v xml:space="preserve"> Instalment Loan</v>
      </c>
      <c r="V18" t="str">
        <f t="shared" si="3"/>
        <v xml:space="preserve"> Instalment Loan</v>
      </c>
      <c r="W18" t="str">
        <f t="shared" si="4"/>
        <v xml:space="preserve"> Instalment Loan</v>
      </c>
      <c r="X18" t="str">
        <f t="shared" si="5"/>
        <v xml:space="preserve"> Instalment Loan</v>
      </c>
      <c r="Y18" s="16" t="str">
        <f t="shared" si="8"/>
        <v xml:space="preserve"> FALSE</v>
      </c>
      <c r="Z18" s="1" t="str">
        <f>IFERROR(
  IF($B18=$B$2,
    VLOOKUP(Q18, Action_Types!$A$2:$A$14, 1, FALSE),
    IF(Credit_Factors!$B18=Credit_Factors!$B$52,
      VLOOKUP(Credit_Factors!U18, Action_Types!$C$2:$C$14, 1, FALSE),
      IF(Credit_Factors!$B18=Credit_Factors!$B$51,
        VLOOKUP(Credit_Factors!M18, Action_Types!$G$2:$G$14, 1, FALSE),
        IF($B18=$B$54,
          VLOOKUP(_xlfn.CONCAT(M18&amp;" "&amp;$I$54), Action_Types!$E$2:$E$14, 1, FALSE),
          ""
        )
      )
    )
  ),
  ""
)</f>
        <v/>
      </c>
      <c r="AA18" t="str">
        <f>IFERROR(
  IF($B18=$B$2,
    VLOOKUP(R18, Action_Types!$A$2:$A$14, 1, FALSE),
    IF(Credit_Factors!$B18=Credit_Factors!$B$52,
      VLOOKUP(Credit_Factors!V18, Action_Types!$C$2:$C$14, 1, FALSE),
      IF(Credit_Factors!$B18=Credit_Factors!$B$51,
        VLOOKUP(Credit_Factors!N18, Action_Types!$G$2:$G$14, 1, FALSE),
        IF($B18=$B$54,
          VLOOKUP(_xlfn.CONCAT(N18&amp;" "&amp;$I$54), Action_Types!$E$2:$E$14, 1, FALSE),
          ""
        )
      )
    )
  ),
  ""
)</f>
        <v/>
      </c>
      <c r="AB18" t="str">
        <f>IFERROR(
  IF($B18=$B$2,
    VLOOKUP(S18, Action_Types!$A$2:$A$14, 1, FALSE),
    IF(Credit_Factors!$B18=Credit_Factors!$B$52,
      VLOOKUP(Credit_Factors!W18, Action_Types!$C$2:$C$14, 1, FALSE),
      IF(Credit_Factors!$B18=Credit_Factors!$B$51,
        VLOOKUP(Credit_Factors!O18, Action_Types!$G$2:$G$14, 1, FALSE),
        IF($B18=$B$54,
          VLOOKUP(_xlfn.CONCAT(O18&amp;" "&amp;$I$54), Action_Types!$E$2:$E$14, 1, FALSE),
          ""
        )
      )
    )
  ),
  ""
)</f>
        <v/>
      </c>
      <c r="AC18" t="str">
        <f>IFERROR(
  IF($B18=$B$2,
    VLOOKUP(T18, Action_Types!$A$2:$A$14, 1, FALSE),
    IF(Credit_Factors!$B18=Credit_Factors!$B$52,
      VLOOKUP(Credit_Factors!X18, Action_Types!$C$2:$C$14, 1, FALSE),
      IF(Credit_Factors!$B18=Credit_Factors!$B$51,
        VLOOKUP(Credit_Factors!P18, Action_Types!$G$2:$G$14, 1, FALSE),
        IF($B18=$B$54,
          VLOOKUP(_xlfn.CONCAT(P18&amp;" "&amp;$I$54), Action_Types!$E$2:$E$14, 1, FALSE),
          ""
        )
      )
    )
  ),
  ""
)</f>
        <v/>
      </c>
    </row>
    <row r="19" spans="1:29" x14ac:dyDescent="0.2">
      <c r="A19" t="s">
        <v>32</v>
      </c>
      <c r="B19" t="s">
        <v>78</v>
      </c>
      <c r="C19" t="s">
        <v>17</v>
      </c>
      <c r="D19">
        <v>0.35</v>
      </c>
      <c r="E19" t="s">
        <v>5</v>
      </c>
      <c r="F19" t="s">
        <v>6</v>
      </c>
      <c r="G19" t="s">
        <v>13</v>
      </c>
      <c r="H19" t="s">
        <v>26</v>
      </c>
      <c r="I19" t="b">
        <v>0</v>
      </c>
      <c r="J19" s="7"/>
      <c r="L19">
        <v>0</v>
      </c>
      <c r="M19" s="1"/>
      <c r="Q19" s="1" t="str">
        <f t="shared" si="6"/>
        <v xml:space="preserve"> Instalment Loan Late</v>
      </c>
      <c r="R19" t="str">
        <f t="shared" si="0"/>
        <v xml:space="preserve"> Instalment Loan Late</v>
      </c>
      <c r="S19" t="str">
        <f t="shared" si="1"/>
        <v xml:space="preserve"> Instalment Loan Late</v>
      </c>
      <c r="T19" s="6" t="str">
        <f t="shared" si="2"/>
        <v xml:space="preserve"> Instalment Loan Late</v>
      </c>
      <c r="U19" t="str">
        <f t="shared" si="7"/>
        <v xml:space="preserve"> Instalment Loan</v>
      </c>
      <c r="V19" t="str">
        <f t="shared" si="3"/>
        <v xml:space="preserve"> Instalment Loan</v>
      </c>
      <c r="W19" t="str">
        <f t="shared" si="4"/>
        <v xml:space="preserve"> Instalment Loan</v>
      </c>
      <c r="X19" t="str">
        <f t="shared" si="5"/>
        <v xml:space="preserve"> Instalment Loan</v>
      </c>
      <c r="Y19" s="16" t="str">
        <f t="shared" si="8"/>
        <v xml:space="preserve"> FALSE</v>
      </c>
      <c r="Z19" s="1" t="str">
        <f>IFERROR(
  IF($B19=$B$2,
    VLOOKUP(Q19, Action_Types!$A$2:$A$14, 1, FALSE),
    IF(Credit_Factors!$B19=Credit_Factors!$B$52,
      VLOOKUP(Credit_Factors!U19, Action_Types!$C$2:$C$14, 1, FALSE),
      IF(Credit_Factors!$B19=Credit_Factors!$B$51,
        VLOOKUP(Credit_Factors!M19, Action_Types!$G$2:$G$14, 1, FALSE),
        IF($B19=$B$54,
          VLOOKUP(_xlfn.CONCAT(M19&amp;" "&amp;$I$54), Action_Types!$E$2:$E$14, 1, FALSE),
          ""
        )
      )
    )
  ),
  ""
)</f>
        <v/>
      </c>
      <c r="AA19" t="str">
        <f>IFERROR(
  IF($B19=$B$2,
    VLOOKUP(R19, Action_Types!$A$2:$A$14, 1, FALSE),
    IF(Credit_Factors!$B19=Credit_Factors!$B$52,
      VLOOKUP(Credit_Factors!V19, Action_Types!$C$2:$C$14, 1, FALSE),
      IF(Credit_Factors!$B19=Credit_Factors!$B$51,
        VLOOKUP(Credit_Factors!N19, Action_Types!$G$2:$G$14, 1, FALSE),
        IF($B19=$B$54,
          VLOOKUP(_xlfn.CONCAT(N19&amp;" "&amp;$I$54), Action_Types!$E$2:$E$14, 1, FALSE),
          ""
        )
      )
    )
  ),
  ""
)</f>
        <v/>
      </c>
      <c r="AB19" t="str">
        <f>IFERROR(
  IF($B19=$B$2,
    VLOOKUP(S19, Action_Types!$A$2:$A$14, 1, FALSE),
    IF(Credit_Factors!$B19=Credit_Factors!$B$52,
      VLOOKUP(Credit_Factors!W19, Action_Types!$C$2:$C$14, 1, FALSE),
      IF(Credit_Factors!$B19=Credit_Factors!$B$51,
        VLOOKUP(Credit_Factors!O19, Action_Types!$G$2:$G$14, 1, FALSE),
        IF($B19=$B$54,
          VLOOKUP(_xlfn.CONCAT(O19&amp;" "&amp;$I$54), Action_Types!$E$2:$E$14, 1, FALSE),
          ""
        )
      )
    )
  ),
  ""
)</f>
        <v/>
      </c>
      <c r="AC19" t="str">
        <f>IFERROR(
  IF($B19=$B$2,
    VLOOKUP(T19, Action_Types!$A$2:$A$14, 1, FALSE),
    IF(Credit_Factors!$B19=Credit_Factors!$B$52,
      VLOOKUP(Credit_Factors!X19, Action_Types!$C$2:$C$14, 1, FALSE),
      IF(Credit_Factors!$B19=Credit_Factors!$B$51,
        VLOOKUP(Credit_Factors!P19, Action_Types!$G$2:$G$14, 1, FALSE),
        IF($B19=$B$54,
          VLOOKUP(_xlfn.CONCAT(P19&amp;" "&amp;$I$54), Action_Types!$E$2:$E$14, 1, FALSE),
          ""
        )
      )
    )
  ),
  ""
)</f>
        <v/>
      </c>
    </row>
    <row r="20" spans="1:29" x14ac:dyDescent="0.2">
      <c r="A20" t="s">
        <v>28</v>
      </c>
      <c r="B20" t="s">
        <v>78</v>
      </c>
      <c r="C20" t="s">
        <v>17</v>
      </c>
      <c r="D20">
        <v>0.35</v>
      </c>
      <c r="E20" t="s">
        <v>5</v>
      </c>
      <c r="F20" t="s">
        <v>6</v>
      </c>
      <c r="G20" t="s">
        <v>13</v>
      </c>
      <c r="H20" t="s">
        <v>26</v>
      </c>
      <c r="I20" t="b">
        <v>0</v>
      </c>
      <c r="J20" s="8" t="s">
        <v>71</v>
      </c>
      <c r="K20" t="s">
        <v>48</v>
      </c>
      <c r="L20">
        <v>0</v>
      </c>
      <c r="M20" s="1"/>
      <c r="Q20" s="1" t="str">
        <f t="shared" si="6"/>
        <v xml:space="preserve"> Instalment Loan Late</v>
      </c>
      <c r="R20" t="str">
        <f t="shared" si="0"/>
        <v xml:space="preserve"> Instalment Loan Late</v>
      </c>
      <c r="S20" t="str">
        <f t="shared" si="1"/>
        <v xml:space="preserve"> Instalment Loan Late</v>
      </c>
      <c r="T20" s="6" t="str">
        <f t="shared" si="2"/>
        <v xml:space="preserve"> Instalment Loan Late</v>
      </c>
      <c r="U20" t="str">
        <f t="shared" si="7"/>
        <v xml:space="preserve"> Instalment Loan</v>
      </c>
      <c r="V20" t="str">
        <f t="shared" si="3"/>
        <v xml:space="preserve"> Instalment Loan</v>
      </c>
      <c r="W20" t="str">
        <f t="shared" si="4"/>
        <v xml:space="preserve"> Instalment Loan</v>
      </c>
      <c r="X20" t="str">
        <f t="shared" si="5"/>
        <v xml:space="preserve"> Instalment Loan</v>
      </c>
      <c r="Y20" s="16" t="str">
        <f t="shared" si="8"/>
        <v xml:space="preserve"> FALSE</v>
      </c>
      <c r="Z20" s="1" t="str">
        <f>IFERROR(
  IF($B20=$B$2,
    VLOOKUP(Q20, Action_Types!$A$2:$A$14, 1, FALSE),
    IF(Credit_Factors!$B20=Credit_Factors!$B$52,
      VLOOKUP(Credit_Factors!U20, Action_Types!$C$2:$C$14, 1, FALSE),
      IF(Credit_Factors!$B20=Credit_Factors!$B$51,
        VLOOKUP(Credit_Factors!M20, Action_Types!$G$2:$G$14, 1, FALSE),
        IF($B20=$B$54,
          VLOOKUP(_xlfn.CONCAT(M20&amp;" "&amp;$I$54), Action_Types!$E$2:$E$14, 1, FALSE),
          ""
        )
      )
    )
  ),
  ""
)</f>
        <v/>
      </c>
      <c r="AA20" t="str">
        <f>IFERROR(
  IF($B20=$B$2,
    VLOOKUP(R20, Action_Types!$A$2:$A$14, 1, FALSE),
    IF(Credit_Factors!$B20=Credit_Factors!$B$52,
      VLOOKUP(Credit_Factors!V20, Action_Types!$C$2:$C$14, 1, FALSE),
      IF(Credit_Factors!$B20=Credit_Factors!$B$51,
        VLOOKUP(Credit_Factors!N20, Action_Types!$G$2:$G$14, 1, FALSE),
        IF($B20=$B$54,
          VLOOKUP(_xlfn.CONCAT(N20&amp;" "&amp;$I$54), Action_Types!$E$2:$E$14, 1, FALSE),
          ""
        )
      )
    )
  ),
  ""
)</f>
        <v/>
      </c>
      <c r="AB20" t="str">
        <f>IFERROR(
  IF($B20=$B$2,
    VLOOKUP(S20, Action_Types!$A$2:$A$14, 1, FALSE),
    IF(Credit_Factors!$B20=Credit_Factors!$B$52,
      VLOOKUP(Credit_Factors!W20, Action_Types!$C$2:$C$14, 1, FALSE),
      IF(Credit_Factors!$B20=Credit_Factors!$B$51,
        VLOOKUP(Credit_Factors!O20, Action_Types!$G$2:$G$14, 1, FALSE),
        IF($B20=$B$54,
          VLOOKUP(_xlfn.CONCAT(O20&amp;" "&amp;$I$54), Action_Types!$E$2:$E$14, 1, FALSE),
          ""
        )
      )
    )
  ),
  ""
)</f>
        <v/>
      </c>
      <c r="AC20" t="str">
        <f>IFERROR(
  IF($B20=$B$2,
    VLOOKUP(T20, Action_Types!$A$2:$A$14, 1, FALSE),
    IF(Credit_Factors!$B20=Credit_Factors!$B$52,
      VLOOKUP(Credit_Factors!X20, Action_Types!$C$2:$C$14, 1, FALSE),
      IF(Credit_Factors!$B20=Credit_Factors!$B$51,
        VLOOKUP(Credit_Factors!P20, Action_Types!$G$2:$G$14, 1, FALSE),
        IF($B20=$B$54,
          VLOOKUP(_xlfn.CONCAT(P20&amp;" "&amp;$I$54), Action_Types!$E$2:$E$14, 1, FALSE),
          ""
        )
      )
    )
  ),
  ""
)</f>
        <v/>
      </c>
    </row>
    <row r="21" spans="1:29" x14ac:dyDescent="0.2">
      <c r="A21" t="s">
        <v>24</v>
      </c>
      <c r="B21" t="s">
        <v>78</v>
      </c>
      <c r="C21" t="s">
        <v>17</v>
      </c>
      <c r="D21">
        <v>0.35</v>
      </c>
      <c r="E21" t="s">
        <v>5</v>
      </c>
      <c r="F21" t="s">
        <v>6</v>
      </c>
      <c r="G21" t="s">
        <v>13</v>
      </c>
      <c r="H21" t="s">
        <v>27</v>
      </c>
      <c r="I21" t="b">
        <v>0</v>
      </c>
      <c r="J21" s="7" t="s">
        <v>63</v>
      </c>
      <c r="K21" t="s">
        <v>67</v>
      </c>
      <c r="L21">
        <v>0</v>
      </c>
      <c r="M21" s="1" t="str">
        <f>IF(H21=$H$46,"Pay","")</f>
        <v>Pay</v>
      </c>
      <c r="Q21" s="1" t="str">
        <f t="shared" si="6"/>
        <v>Pay Instalment Loan Late</v>
      </c>
      <c r="R21" t="str">
        <f t="shared" si="0"/>
        <v xml:space="preserve"> Instalment Loan Late</v>
      </c>
      <c r="S21" t="str">
        <f t="shared" si="1"/>
        <v xml:space="preserve"> Instalment Loan Late</v>
      </c>
      <c r="T21" s="6" t="str">
        <f t="shared" si="2"/>
        <v xml:space="preserve"> Instalment Loan Late</v>
      </c>
      <c r="U21" t="str">
        <f t="shared" si="7"/>
        <v>Pay Instalment Loan</v>
      </c>
      <c r="V21" t="str">
        <f t="shared" si="3"/>
        <v xml:space="preserve"> Instalment Loan</v>
      </c>
      <c r="W21" t="str">
        <f t="shared" si="4"/>
        <v xml:space="preserve"> Instalment Loan</v>
      </c>
      <c r="X21" t="str">
        <f t="shared" si="5"/>
        <v xml:space="preserve"> Instalment Loan</v>
      </c>
      <c r="Y21" s="16" t="str">
        <f t="shared" si="8"/>
        <v>Pay FALSE</v>
      </c>
      <c r="Z21" s="1" t="str">
        <f>IFERROR(
  IF($B21=$B$2,
    VLOOKUP(Q21, Action_Types!$A$2:$A$14, 1, FALSE),
    IF(Credit_Factors!$B21=Credit_Factors!$B$52,
      VLOOKUP(Credit_Factors!U21, Action_Types!$C$2:$C$14, 1, FALSE),
      IF(Credit_Factors!$B21=Credit_Factors!$B$51,
        VLOOKUP(Credit_Factors!M21, Action_Types!$G$2:$G$14, 1, FALSE),
        IF($B21=$B$54,
          VLOOKUP(_xlfn.CONCAT(M21&amp;" "&amp;$I$54), Action_Types!$E$2:$E$14, 1, FALSE),
          ""
        )
      )
    )
  ),
  ""
)</f>
        <v>Pay Instalment Loan Late</v>
      </c>
      <c r="AA21" t="str">
        <f>IFERROR(
  IF($B21=$B$2,
    VLOOKUP(R21, Action_Types!$A$2:$A$14, 1, FALSE),
    IF(Credit_Factors!$B21=Credit_Factors!$B$52,
      VLOOKUP(Credit_Factors!V21, Action_Types!$C$2:$C$14, 1, FALSE),
      IF(Credit_Factors!$B21=Credit_Factors!$B$51,
        VLOOKUP(Credit_Factors!N21, Action_Types!$G$2:$G$14, 1, FALSE),
        IF($B21=$B$54,
          VLOOKUP(_xlfn.CONCAT(N21&amp;" "&amp;$I$54), Action_Types!$E$2:$E$14, 1, FALSE),
          ""
        )
      )
    )
  ),
  ""
)</f>
        <v/>
      </c>
      <c r="AB21" t="str">
        <f>IFERROR(
  IF($B21=$B$2,
    VLOOKUP(S21, Action_Types!$A$2:$A$14, 1, FALSE),
    IF(Credit_Factors!$B21=Credit_Factors!$B$52,
      VLOOKUP(Credit_Factors!W21, Action_Types!$C$2:$C$14, 1, FALSE),
      IF(Credit_Factors!$B21=Credit_Factors!$B$51,
        VLOOKUP(Credit_Factors!O21, Action_Types!$G$2:$G$14, 1, FALSE),
        IF($B21=$B$54,
          VLOOKUP(_xlfn.CONCAT(O21&amp;" "&amp;$I$54), Action_Types!$E$2:$E$14, 1, FALSE),
          ""
        )
      )
    )
  ),
  ""
)</f>
        <v/>
      </c>
      <c r="AC21" t="str">
        <f>IFERROR(
  IF($B21=$B$2,
    VLOOKUP(T21, Action_Types!$A$2:$A$14, 1, FALSE),
    IF(Credit_Factors!$B21=Credit_Factors!$B$52,
      VLOOKUP(Credit_Factors!X21, Action_Types!$C$2:$C$14, 1, FALSE),
      IF(Credit_Factors!$B21=Credit_Factors!$B$51,
        VLOOKUP(Credit_Factors!P21, Action_Types!$G$2:$G$14, 1, FALSE),
        IF($B21=$B$54,
          VLOOKUP(_xlfn.CONCAT(P21&amp;" "&amp;$I$54), Action_Types!$E$2:$E$14, 1, FALSE),
          ""
        )
      )
    )
  ),
  ""
)</f>
        <v/>
      </c>
    </row>
    <row r="22" spans="1:29" x14ac:dyDescent="0.2">
      <c r="A22" t="s">
        <v>32</v>
      </c>
      <c r="B22" t="s">
        <v>78</v>
      </c>
      <c r="C22" t="s">
        <v>17</v>
      </c>
      <c r="D22">
        <v>0.35</v>
      </c>
      <c r="E22" t="s">
        <v>5</v>
      </c>
      <c r="F22" t="s">
        <v>6</v>
      </c>
      <c r="G22" t="s">
        <v>13</v>
      </c>
      <c r="H22" t="s">
        <v>27</v>
      </c>
      <c r="I22" t="b">
        <v>0</v>
      </c>
      <c r="J22" s="7"/>
      <c r="L22">
        <v>0</v>
      </c>
      <c r="M22" s="1" t="str">
        <f>IF(H22=$H$46,"Pay","")</f>
        <v>Pay</v>
      </c>
      <c r="Q22" s="1" t="str">
        <f t="shared" si="6"/>
        <v>Pay Instalment Loan Late</v>
      </c>
      <c r="R22" t="str">
        <f t="shared" si="0"/>
        <v xml:space="preserve"> Instalment Loan Late</v>
      </c>
      <c r="S22" t="str">
        <f t="shared" si="1"/>
        <v xml:space="preserve"> Instalment Loan Late</v>
      </c>
      <c r="T22" s="6" t="str">
        <f t="shared" si="2"/>
        <v xml:space="preserve"> Instalment Loan Late</v>
      </c>
      <c r="U22" t="str">
        <f t="shared" si="7"/>
        <v>Pay Instalment Loan</v>
      </c>
      <c r="V22" t="str">
        <f t="shared" si="3"/>
        <v xml:space="preserve"> Instalment Loan</v>
      </c>
      <c r="W22" t="str">
        <f t="shared" si="4"/>
        <v xml:space="preserve"> Instalment Loan</v>
      </c>
      <c r="X22" t="str">
        <f t="shared" si="5"/>
        <v xml:space="preserve"> Instalment Loan</v>
      </c>
      <c r="Y22" s="16" t="str">
        <f t="shared" si="8"/>
        <v>Pay FALSE</v>
      </c>
      <c r="Z22" s="1" t="str">
        <f>IFERROR(
  IF($B22=$B$2,
    VLOOKUP(Q22, Action_Types!$A$2:$A$14, 1, FALSE),
    IF(Credit_Factors!$B22=Credit_Factors!$B$52,
      VLOOKUP(Credit_Factors!U22, Action_Types!$C$2:$C$14, 1, FALSE),
      IF(Credit_Factors!$B22=Credit_Factors!$B$51,
        VLOOKUP(Credit_Factors!M22, Action_Types!$G$2:$G$14, 1, FALSE),
        IF($B22=$B$54,
          VLOOKUP(_xlfn.CONCAT(M22&amp;" "&amp;$I$54), Action_Types!$E$2:$E$14, 1, FALSE),
          ""
        )
      )
    )
  ),
  ""
)</f>
        <v>Pay Instalment Loan Late</v>
      </c>
      <c r="AA22" t="str">
        <f>IFERROR(
  IF($B22=$B$2,
    VLOOKUP(R22, Action_Types!$A$2:$A$14, 1, FALSE),
    IF(Credit_Factors!$B22=Credit_Factors!$B$52,
      VLOOKUP(Credit_Factors!V22, Action_Types!$C$2:$C$14, 1, FALSE),
      IF(Credit_Factors!$B22=Credit_Factors!$B$51,
        VLOOKUP(Credit_Factors!N22, Action_Types!$G$2:$G$14, 1, FALSE),
        IF($B22=$B$54,
          VLOOKUP(_xlfn.CONCAT(N22&amp;" "&amp;$I$54), Action_Types!$E$2:$E$14, 1, FALSE),
          ""
        )
      )
    )
  ),
  ""
)</f>
        <v/>
      </c>
      <c r="AB22" t="str">
        <f>IFERROR(
  IF($B22=$B$2,
    VLOOKUP(S22, Action_Types!$A$2:$A$14, 1, FALSE),
    IF(Credit_Factors!$B22=Credit_Factors!$B$52,
      VLOOKUP(Credit_Factors!W22, Action_Types!$C$2:$C$14, 1, FALSE),
      IF(Credit_Factors!$B22=Credit_Factors!$B$51,
        VLOOKUP(Credit_Factors!O22, Action_Types!$G$2:$G$14, 1, FALSE),
        IF($B22=$B$54,
          VLOOKUP(_xlfn.CONCAT(O22&amp;" "&amp;$I$54), Action_Types!$E$2:$E$14, 1, FALSE),
          ""
        )
      )
    )
  ),
  ""
)</f>
        <v/>
      </c>
      <c r="AC22" t="str">
        <f>IFERROR(
  IF($B22=$B$2,
    VLOOKUP(T22, Action_Types!$A$2:$A$14, 1, FALSE),
    IF(Credit_Factors!$B22=Credit_Factors!$B$52,
      VLOOKUP(Credit_Factors!X22, Action_Types!$C$2:$C$14, 1, FALSE),
      IF(Credit_Factors!$B22=Credit_Factors!$B$51,
        VLOOKUP(Credit_Factors!P22, Action_Types!$G$2:$G$14, 1, FALSE),
        IF($B22=$B$54,
          VLOOKUP(_xlfn.CONCAT(P22&amp;" "&amp;$I$54), Action_Types!$E$2:$E$14, 1, FALSE),
          ""
        )
      )
    )
  ),
  ""
)</f>
        <v/>
      </c>
    </row>
    <row r="23" spans="1:29" x14ac:dyDescent="0.2">
      <c r="A23" t="s">
        <v>28</v>
      </c>
      <c r="B23" t="s">
        <v>78</v>
      </c>
      <c r="C23" t="s">
        <v>17</v>
      </c>
      <c r="D23">
        <v>0.35</v>
      </c>
      <c r="E23" t="s">
        <v>5</v>
      </c>
      <c r="F23" t="s">
        <v>6</v>
      </c>
      <c r="G23" t="s">
        <v>13</v>
      </c>
      <c r="H23" t="s">
        <v>27</v>
      </c>
      <c r="I23" t="b">
        <v>0</v>
      </c>
      <c r="J23" s="8" t="s">
        <v>71</v>
      </c>
      <c r="K23" t="s">
        <v>48</v>
      </c>
      <c r="L23">
        <v>0</v>
      </c>
      <c r="M23" s="1" t="str">
        <f>IF(H23=$H$46,"Pay","")</f>
        <v>Pay</v>
      </c>
      <c r="Q23" s="1" t="str">
        <f t="shared" si="6"/>
        <v>Pay Instalment Loan Late</v>
      </c>
      <c r="R23" t="str">
        <f t="shared" si="0"/>
        <v xml:space="preserve"> Instalment Loan Late</v>
      </c>
      <c r="S23" t="str">
        <f t="shared" si="1"/>
        <v xml:space="preserve"> Instalment Loan Late</v>
      </c>
      <c r="T23" s="6" t="str">
        <f t="shared" si="2"/>
        <v xml:space="preserve"> Instalment Loan Late</v>
      </c>
      <c r="U23" t="str">
        <f t="shared" si="7"/>
        <v>Pay Instalment Loan</v>
      </c>
      <c r="V23" t="str">
        <f t="shared" si="3"/>
        <v xml:space="preserve"> Instalment Loan</v>
      </c>
      <c r="W23" t="str">
        <f t="shared" si="4"/>
        <v xml:space="preserve"> Instalment Loan</v>
      </c>
      <c r="X23" t="str">
        <f t="shared" si="5"/>
        <v xml:space="preserve"> Instalment Loan</v>
      </c>
      <c r="Y23" s="16" t="str">
        <f t="shared" si="8"/>
        <v>Pay FALSE</v>
      </c>
      <c r="Z23" s="1" t="str">
        <f>IFERROR(
  IF($B23=$B$2,
    VLOOKUP(Q23, Action_Types!$A$2:$A$14, 1, FALSE),
    IF(Credit_Factors!$B23=Credit_Factors!$B$52,
      VLOOKUP(Credit_Factors!U23, Action_Types!$C$2:$C$14, 1, FALSE),
      IF(Credit_Factors!$B23=Credit_Factors!$B$51,
        VLOOKUP(Credit_Factors!M23, Action_Types!$G$2:$G$14, 1, FALSE),
        IF($B23=$B$54,
          VLOOKUP(_xlfn.CONCAT(M23&amp;" "&amp;$I$54), Action_Types!$E$2:$E$14, 1, FALSE),
          ""
        )
      )
    )
  ),
  ""
)</f>
        <v>Pay Instalment Loan Late</v>
      </c>
      <c r="AA23" t="str">
        <f>IFERROR(
  IF($B23=$B$2,
    VLOOKUP(R23, Action_Types!$A$2:$A$14, 1, FALSE),
    IF(Credit_Factors!$B23=Credit_Factors!$B$52,
      VLOOKUP(Credit_Factors!V23, Action_Types!$C$2:$C$14, 1, FALSE),
      IF(Credit_Factors!$B23=Credit_Factors!$B$51,
        VLOOKUP(Credit_Factors!N23, Action_Types!$G$2:$G$14, 1, FALSE),
        IF($B23=$B$54,
          VLOOKUP(_xlfn.CONCAT(N23&amp;" "&amp;$I$54), Action_Types!$E$2:$E$14, 1, FALSE),
          ""
        )
      )
    )
  ),
  ""
)</f>
        <v/>
      </c>
      <c r="AB23" t="str">
        <f>IFERROR(
  IF($B23=$B$2,
    VLOOKUP(S23, Action_Types!$A$2:$A$14, 1, FALSE),
    IF(Credit_Factors!$B23=Credit_Factors!$B$52,
      VLOOKUP(Credit_Factors!W23, Action_Types!$C$2:$C$14, 1, FALSE),
      IF(Credit_Factors!$B23=Credit_Factors!$B$51,
        VLOOKUP(Credit_Factors!O23, Action_Types!$G$2:$G$14, 1, FALSE),
        IF($B23=$B$54,
          VLOOKUP(_xlfn.CONCAT(O23&amp;" "&amp;$I$54), Action_Types!$E$2:$E$14, 1, FALSE),
          ""
        )
      )
    )
  ),
  ""
)</f>
        <v/>
      </c>
      <c r="AC23" t="str">
        <f>IFERROR(
  IF($B23=$B$2,
    VLOOKUP(T23, Action_Types!$A$2:$A$14, 1, FALSE),
    IF(Credit_Factors!$B23=Credit_Factors!$B$52,
      VLOOKUP(Credit_Factors!X23, Action_Types!$C$2:$C$14, 1, FALSE),
      IF(Credit_Factors!$B23=Credit_Factors!$B$51,
        VLOOKUP(Credit_Factors!P23, Action_Types!$G$2:$G$14, 1, FALSE),
        IF($B23=$B$54,
          VLOOKUP(_xlfn.CONCAT(P23&amp;" "&amp;$I$54), Action_Types!$E$2:$E$14, 1, FALSE),
          ""
        )
      )
    )
  ),
  ""
)</f>
        <v/>
      </c>
    </row>
    <row r="24" spans="1:29" x14ac:dyDescent="0.2">
      <c r="A24" t="s">
        <v>25</v>
      </c>
      <c r="B24" t="s">
        <v>78</v>
      </c>
      <c r="C24" t="s">
        <v>17</v>
      </c>
      <c r="D24">
        <v>0.35</v>
      </c>
      <c r="E24" t="s">
        <v>5</v>
      </c>
      <c r="F24" t="s">
        <v>6</v>
      </c>
      <c r="G24" t="s">
        <v>13</v>
      </c>
      <c r="H24" t="s">
        <v>27</v>
      </c>
      <c r="I24" t="b">
        <v>0</v>
      </c>
      <c r="J24" s="7"/>
      <c r="L24">
        <v>0</v>
      </c>
      <c r="M24" s="1" t="str">
        <f>IF(H24=$H$46,"Pay","")</f>
        <v>Pay</v>
      </c>
      <c r="Q24" s="1" t="str">
        <f t="shared" si="6"/>
        <v>Pay Instalment Loan Late</v>
      </c>
      <c r="R24" t="str">
        <f t="shared" si="0"/>
        <v xml:space="preserve"> Instalment Loan Late</v>
      </c>
      <c r="S24" t="str">
        <f t="shared" si="1"/>
        <v xml:space="preserve"> Instalment Loan Late</v>
      </c>
      <c r="T24" s="6" t="str">
        <f t="shared" si="2"/>
        <v xml:space="preserve"> Instalment Loan Late</v>
      </c>
      <c r="U24" t="str">
        <f t="shared" si="7"/>
        <v>Pay Instalment Loan</v>
      </c>
      <c r="V24" t="str">
        <f t="shared" si="3"/>
        <v xml:space="preserve"> Instalment Loan</v>
      </c>
      <c r="W24" t="str">
        <f t="shared" si="4"/>
        <v xml:space="preserve"> Instalment Loan</v>
      </c>
      <c r="X24" t="str">
        <f t="shared" si="5"/>
        <v xml:space="preserve"> Instalment Loan</v>
      </c>
      <c r="Y24" s="16" t="str">
        <f t="shared" si="8"/>
        <v>Pay FALSE</v>
      </c>
      <c r="Z24" s="1" t="str">
        <f>IFERROR(
  IF($B24=$B$2,
    VLOOKUP(Q24, Action_Types!$A$2:$A$14, 1, FALSE),
    IF(Credit_Factors!$B24=Credit_Factors!$B$52,
      VLOOKUP(Credit_Factors!U24, Action_Types!$C$2:$C$14, 1, FALSE),
      IF(Credit_Factors!$B24=Credit_Factors!$B$51,
        VLOOKUP(Credit_Factors!M24, Action_Types!$G$2:$G$14, 1, FALSE),
        IF($B24=$B$54,
          VLOOKUP(_xlfn.CONCAT(M24&amp;" "&amp;$I$54), Action_Types!$E$2:$E$14, 1, FALSE),
          ""
        )
      )
    )
  ),
  ""
)</f>
        <v>Pay Instalment Loan Late</v>
      </c>
      <c r="AA24" t="str">
        <f>IFERROR(
  IF($B24=$B$2,
    VLOOKUP(R24, Action_Types!$A$2:$A$14, 1, FALSE),
    IF(Credit_Factors!$B24=Credit_Factors!$B$52,
      VLOOKUP(Credit_Factors!V24, Action_Types!$C$2:$C$14, 1, FALSE),
      IF(Credit_Factors!$B24=Credit_Factors!$B$51,
        VLOOKUP(Credit_Factors!N24, Action_Types!$G$2:$G$14, 1, FALSE),
        IF($B24=$B$54,
          VLOOKUP(_xlfn.CONCAT(N24&amp;" "&amp;$I$54), Action_Types!$E$2:$E$14, 1, FALSE),
          ""
        )
      )
    )
  ),
  ""
)</f>
        <v/>
      </c>
      <c r="AB24" t="str">
        <f>IFERROR(
  IF($B24=$B$2,
    VLOOKUP(S24, Action_Types!$A$2:$A$14, 1, FALSE),
    IF(Credit_Factors!$B24=Credit_Factors!$B$52,
      VLOOKUP(Credit_Factors!W24, Action_Types!$C$2:$C$14, 1, FALSE),
      IF(Credit_Factors!$B24=Credit_Factors!$B$51,
        VLOOKUP(Credit_Factors!O24, Action_Types!$G$2:$G$14, 1, FALSE),
        IF($B24=$B$54,
          VLOOKUP(_xlfn.CONCAT(O24&amp;" "&amp;$I$54), Action_Types!$E$2:$E$14, 1, FALSE),
          ""
        )
      )
    )
  ),
  ""
)</f>
        <v/>
      </c>
      <c r="AC24" t="str">
        <f>IFERROR(
  IF($B24=$B$2,
    VLOOKUP(T24, Action_Types!$A$2:$A$14, 1, FALSE),
    IF(Credit_Factors!$B24=Credit_Factors!$B$52,
      VLOOKUP(Credit_Factors!X24, Action_Types!$C$2:$C$14, 1, FALSE),
      IF(Credit_Factors!$B24=Credit_Factors!$B$51,
        VLOOKUP(Credit_Factors!P24, Action_Types!$G$2:$G$14, 1, FALSE),
        IF($B24=$B$54,
          VLOOKUP(_xlfn.CONCAT(P24&amp;" "&amp;$I$54), Action_Types!$E$2:$E$14, 1, FALSE),
          ""
        )
      )
    )
  ),
  ""
)</f>
        <v/>
      </c>
    </row>
    <row r="25" spans="1:29" x14ac:dyDescent="0.2">
      <c r="A25" t="s">
        <v>24</v>
      </c>
      <c r="B25" t="s">
        <v>78</v>
      </c>
      <c r="C25" t="s">
        <v>17</v>
      </c>
      <c r="D25">
        <v>0.35</v>
      </c>
      <c r="E25" t="s">
        <v>3</v>
      </c>
      <c r="F25" t="s">
        <v>4</v>
      </c>
      <c r="G25" t="s">
        <v>43</v>
      </c>
      <c r="H25" t="s">
        <v>26</v>
      </c>
      <c r="I25" t="b">
        <v>0</v>
      </c>
      <c r="J25" s="7" t="s">
        <v>63</v>
      </c>
      <c r="K25" t="s">
        <v>67</v>
      </c>
      <c r="L25">
        <v>0</v>
      </c>
      <c r="M25" s="1"/>
      <c r="Q25" s="1" t="str">
        <f t="shared" si="6"/>
        <v xml:space="preserve"> Revolving Credit Card Charged off</v>
      </c>
      <c r="R25" t="str">
        <f t="shared" si="0"/>
        <v xml:space="preserve"> Revolving Credit Card Charged off</v>
      </c>
      <c r="S25" t="str">
        <f t="shared" si="1"/>
        <v xml:space="preserve"> Revolving Credit Card Charged off</v>
      </c>
      <c r="T25" s="6" t="str">
        <f t="shared" si="2"/>
        <v xml:space="preserve"> Revolving Credit Card Charged off</v>
      </c>
      <c r="U25" t="str">
        <f t="shared" si="7"/>
        <v xml:space="preserve"> Revolving Credit Card</v>
      </c>
      <c r="V25" t="str">
        <f t="shared" si="3"/>
        <v xml:space="preserve"> Revolving Credit Card</v>
      </c>
      <c r="W25" t="str">
        <f t="shared" si="4"/>
        <v xml:space="preserve"> Revolving Credit Card</v>
      </c>
      <c r="X25" t="str">
        <f t="shared" si="5"/>
        <v xml:space="preserve"> Revolving Credit Card</v>
      </c>
      <c r="Y25" s="16" t="str">
        <f t="shared" si="8"/>
        <v xml:space="preserve"> FALSE</v>
      </c>
      <c r="Z25" s="1" t="str">
        <f>IFERROR(
  IF($B25=$B$2,
    VLOOKUP(Q25, Action_Types!$A$2:$A$14, 1, FALSE),
    IF(Credit_Factors!$B25=Credit_Factors!$B$52,
      VLOOKUP(Credit_Factors!U25, Action_Types!$C$2:$C$14, 1, FALSE),
      IF(Credit_Factors!$B25=Credit_Factors!$B$51,
        VLOOKUP(Credit_Factors!M25, Action_Types!$G$2:$G$14, 1, FALSE),
        IF($B25=$B$54,
          VLOOKUP(_xlfn.CONCAT(M25&amp;" "&amp;$I$54), Action_Types!$E$2:$E$14, 1, FALSE),
          ""
        )
      )
    )
  ),
  ""
)</f>
        <v/>
      </c>
      <c r="AA25" t="str">
        <f>IFERROR(
  IF($B25=$B$2,
    VLOOKUP(R25, Action_Types!$A$2:$A$14, 1, FALSE),
    IF(Credit_Factors!$B25=Credit_Factors!$B$52,
      VLOOKUP(Credit_Factors!V25, Action_Types!$C$2:$C$14, 1, FALSE),
      IF(Credit_Factors!$B25=Credit_Factors!$B$51,
        VLOOKUP(Credit_Factors!N25, Action_Types!$G$2:$G$14, 1, FALSE),
        IF($B25=$B$54,
          VLOOKUP(_xlfn.CONCAT(N25&amp;" "&amp;$I$54), Action_Types!$E$2:$E$14, 1, FALSE),
          ""
        )
      )
    )
  ),
  ""
)</f>
        <v/>
      </c>
      <c r="AB25" t="str">
        <f>IFERROR(
  IF($B25=$B$2,
    VLOOKUP(S25, Action_Types!$A$2:$A$14, 1, FALSE),
    IF(Credit_Factors!$B25=Credit_Factors!$B$52,
      VLOOKUP(Credit_Factors!W25, Action_Types!$C$2:$C$14, 1, FALSE),
      IF(Credit_Factors!$B25=Credit_Factors!$B$51,
        VLOOKUP(Credit_Factors!O25, Action_Types!$G$2:$G$14, 1, FALSE),
        IF($B25=$B$54,
          VLOOKUP(_xlfn.CONCAT(O25&amp;" "&amp;$I$54), Action_Types!$E$2:$E$14, 1, FALSE),
          ""
        )
      )
    )
  ),
  ""
)</f>
        <v/>
      </c>
      <c r="AC25" t="str">
        <f>IFERROR(
  IF($B25=$B$2,
    VLOOKUP(T25, Action_Types!$A$2:$A$14, 1, FALSE),
    IF(Credit_Factors!$B25=Credit_Factors!$B$52,
      VLOOKUP(Credit_Factors!X25, Action_Types!$C$2:$C$14, 1, FALSE),
      IF(Credit_Factors!$B25=Credit_Factors!$B$51,
        VLOOKUP(Credit_Factors!P25, Action_Types!$G$2:$G$14, 1, FALSE),
        IF($B25=$B$54,
          VLOOKUP(_xlfn.CONCAT(P25&amp;" "&amp;$I$54), Action_Types!$E$2:$E$14, 1, FALSE),
          ""
        )
      )
    )
  ),
  ""
)</f>
        <v/>
      </c>
    </row>
    <row r="26" spans="1:29" x14ac:dyDescent="0.2">
      <c r="A26" t="s">
        <v>32</v>
      </c>
      <c r="B26" t="s">
        <v>78</v>
      </c>
      <c r="C26" t="s">
        <v>17</v>
      </c>
      <c r="D26">
        <v>0.35</v>
      </c>
      <c r="E26" t="s">
        <v>3</v>
      </c>
      <c r="F26" t="s">
        <v>4</v>
      </c>
      <c r="G26" t="s">
        <v>43</v>
      </c>
      <c r="H26" t="s">
        <v>26</v>
      </c>
      <c r="I26" t="b">
        <v>0</v>
      </c>
      <c r="J26" s="7"/>
      <c r="L26">
        <v>0</v>
      </c>
      <c r="M26" s="1"/>
      <c r="Q26" s="1" t="str">
        <f t="shared" si="6"/>
        <v xml:space="preserve"> Revolving Credit Card Charged off</v>
      </c>
      <c r="R26" t="str">
        <f t="shared" si="0"/>
        <v xml:space="preserve"> Revolving Credit Card Charged off</v>
      </c>
      <c r="S26" t="str">
        <f t="shared" si="1"/>
        <v xml:space="preserve"> Revolving Credit Card Charged off</v>
      </c>
      <c r="T26" s="6" t="str">
        <f t="shared" si="2"/>
        <v xml:space="preserve"> Revolving Credit Card Charged off</v>
      </c>
      <c r="U26" t="str">
        <f t="shared" si="7"/>
        <v xml:space="preserve"> Revolving Credit Card</v>
      </c>
      <c r="V26" t="str">
        <f t="shared" si="3"/>
        <v xml:space="preserve"> Revolving Credit Card</v>
      </c>
      <c r="W26" t="str">
        <f t="shared" si="4"/>
        <v xml:space="preserve"> Revolving Credit Card</v>
      </c>
      <c r="X26" t="str">
        <f t="shared" si="5"/>
        <v xml:space="preserve"> Revolving Credit Card</v>
      </c>
      <c r="Y26" s="16" t="str">
        <f t="shared" si="8"/>
        <v xml:space="preserve"> FALSE</v>
      </c>
      <c r="Z26" s="1" t="str">
        <f>IFERROR(
  IF($B26=$B$2,
    VLOOKUP(Q26, Action_Types!$A$2:$A$14, 1, FALSE),
    IF(Credit_Factors!$B26=Credit_Factors!$B$52,
      VLOOKUP(Credit_Factors!U26, Action_Types!$C$2:$C$14, 1, FALSE),
      IF(Credit_Factors!$B26=Credit_Factors!$B$51,
        VLOOKUP(Credit_Factors!M26, Action_Types!$G$2:$G$14, 1, FALSE),
        IF($B26=$B$54,
          VLOOKUP(_xlfn.CONCAT(M26&amp;" "&amp;$I$54), Action_Types!$E$2:$E$14, 1, FALSE),
          ""
        )
      )
    )
  ),
  ""
)</f>
        <v/>
      </c>
      <c r="AA26" t="str">
        <f>IFERROR(
  IF($B26=$B$2,
    VLOOKUP(R26, Action_Types!$A$2:$A$14, 1, FALSE),
    IF(Credit_Factors!$B26=Credit_Factors!$B$52,
      VLOOKUP(Credit_Factors!V26, Action_Types!$C$2:$C$14, 1, FALSE),
      IF(Credit_Factors!$B26=Credit_Factors!$B$51,
        VLOOKUP(Credit_Factors!N26, Action_Types!$G$2:$G$14, 1, FALSE),
        IF($B26=$B$54,
          VLOOKUP(_xlfn.CONCAT(N26&amp;" "&amp;$I$54), Action_Types!$E$2:$E$14, 1, FALSE),
          ""
        )
      )
    )
  ),
  ""
)</f>
        <v/>
      </c>
      <c r="AB26" t="str">
        <f>IFERROR(
  IF($B26=$B$2,
    VLOOKUP(S26, Action_Types!$A$2:$A$14, 1, FALSE),
    IF(Credit_Factors!$B26=Credit_Factors!$B$52,
      VLOOKUP(Credit_Factors!W26, Action_Types!$C$2:$C$14, 1, FALSE),
      IF(Credit_Factors!$B26=Credit_Factors!$B$51,
        VLOOKUP(Credit_Factors!O26, Action_Types!$G$2:$G$14, 1, FALSE),
        IF($B26=$B$54,
          VLOOKUP(_xlfn.CONCAT(O26&amp;" "&amp;$I$54), Action_Types!$E$2:$E$14, 1, FALSE),
          ""
        )
      )
    )
  ),
  ""
)</f>
        <v/>
      </c>
      <c r="AC26" t="str">
        <f>IFERROR(
  IF($B26=$B$2,
    VLOOKUP(T26, Action_Types!$A$2:$A$14, 1, FALSE),
    IF(Credit_Factors!$B26=Credit_Factors!$B$52,
      VLOOKUP(Credit_Factors!X26, Action_Types!$C$2:$C$14, 1, FALSE),
      IF(Credit_Factors!$B26=Credit_Factors!$B$51,
        VLOOKUP(Credit_Factors!P26, Action_Types!$G$2:$G$14, 1, FALSE),
        IF($B26=$B$54,
          VLOOKUP(_xlfn.CONCAT(P26&amp;" "&amp;$I$54), Action_Types!$E$2:$E$14, 1, FALSE),
          ""
        )
      )
    )
  ),
  ""
)</f>
        <v/>
      </c>
    </row>
    <row r="27" spans="1:29" x14ac:dyDescent="0.2">
      <c r="A27" t="s">
        <v>28</v>
      </c>
      <c r="B27" t="s">
        <v>78</v>
      </c>
      <c r="C27" t="s">
        <v>17</v>
      </c>
      <c r="D27">
        <v>0.35</v>
      </c>
      <c r="E27" t="s">
        <v>3</v>
      </c>
      <c r="F27" t="s">
        <v>4</v>
      </c>
      <c r="G27" t="s">
        <v>43</v>
      </c>
      <c r="H27" t="s">
        <v>26</v>
      </c>
      <c r="I27" t="b">
        <v>0</v>
      </c>
      <c r="J27" s="8" t="s">
        <v>71</v>
      </c>
      <c r="K27" t="s">
        <v>48</v>
      </c>
      <c r="L27">
        <v>0</v>
      </c>
      <c r="M27" s="1"/>
      <c r="Q27" s="1" t="str">
        <f t="shared" si="6"/>
        <v xml:space="preserve"> Revolving Credit Card Charged off</v>
      </c>
      <c r="R27" t="str">
        <f t="shared" si="0"/>
        <v xml:space="preserve"> Revolving Credit Card Charged off</v>
      </c>
      <c r="S27" t="str">
        <f t="shared" si="1"/>
        <v xml:space="preserve"> Revolving Credit Card Charged off</v>
      </c>
      <c r="T27" s="6" t="str">
        <f t="shared" si="2"/>
        <v xml:space="preserve"> Revolving Credit Card Charged off</v>
      </c>
      <c r="U27" t="str">
        <f t="shared" si="7"/>
        <v xml:space="preserve"> Revolving Credit Card</v>
      </c>
      <c r="V27" t="str">
        <f t="shared" si="3"/>
        <v xml:space="preserve"> Revolving Credit Card</v>
      </c>
      <c r="W27" t="str">
        <f t="shared" si="4"/>
        <v xml:space="preserve"> Revolving Credit Card</v>
      </c>
      <c r="X27" t="str">
        <f t="shared" si="5"/>
        <v xml:space="preserve"> Revolving Credit Card</v>
      </c>
      <c r="Y27" s="16" t="str">
        <f t="shared" si="8"/>
        <v xml:space="preserve"> FALSE</v>
      </c>
      <c r="Z27" s="1" t="str">
        <f>IFERROR(
  IF($B27=$B$2,
    VLOOKUP(Q27, Action_Types!$A$2:$A$14, 1, FALSE),
    IF(Credit_Factors!$B27=Credit_Factors!$B$52,
      VLOOKUP(Credit_Factors!U27, Action_Types!$C$2:$C$14, 1, FALSE),
      IF(Credit_Factors!$B27=Credit_Factors!$B$51,
        VLOOKUP(Credit_Factors!M27, Action_Types!$G$2:$G$14, 1, FALSE),
        IF($B27=$B$54,
          VLOOKUP(_xlfn.CONCAT(M27&amp;" "&amp;$I$54), Action_Types!$E$2:$E$14, 1, FALSE),
          ""
        )
      )
    )
  ),
  ""
)</f>
        <v/>
      </c>
      <c r="AA27" t="str">
        <f>IFERROR(
  IF($B27=$B$2,
    VLOOKUP(R27, Action_Types!$A$2:$A$14, 1, FALSE),
    IF(Credit_Factors!$B27=Credit_Factors!$B$52,
      VLOOKUP(Credit_Factors!V27, Action_Types!$C$2:$C$14, 1, FALSE),
      IF(Credit_Factors!$B27=Credit_Factors!$B$51,
        VLOOKUP(Credit_Factors!N27, Action_Types!$G$2:$G$14, 1, FALSE),
        IF($B27=$B$54,
          VLOOKUP(_xlfn.CONCAT(N27&amp;" "&amp;$I$54), Action_Types!$E$2:$E$14, 1, FALSE),
          ""
        )
      )
    )
  ),
  ""
)</f>
        <v/>
      </c>
      <c r="AB27" t="str">
        <f>IFERROR(
  IF($B27=$B$2,
    VLOOKUP(S27, Action_Types!$A$2:$A$14, 1, FALSE),
    IF(Credit_Factors!$B27=Credit_Factors!$B$52,
      VLOOKUP(Credit_Factors!W27, Action_Types!$C$2:$C$14, 1, FALSE),
      IF(Credit_Factors!$B27=Credit_Factors!$B$51,
        VLOOKUP(Credit_Factors!O27, Action_Types!$G$2:$G$14, 1, FALSE),
        IF($B27=$B$54,
          VLOOKUP(_xlfn.CONCAT(O27&amp;" "&amp;$I$54), Action_Types!$E$2:$E$14, 1, FALSE),
          ""
        )
      )
    )
  ),
  ""
)</f>
        <v/>
      </c>
      <c r="AC27" t="str">
        <f>IFERROR(
  IF($B27=$B$2,
    VLOOKUP(T27, Action_Types!$A$2:$A$14, 1, FALSE),
    IF(Credit_Factors!$B27=Credit_Factors!$B$52,
      VLOOKUP(Credit_Factors!X27, Action_Types!$C$2:$C$14, 1, FALSE),
      IF(Credit_Factors!$B27=Credit_Factors!$B$51,
        VLOOKUP(Credit_Factors!P27, Action_Types!$G$2:$G$14, 1, FALSE),
        IF($B27=$B$54,
          VLOOKUP(_xlfn.CONCAT(P27&amp;" "&amp;$I$54), Action_Types!$E$2:$E$14, 1, FALSE),
          ""
        )
      )
    )
  ),
  ""
)</f>
        <v/>
      </c>
    </row>
    <row r="28" spans="1:29" x14ac:dyDescent="0.2">
      <c r="A28" t="s">
        <v>24</v>
      </c>
      <c r="B28" t="s">
        <v>78</v>
      </c>
      <c r="C28" t="s">
        <v>17</v>
      </c>
      <c r="D28">
        <v>0.35</v>
      </c>
      <c r="E28" t="s">
        <v>3</v>
      </c>
      <c r="F28" t="s">
        <v>4</v>
      </c>
      <c r="G28" t="s">
        <v>43</v>
      </c>
      <c r="H28" t="s">
        <v>27</v>
      </c>
      <c r="I28" t="b">
        <v>0</v>
      </c>
      <c r="J28" s="7" t="s">
        <v>63</v>
      </c>
      <c r="K28" t="s">
        <v>67</v>
      </c>
      <c r="L28">
        <v>0</v>
      </c>
      <c r="M28" s="1" t="str">
        <f>IF(H28=$H$46,"Pay","")</f>
        <v>Pay</v>
      </c>
      <c r="Q28" s="1" t="str">
        <f t="shared" si="6"/>
        <v>Pay Revolving Credit Card Charged off</v>
      </c>
      <c r="R28" t="str">
        <f t="shared" si="0"/>
        <v xml:space="preserve"> Revolving Credit Card Charged off</v>
      </c>
      <c r="S28" t="str">
        <f t="shared" si="1"/>
        <v xml:space="preserve"> Revolving Credit Card Charged off</v>
      </c>
      <c r="T28" s="6" t="str">
        <f t="shared" si="2"/>
        <v xml:space="preserve"> Revolving Credit Card Charged off</v>
      </c>
      <c r="U28" t="str">
        <f t="shared" si="7"/>
        <v>Pay Revolving Credit Card</v>
      </c>
      <c r="V28" t="str">
        <f t="shared" si="3"/>
        <v xml:space="preserve"> Revolving Credit Card</v>
      </c>
      <c r="W28" t="str">
        <f t="shared" si="4"/>
        <v xml:space="preserve"> Revolving Credit Card</v>
      </c>
      <c r="X28" t="str">
        <f t="shared" si="5"/>
        <v xml:space="preserve"> Revolving Credit Card</v>
      </c>
      <c r="Y28" s="16" t="str">
        <f t="shared" si="8"/>
        <v>Pay FALSE</v>
      </c>
      <c r="Z28" s="1" t="str">
        <f>IFERROR(
  IF($B28=$B$2,
    VLOOKUP(Q28, Action_Types!$A$2:$A$14, 1, FALSE),
    IF(Credit_Factors!$B28=Credit_Factors!$B$52,
      VLOOKUP(Credit_Factors!U28, Action_Types!$C$2:$C$14, 1, FALSE),
      IF(Credit_Factors!$B28=Credit_Factors!$B$51,
        VLOOKUP(Credit_Factors!M28, Action_Types!$G$2:$G$14, 1, FALSE),
        IF($B28=$B$54,
          VLOOKUP(_xlfn.CONCAT(M28&amp;" "&amp;$I$54), Action_Types!$E$2:$E$14, 1, FALSE),
          ""
        )
      )
    )
  ),
  ""
)</f>
        <v>Pay Revolving Credit Card Charged Off</v>
      </c>
      <c r="AA28" t="str">
        <f>IFERROR(
  IF($B28=$B$2,
    VLOOKUP(R28, Action_Types!$A$2:$A$14, 1, FALSE),
    IF(Credit_Factors!$B28=Credit_Factors!$B$52,
      VLOOKUP(Credit_Factors!V28, Action_Types!$C$2:$C$14, 1, FALSE),
      IF(Credit_Factors!$B28=Credit_Factors!$B$51,
        VLOOKUP(Credit_Factors!N28, Action_Types!$G$2:$G$14, 1, FALSE),
        IF($B28=$B$54,
          VLOOKUP(_xlfn.CONCAT(N28&amp;" "&amp;$I$54), Action_Types!$E$2:$E$14, 1, FALSE),
          ""
        )
      )
    )
  ),
  ""
)</f>
        <v/>
      </c>
      <c r="AB28" t="str">
        <f>IFERROR(
  IF($B28=$B$2,
    VLOOKUP(S28, Action_Types!$A$2:$A$14, 1, FALSE),
    IF(Credit_Factors!$B28=Credit_Factors!$B$52,
      VLOOKUP(Credit_Factors!W28, Action_Types!$C$2:$C$14, 1, FALSE),
      IF(Credit_Factors!$B28=Credit_Factors!$B$51,
        VLOOKUP(Credit_Factors!O28, Action_Types!$G$2:$G$14, 1, FALSE),
        IF($B28=$B$54,
          VLOOKUP(_xlfn.CONCAT(O28&amp;" "&amp;$I$54), Action_Types!$E$2:$E$14, 1, FALSE),
          ""
        )
      )
    )
  ),
  ""
)</f>
        <v/>
      </c>
      <c r="AC28" t="str">
        <f>IFERROR(
  IF($B28=$B$2,
    VLOOKUP(T28, Action_Types!$A$2:$A$14, 1, FALSE),
    IF(Credit_Factors!$B28=Credit_Factors!$B$52,
      VLOOKUP(Credit_Factors!X28, Action_Types!$C$2:$C$14, 1, FALSE),
      IF(Credit_Factors!$B28=Credit_Factors!$B$51,
        VLOOKUP(Credit_Factors!P28, Action_Types!$G$2:$G$14, 1, FALSE),
        IF($B28=$B$54,
          VLOOKUP(_xlfn.CONCAT(P28&amp;" "&amp;$I$54), Action_Types!$E$2:$E$14, 1, FALSE),
          ""
        )
      )
    )
  ),
  ""
)</f>
        <v/>
      </c>
    </row>
    <row r="29" spans="1:29" x14ac:dyDescent="0.2">
      <c r="A29" t="s">
        <v>32</v>
      </c>
      <c r="B29" t="s">
        <v>78</v>
      </c>
      <c r="C29" t="s">
        <v>17</v>
      </c>
      <c r="D29">
        <v>0.35</v>
      </c>
      <c r="E29" t="s">
        <v>3</v>
      </c>
      <c r="F29" t="s">
        <v>4</v>
      </c>
      <c r="G29" t="s">
        <v>43</v>
      </c>
      <c r="H29" t="s">
        <v>27</v>
      </c>
      <c r="I29" t="b">
        <v>0</v>
      </c>
      <c r="J29" s="7"/>
      <c r="L29">
        <v>0</v>
      </c>
      <c r="M29" s="1" t="str">
        <f>IF(H29=$H$46,"Pay","")</f>
        <v>Pay</v>
      </c>
      <c r="Q29" s="1" t="str">
        <f t="shared" si="6"/>
        <v>Pay Revolving Credit Card Charged off</v>
      </c>
      <c r="R29" t="str">
        <f t="shared" si="0"/>
        <v xml:space="preserve"> Revolving Credit Card Charged off</v>
      </c>
      <c r="S29" t="str">
        <f t="shared" si="1"/>
        <v xml:space="preserve"> Revolving Credit Card Charged off</v>
      </c>
      <c r="T29" s="6" t="str">
        <f t="shared" si="2"/>
        <v xml:space="preserve"> Revolving Credit Card Charged off</v>
      </c>
      <c r="U29" t="str">
        <f t="shared" si="7"/>
        <v>Pay Revolving Credit Card</v>
      </c>
      <c r="V29" t="str">
        <f t="shared" si="3"/>
        <v xml:space="preserve"> Revolving Credit Card</v>
      </c>
      <c r="W29" t="str">
        <f t="shared" si="4"/>
        <v xml:space="preserve"> Revolving Credit Card</v>
      </c>
      <c r="X29" t="str">
        <f t="shared" si="5"/>
        <v xml:space="preserve"> Revolving Credit Card</v>
      </c>
      <c r="Y29" s="16" t="str">
        <f t="shared" si="8"/>
        <v>Pay FALSE</v>
      </c>
      <c r="Z29" s="1" t="str">
        <f>IFERROR(
  IF($B29=$B$2,
    VLOOKUP(Q29, Action_Types!$A$2:$A$14, 1, FALSE),
    IF(Credit_Factors!$B29=Credit_Factors!$B$52,
      VLOOKUP(Credit_Factors!U29, Action_Types!$C$2:$C$14, 1, FALSE),
      IF(Credit_Factors!$B29=Credit_Factors!$B$51,
        VLOOKUP(Credit_Factors!M29, Action_Types!$G$2:$G$14, 1, FALSE),
        IF($B29=$B$54,
          VLOOKUP(_xlfn.CONCAT(M29&amp;" "&amp;$I$54), Action_Types!$E$2:$E$14, 1, FALSE),
          ""
        )
      )
    )
  ),
  ""
)</f>
        <v>Pay Revolving Credit Card Charged Off</v>
      </c>
      <c r="AA29" t="str">
        <f>IFERROR(
  IF($B29=$B$2,
    VLOOKUP(R29, Action_Types!$A$2:$A$14, 1, FALSE),
    IF(Credit_Factors!$B29=Credit_Factors!$B$52,
      VLOOKUP(Credit_Factors!V29, Action_Types!$C$2:$C$14, 1, FALSE),
      IF(Credit_Factors!$B29=Credit_Factors!$B$51,
        VLOOKUP(Credit_Factors!N29, Action_Types!$G$2:$G$14, 1, FALSE),
        IF($B29=$B$54,
          VLOOKUP(_xlfn.CONCAT(N29&amp;" "&amp;$I$54), Action_Types!$E$2:$E$14, 1, FALSE),
          ""
        )
      )
    )
  ),
  ""
)</f>
        <v/>
      </c>
      <c r="AB29" t="str">
        <f>IFERROR(
  IF($B29=$B$2,
    VLOOKUP(S29, Action_Types!$A$2:$A$14, 1, FALSE),
    IF(Credit_Factors!$B29=Credit_Factors!$B$52,
      VLOOKUP(Credit_Factors!W29, Action_Types!$C$2:$C$14, 1, FALSE),
      IF(Credit_Factors!$B29=Credit_Factors!$B$51,
        VLOOKUP(Credit_Factors!O29, Action_Types!$G$2:$G$14, 1, FALSE),
        IF($B29=$B$54,
          VLOOKUP(_xlfn.CONCAT(O29&amp;" "&amp;$I$54), Action_Types!$E$2:$E$14, 1, FALSE),
          ""
        )
      )
    )
  ),
  ""
)</f>
        <v/>
      </c>
      <c r="AC29" t="str">
        <f>IFERROR(
  IF($B29=$B$2,
    VLOOKUP(T29, Action_Types!$A$2:$A$14, 1, FALSE),
    IF(Credit_Factors!$B29=Credit_Factors!$B$52,
      VLOOKUP(Credit_Factors!X29, Action_Types!$C$2:$C$14, 1, FALSE),
      IF(Credit_Factors!$B29=Credit_Factors!$B$51,
        VLOOKUP(Credit_Factors!P29, Action_Types!$G$2:$G$14, 1, FALSE),
        IF($B29=$B$54,
          VLOOKUP(_xlfn.CONCAT(P29&amp;" "&amp;$I$54), Action_Types!$E$2:$E$14, 1, FALSE),
          ""
        )
      )
    )
  ),
  ""
)</f>
        <v/>
      </c>
    </row>
    <row r="30" spans="1:29" x14ac:dyDescent="0.2">
      <c r="A30" t="s">
        <v>28</v>
      </c>
      <c r="B30" t="s">
        <v>78</v>
      </c>
      <c r="C30" t="s">
        <v>17</v>
      </c>
      <c r="D30">
        <v>0.35</v>
      </c>
      <c r="E30" t="s">
        <v>3</v>
      </c>
      <c r="F30" t="s">
        <v>4</v>
      </c>
      <c r="G30" t="s">
        <v>43</v>
      </c>
      <c r="H30" t="s">
        <v>27</v>
      </c>
      <c r="I30" t="b">
        <v>0</v>
      </c>
      <c r="J30" s="8" t="s">
        <v>71</v>
      </c>
      <c r="K30" t="s">
        <v>48</v>
      </c>
      <c r="L30">
        <v>0</v>
      </c>
      <c r="M30" s="1" t="str">
        <f>IF(H30=$H$46,"Pay","")</f>
        <v>Pay</v>
      </c>
      <c r="Q30" s="1" t="str">
        <f t="shared" si="6"/>
        <v>Pay Revolving Credit Card Charged off</v>
      </c>
      <c r="R30" t="str">
        <f t="shared" si="0"/>
        <v xml:space="preserve"> Revolving Credit Card Charged off</v>
      </c>
      <c r="S30" t="str">
        <f t="shared" si="1"/>
        <v xml:space="preserve"> Revolving Credit Card Charged off</v>
      </c>
      <c r="T30" s="6" t="str">
        <f t="shared" si="2"/>
        <v xml:space="preserve"> Revolving Credit Card Charged off</v>
      </c>
      <c r="U30" t="str">
        <f t="shared" si="7"/>
        <v>Pay Revolving Credit Card</v>
      </c>
      <c r="V30" t="str">
        <f t="shared" si="3"/>
        <v xml:space="preserve"> Revolving Credit Card</v>
      </c>
      <c r="W30" t="str">
        <f t="shared" si="4"/>
        <v xml:space="preserve"> Revolving Credit Card</v>
      </c>
      <c r="X30" t="str">
        <f t="shared" si="5"/>
        <v xml:space="preserve"> Revolving Credit Card</v>
      </c>
      <c r="Y30" s="16" t="str">
        <f t="shared" si="8"/>
        <v>Pay FALSE</v>
      </c>
      <c r="Z30" s="1" t="str">
        <f>IFERROR(
  IF($B30=$B$2,
    VLOOKUP(Q30, Action_Types!$A$2:$A$14, 1, FALSE),
    IF(Credit_Factors!$B30=Credit_Factors!$B$52,
      VLOOKUP(Credit_Factors!U30, Action_Types!$C$2:$C$14, 1, FALSE),
      IF(Credit_Factors!$B30=Credit_Factors!$B$51,
        VLOOKUP(Credit_Factors!M30, Action_Types!$G$2:$G$14, 1, FALSE),
        IF($B30=$B$54,
          VLOOKUP(_xlfn.CONCAT(M30&amp;" "&amp;$I$54), Action_Types!$E$2:$E$14, 1, FALSE),
          ""
        )
      )
    )
  ),
  ""
)</f>
        <v>Pay Revolving Credit Card Charged Off</v>
      </c>
      <c r="AA30" t="str">
        <f>IFERROR(
  IF($B30=$B$2,
    VLOOKUP(R30, Action_Types!$A$2:$A$14, 1, FALSE),
    IF(Credit_Factors!$B30=Credit_Factors!$B$52,
      VLOOKUP(Credit_Factors!V30, Action_Types!$C$2:$C$14, 1, FALSE),
      IF(Credit_Factors!$B30=Credit_Factors!$B$51,
        VLOOKUP(Credit_Factors!N30, Action_Types!$G$2:$G$14, 1, FALSE),
        IF($B30=$B$54,
          VLOOKUP(_xlfn.CONCAT(N30&amp;" "&amp;$I$54), Action_Types!$E$2:$E$14, 1, FALSE),
          ""
        )
      )
    )
  ),
  ""
)</f>
        <v/>
      </c>
      <c r="AB30" t="str">
        <f>IFERROR(
  IF($B30=$B$2,
    VLOOKUP(S30, Action_Types!$A$2:$A$14, 1, FALSE),
    IF(Credit_Factors!$B30=Credit_Factors!$B$52,
      VLOOKUP(Credit_Factors!W30, Action_Types!$C$2:$C$14, 1, FALSE),
      IF(Credit_Factors!$B30=Credit_Factors!$B$51,
        VLOOKUP(Credit_Factors!O30, Action_Types!$G$2:$G$14, 1, FALSE),
        IF($B30=$B$54,
          VLOOKUP(_xlfn.CONCAT(O30&amp;" "&amp;$I$54), Action_Types!$E$2:$E$14, 1, FALSE),
          ""
        )
      )
    )
  ),
  ""
)</f>
        <v/>
      </c>
      <c r="AC30" t="str">
        <f>IFERROR(
  IF($B30=$B$2,
    VLOOKUP(T30, Action_Types!$A$2:$A$14, 1, FALSE),
    IF(Credit_Factors!$B30=Credit_Factors!$B$52,
      VLOOKUP(Credit_Factors!X30, Action_Types!$C$2:$C$14, 1, FALSE),
      IF(Credit_Factors!$B30=Credit_Factors!$B$51,
        VLOOKUP(Credit_Factors!P30, Action_Types!$G$2:$G$14, 1, FALSE),
        IF($B30=$B$54,
          VLOOKUP(_xlfn.CONCAT(P30&amp;" "&amp;$I$54), Action_Types!$E$2:$E$14, 1, FALSE),
          ""
        )
      )
    )
  ),
  ""
)</f>
        <v/>
      </c>
    </row>
    <row r="31" spans="1:29" x14ac:dyDescent="0.2">
      <c r="A31" t="s">
        <v>25</v>
      </c>
      <c r="B31" t="s">
        <v>78</v>
      </c>
      <c r="C31" t="s">
        <v>17</v>
      </c>
      <c r="D31">
        <v>0.35</v>
      </c>
      <c r="E31" t="s">
        <v>3</v>
      </c>
      <c r="F31" t="s">
        <v>4</v>
      </c>
      <c r="G31" t="s">
        <v>43</v>
      </c>
      <c r="H31" t="s">
        <v>27</v>
      </c>
      <c r="I31" t="b">
        <v>0</v>
      </c>
      <c r="J31" s="7"/>
      <c r="L31">
        <v>0</v>
      </c>
      <c r="M31" s="1" t="str">
        <f>IF(H31=$H$46,"Pay","")</f>
        <v>Pay</v>
      </c>
      <c r="Q31" s="1" t="str">
        <f t="shared" si="6"/>
        <v>Pay Revolving Credit Card Charged off</v>
      </c>
      <c r="R31" t="str">
        <f t="shared" si="0"/>
        <v xml:space="preserve"> Revolving Credit Card Charged off</v>
      </c>
      <c r="S31" t="str">
        <f t="shared" si="1"/>
        <v xml:space="preserve"> Revolving Credit Card Charged off</v>
      </c>
      <c r="T31" s="6" t="str">
        <f t="shared" si="2"/>
        <v xml:space="preserve"> Revolving Credit Card Charged off</v>
      </c>
      <c r="U31" t="str">
        <f t="shared" si="7"/>
        <v>Pay Revolving Credit Card</v>
      </c>
      <c r="V31" t="str">
        <f t="shared" si="3"/>
        <v xml:space="preserve"> Revolving Credit Card</v>
      </c>
      <c r="W31" t="str">
        <f t="shared" si="4"/>
        <v xml:space="preserve"> Revolving Credit Card</v>
      </c>
      <c r="X31" t="str">
        <f t="shared" si="5"/>
        <v xml:space="preserve"> Revolving Credit Card</v>
      </c>
      <c r="Y31" s="16" t="str">
        <f t="shared" si="8"/>
        <v>Pay FALSE</v>
      </c>
      <c r="Z31" s="1" t="str">
        <f>IFERROR(
  IF($B31=$B$2,
    VLOOKUP(Q31, Action_Types!$A$2:$A$14, 1, FALSE),
    IF(Credit_Factors!$B31=Credit_Factors!$B$52,
      VLOOKUP(Credit_Factors!U31, Action_Types!$C$2:$C$14, 1, FALSE),
      IF(Credit_Factors!$B31=Credit_Factors!$B$51,
        VLOOKUP(Credit_Factors!M31, Action_Types!$G$2:$G$14, 1, FALSE),
        IF($B31=$B$54,
          VLOOKUP(_xlfn.CONCAT(M31&amp;" "&amp;$I$54), Action_Types!$E$2:$E$14, 1, FALSE),
          ""
        )
      )
    )
  ),
  ""
)</f>
        <v>Pay Revolving Credit Card Charged Off</v>
      </c>
      <c r="AA31" t="str">
        <f>IFERROR(
  IF($B31=$B$2,
    VLOOKUP(R31, Action_Types!$A$2:$A$14, 1, FALSE),
    IF(Credit_Factors!$B31=Credit_Factors!$B$52,
      VLOOKUP(Credit_Factors!V31, Action_Types!$C$2:$C$14, 1, FALSE),
      IF(Credit_Factors!$B31=Credit_Factors!$B$51,
        VLOOKUP(Credit_Factors!N31, Action_Types!$G$2:$G$14, 1, FALSE),
        IF($B31=$B$54,
          VLOOKUP(_xlfn.CONCAT(N31&amp;" "&amp;$I$54), Action_Types!$E$2:$E$14, 1, FALSE),
          ""
        )
      )
    )
  ),
  ""
)</f>
        <v/>
      </c>
      <c r="AB31" t="str">
        <f>IFERROR(
  IF($B31=$B$2,
    VLOOKUP(S31, Action_Types!$A$2:$A$14, 1, FALSE),
    IF(Credit_Factors!$B31=Credit_Factors!$B$52,
      VLOOKUP(Credit_Factors!W31, Action_Types!$C$2:$C$14, 1, FALSE),
      IF(Credit_Factors!$B31=Credit_Factors!$B$51,
        VLOOKUP(Credit_Factors!O31, Action_Types!$G$2:$G$14, 1, FALSE),
        IF($B31=$B$54,
          VLOOKUP(_xlfn.CONCAT(O31&amp;" "&amp;$I$54), Action_Types!$E$2:$E$14, 1, FALSE),
          ""
        )
      )
    )
  ),
  ""
)</f>
        <v/>
      </c>
      <c r="AC31" t="str">
        <f>IFERROR(
  IF($B31=$B$2,
    VLOOKUP(T31, Action_Types!$A$2:$A$14, 1, FALSE),
    IF(Credit_Factors!$B31=Credit_Factors!$B$52,
      VLOOKUP(Credit_Factors!X31, Action_Types!$C$2:$C$14, 1, FALSE),
      IF(Credit_Factors!$B31=Credit_Factors!$B$51,
        VLOOKUP(Credit_Factors!P31, Action_Types!$G$2:$G$14, 1, FALSE),
        IF($B31=$B$54,
          VLOOKUP(_xlfn.CONCAT(P31&amp;" "&amp;$I$54), Action_Types!$E$2:$E$14, 1, FALSE),
          ""
        )
      )
    )
  ),
  ""
)</f>
        <v/>
      </c>
    </row>
    <row r="32" spans="1:29" x14ac:dyDescent="0.2">
      <c r="A32" t="s">
        <v>24</v>
      </c>
      <c r="B32" t="s">
        <v>78</v>
      </c>
      <c r="C32" t="s">
        <v>17</v>
      </c>
      <c r="D32">
        <v>0.35</v>
      </c>
      <c r="E32" t="s">
        <v>5</v>
      </c>
      <c r="F32" t="s">
        <v>6</v>
      </c>
      <c r="G32" t="s">
        <v>43</v>
      </c>
      <c r="H32" t="s">
        <v>26</v>
      </c>
      <c r="I32" t="b">
        <v>0</v>
      </c>
      <c r="J32" s="7" t="s">
        <v>63</v>
      </c>
      <c r="K32" t="s">
        <v>67</v>
      </c>
      <c r="L32">
        <v>0</v>
      </c>
      <c r="M32" s="1"/>
      <c r="Q32" s="1" t="str">
        <f t="shared" si="6"/>
        <v xml:space="preserve"> Instalment Loan Charged off</v>
      </c>
      <c r="R32" t="str">
        <f t="shared" si="0"/>
        <v xml:space="preserve"> Instalment Loan Charged off</v>
      </c>
      <c r="S32" t="str">
        <f t="shared" si="1"/>
        <v xml:space="preserve"> Instalment Loan Charged off</v>
      </c>
      <c r="T32" s="6" t="str">
        <f t="shared" si="2"/>
        <v xml:space="preserve"> Instalment Loan Charged off</v>
      </c>
      <c r="U32" t="str">
        <f t="shared" si="7"/>
        <v xml:space="preserve"> Instalment Loan</v>
      </c>
      <c r="V32" t="str">
        <f t="shared" si="3"/>
        <v xml:space="preserve"> Instalment Loan</v>
      </c>
      <c r="W32" t="str">
        <f t="shared" si="4"/>
        <v xml:space="preserve"> Instalment Loan</v>
      </c>
      <c r="X32" t="str">
        <f t="shared" si="5"/>
        <v xml:space="preserve"> Instalment Loan</v>
      </c>
      <c r="Y32" s="16" t="str">
        <f t="shared" si="8"/>
        <v xml:space="preserve"> FALSE</v>
      </c>
      <c r="Z32" s="1" t="str">
        <f>IFERROR(
  IF($B32=$B$2,
    VLOOKUP(Q32, Action_Types!$A$2:$A$14, 1, FALSE),
    IF(Credit_Factors!$B32=Credit_Factors!$B$52,
      VLOOKUP(Credit_Factors!U32, Action_Types!$C$2:$C$14, 1, FALSE),
      IF(Credit_Factors!$B32=Credit_Factors!$B$51,
        VLOOKUP(Credit_Factors!M32, Action_Types!$G$2:$G$14, 1, FALSE),
        IF($B32=$B$54,
          VLOOKUP(_xlfn.CONCAT(M32&amp;" "&amp;$I$54), Action_Types!$E$2:$E$14, 1, FALSE),
          ""
        )
      )
    )
  ),
  ""
)</f>
        <v/>
      </c>
      <c r="AA32" t="str">
        <f>IFERROR(
  IF($B32=$B$2,
    VLOOKUP(R32, Action_Types!$A$2:$A$14, 1, FALSE),
    IF(Credit_Factors!$B32=Credit_Factors!$B$52,
      VLOOKUP(Credit_Factors!V32, Action_Types!$C$2:$C$14, 1, FALSE),
      IF(Credit_Factors!$B32=Credit_Factors!$B$51,
        VLOOKUP(Credit_Factors!N32, Action_Types!$G$2:$G$14, 1, FALSE),
        IF($B32=$B$54,
          VLOOKUP(_xlfn.CONCAT(N32&amp;" "&amp;$I$54), Action_Types!$E$2:$E$14, 1, FALSE),
          ""
        )
      )
    )
  ),
  ""
)</f>
        <v/>
      </c>
      <c r="AB32" t="str">
        <f>IFERROR(
  IF($B32=$B$2,
    VLOOKUP(S32, Action_Types!$A$2:$A$14, 1, FALSE),
    IF(Credit_Factors!$B32=Credit_Factors!$B$52,
      VLOOKUP(Credit_Factors!W32, Action_Types!$C$2:$C$14, 1, FALSE),
      IF(Credit_Factors!$B32=Credit_Factors!$B$51,
        VLOOKUP(Credit_Factors!O32, Action_Types!$G$2:$G$14, 1, FALSE),
        IF($B32=$B$54,
          VLOOKUP(_xlfn.CONCAT(O32&amp;" "&amp;$I$54), Action_Types!$E$2:$E$14, 1, FALSE),
          ""
        )
      )
    )
  ),
  ""
)</f>
        <v/>
      </c>
      <c r="AC32" t="str">
        <f>IFERROR(
  IF($B32=$B$2,
    VLOOKUP(T32, Action_Types!$A$2:$A$14, 1, FALSE),
    IF(Credit_Factors!$B32=Credit_Factors!$B$52,
      VLOOKUP(Credit_Factors!X32, Action_Types!$C$2:$C$14, 1, FALSE),
      IF(Credit_Factors!$B32=Credit_Factors!$B$51,
        VLOOKUP(Credit_Factors!P32, Action_Types!$G$2:$G$14, 1, FALSE),
        IF($B32=$B$54,
          VLOOKUP(_xlfn.CONCAT(P32&amp;" "&amp;$I$54), Action_Types!$E$2:$E$14, 1, FALSE),
          ""
        )
      )
    )
  ),
  ""
)</f>
        <v/>
      </c>
    </row>
    <row r="33" spans="1:29" x14ac:dyDescent="0.2">
      <c r="A33" t="s">
        <v>32</v>
      </c>
      <c r="B33" t="s">
        <v>78</v>
      </c>
      <c r="C33" t="s">
        <v>17</v>
      </c>
      <c r="D33">
        <v>0.35</v>
      </c>
      <c r="E33" t="s">
        <v>5</v>
      </c>
      <c r="F33" t="s">
        <v>6</v>
      </c>
      <c r="G33" t="s">
        <v>43</v>
      </c>
      <c r="H33" t="s">
        <v>26</v>
      </c>
      <c r="I33" t="b">
        <v>0</v>
      </c>
      <c r="J33" s="7"/>
      <c r="L33">
        <v>0</v>
      </c>
      <c r="M33" s="1"/>
      <c r="Q33" s="1" t="str">
        <f t="shared" si="6"/>
        <v xml:space="preserve"> Instalment Loan Charged off</v>
      </c>
      <c r="R33" t="str">
        <f t="shared" si="0"/>
        <v xml:space="preserve"> Instalment Loan Charged off</v>
      </c>
      <c r="S33" t="str">
        <f t="shared" si="1"/>
        <v xml:space="preserve"> Instalment Loan Charged off</v>
      </c>
      <c r="T33" s="6" t="str">
        <f t="shared" si="2"/>
        <v xml:space="preserve"> Instalment Loan Charged off</v>
      </c>
      <c r="U33" t="str">
        <f t="shared" si="7"/>
        <v xml:space="preserve"> Instalment Loan</v>
      </c>
      <c r="V33" t="str">
        <f t="shared" si="3"/>
        <v xml:space="preserve"> Instalment Loan</v>
      </c>
      <c r="W33" t="str">
        <f t="shared" si="4"/>
        <v xml:space="preserve"> Instalment Loan</v>
      </c>
      <c r="X33" t="str">
        <f t="shared" si="5"/>
        <v xml:space="preserve"> Instalment Loan</v>
      </c>
      <c r="Y33" s="16" t="str">
        <f t="shared" si="8"/>
        <v xml:space="preserve"> FALSE</v>
      </c>
      <c r="Z33" s="1" t="str">
        <f>IFERROR(
  IF($B33=$B$2,
    VLOOKUP(Q33, Action_Types!$A$2:$A$14, 1, FALSE),
    IF(Credit_Factors!$B33=Credit_Factors!$B$52,
      VLOOKUP(Credit_Factors!U33, Action_Types!$C$2:$C$14, 1, FALSE),
      IF(Credit_Factors!$B33=Credit_Factors!$B$51,
        VLOOKUP(Credit_Factors!M33, Action_Types!$G$2:$G$14, 1, FALSE),
        IF($B33=$B$54,
          VLOOKUP(_xlfn.CONCAT(M33&amp;" "&amp;$I$54), Action_Types!$E$2:$E$14, 1, FALSE),
          ""
        )
      )
    )
  ),
  ""
)</f>
        <v/>
      </c>
      <c r="AA33" t="str">
        <f>IFERROR(
  IF($B33=$B$2,
    VLOOKUP(R33, Action_Types!$A$2:$A$14, 1, FALSE),
    IF(Credit_Factors!$B33=Credit_Factors!$B$52,
      VLOOKUP(Credit_Factors!V33, Action_Types!$C$2:$C$14, 1, FALSE),
      IF(Credit_Factors!$B33=Credit_Factors!$B$51,
        VLOOKUP(Credit_Factors!N33, Action_Types!$G$2:$G$14, 1, FALSE),
        IF($B33=$B$54,
          VLOOKUP(_xlfn.CONCAT(N33&amp;" "&amp;$I$54), Action_Types!$E$2:$E$14, 1, FALSE),
          ""
        )
      )
    )
  ),
  ""
)</f>
        <v/>
      </c>
      <c r="AB33" t="str">
        <f>IFERROR(
  IF($B33=$B$2,
    VLOOKUP(S33, Action_Types!$A$2:$A$14, 1, FALSE),
    IF(Credit_Factors!$B33=Credit_Factors!$B$52,
      VLOOKUP(Credit_Factors!W33, Action_Types!$C$2:$C$14, 1, FALSE),
      IF(Credit_Factors!$B33=Credit_Factors!$B$51,
        VLOOKUP(Credit_Factors!O33, Action_Types!$G$2:$G$14, 1, FALSE),
        IF($B33=$B$54,
          VLOOKUP(_xlfn.CONCAT(O33&amp;" "&amp;$I$54), Action_Types!$E$2:$E$14, 1, FALSE),
          ""
        )
      )
    )
  ),
  ""
)</f>
        <v/>
      </c>
      <c r="AC33" t="str">
        <f>IFERROR(
  IF($B33=$B$2,
    VLOOKUP(T33, Action_Types!$A$2:$A$14, 1, FALSE),
    IF(Credit_Factors!$B33=Credit_Factors!$B$52,
      VLOOKUP(Credit_Factors!X33, Action_Types!$C$2:$C$14, 1, FALSE),
      IF(Credit_Factors!$B33=Credit_Factors!$B$51,
        VLOOKUP(Credit_Factors!P33, Action_Types!$G$2:$G$14, 1, FALSE),
        IF($B33=$B$54,
          VLOOKUP(_xlfn.CONCAT(P33&amp;" "&amp;$I$54), Action_Types!$E$2:$E$14, 1, FALSE),
          ""
        )
      )
    )
  ),
  ""
)</f>
        <v/>
      </c>
    </row>
    <row r="34" spans="1:29" x14ac:dyDescent="0.2">
      <c r="A34" t="s">
        <v>28</v>
      </c>
      <c r="B34" t="s">
        <v>78</v>
      </c>
      <c r="C34" t="s">
        <v>17</v>
      </c>
      <c r="D34">
        <v>0.35</v>
      </c>
      <c r="E34" t="s">
        <v>5</v>
      </c>
      <c r="F34" t="s">
        <v>6</v>
      </c>
      <c r="G34" t="s">
        <v>43</v>
      </c>
      <c r="H34" t="s">
        <v>26</v>
      </c>
      <c r="I34" t="b">
        <v>0</v>
      </c>
      <c r="J34" s="8" t="s">
        <v>71</v>
      </c>
      <c r="K34" t="s">
        <v>48</v>
      </c>
      <c r="L34">
        <v>0</v>
      </c>
      <c r="M34" s="1"/>
      <c r="Q34" s="1" t="str">
        <f t="shared" si="6"/>
        <v xml:space="preserve"> Instalment Loan Charged off</v>
      </c>
      <c r="R34" t="str">
        <f t="shared" si="0"/>
        <v xml:space="preserve"> Instalment Loan Charged off</v>
      </c>
      <c r="S34" t="str">
        <f t="shared" si="1"/>
        <v xml:space="preserve"> Instalment Loan Charged off</v>
      </c>
      <c r="T34" s="6" t="str">
        <f t="shared" si="2"/>
        <v xml:space="preserve"> Instalment Loan Charged off</v>
      </c>
      <c r="U34" t="str">
        <f t="shared" si="7"/>
        <v xml:space="preserve"> Instalment Loan</v>
      </c>
      <c r="V34" t="str">
        <f t="shared" si="3"/>
        <v xml:space="preserve"> Instalment Loan</v>
      </c>
      <c r="W34" t="str">
        <f t="shared" si="4"/>
        <v xml:space="preserve"> Instalment Loan</v>
      </c>
      <c r="X34" t="str">
        <f t="shared" si="5"/>
        <v xml:space="preserve"> Instalment Loan</v>
      </c>
      <c r="Y34" s="16" t="str">
        <f t="shared" si="8"/>
        <v xml:space="preserve"> FALSE</v>
      </c>
      <c r="Z34" s="1" t="str">
        <f>IFERROR(
  IF($B34=$B$2,
    VLOOKUP(Q34, Action_Types!$A$2:$A$14, 1, FALSE),
    IF(Credit_Factors!$B34=Credit_Factors!$B$52,
      VLOOKUP(Credit_Factors!U34, Action_Types!$C$2:$C$14, 1, FALSE),
      IF(Credit_Factors!$B34=Credit_Factors!$B$51,
        VLOOKUP(Credit_Factors!M34, Action_Types!$G$2:$G$14, 1, FALSE),
        IF($B34=$B$54,
          VLOOKUP(_xlfn.CONCAT(M34&amp;" "&amp;$I$54), Action_Types!$E$2:$E$14, 1, FALSE),
          ""
        )
      )
    )
  ),
  ""
)</f>
        <v/>
      </c>
      <c r="AA34" t="str">
        <f>IFERROR(
  IF($B34=$B$2,
    VLOOKUP(R34, Action_Types!$A$2:$A$14, 1, FALSE),
    IF(Credit_Factors!$B34=Credit_Factors!$B$52,
      VLOOKUP(Credit_Factors!V34, Action_Types!$C$2:$C$14, 1, FALSE),
      IF(Credit_Factors!$B34=Credit_Factors!$B$51,
        VLOOKUP(Credit_Factors!N34, Action_Types!$G$2:$G$14, 1, FALSE),
        IF($B34=$B$54,
          VLOOKUP(_xlfn.CONCAT(N34&amp;" "&amp;$I$54), Action_Types!$E$2:$E$14, 1, FALSE),
          ""
        )
      )
    )
  ),
  ""
)</f>
        <v/>
      </c>
      <c r="AB34" t="str">
        <f>IFERROR(
  IF($B34=$B$2,
    VLOOKUP(S34, Action_Types!$A$2:$A$14, 1, FALSE),
    IF(Credit_Factors!$B34=Credit_Factors!$B$52,
      VLOOKUP(Credit_Factors!W34, Action_Types!$C$2:$C$14, 1, FALSE),
      IF(Credit_Factors!$B34=Credit_Factors!$B$51,
        VLOOKUP(Credit_Factors!O34, Action_Types!$G$2:$G$14, 1, FALSE),
        IF($B34=$B$54,
          VLOOKUP(_xlfn.CONCAT(O34&amp;" "&amp;$I$54), Action_Types!$E$2:$E$14, 1, FALSE),
          ""
        )
      )
    )
  ),
  ""
)</f>
        <v/>
      </c>
      <c r="AC34" t="str">
        <f>IFERROR(
  IF($B34=$B$2,
    VLOOKUP(T34, Action_Types!$A$2:$A$14, 1, FALSE),
    IF(Credit_Factors!$B34=Credit_Factors!$B$52,
      VLOOKUP(Credit_Factors!X34, Action_Types!$C$2:$C$14, 1, FALSE),
      IF(Credit_Factors!$B34=Credit_Factors!$B$51,
        VLOOKUP(Credit_Factors!P34, Action_Types!$G$2:$G$14, 1, FALSE),
        IF($B34=$B$54,
          VLOOKUP(_xlfn.CONCAT(P34&amp;" "&amp;$I$54), Action_Types!$E$2:$E$14, 1, FALSE),
          ""
        )
      )
    )
  ),
  ""
)</f>
        <v/>
      </c>
    </row>
    <row r="35" spans="1:29" x14ac:dyDescent="0.2">
      <c r="A35" t="s">
        <v>24</v>
      </c>
      <c r="B35" t="s">
        <v>78</v>
      </c>
      <c r="C35" t="s">
        <v>17</v>
      </c>
      <c r="D35">
        <v>0.35</v>
      </c>
      <c r="E35" t="s">
        <v>5</v>
      </c>
      <c r="F35" t="s">
        <v>6</v>
      </c>
      <c r="G35" t="s">
        <v>43</v>
      </c>
      <c r="H35" t="s">
        <v>27</v>
      </c>
      <c r="I35" t="b">
        <v>0</v>
      </c>
      <c r="J35" s="7" t="s">
        <v>63</v>
      </c>
      <c r="K35" t="s">
        <v>67</v>
      </c>
      <c r="L35">
        <v>0</v>
      </c>
      <c r="M35" s="1" t="str">
        <f>IF(H35=$H$46,"Pay","")</f>
        <v>Pay</v>
      </c>
      <c r="Q35" s="1" t="str">
        <f t="shared" si="6"/>
        <v>Pay Instalment Loan Charged off</v>
      </c>
      <c r="R35" t="str">
        <f t="shared" si="0"/>
        <v xml:space="preserve"> Instalment Loan Charged off</v>
      </c>
      <c r="S35" t="str">
        <f t="shared" si="1"/>
        <v xml:space="preserve"> Instalment Loan Charged off</v>
      </c>
      <c r="T35" s="6" t="str">
        <f t="shared" si="2"/>
        <v xml:space="preserve"> Instalment Loan Charged off</v>
      </c>
      <c r="U35" t="str">
        <f t="shared" si="7"/>
        <v>Pay Instalment Loan</v>
      </c>
      <c r="V35" t="str">
        <f t="shared" si="3"/>
        <v xml:space="preserve"> Instalment Loan</v>
      </c>
      <c r="W35" t="str">
        <f t="shared" si="4"/>
        <v xml:space="preserve"> Instalment Loan</v>
      </c>
      <c r="X35" t="str">
        <f t="shared" si="5"/>
        <v xml:space="preserve"> Instalment Loan</v>
      </c>
      <c r="Y35" s="16" t="str">
        <f t="shared" si="8"/>
        <v>Pay FALSE</v>
      </c>
      <c r="Z35" s="1" t="str">
        <f>IFERROR(
  IF($B35=$B$2,
    VLOOKUP(Q35, Action_Types!$A$2:$A$14, 1, FALSE),
    IF(Credit_Factors!$B35=Credit_Factors!$B$52,
      VLOOKUP(Credit_Factors!U35, Action_Types!$C$2:$C$14, 1, FALSE),
      IF(Credit_Factors!$B35=Credit_Factors!$B$51,
        VLOOKUP(Credit_Factors!M35, Action_Types!$G$2:$G$14, 1, FALSE),
        IF($B35=$B$54,
          VLOOKUP(_xlfn.CONCAT(M35&amp;" "&amp;$I$54), Action_Types!$E$2:$E$14, 1, FALSE),
          ""
        )
      )
    )
  ),
  ""
)</f>
        <v>Pay Instalment Loan Charged Off</v>
      </c>
      <c r="AA35" t="str">
        <f>IFERROR(
  IF($B35=$B$2,
    VLOOKUP(R35, Action_Types!$A$2:$A$14, 1, FALSE),
    IF(Credit_Factors!$B35=Credit_Factors!$B$52,
      VLOOKUP(Credit_Factors!V35, Action_Types!$C$2:$C$14, 1, FALSE),
      IF(Credit_Factors!$B35=Credit_Factors!$B$51,
        VLOOKUP(Credit_Factors!N35, Action_Types!$G$2:$G$14, 1, FALSE),
        IF($B35=$B$54,
          VLOOKUP(_xlfn.CONCAT(N35&amp;" "&amp;$I$54), Action_Types!$E$2:$E$14, 1, FALSE),
          ""
        )
      )
    )
  ),
  ""
)</f>
        <v/>
      </c>
      <c r="AB35" t="str">
        <f>IFERROR(
  IF($B35=$B$2,
    VLOOKUP(S35, Action_Types!$A$2:$A$14, 1, FALSE),
    IF(Credit_Factors!$B35=Credit_Factors!$B$52,
      VLOOKUP(Credit_Factors!W35, Action_Types!$C$2:$C$14, 1, FALSE),
      IF(Credit_Factors!$B35=Credit_Factors!$B$51,
        VLOOKUP(Credit_Factors!O35, Action_Types!$G$2:$G$14, 1, FALSE),
        IF($B35=$B$54,
          VLOOKUP(_xlfn.CONCAT(O35&amp;" "&amp;$I$54), Action_Types!$E$2:$E$14, 1, FALSE),
          ""
        )
      )
    )
  ),
  ""
)</f>
        <v/>
      </c>
      <c r="AC35" t="str">
        <f>IFERROR(
  IF($B35=$B$2,
    VLOOKUP(T35, Action_Types!$A$2:$A$14, 1, FALSE),
    IF(Credit_Factors!$B35=Credit_Factors!$B$52,
      VLOOKUP(Credit_Factors!X35, Action_Types!$C$2:$C$14, 1, FALSE),
      IF(Credit_Factors!$B35=Credit_Factors!$B$51,
        VLOOKUP(Credit_Factors!P35, Action_Types!$G$2:$G$14, 1, FALSE),
        IF($B35=$B$54,
          VLOOKUP(_xlfn.CONCAT(P35&amp;" "&amp;$I$54), Action_Types!$E$2:$E$14, 1, FALSE),
          ""
        )
      )
    )
  ),
  ""
)</f>
        <v/>
      </c>
    </row>
    <row r="36" spans="1:29" x14ac:dyDescent="0.2">
      <c r="A36" t="s">
        <v>32</v>
      </c>
      <c r="B36" t="s">
        <v>78</v>
      </c>
      <c r="C36" t="s">
        <v>17</v>
      </c>
      <c r="D36">
        <v>0.35</v>
      </c>
      <c r="E36" t="s">
        <v>5</v>
      </c>
      <c r="F36" t="s">
        <v>6</v>
      </c>
      <c r="G36" t="s">
        <v>43</v>
      </c>
      <c r="H36" t="s">
        <v>27</v>
      </c>
      <c r="I36" t="b">
        <v>0</v>
      </c>
      <c r="J36" s="7"/>
      <c r="L36">
        <v>0</v>
      </c>
      <c r="M36" s="1" t="str">
        <f>IF(H36=$H$46,"Pay","")</f>
        <v>Pay</v>
      </c>
      <c r="Q36" s="1" t="str">
        <f t="shared" si="6"/>
        <v>Pay Instalment Loan Charged off</v>
      </c>
      <c r="R36" t="str">
        <f t="shared" si="0"/>
        <v xml:space="preserve"> Instalment Loan Charged off</v>
      </c>
      <c r="S36" t="str">
        <f t="shared" si="1"/>
        <v xml:space="preserve"> Instalment Loan Charged off</v>
      </c>
      <c r="T36" s="6" t="str">
        <f t="shared" si="2"/>
        <v xml:space="preserve"> Instalment Loan Charged off</v>
      </c>
      <c r="U36" t="str">
        <f t="shared" si="7"/>
        <v>Pay Instalment Loan</v>
      </c>
      <c r="V36" t="str">
        <f t="shared" si="3"/>
        <v xml:space="preserve"> Instalment Loan</v>
      </c>
      <c r="W36" t="str">
        <f t="shared" si="4"/>
        <v xml:space="preserve"> Instalment Loan</v>
      </c>
      <c r="X36" t="str">
        <f t="shared" si="5"/>
        <v xml:space="preserve"> Instalment Loan</v>
      </c>
      <c r="Y36" s="16" t="str">
        <f t="shared" si="8"/>
        <v>Pay FALSE</v>
      </c>
      <c r="Z36" s="1" t="str">
        <f>IFERROR(
  IF($B36=$B$2,
    VLOOKUP(Q36, Action_Types!$A$2:$A$14, 1, FALSE),
    IF(Credit_Factors!$B36=Credit_Factors!$B$52,
      VLOOKUP(Credit_Factors!U36, Action_Types!$C$2:$C$14, 1, FALSE),
      IF(Credit_Factors!$B36=Credit_Factors!$B$51,
        VLOOKUP(Credit_Factors!M36, Action_Types!$G$2:$G$14, 1, FALSE),
        IF($B36=$B$54,
          VLOOKUP(_xlfn.CONCAT(M36&amp;" "&amp;$I$54), Action_Types!$E$2:$E$14, 1, FALSE),
          ""
        )
      )
    )
  ),
  ""
)</f>
        <v>Pay Instalment Loan Charged Off</v>
      </c>
      <c r="AA36" t="str">
        <f>IFERROR(
  IF($B36=$B$2,
    VLOOKUP(R36, Action_Types!$A$2:$A$14, 1, FALSE),
    IF(Credit_Factors!$B36=Credit_Factors!$B$52,
      VLOOKUP(Credit_Factors!V36, Action_Types!$C$2:$C$14, 1, FALSE),
      IF(Credit_Factors!$B36=Credit_Factors!$B$51,
        VLOOKUP(Credit_Factors!N36, Action_Types!$G$2:$G$14, 1, FALSE),
        IF($B36=$B$54,
          VLOOKUP(_xlfn.CONCAT(N36&amp;" "&amp;$I$54), Action_Types!$E$2:$E$14, 1, FALSE),
          ""
        )
      )
    )
  ),
  ""
)</f>
        <v/>
      </c>
      <c r="AB36" t="str">
        <f>IFERROR(
  IF($B36=$B$2,
    VLOOKUP(S36, Action_Types!$A$2:$A$14, 1, FALSE),
    IF(Credit_Factors!$B36=Credit_Factors!$B$52,
      VLOOKUP(Credit_Factors!W36, Action_Types!$C$2:$C$14, 1, FALSE),
      IF(Credit_Factors!$B36=Credit_Factors!$B$51,
        VLOOKUP(Credit_Factors!O36, Action_Types!$G$2:$G$14, 1, FALSE),
        IF($B36=$B$54,
          VLOOKUP(_xlfn.CONCAT(O36&amp;" "&amp;$I$54), Action_Types!$E$2:$E$14, 1, FALSE),
          ""
        )
      )
    )
  ),
  ""
)</f>
        <v/>
      </c>
      <c r="AC36" t="str">
        <f>IFERROR(
  IF($B36=$B$2,
    VLOOKUP(T36, Action_Types!$A$2:$A$14, 1, FALSE),
    IF(Credit_Factors!$B36=Credit_Factors!$B$52,
      VLOOKUP(Credit_Factors!X36, Action_Types!$C$2:$C$14, 1, FALSE),
      IF(Credit_Factors!$B36=Credit_Factors!$B$51,
        VLOOKUP(Credit_Factors!P36, Action_Types!$G$2:$G$14, 1, FALSE),
        IF($B36=$B$54,
          VLOOKUP(_xlfn.CONCAT(P36&amp;" "&amp;$I$54), Action_Types!$E$2:$E$14, 1, FALSE),
          ""
        )
      )
    )
  ),
  ""
)</f>
        <v/>
      </c>
    </row>
    <row r="37" spans="1:29" x14ac:dyDescent="0.2">
      <c r="A37" t="s">
        <v>28</v>
      </c>
      <c r="B37" t="s">
        <v>78</v>
      </c>
      <c r="C37" t="s">
        <v>17</v>
      </c>
      <c r="D37">
        <v>0.35</v>
      </c>
      <c r="E37" t="s">
        <v>5</v>
      </c>
      <c r="F37" t="s">
        <v>6</v>
      </c>
      <c r="G37" t="s">
        <v>43</v>
      </c>
      <c r="H37" t="s">
        <v>27</v>
      </c>
      <c r="I37" t="b">
        <v>0</v>
      </c>
      <c r="J37" s="8" t="s">
        <v>71</v>
      </c>
      <c r="K37" t="s">
        <v>48</v>
      </c>
      <c r="L37">
        <v>0</v>
      </c>
      <c r="M37" s="1" t="str">
        <f>IF(H37=$H$46,"Pay","")</f>
        <v>Pay</v>
      </c>
      <c r="Q37" s="1" t="str">
        <f t="shared" si="6"/>
        <v>Pay Instalment Loan Charged off</v>
      </c>
      <c r="R37" t="str">
        <f t="shared" si="0"/>
        <v xml:space="preserve"> Instalment Loan Charged off</v>
      </c>
      <c r="S37" t="str">
        <f t="shared" si="1"/>
        <v xml:space="preserve"> Instalment Loan Charged off</v>
      </c>
      <c r="T37" s="6" t="str">
        <f t="shared" si="2"/>
        <v xml:space="preserve"> Instalment Loan Charged off</v>
      </c>
      <c r="U37" t="str">
        <f t="shared" si="7"/>
        <v>Pay Instalment Loan</v>
      </c>
      <c r="V37" t="str">
        <f t="shared" si="3"/>
        <v xml:space="preserve"> Instalment Loan</v>
      </c>
      <c r="W37" t="str">
        <f t="shared" si="4"/>
        <v xml:space="preserve"> Instalment Loan</v>
      </c>
      <c r="X37" t="str">
        <f t="shared" si="5"/>
        <v xml:space="preserve"> Instalment Loan</v>
      </c>
      <c r="Y37" s="16" t="str">
        <f t="shared" si="8"/>
        <v>Pay FALSE</v>
      </c>
      <c r="Z37" s="1" t="str">
        <f>IFERROR(
  IF($B37=$B$2,
    VLOOKUP(Q37, Action_Types!$A$2:$A$14, 1, FALSE),
    IF(Credit_Factors!$B37=Credit_Factors!$B$52,
      VLOOKUP(Credit_Factors!U37, Action_Types!$C$2:$C$14, 1, FALSE),
      IF(Credit_Factors!$B37=Credit_Factors!$B$51,
        VLOOKUP(Credit_Factors!M37, Action_Types!$G$2:$G$14, 1, FALSE),
        IF($B37=$B$54,
          VLOOKUP(_xlfn.CONCAT(M37&amp;" "&amp;$I$54), Action_Types!$E$2:$E$14, 1, FALSE),
          ""
        )
      )
    )
  ),
  ""
)</f>
        <v>Pay Instalment Loan Charged Off</v>
      </c>
      <c r="AA37" t="str">
        <f>IFERROR(
  IF($B37=$B$2,
    VLOOKUP(R37, Action_Types!$A$2:$A$14, 1, FALSE),
    IF(Credit_Factors!$B37=Credit_Factors!$B$52,
      VLOOKUP(Credit_Factors!V37, Action_Types!$C$2:$C$14, 1, FALSE),
      IF(Credit_Factors!$B37=Credit_Factors!$B$51,
        VLOOKUP(Credit_Factors!N37, Action_Types!$G$2:$G$14, 1, FALSE),
        IF($B37=$B$54,
          VLOOKUP(_xlfn.CONCAT(N37&amp;" "&amp;$I$54), Action_Types!$E$2:$E$14, 1, FALSE),
          ""
        )
      )
    )
  ),
  ""
)</f>
        <v/>
      </c>
      <c r="AB37" t="str">
        <f>IFERROR(
  IF($B37=$B$2,
    VLOOKUP(S37, Action_Types!$A$2:$A$14, 1, FALSE),
    IF(Credit_Factors!$B37=Credit_Factors!$B$52,
      VLOOKUP(Credit_Factors!W37, Action_Types!$C$2:$C$14, 1, FALSE),
      IF(Credit_Factors!$B37=Credit_Factors!$B$51,
        VLOOKUP(Credit_Factors!O37, Action_Types!$G$2:$G$14, 1, FALSE),
        IF($B37=$B$54,
          VLOOKUP(_xlfn.CONCAT(O37&amp;" "&amp;$I$54), Action_Types!$E$2:$E$14, 1, FALSE),
          ""
        )
      )
    )
  ),
  ""
)</f>
        <v/>
      </c>
      <c r="AC37" t="str">
        <f>IFERROR(
  IF($B37=$B$2,
    VLOOKUP(T37, Action_Types!$A$2:$A$14, 1, FALSE),
    IF(Credit_Factors!$B37=Credit_Factors!$B$52,
      VLOOKUP(Credit_Factors!X37, Action_Types!$C$2:$C$14, 1, FALSE),
      IF(Credit_Factors!$B37=Credit_Factors!$B$51,
        VLOOKUP(Credit_Factors!P37, Action_Types!$G$2:$G$14, 1, FALSE),
        IF($B37=$B$54,
          VLOOKUP(_xlfn.CONCAT(P37&amp;" "&amp;$I$54), Action_Types!$E$2:$E$14, 1, FALSE),
          ""
        )
      )
    )
  ),
  ""
)</f>
        <v/>
      </c>
    </row>
    <row r="38" spans="1:29" x14ac:dyDescent="0.2">
      <c r="A38" t="s">
        <v>25</v>
      </c>
      <c r="B38" t="s">
        <v>78</v>
      </c>
      <c r="C38" t="s">
        <v>17</v>
      </c>
      <c r="D38">
        <v>0.35</v>
      </c>
      <c r="E38" t="s">
        <v>5</v>
      </c>
      <c r="F38" t="s">
        <v>6</v>
      </c>
      <c r="G38" t="s">
        <v>43</v>
      </c>
      <c r="H38" t="s">
        <v>27</v>
      </c>
      <c r="I38" t="b">
        <v>0</v>
      </c>
      <c r="J38" s="7"/>
      <c r="L38">
        <v>0</v>
      </c>
      <c r="M38" s="1" t="str">
        <f>IF(H38=$H$46,"Pay","")</f>
        <v>Pay</v>
      </c>
      <c r="Q38" s="1" t="str">
        <f t="shared" si="6"/>
        <v>Pay Instalment Loan Charged off</v>
      </c>
      <c r="R38" t="str">
        <f t="shared" si="0"/>
        <v xml:space="preserve"> Instalment Loan Charged off</v>
      </c>
      <c r="S38" t="str">
        <f t="shared" si="1"/>
        <v xml:space="preserve"> Instalment Loan Charged off</v>
      </c>
      <c r="T38" s="6" t="str">
        <f t="shared" si="2"/>
        <v xml:space="preserve"> Instalment Loan Charged off</v>
      </c>
      <c r="U38" t="str">
        <f t="shared" si="7"/>
        <v>Pay Instalment Loan</v>
      </c>
      <c r="V38" t="str">
        <f t="shared" si="3"/>
        <v xml:space="preserve"> Instalment Loan</v>
      </c>
      <c r="W38" t="str">
        <f t="shared" si="4"/>
        <v xml:space="preserve"> Instalment Loan</v>
      </c>
      <c r="X38" t="str">
        <f t="shared" si="5"/>
        <v xml:space="preserve"> Instalment Loan</v>
      </c>
      <c r="Y38" s="16" t="str">
        <f t="shared" si="8"/>
        <v>Pay FALSE</v>
      </c>
      <c r="Z38" s="1" t="str">
        <f>IFERROR(
  IF($B38=$B$2,
    VLOOKUP(Q38, Action_Types!$A$2:$A$14, 1, FALSE),
    IF(Credit_Factors!$B38=Credit_Factors!$B$52,
      VLOOKUP(Credit_Factors!U38, Action_Types!$C$2:$C$14, 1, FALSE),
      IF(Credit_Factors!$B38=Credit_Factors!$B$51,
        VLOOKUP(Credit_Factors!M38, Action_Types!$G$2:$G$14, 1, FALSE),
        IF($B38=$B$54,
          VLOOKUP(_xlfn.CONCAT(M38&amp;" "&amp;$I$54), Action_Types!$E$2:$E$14, 1, FALSE),
          ""
        )
      )
    )
  ),
  ""
)</f>
        <v>Pay Instalment Loan Charged Off</v>
      </c>
      <c r="AA38" t="str">
        <f>IFERROR(
  IF($B38=$B$2,
    VLOOKUP(R38, Action_Types!$A$2:$A$14, 1, FALSE),
    IF(Credit_Factors!$B38=Credit_Factors!$B$52,
      VLOOKUP(Credit_Factors!V38, Action_Types!$C$2:$C$14, 1, FALSE),
      IF(Credit_Factors!$B38=Credit_Factors!$B$51,
        VLOOKUP(Credit_Factors!N38, Action_Types!$G$2:$G$14, 1, FALSE),
        IF($B38=$B$54,
          VLOOKUP(_xlfn.CONCAT(N38&amp;" "&amp;$I$54), Action_Types!$E$2:$E$14, 1, FALSE),
          ""
        )
      )
    )
  ),
  ""
)</f>
        <v/>
      </c>
      <c r="AB38" t="str">
        <f>IFERROR(
  IF($B38=$B$2,
    VLOOKUP(S38, Action_Types!$A$2:$A$14, 1, FALSE),
    IF(Credit_Factors!$B38=Credit_Factors!$B$52,
      VLOOKUP(Credit_Factors!W38, Action_Types!$C$2:$C$14, 1, FALSE),
      IF(Credit_Factors!$B38=Credit_Factors!$B$51,
        VLOOKUP(Credit_Factors!O38, Action_Types!$G$2:$G$14, 1, FALSE),
        IF($B38=$B$54,
          VLOOKUP(_xlfn.CONCAT(O38&amp;" "&amp;$I$54), Action_Types!$E$2:$E$14, 1, FALSE),
          ""
        )
      )
    )
  ),
  ""
)</f>
        <v/>
      </c>
      <c r="AC38" t="str">
        <f>IFERROR(
  IF($B38=$B$2,
    VLOOKUP(T38, Action_Types!$A$2:$A$14, 1, FALSE),
    IF(Credit_Factors!$B38=Credit_Factors!$B$52,
      VLOOKUP(Credit_Factors!X38, Action_Types!$C$2:$C$14, 1, FALSE),
      IF(Credit_Factors!$B38=Credit_Factors!$B$51,
        VLOOKUP(Credit_Factors!P38, Action_Types!$G$2:$G$14, 1, FALSE),
        IF($B38=$B$54,
          VLOOKUP(_xlfn.CONCAT(P38&amp;" "&amp;$I$54), Action_Types!$E$2:$E$14, 1, FALSE),
          ""
        )
      )
    )
  ),
  ""
)</f>
        <v/>
      </c>
    </row>
    <row r="39" spans="1:29" x14ac:dyDescent="0.2">
      <c r="A39" t="s">
        <v>32</v>
      </c>
      <c r="B39" t="s">
        <v>78</v>
      </c>
      <c r="C39" t="s">
        <v>17</v>
      </c>
      <c r="D39">
        <v>0.35</v>
      </c>
      <c r="E39" t="s">
        <v>3</v>
      </c>
      <c r="F39" t="s">
        <v>4</v>
      </c>
      <c r="G39" t="s">
        <v>23</v>
      </c>
      <c r="H39" t="s">
        <v>26</v>
      </c>
      <c r="I39" t="b">
        <v>0</v>
      </c>
      <c r="J39" s="7"/>
      <c r="L39">
        <v>0</v>
      </c>
      <c r="M39" s="1"/>
      <c r="Q39" s="1" t="str">
        <f t="shared" si="6"/>
        <v xml:space="preserve"> Revolving Credit Card Collection</v>
      </c>
      <c r="R39" t="str">
        <f t="shared" si="0"/>
        <v xml:space="preserve"> Revolving Credit Card Collection</v>
      </c>
      <c r="S39" t="str">
        <f t="shared" si="1"/>
        <v xml:space="preserve"> Revolving Credit Card Collection</v>
      </c>
      <c r="T39" s="6" t="str">
        <f t="shared" si="2"/>
        <v xml:space="preserve"> Revolving Credit Card Collection</v>
      </c>
      <c r="U39" t="str">
        <f t="shared" si="7"/>
        <v xml:space="preserve"> Revolving Credit Card</v>
      </c>
      <c r="V39" t="str">
        <f t="shared" si="3"/>
        <v xml:space="preserve"> Revolving Credit Card</v>
      </c>
      <c r="W39" t="str">
        <f t="shared" si="4"/>
        <v xml:space="preserve"> Revolving Credit Card</v>
      </c>
      <c r="X39" t="str">
        <f t="shared" si="5"/>
        <v xml:space="preserve"> Revolving Credit Card</v>
      </c>
      <c r="Y39" s="16" t="str">
        <f t="shared" si="8"/>
        <v xml:space="preserve"> FALSE</v>
      </c>
      <c r="Z39" s="1" t="str">
        <f>IFERROR(
  IF($B39=$B$2,
    VLOOKUP(Q39, Action_Types!$A$2:$A$14, 1, FALSE),
    IF(Credit_Factors!$B39=Credit_Factors!$B$52,
      VLOOKUP(Credit_Factors!U39, Action_Types!$C$2:$C$14, 1, FALSE),
      IF(Credit_Factors!$B39=Credit_Factors!$B$51,
        VLOOKUP(Credit_Factors!M39, Action_Types!$G$2:$G$14, 1, FALSE),
        IF($B39=$B$54,
          VLOOKUP(_xlfn.CONCAT(M39&amp;" "&amp;$I$54), Action_Types!$E$2:$E$14, 1, FALSE),
          ""
        )
      )
    )
  ),
  ""
)</f>
        <v/>
      </c>
      <c r="AA39" t="str">
        <f>IFERROR(
  IF($B39=$B$2,
    VLOOKUP(R39, Action_Types!$A$2:$A$14, 1, FALSE),
    IF(Credit_Factors!$B39=Credit_Factors!$B$52,
      VLOOKUP(Credit_Factors!V39, Action_Types!$C$2:$C$14, 1, FALSE),
      IF(Credit_Factors!$B39=Credit_Factors!$B$51,
        VLOOKUP(Credit_Factors!N39, Action_Types!$G$2:$G$14, 1, FALSE),
        IF($B39=$B$54,
          VLOOKUP(_xlfn.CONCAT(N39&amp;" "&amp;$I$54), Action_Types!$E$2:$E$14, 1, FALSE),
          ""
        )
      )
    )
  ),
  ""
)</f>
        <v/>
      </c>
      <c r="AB39" t="str">
        <f>IFERROR(
  IF($B39=$B$2,
    VLOOKUP(S39, Action_Types!$A$2:$A$14, 1, FALSE),
    IF(Credit_Factors!$B39=Credit_Factors!$B$52,
      VLOOKUP(Credit_Factors!W39, Action_Types!$C$2:$C$14, 1, FALSE),
      IF(Credit_Factors!$B39=Credit_Factors!$B$51,
        VLOOKUP(Credit_Factors!O39, Action_Types!$G$2:$G$14, 1, FALSE),
        IF($B39=$B$54,
          VLOOKUP(_xlfn.CONCAT(O39&amp;" "&amp;$I$54), Action_Types!$E$2:$E$14, 1, FALSE),
          ""
        )
      )
    )
  ),
  ""
)</f>
        <v/>
      </c>
      <c r="AC39" t="str">
        <f>IFERROR(
  IF($B39=$B$2,
    VLOOKUP(T39, Action_Types!$A$2:$A$14, 1, FALSE),
    IF(Credit_Factors!$B39=Credit_Factors!$B$52,
      VLOOKUP(Credit_Factors!X39, Action_Types!$C$2:$C$14, 1, FALSE),
      IF(Credit_Factors!$B39=Credit_Factors!$B$51,
        VLOOKUP(Credit_Factors!P39, Action_Types!$G$2:$G$14, 1, FALSE),
        IF($B39=$B$54,
          VLOOKUP(_xlfn.CONCAT(P39&amp;" "&amp;$I$54), Action_Types!$E$2:$E$14, 1, FALSE),
          ""
        )
      )
    )
  ),
  ""
)</f>
        <v/>
      </c>
    </row>
    <row r="40" spans="1:29" x14ac:dyDescent="0.2">
      <c r="A40" t="s">
        <v>28</v>
      </c>
      <c r="B40" t="s">
        <v>78</v>
      </c>
      <c r="C40" t="s">
        <v>17</v>
      </c>
      <c r="D40">
        <v>0.35</v>
      </c>
      <c r="E40" t="s">
        <v>3</v>
      </c>
      <c r="F40" t="s">
        <v>4</v>
      </c>
      <c r="G40" t="s">
        <v>23</v>
      </c>
      <c r="H40" t="s">
        <v>26</v>
      </c>
      <c r="I40" t="b">
        <v>0</v>
      </c>
      <c r="J40" s="8" t="s">
        <v>71</v>
      </c>
      <c r="K40" t="s">
        <v>48</v>
      </c>
      <c r="L40">
        <v>0</v>
      </c>
      <c r="M40" s="1"/>
      <c r="Q40" s="1" t="str">
        <f t="shared" si="6"/>
        <v xml:space="preserve"> Revolving Credit Card Collection</v>
      </c>
      <c r="R40" t="str">
        <f t="shared" si="0"/>
        <v xml:space="preserve"> Revolving Credit Card Collection</v>
      </c>
      <c r="S40" t="str">
        <f t="shared" si="1"/>
        <v xml:space="preserve"> Revolving Credit Card Collection</v>
      </c>
      <c r="T40" s="6" t="str">
        <f t="shared" si="2"/>
        <v xml:space="preserve"> Revolving Credit Card Collection</v>
      </c>
      <c r="U40" t="str">
        <f t="shared" si="7"/>
        <v xml:space="preserve"> Revolving Credit Card</v>
      </c>
      <c r="V40" t="str">
        <f t="shared" si="3"/>
        <v xml:space="preserve"> Revolving Credit Card</v>
      </c>
      <c r="W40" t="str">
        <f t="shared" si="4"/>
        <v xml:space="preserve"> Revolving Credit Card</v>
      </c>
      <c r="X40" t="str">
        <f t="shared" si="5"/>
        <v xml:space="preserve"> Revolving Credit Card</v>
      </c>
      <c r="Y40" s="16" t="str">
        <f t="shared" si="8"/>
        <v xml:space="preserve"> FALSE</v>
      </c>
      <c r="Z40" s="1" t="str">
        <f>IFERROR(
  IF($B40=$B$2,
    VLOOKUP(Q40, Action_Types!$A$2:$A$14, 1, FALSE),
    IF(Credit_Factors!$B40=Credit_Factors!$B$52,
      VLOOKUP(Credit_Factors!U40, Action_Types!$C$2:$C$14, 1, FALSE),
      IF(Credit_Factors!$B40=Credit_Factors!$B$51,
        VLOOKUP(Credit_Factors!M40, Action_Types!$G$2:$G$14, 1, FALSE),
        IF($B40=$B$54,
          VLOOKUP(_xlfn.CONCAT(M40&amp;" "&amp;$I$54), Action_Types!$E$2:$E$14, 1, FALSE),
          ""
        )
      )
    )
  ),
  ""
)</f>
        <v/>
      </c>
      <c r="AA40" t="str">
        <f>IFERROR(
  IF($B40=$B$2,
    VLOOKUP(R40, Action_Types!$A$2:$A$14, 1, FALSE),
    IF(Credit_Factors!$B40=Credit_Factors!$B$52,
      VLOOKUP(Credit_Factors!V40, Action_Types!$C$2:$C$14, 1, FALSE),
      IF(Credit_Factors!$B40=Credit_Factors!$B$51,
        VLOOKUP(Credit_Factors!N40, Action_Types!$G$2:$G$14, 1, FALSE),
        IF($B40=$B$54,
          VLOOKUP(_xlfn.CONCAT(N40&amp;" "&amp;$I$54), Action_Types!$E$2:$E$14, 1, FALSE),
          ""
        )
      )
    )
  ),
  ""
)</f>
        <v/>
      </c>
      <c r="AB40" t="str">
        <f>IFERROR(
  IF($B40=$B$2,
    VLOOKUP(S40, Action_Types!$A$2:$A$14, 1, FALSE),
    IF(Credit_Factors!$B40=Credit_Factors!$B$52,
      VLOOKUP(Credit_Factors!W40, Action_Types!$C$2:$C$14, 1, FALSE),
      IF(Credit_Factors!$B40=Credit_Factors!$B$51,
        VLOOKUP(Credit_Factors!O40, Action_Types!$G$2:$G$14, 1, FALSE),
        IF($B40=$B$54,
          VLOOKUP(_xlfn.CONCAT(O40&amp;" "&amp;$I$54), Action_Types!$E$2:$E$14, 1, FALSE),
          ""
        )
      )
    )
  ),
  ""
)</f>
        <v/>
      </c>
      <c r="AC40" t="str">
        <f>IFERROR(
  IF($B40=$B$2,
    VLOOKUP(T40, Action_Types!$A$2:$A$14, 1, FALSE),
    IF(Credit_Factors!$B40=Credit_Factors!$B$52,
      VLOOKUP(Credit_Factors!X40, Action_Types!$C$2:$C$14, 1, FALSE),
      IF(Credit_Factors!$B40=Credit_Factors!$B$51,
        VLOOKUP(Credit_Factors!P40, Action_Types!$G$2:$G$14, 1, FALSE),
        IF($B40=$B$54,
          VLOOKUP(_xlfn.CONCAT(P40&amp;" "&amp;$I$54), Action_Types!$E$2:$E$14, 1, FALSE),
          ""
        )
      )
    )
  ),
  ""
)</f>
        <v/>
      </c>
    </row>
    <row r="41" spans="1:29" x14ac:dyDescent="0.2">
      <c r="A41" t="s">
        <v>32</v>
      </c>
      <c r="B41" t="s">
        <v>78</v>
      </c>
      <c r="C41" t="s">
        <v>17</v>
      </c>
      <c r="D41">
        <v>0.35</v>
      </c>
      <c r="E41" t="s">
        <v>3</v>
      </c>
      <c r="F41" t="s">
        <v>4</v>
      </c>
      <c r="G41" t="s">
        <v>23</v>
      </c>
      <c r="H41" t="s">
        <v>27</v>
      </c>
      <c r="I41" t="b">
        <v>0</v>
      </c>
      <c r="J41" s="7"/>
      <c r="L41">
        <v>0</v>
      </c>
      <c r="M41" s="1" t="str">
        <f>IF(H41=$H$46,"Pay","")</f>
        <v>Pay</v>
      </c>
      <c r="Q41" s="1" t="str">
        <f t="shared" si="6"/>
        <v>Pay Revolving Credit Card Collection</v>
      </c>
      <c r="R41" t="str">
        <f t="shared" si="0"/>
        <v xml:space="preserve"> Revolving Credit Card Collection</v>
      </c>
      <c r="S41" t="str">
        <f t="shared" si="1"/>
        <v xml:space="preserve"> Revolving Credit Card Collection</v>
      </c>
      <c r="T41" s="6" t="str">
        <f t="shared" si="2"/>
        <v xml:space="preserve"> Revolving Credit Card Collection</v>
      </c>
      <c r="U41" t="str">
        <f t="shared" si="7"/>
        <v>Pay Revolving Credit Card</v>
      </c>
      <c r="V41" t="str">
        <f t="shared" si="3"/>
        <v xml:space="preserve"> Revolving Credit Card</v>
      </c>
      <c r="W41" t="str">
        <f t="shared" si="4"/>
        <v xml:space="preserve"> Revolving Credit Card</v>
      </c>
      <c r="X41" t="str">
        <f t="shared" si="5"/>
        <v xml:space="preserve"> Revolving Credit Card</v>
      </c>
      <c r="Y41" s="16" t="str">
        <f t="shared" si="8"/>
        <v>Pay FALSE</v>
      </c>
      <c r="Z41" s="1" t="str">
        <f>IFERROR(
  IF($B41=$B$2,
    VLOOKUP(Q41, Action_Types!$A$2:$A$14, 1, FALSE),
    IF(Credit_Factors!$B41=Credit_Factors!$B$52,
      VLOOKUP(Credit_Factors!U41, Action_Types!$C$2:$C$14, 1, FALSE),
      IF(Credit_Factors!$B41=Credit_Factors!$B$51,
        VLOOKUP(Credit_Factors!M41, Action_Types!$G$2:$G$14, 1, FALSE),
        IF($B41=$B$54,
          VLOOKUP(_xlfn.CONCAT(M41&amp;" "&amp;$I$54), Action_Types!$E$2:$E$14, 1, FALSE),
          ""
        )
      )
    )
  ),
  ""
)</f>
        <v>Pay Revolving Credit Card Collection</v>
      </c>
      <c r="AA41" t="str">
        <f>IFERROR(
  IF($B41=$B$2,
    VLOOKUP(R41, Action_Types!$A$2:$A$14, 1, FALSE),
    IF(Credit_Factors!$B41=Credit_Factors!$B$52,
      VLOOKUP(Credit_Factors!V41, Action_Types!$C$2:$C$14, 1, FALSE),
      IF(Credit_Factors!$B41=Credit_Factors!$B$51,
        VLOOKUP(Credit_Factors!N41, Action_Types!$G$2:$G$14, 1, FALSE),
        IF($B41=$B$54,
          VLOOKUP(_xlfn.CONCAT(N41&amp;" "&amp;$I$54), Action_Types!$E$2:$E$14, 1, FALSE),
          ""
        )
      )
    )
  ),
  ""
)</f>
        <v/>
      </c>
      <c r="AB41" t="str">
        <f>IFERROR(
  IF($B41=$B$2,
    VLOOKUP(S41, Action_Types!$A$2:$A$14, 1, FALSE),
    IF(Credit_Factors!$B41=Credit_Factors!$B$52,
      VLOOKUP(Credit_Factors!W41, Action_Types!$C$2:$C$14, 1, FALSE),
      IF(Credit_Factors!$B41=Credit_Factors!$B$51,
        VLOOKUP(Credit_Factors!O41, Action_Types!$G$2:$G$14, 1, FALSE),
        IF($B41=$B$54,
          VLOOKUP(_xlfn.CONCAT(O41&amp;" "&amp;$I$54), Action_Types!$E$2:$E$14, 1, FALSE),
          ""
        )
      )
    )
  ),
  ""
)</f>
        <v/>
      </c>
      <c r="AC41" t="str">
        <f>IFERROR(
  IF($B41=$B$2,
    VLOOKUP(T41, Action_Types!$A$2:$A$14, 1, FALSE),
    IF(Credit_Factors!$B41=Credit_Factors!$B$52,
      VLOOKUP(Credit_Factors!X41, Action_Types!$C$2:$C$14, 1, FALSE),
      IF(Credit_Factors!$B41=Credit_Factors!$B$51,
        VLOOKUP(Credit_Factors!P41, Action_Types!$G$2:$G$14, 1, FALSE),
        IF($B41=$B$54,
          VLOOKUP(_xlfn.CONCAT(P41&amp;" "&amp;$I$54), Action_Types!$E$2:$E$14, 1, FALSE),
          ""
        )
      )
    )
  ),
  ""
)</f>
        <v/>
      </c>
    </row>
    <row r="42" spans="1:29" x14ac:dyDescent="0.2">
      <c r="A42" t="s">
        <v>28</v>
      </c>
      <c r="B42" t="s">
        <v>78</v>
      </c>
      <c r="C42" t="s">
        <v>17</v>
      </c>
      <c r="D42">
        <v>0.35</v>
      </c>
      <c r="E42" t="s">
        <v>3</v>
      </c>
      <c r="F42" t="s">
        <v>4</v>
      </c>
      <c r="G42" t="s">
        <v>23</v>
      </c>
      <c r="H42" t="s">
        <v>27</v>
      </c>
      <c r="I42" t="b">
        <v>0</v>
      </c>
      <c r="J42" s="8" t="s">
        <v>71</v>
      </c>
      <c r="K42" t="s">
        <v>48</v>
      </c>
      <c r="L42">
        <v>0</v>
      </c>
      <c r="M42" s="1" t="str">
        <f>IF(H42=$H$46,"Pay","")</f>
        <v>Pay</v>
      </c>
      <c r="Q42" s="1" t="str">
        <f t="shared" si="6"/>
        <v>Pay Revolving Credit Card Collection</v>
      </c>
      <c r="R42" t="str">
        <f t="shared" si="0"/>
        <v xml:space="preserve"> Revolving Credit Card Collection</v>
      </c>
      <c r="S42" t="str">
        <f t="shared" si="1"/>
        <v xml:space="preserve"> Revolving Credit Card Collection</v>
      </c>
      <c r="T42" s="6" t="str">
        <f t="shared" si="2"/>
        <v xml:space="preserve"> Revolving Credit Card Collection</v>
      </c>
      <c r="U42" t="str">
        <f t="shared" si="7"/>
        <v>Pay Revolving Credit Card</v>
      </c>
      <c r="V42" t="str">
        <f t="shared" si="3"/>
        <v xml:space="preserve"> Revolving Credit Card</v>
      </c>
      <c r="W42" t="str">
        <f t="shared" si="4"/>
        <v xml:space="preserve"> Revolving Credit Card</v>
      </c>
      <c r="X42" t="str">
        <f t="shared" si="5"/>
        <v xml:space="preserve"> Revolving Credit Card</v>
      </c>
      <c r="Y42" s="16" t="str">
        <f t="shared" si="8"/>
        <v>Pay FALSE</v>
      </c>
      <c r="Z42" s="1" t="str">
        <f>IFERROR(
  IF($B42=$B$2,
    VLOOKUP(Q42, Action_Types!$A$2:$A$14, 1, FALSE),
    IF(Credit_Factors!$B42=Credit_Factors!$B$52,
      VLOOKUP(Credit_Factors!U42, Action_Types!$C$2:$C$14, 1, FALSE),
      IF(Credit_Factors!$B42=Credit_Factors!$B$51,
        VLOOKUP(Credit_Factors!M42, Action_Types!$G$2:$G$14, 1, FALSE),
        IF($B42=$B$54,
          VLOOKUP(_xlfn.CONCAT(M42&amp;" "&amp;$I$54), Action_Types!$E$2:$E$14, 1, FALSE),
          ""
        )
      )
    )
  ),
  ""
)</f>
        <v>Pay Revolving Credit Card Collection</v>
      </c>
      <c r="AA42" t="str">
        <f>IFERROR(
  IF($B42=$B$2,
    VLOOKUP(R42, Action_Types!$A$2:$A$14, 1, FALSE),
    IF(Credit_Factors!$B42=Credit_Factors!$B$52,
      VLOOKUP(Credit_Factors!V42, Action_Types!$C$2:$C$14, 1, FALSE),
      IF(Credit_Factors!$B42=Credit_Factors!$B$51,
        VLOOKUP(Credit_Factors!N42, Action_Types!$G$2:$G$14, 1, FALSE),
        IF($B42=$B$54,
          VLOOKUP(_xlfn.CONCAT(N42&amp;" "&amp;$I$54), Action_Types!$E$2:$E$14, 1, FALSE),
          ""
        )
      )
    )
  ),
  ""
)</f>
        <v/>
      </c>
      <c r="AB42" t="str">
        <f>IFERROR(
  IF($B42=$B$2,
    VLOOKUP(S42, Action_Types!$A$2:$A$14, 1, FALSE),
    IF(Credit_Factors!$B42=Credit_Factors!$B$52,
      VLOOKUP(Credit_Factors!W42, Action_Types!$C$2:$C$14, 1, FALSE),
      IF(Credit_Factors!$B42=Credit_Factors!$B$51,
        VLOOKUP(Credit_Factors!O42, Action_Types!$G$2:$G$14, 1, FALSE),
        IF($B42=$B$54,
          VLOOKUP(_xlfn.CONCAT(O42&amp;" "&amp;$I$54), Action_Types!$E$2:$E$14, 1, FALSE),
          ""
        )
      )
    )
  ),
  ""
)</f>
        <v/>
      </c>
      <c r="AC42" t="str">
        <f>IFERROR(
  IF($B42=$B$2,
    VLOOKUP(T42, Action_Types!$A$2:$A$14, 1, FALSE),
    IF(Credit_Factors!$B42=Credit_Factors!$B$52,
      VLOOKUP(Credit_Factors!X42, Action_Types!$C$2:$C$14, 1, FALSE),
      IF(Credit_Factors!$B42=Credit_Factors!$B$51,
        VLOOKUP(Credit_Factors!P42, Action_Types!$G$2:$G$14, 1, FALSE),
        IF($B42=$B$54,
          VLOOKUP(_xlfn.CONCAT(P42&amp;" "&amp;$I$54), Action_Types!$E$2:$E$14, 1, FALSE),
          ""
        )
      )
    )
  ),
  ""
)</f>
        <v/>
      </c>
    </row>
    <row r="43" spans="1:29" x14ac:dyDescent="0.2">
      <c r="A43" t="s">
        <v>25</v>
      </c>
      <c r="B43" t="s">
        <v>78</v>
      </c>
      <c r="C43" t="s">
        <v>17</v>
      </c>
      <c r="D43">
        <v>0.35</v>
      </c>
      <c r="E43" t="s">
        <v>3</v>
      </c>
      <c r="F43" t="s">
        <v>4</v>
      </c>
      <c r="G43" t="s">
        <v>23</v>
      </c>
      <c r="H43" t="s">
        <v>27</v>
      </c>
      <c r="I43" t="b">
        <v>0</v>
      </c>
      <c r="L43">
        <v>0</v>
      </c>
      <c r="M43" s="1" t="str">
        <f>IF(H43=$H$46,"Pay","")</f>
        <v>Pay</v>
      </c>
      <c r="Q43" s="1" t="str">
        <f t="shared" si="6"/>
        <v>Pay Revolving Credit Card Collection</v>
      </c>
      <c r="R43" t="str">
        <f t="shared" si="0"/>
        <v xml:space="preserve"> Revolving Credit Card Collection</v>
      </c>
      <c r="S43" t="str">
        <f t="shared" si="1"/>
        <v xml:space="preserve"> Revolving Credit Card Collection</v>
      </c>
      <c r="T43" s="6" t="str">
        <f t="shared" si="2"/>
        <v xml:space="preserve"> Revolving Credit Card Collection</v>
      </c>
      <c r="U43" t="str">
        <f t="shared" si="7"/>
        <v>Pay Revolving Credit Card</v>
      </c>
      <c r="V43" t="str">
        <f t="shared" si="3"/>
        <v xml:space="preserve"> Revolving Credit Card</v>
      </c>
      <c r="W43" t="str">
        <f t="shared" si="4"/>
        <v xml:space="preserve"> Revolving Credit Card</v>
      </c>
      <c r="X43" t="str">
        <f t="shared" si="5"/>
        <v xml:space="preserve"> Revolving Credit Card</v>
      </c>
      <c r="Y43" s="16" t="str">
        <f t="shared" si="8"/>
        <v>Pay FALSE</v>
      </c>
      <c r="Z43" s="1" t="str">
        <f>IFERROR(
  IF($B43=$B$2,
    VLOOKUP(Q43, Action_Types!$A$2:$A$14, 1, FALSE),
    IF(Credit_Factors!$B43=Credit_Factors!$B$52,
      VLOOKUP(Credit_Factors!U43, Action_Types!$C$2:$C$14, 1, FALSE),
      IF(Credit_Factors!$B43=Credit_Factors!$B$51,
        VLOOKUP(Credit_Factors!M43, Action_Types!$G$2:$G$14, 1, FALSE),
        IF($B43=$B$54,
          VLOOKUP(_xlfn.CONCAT(M43&amp;" "&amp;$I$54), Action_Types!$E$2:$E$14, 1, FALSE),
          ""
        )
      )
    )
  ),
  ""
)</f>
        <v>Pay Revolving Credit Card Collection</v>
      </c>
      <c r="AA43" t="str">
        <f>IFERROR(
  IF($B43=$B$2,
    VLOOKUP(R43, Action_Types!$A$2:$A$14, 1, FALSE),
    IF(Credit_Factors!$B43=Credit_Factors!$B$52,
      VLOOKUP(Credit_Factors!V43, Action_Types!$C$2:$C$14, 1, FALSE),
      IF(Credit_Factors!$B43=Credit_Factors!$B$51,
        VLOOKUP(Credit_Factors!N43, Action_Types!$G$2:$G$14, 1, FALSE),
        IF($B43=$B$54,
          VLOOKUP(_xlfn.CONCAT(N43&amp;" "&amp;$I$54), Action_Types!$E$2:$E$14, 1, FALSE),
          ""
        )
      )
    )
  ),
  ""
)</f>
        <v/>
      </c>
      <c r="AB43" t="str">
        <f>IFERROR(
  IF($B43=$B$2,
    VLOOKUP(S43, Action_Types!$A$2:$A$14, 1, FALSE),
    IF(Credit_Factors!$B43=Credit_Factors!$B$52,
      VLOOKUP(Credit_Factors!W43, Action_Types!$C$2:$C$14, 1, FALSE),
      IF(Credit_Factors!$B43=Credit_Factors!$B$51,
        VLOOKUP(Credit_Factors!O43, Action_Types!$G$2:$G$14, 1, FALSE),
        IF($B43=$B$54,
          VLOOKUP(_xlfn.CONCAT(O43&amp;" "&amp;$I$54), Action_Types!$E$2:$E$14, 1, FALSE),
          ""
        )
      )
    )
  ),
  ""
)</f>
        <v/>
      </c>
      <c r="AC43" t="str">
        <f>IFERROR(
  IF($B43=$B$2,
    VLOOKUP(T43, Action_Types!$A$2:$A$14, 1, FALSE),
    IF(Credit_Factors!$B43=Credit_Factors!$B$52,
      VLOOKUP(Credit_Factors!X43, Action_Types!$C$2:$C$14, 1, FALSE),
      IF(Credit_Factors!$B43=Credit_Factors!$B$51,
        VLOOKUP(Credit_Factors!P43, Action_Types!$G$2:$G$14, 1, FALSE),
        IF($B43=$B$54,
          VLOOKUP(_xlfn.CONCAT(P43&amp;" "&amp;$I$54), Action_Types!$E$2:$E$14, 1, FALSE),
          ""
        )
      )
    )
  ),
  ""
)</f>
        <v/>
      </c>
    </row>
    <row r="44" spans="1:29" x14ac:dyDescent="0.2">
      <c r="A44" t="s">
        <v>32</v>
      </c>
      <c r="B44" t="s">
        <v>78</v>
      </c>
      <c r="C44" t="s">
        <v>17</v>
      </c>
      <c r="D44">
        <v>0.35</v>
      </c>
      <c r="E44" t="s">
        <v>5</v>
      </c>
      <c r="F44" t="s">
        <v>6</v>
      </c>
      <c r="G44" t="s">
        <v>23</v>
      </c>
      <c r="H44" t="s">
        <v>26</v>
      </c>
      <c r="I44" t="b">
        <v>0</v>
      </c>
      <c r="J44" s="7"/>
      <c r="L44">
        <v>0</v>
      </c>
      <c r="M44" s="1"/>
      <c r="Q44" s="1" t="str">
        <f t="shared" si="6"/>
        <v xml:space="preserve"> Instalment Loan Collection</v>
      </c>
      <c r="R44" t="str">
        <f t="shared" si="0"/>
        <v xml:space="preserve"> Instalment Loan Collection</v>
      </c>
      <c r="S44" t="str">
        <f t="shared" si="1"/>
        <v xml:space="preserve"> Instalment Loan Collection</v>
      </c>
      <c r="T44" s="6" t="str">
        <f t="shared" si="2"/>
        <v xml:space="preserve"> Instalment Loan Collection</v>
      </c>
      <c r="U44" t="str">
        <f t="shared" si="7"/>
        <v xml:space="preserve"> Instalment Loan</v>
      </c>
      <c r="V44" t="str">
        <f t="shared" si="3"/>
        <v xml:space="preserve"> Instalment Loan</v>
      </c>
      <c r="W44" t="str">
        <f t="shared" si="4"/>
        <v xml:space="preserve"> Instalment Loan</v>
      </c>
      <c r="X44" t="str">
        <f t="shared" si="5"/>
        <v xml:space="preserve"> Instalment Loan</v>
      </c>
      <c r="Y44" s="16" t="str">
        <f t="shared" si="8"/>
        <v xml:space="preserve"> FALSE</v>
      </c>
      <c r="Z44" s="1" t="str">
        <f>IFERROR(
  IF($B44=$B$2,
    VLOOKUP(Q44, Action_Types!$A$2:$A$14, 1, FALSE),
    IF(Credit_Factors!$B44=Credit_Factors!$B$52,
      VLOOKUP(Credit_Factors!U44, Action_Types!$C$2:$C$14, 1, FALSE),
      IF(Credit_Factors!$B44=Credit_Factors!$B$51,
        VLOOKUP(Credit_Factors!M44, Action_Types!$G$2:$G$14, 1, FALSE),
        IF($B44=$B$54,
          VLOOKUP(_xlfn.CONCAT(M44&amp;" "&amp;$I$54), Action_Types!$E$2:$E$14, 1, FALSE),
          ""
        )
      )
    )
  ),
  ""
)</f>
        <v/>
      </c>
      <c r="AA44" t="str">
        <f>IFERROR(
  IF($B44=$B$2,
    VLOOKUP(R44, Action_Types!$A$2:$A$14, 1, FALSE),
    IF(Credit_Factors!$B44=Credit_Factors!$B$52,
      VLOOKUP(Credit_Factors!V44, Action_Types!$C$2:$C$14, 1, FALSE),
      IF(Credit_Factors!$B44=Credit_Factors!$B$51,
        VLOOKUP(Credit_Factors!N44, Action_Types!$G$2:$G$14, 1, FALSE),
        IF($B44=$B$54,
          VLOOKUP(_xlfn.CONCAT(N44&amp;" "&amp;$I$54), Action_Types!$E$2:$E$14, 1, FALSE),
          ""
        )
      )
    )
  ),
  ""
)</f>
        <v/>
      </c>
      <c r="AB44" t="str">
        <f>IFERROR(
  IF($B44=$B$2,
    VLOOKUP(S44, Action_Types!$A$2:$A$14, 1, FALSE),
    IF(Credit_Factors!$B44=Credit_Factors!$B$52,
      VLOOKUP(Credit_Factors!W44, Action_Types!$C$2:$C$14, 1, FALSE),
      IF(Credit_Factors!$B44=Credit_Factors!$B$51,
        VLOOKUP(Credit_Factors!O44, Action_Types!$G$2:$G$14, 1, FALSE),
        IF($B44=$B$54,
          VLOOKUP(_xlfn.CONCAT(O44&amp;" "&amp;$I$54), Action_Types!$E$2:$E$14, 1, FALSE),
          ""
        )
      )
    )
  ),
  ""
)</f>
        <v/>
      </c>
      <c r="AC44" t="str">
        <f>IFERROR(
  IF($B44=$B$2,
    VLOOKUP(T44, Action_Types!$A$2:$A$14, 1, FALSE),
    IF(Credit_Factors!$B44=Credit_Factors!$B$52,
      VLOOKUP(Credit_Factors!X44, Action_Types!$C$2:$C$14, 1, FALSE),
      IF(Credit_Factors!$B44=Credit_Factors!$B$51,
        VLOOKUP(Credit_Factors!P44, Action_Types!$G$2:$G$14, 1, FALSE),
        IF($B44=$B$54,
          VLOOKUP(_xlfn.CONCAT(P44&amp;" "&amp;$I$54), Action_Types!$E$2:$E$14, 1, FALSE),
          ""
        )
      )
    )
  ),
  ""
)</f>
        <v/>
      </c>
    </row>
    <row r="45" spans="1:29" x14ac:dyDescent="0.2">
      <c r="A45" t="s">
        <v>28</v>
      </c>
      <c r="B45" t="s">
        <v>78</v>
      </c>
      <c r="C45" t="s">
        <v>17</v>
      </c>
      <c r="D45">
        <v>0.35</v>
      </c>
      <c r="E45" t="s">
        <v>5</v>
      </c>
      <c r="F45" t="s">
        <v>6</v>
      </c>
      <c r="G45" t="s">
        <v>23</v>
      </c>
      <c r="H45" t="s">
        <v>26</v>
      </c>
      <c r="I45" t="b">
        <v>0</v>
      </c>
      <c r="J45" s="8" t="s">
        <v>71</v>
      </c>
      <c r="K45" t="s">
        <v>48</v>
      </c>
      <c r="L45">
        <v>0</v>
      </c>
      <c r="M45" s="1"/>
      <c r="Q45" s="1" t="str">
        <f t="shared" si="6"/>
        <v xml:space="preserve"> Instalment Loan Collection</v>
      </c>
      <c r="R45" t="str">
        <f t="shared" si="0"/>
        <v xml:space="preserve"> Instalment Loan Collection</v>
      </c>
      <c r="S45" t="str">
        <f t="shared" si="1"/>
        <v xml:space="preserve"> Instalment Loan Collection</v>
      </c>
      <c r="T45" s="6" t="str">
        <f t="shared" si="2"/>
        <v xml:space="preserve"> Instalment Loan Collection</v>
      </c>
      <c r="U45" t="str">
        <f t="shared" si="7"/>
        <v xml:space="preserve"> Instalment Loan</v>
      </c>
      <c r="V45" t="str">
        <f t="shared" si="3"/>
        <v xml:space="preserve"> Instalment Loan</v>
      </c>
      <c r="W45" t="str">
        <f t="shared" si="4"/>
        <v xml:space="preserve"> Instalment Loan</v>
      </c>
      <c r="X45" t="str">
        <f t="shared" si="5"/>
        <v xml:space="preserve"> Instalment Loan</v>
      </c>
      <c r="Y45" s="16" t="str">
        <f t="shared" si="8"/>
        <v xml:space="preserve"> FALSE</v>
      </c>
      <c r="Z45" s="1" t="str">
        <f>IFERROR(
  IF($B45=$B$2,
    VLOOKUP(Q45, Action_Types!$A$2:$A$14, 1, FALSE),
    IF(Credit_Factors!$B45=Credit_Factors!$B$52,
      VLOOKUP(Credit_Factors!U45, Action_Types!$C$2:$C$14, 1, FALSE),
      IF(Credit_Factors!$B45=Credit_Factors!$B$51,
        VLOOKUP(Credit_Factors!M45, Action_Types!$G$2:$G$14, 1, FALSE),
        IF($B45=$B$54,
          VLOOKUP(_xlfn.CONCAT(M45&amp;" "&amp;$I$54), Action_Types!$E$2:$E$14, 1, FALSE),
          ""
        )
      )
    )
  ),
  ""
)</f>
        <v/>
      </c>
      <c r="AA45" t="str">
        <f>IFERROR(
  IF($B45=$B$2,
    VLOOKUP(R45, Action_Types!$A$2:$A$14, 1, FALSE),
    IF(Credit_Factors!$B45=Credit_Factors!$B$52,
      VLOOKUP(Credit_Factors!V45, Action_Types!$C$2:$C$14, 1, FALSE),
      IF(Credit_Factors!$B45=Credit_Factors!$B$51,
        VLOOKUP(Credit_Factors!N45, Action_Types!$G$2:$G$14, 1, FALSE),
        IF($B45=$B$54,
          VLOOKUP(_xlfn.CONCAT(N45&amp;" "&amp;$I$54), Action_Types!$E$2:$E$14, 1, FALSE),
          ""
        )
      )
    )
  ),
  ""
)</f>
        <v/>
      </c>
      <c r="AB45" t="str">
        <f>IFERROR(
  IF($B45=$B$2,
    VLOOKUP(S45, Action_Types!$A$2:$A$14, 1, FALSE),
    IF(Credit_Factors!$B45=Credit_Factors!$B$52,
      VLOOKUP(Credit_Factors!W45, Action_Types!$C$2:$C$14, 1, FALSE),
      IF(Credit_Factors!$B45=Credit_Factors!$B$51,
        VLOOKUP(Credit_Factors!O45, Action_Types!$G$2:$G$14, 1, FALSE),
        IF($B45=$B$54,
          VLOOKUP(_xlfn.CONCAT(O45&amp;" "&amp;$I$54), Action_Types!$E$2:$E$14, 1, FALSE),
          ""
        )
      )
    )
  ),
  ""
)</f>
        <v/>
      </c>
      <c r="AC45" t="str">
        <f>IFERROR(
  IF($B45=$B$2,
    VLOOKUP(T45, Action_Types!$A$2:$A$14, 1, FALSE),
    IF(Credit_Factors!$B45=Credit_Factors!$B$52,
      VLOOKUP(Credit_Factors!X45, Action_Types!$C$2:$C$14, 1, FALSE),
      IF(Credit_Factors!$B45=Credit_Factors!$B$51,
        VLOOKUP(Credit_Factors!P45, Action_Types!$G$2:$G$14, 1, FALSE),
        IF($B45=$B$54,
          VLOOKUP(_xlfn.CONCAT(P45&amp;" "&amp;$I$54), Action_Types!$E$2:$E$14, 1, FALSE),
          ""
        )
      )
    )
  ),
  ""
)</f>
        <v/>
      </c>
    </row>
    <row r="46" spans="1:29" x14ac:dyDescent="0.2">
      <c r="A46" t="s">
        <v>32</v>
      </c>
      <c r="B46" t="s">
        <v>78</v>
      </c>
      <c r="C46" t="s">
        <v>17</v>
      </c>
      <c r="D46">
        <v>0.35</v>
      </c>
      <c r="E46" t="s">
        <v>5</v>
      </c>
      <c r="F46" t="s">
        <v>6</v>
      </c>
      <c r="G46" t="s">
        <v>23</v>
      </c>
      <c r="H46" t="s">
        <v>27</v>
      </c>
      <c r="I46" t="b">
        <v>0</v>
      </c>
      <c r="J46" s="7"/>
      <c r="L46">
        <v>0</v>
      </c>
      <c r="M46" s="1" t="str">
        <f>IF(H46=$H$46,"Pay","")</f>
        <v>Pay</v>
      </c>
      <c r="Q46" s="1" t="str">
        <f t="shared" si="6"/>
        <v>Pay Instalment Loan Collection</v>
      </c>
      <c r="R46" t="str">
        <f t="shared" si="0"/>
        <v xml:space="preserve"> Instalment Loan Collection</v>
      </c>
      <c r="S46" t="str">
        <f t="shared" si="1"/>
        <v xml:space="preserve"> Instalment Loan Collection</v>
      </c>
      <c r="T46" s="6" t="str">
        <f t="shared" si="2"/>
        <v xml:space="preserve"> Instalment Loan Collection</v>
      </c>
      <c r="U46" t="str">
        <f t="shared" si="7"/>
        <v>Pay Instalment Loan</v>
      </c>
      <c r="V46" t="str">
        <f t="shared" si="3"/>
        <v xml:space="preserve"> Instalment Loan</v>
      </c>
      <c r="W46" t="str">
        <f t="shared" si="4"/>
        <v xml:space="preserve"> Instalment Loan</v>
      </c>
      <c r="X46" t="str">
        <f t="shared" si="5"/>
        <v xml:space="preserve"> Instalment Loan</v>
      </c>
      <c r="Y46" s="16" t="str">
        <f t="shared" si="8"/>
        <v>Pay FALSE</v>
      </c>
      <c r="Z46" s="1" t="str">
        <f>IFERROR(
  IF($B46=$B$2,
    VLOOKUP(Q46, Action_Types!$A$2:$A$14, 1, FALSE),
    IF(Credit_Factors!$B46=Credit_Factors!$B$52,
      VLOOKUP(Credit_Factors!U46, Action_Types!$C$2:$C$14, 1, FALSE),
      IF(Credit_Factors!$B46=Credit_Factors!$B$51,
        VLOOKUP(Credit_Factors!M46, Action_Types!$G$2:$G$14, 1, FALSE),
        IF($B46=$B$54,
          VLOOKUP(_xlfn.CONCAT(M46&amp;" "&amp;$I$54), Action_Types!$E$2:$E$14, 1, FALSE),
          ""
        )
      )
    )
  ),
  ""
)</f>
        <v>Pay Instalment Loan Collection</v>
      </c>
      <c r="AA46" t="str">
        <f>IFERROR(
  IF($B46=$B$2,
    VLOOKUP(R46, Action_Types!$A$2:$A$14, 1, FALSE),
    IF(Credit_Factors!$B46=Credit_Factors!$B$52,
      VLOOKUP(Credit_Factors!V46, Action_Types!$C$2:$C$14, 1, FALSE),
      IF(Credit_Factors!$B46=Credit_Factors!$B$51,
        VLOOKUP(Credit_Factors!N46, Action_Types!$G$2:$G$14, 1, FALSE),
        IF($B46=$B$54,
          VLOOKUP(_xlfn.CONCAT(N46&amp;" "&amp;$I$54), Action_Types!$E$2:$E$14, 1, FALSE),
          ""
        )
      )
    )
  ),
  ""
)</f>
        <v/>
      </c>
      <c r="AB46" t="str">
        <f>IFERROR(
  IF($B46=$B$2,
    VLOOKUP(S46, Action_Types!$A$2:$A$14, 1, FALSE),
    IF(Credit_Factors!$B46=Credit_Factors!$B$52,
      VLOOKUP(Credit_Factors!W46, Action_Types!$C$2:$C$14, 1, FALSE),
      IF(Credit_Factors!$B46=Credit_Factors!$B$51,
        VLOOKUP(Credit_Factors!O46, Action_Types!$G$2:$G$14, 1, FALSE),
        IF($B46=$B$54,
          VLOOKUP(_xlfn.CONCAT(O46&amp;" "&amp;$I$54), Action_Types!$E$2:$E$14, 1, FALSE),
          ""
        )
      )
    )
  ),
  ""
)</f>
        <v/>
      </c>
      <c r="AC46" t="str">
        <f>IFERROR(
  IF($B46=$B$2,
    VLOOKUP(T46, Action_Types!$A$2:$A$14, 1, FALSE),
    IF(Credit_Factors!$B46=Credit_Factors!$B$52,
      VLOOKUP(Credit_Factors!X46, Action_Types!$C$2:$C$14, 1, FALSE),
      IF(Credit_Factors!$B46=Credit_Factors!$B$51,
        VLOOKUP(Credit_Factors!P46, Action_Types!$G$2:$G$14, 1, FALSE),
        IF($B46=$B$54,
          VLOOKUP(_xlfn.CONCAT(P46&amp;" "&amp;$I$54), Action_Types!$E$2:$E$14, 1, FALSE),
          ""
        )
      )
    )
  ),
  ""
)</f>
        <v/>
      </c>
    </row>
    <row r="47" spans="1:29" x14ac:dyDescent="0.2">
      <c r="A47" t="s">
        <v>28</v>
      </c>
      <c r="B47" t="s">
        <v>78</v>
      </c>
      <c r="C47" t="s">
        <v>17</v>
      </c>
      <c r="D47">
        <v>0.35</v>
      </c>
      <c r="E47" t="s">
        <v>5</v>
      </c>
      <c r="F47" t="s">
        <v>6</v>
      </c>
      <c r="G47" t="s">
        <v>23</v>
      </c>
      <c r="H47" t="s">
        <v>27</v>
      </c>
      <c r="I47" t="b">
        <v>0</v>
      </c>
      <c r="J47" s="8" t="s">
        <v>71</v>
      </c>
      <c r="K47" t="s">
        <v>48</v>
      </c>
      <c r="L47">
        <v>0</v>
      </c>
      <c r="M47" s="1" t="str">
        <f>IF(H47=$H$46,"Pay","")</f>
        <v>Pay</v>
      </c>
      <c r="Q47" s="1" t="str">
        <f t="shared" si="6"/>
        <v>Pay Instalment Loan Collection</v>
      </c>
      <c r="R47" t="str">
        <f t="shared" si="0"/>
        <v xml:space="preserve"> Instalment Loan Collection</v>
      </c>
      <c r="S47" t="str">
        <f t="shared" si="1"/>
        <v xml:space="preserve"> Instalment Loan Collection</v>
      </c>
      <c r="T47" s="6" t="str">
        <f t="shared" si="2"/>
        <v xml:space="preserve"> Instalment Loan Collection</v>
      </c>
      <c r="U47" t="str">
        <f t="shared" si="7"/>
        <v>Pay Instalment Loan</v>
      </c>
      <c r="V47" t="str">
        <f t="shared" si="3"/>
        <v xml:space="preserve"> Instalment Loan</v>
      </c>
      <c r="W47" t="str">
        <f t="shared" si="4"/>
        <v xml:space="preserve"> Instalment Loan</v>
      </c>
      <c r="X47" t="str">
        <f t="shared" si="5"/>
        <v xml:space="preserve"> Instalment Loan</v>
      </c>
      <c r="Y47" s="16" t="str">
        <f t="shared" si="8"/>
        <v>Pay FALSE</v>
      </c>
      <c r="Z47" s="1" t="str">
        <f>IFERROR(
  IF($B47=$B$2,
    VLOOKUP(Q47, Action_Types!$A$2:$A$14, 1, FALSE),
    IF(Credit_Factors!$B47=Credit_Factors!$B$52,
      VLOOKUP(Credit_Factors!U47, Action_Types!$C$2:$C$14, 1, FALSE),
      IF(Credit_Factors!$B47=Credit_Factors!$B$51,
        VLOOKUP(Credit_Factors!M47, Action_Types!$G$2:$G$14, 1, FALSE),
        IF($B47=$B$54,
          VLOOKUP(_xlfn.CONCAT(M47&amp;" "&amp;$I$54), Action_Types!$E$2:$E$14, 1, FALSE),
          ""
        )
      )
    )
  ),
  ""
)</f>
        <v>Pay Instalment Loan Collection</v>
      </c>
      <c r="AA47" t="str">
        <f>IFERROR(
  IF($B47=$B$2,
    VLOOKUP(R47, Action_Types!$A$2:$A$14, 1, FALSE),
    IF(Credit_Factors!$B47=Credit_Factors!$B$52,
      VLOOKUP(Credit_Factors!V47, Action_Types!$C$2:$C$14, 1, FALSE),
      IF(Credit_Factors!$B47=Credit_Factors!$B$51,
        VLOOKUP(Credit_Factors!N47, Action_Types!$G$2:$G$14, 1, FALSE),
        IF($B47=$B$54,
          VLOOKUP(_xlfn.CONCAT(N47&amp;" "&amp;$I$54), Action_Types!$E$2:$E$14, 1, FALSE),
          ""
        )
      )
    )
  ),
  ""
)</f>
        <v/>
      </c>
      <c r="AB47" t="str">
        <f>IFERROR(
  IF($B47=$B$2,
    VLOOKUP(S47, Action_Types!$A$2:$A$14, 1, FALSE),
    IF(Credit_Factors!$B47=Credit_Factors!$B$52,
      VLOOKUP(Credit_Factors!W47, Action_Types!$C$2:$C$14, 1, FALSE),
      IF(Credit_Factors!$B47=Credit_Factors!$B$51,
        VLOOKUP(Credit_Factors!O47, Action_Types!$G$2:$G$14, 1, FALSE),
        IF($B47=$B$54,
          VLOOKUP(_xlfn.CONCAT(O47&amp;" "&amp;$I$54), Action_Types!$E$2:$E$14, 1, FALSE),
          ""
        )
      )
    )
  ),
  ""
)</f>
        <v/>
      </c>
      <c r="AC47" t="str">
        <f>IFERROR(
  IF($B47=$B$2,
    VLOOKUP(T47, Action_Types!$A$2:$A$14, 1, FALSE),
    IF(Credit_Factors!$B47=Credit_Factors!$B$52,
      VLOOKUP(Credit_Factors!X47, Action_Types!$C$2:$C$14, 1, FALSE),
      IF(Credit_Factors!$B47=Credit_Factors!$B$51,
        VLOOKUP(Credit_Factors!P47, Action_Types!$G$2:$G$14, 1, FALSE),
        IF($B47=$B$54,
          VLOOKUP(_xlfn.CONCAT(P47&amp;" "&amp;$I$54), Action_Types!$E$2:$E$14, 1, FALSE),
          ""
        )
      )
    )
  ),
  ""
)</f>
        <v/>
      </c>
    </row>
    <row r="48" spans="1:29" x14ac:dyDescent="0.2">
      <c r="A48" t="s">
        <v>25</v>
      </c>
      <c r="B48" t="s">
        <v>78</v>
      </c>
      <c r="C48" t="s">
        <v>17</v>
      </c>
      <c r="D48">
        <v>0.35</v>
      </c>
      <c r="E48" t="s">
        <v>5</v>
      </c>
      <c r="F48" t="s">
        <v>6</v>
      </c>
      <c r="G48" t="s">
        <v>23</v>
      </c>
      <c r="H48" t="s">
        <v>27</v>
      </c>
      <c r="I48" t="b">
        <v>0</v>
      </c>
      <c r="J48" s="7"/>
      <c r="L48">
        <v>0</v>
      </c>
      <c r="M48" s="1" t="str">
        <f>IF(H48=$H$46,"Pay","")</f>
        <v>Pay</v>
      </c>
      <c r="Q48" s="1" t="str">
        <f t="shared" si="6"/>
        <v>Pay Instalment Loan Collection</v>
      </c>
      <c r="R48" t="str">
        <f t="shared" si="0"/>
        <v xml:space="preserve"> Instalment Loan Collection</v>
      </c>
      <c r="S48" t="str">
        <f t="shared" si="1"/>
        <v xml:space="preserve"> Instalment Loan Collection</v>
      </c>
      <c r="T48" s="6" t="str">
        <f t="shared" si="2"/>
        <v xml:space="preserve"> Instalment Loan Collection</v>
      </c>
      <c r="U48" t="str">
        <f t="shared" si="7"/>
        <v>Pay Instalment Loan</v>
      </c>
      <c r="V48" t="str">
        <f t="shared" si="3"/>
        <v xml:space="preserve"> Instalment Loan</v>
      </c>
      <c r="W48" t="str">
        <f t="shared" si="4"/>
        <v xml:space="preserve"> Instalment Loan</v>
      </c>
      <c r="X48" t="str">
        <f t="shared" si="5"/>
        <v xml:space="preserve"> Instalment Loan</v>
      </c>
      <c r="Y48" s="16" t="str">
        <f t="shared" si="8"/>
        <v>Pay FALSE</v>
      </c>
      <c r="Z48" s="1" t="str">
        <f>IFERROR(
  IF($B48=$B$2,
    VLOOKUP(Q48, Action_Types!$A$2:$A$14, 1, FALSE),
    IF(Credit_Factors!$B48=Credit_Factors!$B$52,
      VLOOKUP(Credit_Factors!U48, Action_Types!$C$2:$C$14, 1, FALSE),
      IF(Credit_Factors!$B48=Credit_Factors!$B$51,
        VLOOKUP(Credit_Factors!M48, Action_Types!$G$2:$G$14, 1, FALSE),
        IF($B48=$B$54,
          VLOOKUP(_xlfn.CONCAT(M48&amp;" "&amp;$I$54), Action_Types!$E$2:$E$14, 1, FALSE),
          ""
        )
      )
    )
  ),
  ""
)</f>
        <v>Pay Instalment Loan Collection</v>
      </c>
      <c r="AA48" t="str">
        <f>IFERROR(
  IF($B48=$B$2,
    VLOOKUP(R48, Action_Types!$A$2:$A$14, 1, FALSE),
    IF(Credit_Factors!$B48=Credit_Factors!$B$52,
      VLOOKUP(Credit_Factors!V48, Action_Types!$C$2:$C$14, 1, FALSE),
      IF(Credit_Factors!$B48=Credit_Factors!$B$51,
        VLOOKUP(Credit_Factors!N48, Action_Types!$G$2:$G$14, 1, FALSE),
        IF($B48=$B$54,
          VLOOKUP(_xlfn.CONCAT(N48&amp;" "&amp;$I$54), Action_Types!$E$2:$E$14, 1, FALSE),
          ""
        )
      )
    )
  ),
  ""
)</f>
        <v/>
      </c>
      <c r="AB48" t="str">
        <f>IFERROR(
  IF($B48=$B$2,
    VLOOKUP(S48, Action_Types!$A$2:$A$14, 1, FALSE),
    IF(Credit_Factors!$B48=Credit_Factors!$B$52,
      VLOOKUP(Credit_Factors!W48, Action_Types!$C$2:$C$14, 1, FALSE),
      IF(Credit_Factors!$B48=Credit_Factors!$B$51,
        VLOOKUP(Credit_Factors!O48, Action_Types!$G$2:$G$14, 1, FALSE),
        IF($B48=$B$54,
          VLOOKUP(_xlfn.CONCAT(O48&amp;" "&amp;$I$54), Action_Types!$E$2:$E$14, 1, FALSE),
          ""
        )
      )
    )
  ),
  ""
)</f>
        <v/>
      </c>
      <c r="AC48" t="str">
        <f>IFERROR(
  IF($B48=$B$2,
    VLOOKUP(T48, Action_Types!$A$2:$A$14, 1, FALSE),
    IF(Credit_Factors!$B48=Credit_Factors!$B$52,
      VLOOKUP(Credit_Factors!X48, Action_Types!$C$2:$C$14, 1, FALSE),
      IF(Credit_Factors!$B48=Credit_Factors!$B$51,
        VLOOKUP(Credit_Factors!P48, Action_Types!$G$2:$G$14, 1, FALSE),
        IF($B48=$B$54,
          VLOOKUP(_xlfn.CONCAT(P48&amp;" "&amp;$I$54), Action_Types!$E$2:$E$14, 1, FALSE),
          ""
        )
      )
    )
  ),
  ""
)</f>
        <v/>
      </c>
    </row>
    <row r="49" spans="1:29" x14ac:dyDescent="0.2">
      <c r="A49" t="s">
        <v>32</v>
      </c>
      <c r="B49" t="s">
        <v>78</v>
      </c>
      <c r="C49" t="s">
        <v>17</v>
      </c>
      <c r="D49">
        <v>0.35</v>
      </c>
      <c r="E49" t="s">
        <v>3</v>
      </c>
      <c r="F49" t="s">
        <v>4</v>
      </c>
      <c r="G49" t="s">
        <v>12</v>
      </c>
      <c r="H49" t="s">
        <v>29</v>
      </c>
      <c r="I49" t="b">
        <v>0</v>
      </c>
      <c r="J49" s="7"/>
      <c r="L49" s="12" t="s">
        <v>60</v>
      </c>
      <c r="M49" s="1"/>
      <c r="N49" t="s">
        <v>7</v>
      </c>
      <c r="O49" t="s">
        <v>0</v>
      </c>
      <c r="Q49" s="1" t="str">
        <f t="shared" si="6"/>
        <v xml:space="preserve"> Revolving Credit Card Current</v>
      </c>
      <c r="R49" t="str">
        <f t="shared" si="0"/>
        <v>Open Revolving Credit Card Current</v>
      </c>
      <c r="S49" t="str">
        <f>_xlfn.CONCAT(O49&amp;" "&amp;$E49&amp;" "&amp;$F49&amp;" "&amp;$G49)</f>
        <v>Close Revolving Credit Card Current</v>
      </c>
      <c r="T49" s="6" t="str">
        <f>_xlfn.CONCAT(P49&amp;" "&amp;$E49&amp;" "&amp;$F49&amp;" "&amp;$G49)</f>
        <v xml:space="preserve"> Revolving Credit Card Current</v>
      </c>
      <c r="U49" t="str">
        <f t="shared" si="7"/>
        <v xml:space="preserve"> Revolving Credit Card</v>
      </c>
      <c r="V49" t="str">
        <f t="shared" si="3"/>
        <v>Open Revolving Credit Card</v>
      </c>
      <c r="W49" t="str">
        <f t="shared" si="4"/>
        <v>Close Revolving Credit Card</v>
      </c>
      <c r="X49" t="str">
        <f t="shared" si="5"/>
        <v xml:space="preserve"> Revolving Credit Card</v>
      </c>
      <c r="Y49" s="16" t="str">
        <f t="shared" si="8"/>
        <v xml:space="preserve"> FALSE</v>
      </c>
      <c r="Z49" s="1" t="str">
        <f>IFERROR(
  IF($B49=$B$2,
    VLOOKUP(Q49, Action_Types!$A$2:$A$14, 1, FALSE),
    IF(Credit_Factors!$B49=Credit_Factors!$B$52,
      VLOOKUP(Credit_Factors!U49, Action_Types!$C$2:$C$14, 1, FALSE),
      IF(Credit_Factors!$B49=Credit_Factors!$B$51,
        VLOOKUP(Credit_Factors!M49, Action_Types!$G$2:$G$14, 1, FALSE),
        IF($B49=$B$54,
          VLOOKUP(_xlfn.CONCAT(M49&amp;" "&amp;$I$54), Action_Types!$E$2:$E$14, 1, FALSE),
          ""
        )
      )
    )
  ),
  ""
)</f>
        <v/>
      </c>
      <c r="AA49" t="str">
        <f>IFERROR(
  IF($B49=$B$2,
    VLOOKUP(R49, Action_Types!$A$2:$A$14, 1, FALSE),
    IF(Credit_Factors!$B49=Credit_Factors!$B$52,
      VLOOKUP(Credit_Factors!V49, Action_Types!$C$2:$C$14, 1, FALSE),
      IF(Credit_Factors!$B49=Credit_Factors!$B$51,
        VLOOKUP(Credit_Factors!N49, Action_Types!$G$2:$G$14, 1, FALSE),
        IF($B49=$B$54,
          VLOOKUP(_xlfn.CONCAT(N49&amp;" "&amp;$I$54), Action_Types!$E$2:$E$14, 1, FALSE),
          ""
        )
      )
    )
  ),
  ""
)</f>
        <v>Open Revolving Credit Card Current</v>
      </c>
      <c r="AB49" t="str">
        <f>IFERROR(
  IF($B49=$B$2,
    VLOOKUP(S49, Action_Types!$A$2:$A$14, 1, FALSE),
    IF(Credit_Factors!$B49=Credit_Factors!$B$52,
      VLOOKUP(Credit_Factors!W49, Action_Types!$C$2:$C$14, 1, FALSE),
      IF(Credit_Factors!$B49=Credit_Factors!$B$51,
        VLOOKUP(Credit_Factors!O49, Action_Types!$G$2:$G$14, 1, FALSE),
        IF($B49=$B$54,
          VLOOKUP(_xlfn.CONCAT(O49&amp;" "&amp;$I$54), Action_Types!$E$2:$E$14, 1, FALSE),
          ""
        )
      )
    )
  ),
  ""
)</f>
        <v>Close Revolving Credit Card Current</v>
      </c>
      <c r="AC49" t="str">
        <f>IFERROR(
  IF($B49=$B$2,
    VLOOKUP(T49, Action_Types!$A$2:$A$14, 1, FALSE),
    IF(Credit_Factors!$B49=Credit_Factors!$B$52,
      VLOOKUP(Credit_Factors!X49, Action_Types!$C$2:$C$14, 1, FALSE),
      IF(Credit_Factors!$B49=Credit_Factors!$B$51,
        VLOOKUP(Credit_Factors!P49, Action_Types!$G$2:$G$14, 1, FALSE),
        IF($B49=$B$54,
          VLOOKUP(_xlfn.CONCAT(P49&amp;" "&amp;$I$54), Action_Types!$E$2:$E$14, 1, FALSE),
          ""
        )
      )
    )
  ),
  ""
)</f>
        <v/>
      </c>
    </row>
    <row r="50" spans="1:29" x14ac:dyDescent="0.2">
      <c r="A50" t="s">
        <v>32</v>
      </c>
      <c r="B50" t="s">
        <v>78</v>
      </c>
      <c r="C50" t="s">
        <v>17</v>
      </c>
      <c r="D50">
        <v>0.35</v>
      </c>
      <c r="E50" t="s">
        <v>5</v>
      </c>
      <c r="F50" t="s">
        <v>6</v>
      </c>
      <c r="G50" t="s">
        <v>12</v>
      </c>
      <c r="H50" t="s">
        <v>29</v>
      </c>
      <c r="I50" t="b">
        <v>0</v>
      </c>
      <c r="J50" s="7"/>
      <c r="L50" s="12" t="s">
        <v>72</v>
      </c>
      <c r="M50" s="1"/>
      <c r="N50" t="s">
        <v>7</v>
      </c>
      <c r="O50" t="s">
        <v>0</v>
      </c>
      <c r="Q50" s="1" t="str">
        <f t="shared" si="6"/>
        <v xml:space="preserve"> Instalment Loan Current</v>
      </c>
      <c r="R50" t="str">
        <f t="shared" si="0"/>
        <v>Open Instalment Loan Current</v>
      </c>
      <c r="S50" t="str">
        <f t="shared" ref="S50:S63" si="9">_xlfn.CONCAT(O50&amp;" "&amp;$E50&amp;" "&amp;$F50&amp;" "&amp;$G50)</f>
        <v>Close Instalment Loan Current</v>
      </c>
      <c r="T50" s="6" t="str">
        <f t="shared" ref="T50:T63" si="10">_xlfn.CONCAT(P50&amp;" "&amp;$E50&amp;" "&amp;$F50&amp;" "&amp;$G50)</f>
        <v xml:space="preserve"> Instalment Loan Current</v>
      </c>
      <c r="U50" t="str">
        <f t="shared" si="7"/>
        <v xml:space="preserve"> Instalment Loan</v>
      </c>
      <c r="V50" t="str">
        <f t="shared" si="3"/>
        <v>Open Instalment Loan</v>
      </c>
      <c r="W50" t="str">
        <f t="shared" si="4"/>
        <v>Close Instalment Loan</v>
      </c>
      <c r="X50" t="str">
        <f t="shared" si="5"/>
        <v xml:space="preserve"> Instalment Loan</v>
      </c>
      <c r="Y50" s="16" t="str">
        <f t="shared" si="8"/>
        <v xml:space="preserve"> FALSE</v>
      </c>
      <c r="Z50" s="1" t="str">
        <f>IFERROR(
  IF($B50=$B$2,
    VLOOKUP(Q50, Action_Types!$A$2:$A$14, 1, FALSE),
    IF(Credit_Factors!$B50=Credit_Factors!$B$52,
      VLOOKUP(Credit_Factors!U50, Action_Types!$C$2:$C$14, 1, FALSE),
      IF(Credit_Factors!$B50=Credit_Factors!$B$51,
        VLOOKUP(Credit_Factors!M50, Action_Types!$G$2:$G$14, 1, FALSE),
        IF($B50=$B$54,
          VLOOKUP(_xlfn.CONCAT(M50&amp;" "&amp;$I$54), Action_Types!$E$2:$E$14, 1, FALSE),
          ""
        )
      )
    )
  ),
  ""
)</f>
        <v/>
      </c>
      <c r="AA50" t="str">
        <f>IFERROR(
  IF($B50=$B$2,
    VLOOKUP(R50, Action_Types!$A$2:$A$14, 1, FALSE),
    IF(Credit_Factors!$B50=Credit_Factors!$B$52,
      VLOOKUP(Credit_Factors!V50, Action_Types!$C$2:$C$14, 1, FALSE),
      IF(Credit_Factors!$B50=Credit_Factors!$B$51,
        VLOOKUP(Credit_Factors!N50, Action_Types!$G$2:$G$14, 1, FALSE),
        IF($B50=$B$54,
          VLOOKUP(_xlfn.CONCAT(N50&amp;" "&amp;$I$54), Action_Types!$E$2:$E$14, 1, FALSE),
          ""
        )
      )
    )
  ),
  ""
)</f>
        <v>Open Instalment Loan Current</v>
      </c>
      <c r="AB50" t="str">
        <f>IFERROR(
  IF($B50=$B$2,
    VLOOKUP(S50, Action_Types!$A$2:$A$14, 1, FALSE),
    IF(Credit_Factors!$B50=Credit_Factors!$B$52,
      VLOOKUP(Credit_Factors!W50, Action_Types!$C$2:$C$14, 1, FALSE),
      IF(Credit_Factors!$B50=Credit_Factors!$B$51,
        VLOOKUP(Credit_Factors!O50, Action_Types!$G$2:$G$14, 1, FALSE),
        IF($B50=$B$54,
          VLOOKUP(_xlfn.CONCAT(O50&amp;" "&amp;$I$54), Action_Types!$E$2:$E$14, 1, FALSE),
          ""
        )
      )
    )
  ),
  ""
)</f>
        <v/>
      </c>
      <c r="AC50" t="str">
        <f>IFERROR(
  IF($B50=$B$2,
    VLOOKUP(T50, Action_Types!$A$2:$A$14, 1, FALSE),
    IF(Credit_Factors!$B50=Credit_Factors!$B$52,
      VLOOKUP(Credit_Factors!X50, Action_Types!$C$2:$C$14, 1, FALSE),
      IF(Credit_Factors!$B50=Credit_Factors!$B$51,
        VLOOKUP(Credit_Factors!P50, Action_Types!$G$2:$G$14, 1, FALSE),
        IF($B50=$B$54,
          VLOOKUP(_xlfn.CONCAT(P50&amp;" "&amp;$I$54), Action_Types!$E$2:$E$14, 1, FALSE),
          ""
        )
      )
    )
  ),
  ""
)</f>
        <v/>
      </c>
    </row>
    <row r="51" spans="1:29" x14ac:dyDescent="0.2">
      <c r="A51" t="s">
        <v>34</v>
      </c>
      <c r="B51" t="s">
        <v>79</v>
      </c>
      <c r="C51" t="s">
        <v>18</v>
      </c>
      <c r="D51">
        <v>0.3</v>
      </c>
      <c r="E51" t="s">
        <v>33</v>
      </c>
      <c r="F51" t="s">
        <v>33</v>
      </c>
      <c r="G51" t="s">
        <v>33</v>
      </c>
      <c r="H51" t="s">
        <v>33</v>
      </c>
      <c r="I51" t="b">
        <v>0</v>
      </c>
      <c r="J51" s="7"/>
      <c r="L51" s="2">
        <v>0.1</v>
      </c>
      <c r="M51" s="1" t="s">
        <v>1</v>
      </c>
      <c r="N51" t="s">
        <v>7</v>
      </c>
      <c r="O51" t="s">
        <v>0</v>
      </c>
      <c r="P51" t="s">
        <v>2</v>
      </c>
      <c r="Q51" s="1" t="str">
        <f t="shared" si="6"/>
        <v>Pay All All All</v>
      </c>
      <c r="R51" t="str">
        <f t="shared" si="0"/>
        <v>Open All All All</v>
      </c>
      <c r="S51" t="str">
        <f t="shared" si="9"/>
        <v>Close All All All</v>
      </c>
      <c r="T51" s="6" t="str">
        <f t="shared" si="10"/>
        <v>Use All All All</v>
      </c>
      <c r="U51" t="str">
        <f t="shared" si="7"/>
        <v>Pay All All</v>
      </c>
      <c r="V51" t="str">
        <f t="shared" si="3"/>
        <v>Open All All</v>
      </c>
      <c r="W51" t="str">
        <f t="shared" si="4"/>
        <v>Close All All</v>
      </c>
      <c r="X51" t="str">
        <f t="shared" si="5"/>
        <v>Use All All</v>
      </c>
      <c r="Y51" s="16" t="str">
        <f t="shared" si="8"/>
        <v>Pay FALSE</v>
      </c>
      <c r="Z51" s="1" t="str">
        <f>IFERROR(
  IF($B51=$B$2,
    VLOOKUP(Q51, Action_Types!$A$2:$A$14, 1, FALSE),
    IF(Credit_Factors!$B51=Credit_Factors!$B$52,
      VLOOKUP(Credit_Factors!U51, Action_Types!$C$2:$C$14, 1, FALSE),
      IF(Credit_Factors!$B51=Credit_Factors!$B$51,
        VLOOKUP(Credit_Factors!M51, Action_Types!$G$2:$G$14, 1, FALSE),
        IF($B51=$B$54,
          VLOOKUP(_xlfn.CONCAT(M51&amp;" "&amp;$I$54), Action_Types!$E$2:$E$14, 1, FALSE),
          ""
        )
      )
    )
  ),
  ""
)</f>
        <v>Pay</v>
      </c>
      <c r="AA51" t="str">
        <f>IFERROR(
  IF($B51=$B$2,
    VLOOKUP(R51, Action_Types!$A$2:$A$14, 1, FALSE),
    IF(Credit_Factors!$B51=Credit_Factors!$B$52,
      VLOOKUP(Credit_Factors!V51, Action_Types!$C$2:$C$14, 1, FALSE),
      IF(Credit_Factors!$B51=Credit_Factors!$B$51,
        VLOOKUP(Credit_Factors!N51, Action_Types!$G$2:$G$14, 1, FALSE),
        IF($B51=$B$54,
          VLOOKUP(_xlfn.CONCAT(N51&amp;" "&amp;$I$54), Action_Types!$E$2:$E$14, 1, FALSE),
          ""
        )
      )
    )
  ),
  ""
)</f>
        <v>Open</v>
      </c>
      <c r="AB51" t="str">
        <f>IFERROR(
  IF($B51=$B$2,
    VLOOKUP(S51, Action_Types!$A$2:$A$14, 1, FALSE),
    IF(Credit_Factors!$B51=Credit_Factors!$B$52,
      VLOOKUP(Credit_Factors!W51, Action_Types!$C$2:$C$14, 1, FALSE),
      IF(Credit_Factors!$B51=Credit_Factors!$B$51,
        VLOOKUP(Credit_Factors!O51, Action_Types!$G$2:$G$14, 1, FALSE),
        IF($B51=$B$54,
          VLOOKUP(_xlfn.CONCAT(O51&amp;" "&amp;$I$54), Action_Types!$E$2:$E$14, 1, FALSE),
          ""
        )
      )
    )
  ),
  ""
)</f>
        <v>Close</v>
      </c>
      <c r="AC51" t="str">
        <f>IFERROR(
  IF($B51=$B$2,
    VLOOKUP(T51, Action_Types!$A$2:$A$14, 1, FALSE),
    IF(Credit_Factors!$B51=Credit_Factors!$B$52,
      VLOOKUP(Credit_Factors!X51, Action_Types!$C$2:$C$14, 1, FALSE),
      IF(Credit_Factors!$B51=Credit_Factors!$B$51,
        VLOOKUP(Credit_Factors!P51, Action_Types!$G$2:$G$14, 1, FALSE),
        IF($B51=$B$54,
          VLOOKUP(_xlfn.CONCAT(P51&amp;" "&amp;$I$54), Action_Types!$E$2:$E$14, 1, FALSE),
          ""
        )
      )
    )
  ),
  ""
)</f>
        <v>Use</v>
      </c>
    </row>
    <row r="52" spans="1:29" x14ac:dyDescent="0.2">
      <c r="A52" t="s">
        <v>36</v>
      </c>
      <c r="B52" t="s">
        <v>80</v>
      </c>
      <c r="C52" t="s">
        <v>18</v>
      </c>
      <c r="D52">
        <v>0.3</v>
      </c>
      <c r="E52" t="s">
        <v>3</v>
      </c>
      <c r="F52" t="s">
        <v>4</v>
      </c>
      <c r="G52" t="s">
        <v>33</v>
      </c>
      <c r="H52" t="s">
        <v>33</v>
      </c>
      <c r="I52" t="b">
        <v>0</v>
      </c>
      <c r="J52" s="7"/>
      <c r="L52" s="2">
        <v>0.1</v>
      </c>
      <c r="M52" s="1" t="s">
        <v>1</v>
      </c>
      <c r="O52" t="s">
        <v>0</v>
      </c>
      <c r="P52" t="s">
        <v>2</v>
      </c>
      <c r="Q52" s="1" t="str">
        <f t="shared" si="6"/>
        <v>Pay Revolving Credit Card All</v>
      </c>
      <c r="R52" t="str">
        <f t="shared" si="0"/>
        <v xml:space="preserve"> Revolving Credit Card All</v>
      </c>
      <c r="S52" t="str">
        <f t="shared" si="9"/>
        <v>Close Revolving Credit Card All</v>
      </c>
      <c r="T52" s="6" t="str">
        <f t="shared" si="10"/>
        <v>Use Revolving Credit Card All</v>
      </c>
      <c r="U52" t="str">
        <f t="shared" si="7"/>
        <v>Pay Revolving Credit Card</v>
      </c>
      <c r="V52" t="str">
        <f t="shared" si="3"/>
        <v xml:space="preserve"> Revolving Credit Card</v>
      </c>
      <c r="W52" t="str">
        <f t="shared" si="4"/>
        <v>Close Revolving Credit Card</v>
      </c>
      <c r="X52" t="str">
        <f t="shared" si="5"/>
        <v>Use Revolving Credit Card</v>
      </c>
      <c r="Y52" s="16" t="str">
        <f t="shared" si="8"/>
        <v>Pay FALSE</v>
      </c>
      <c r="Z52" s="1" t="str">
        <f>IFERROR(
  IF($B52=$B$2,
    VLOOKUP(Q52, Action_Types!$A$2:$A$14, 1, FALSE),
    IF(Credit_Factors!$B52=Credit_Factors!$B$52,
      VLOOKUP(Credit_Factors!U52, Action_Types!$C$2:$C$14, 1, FALSE),
      IF(Credit_Factors!$B52=Credit_Factors!$B$51,
        VLOOKUP(Credit_Factors!M52, Action_Types!$G$2:$G$14, 1, FALSE),
        IF($B52=$B$54,
          VLOOKUP(_xlfn.CONCAT(M52&amp;" "&amp;$I$54), Action_Types!$E$2:$E$14, 1, FALSE),
          ""
        )
      )
    )
  ),
  ""
)</f>
        <v>Pay Revolving Credit Card</v>
      </c>
      <c r="AA52" t="str">
        <f>IFERROR(
  IF($B52=$B$2,
    VLOOKUP(R52, Action_Types!$A$2:$A$14, 1, FALSE),
    IF(Credit_Factors!$B52=Credit_Factors!$B$52,
      VLOOKUP(Credit_Factors!V52, Action_Types!$C$2:$C$14, 1, FALSE),
      IF(Credit_Factors!$B52=Credit_Factors!$B$51,
        VLOOKUP(Credit_Factors!N52, Action_Types!$G$2:$G$14, 1, FALSE),
        IF($B52=$B$54,
          VLOOKUP(_xlfn.CONCAT(N52&amp;" "&amp;$I$54), Action_Types!$E$2:$E$14, 1, FALSE),
          ""
        )
      )
    )
  ),
  ""
)</f>
        <v/>
      </c>
      <c r="AB52" t="str">
        <f>IFERROR(
  IF($B52=$B$2,
    VLOOKUP(S52, Action_Types!$A$2:$A$14, 1, FALSE),
    IF(Credit_Factors!$B52=Credit_Factors!$B$52,
      VLOOKUP(Credit_Factors!W52, Action_Types!$C$2:$C$14, 1, FALSE),
      IF(Credit_Factors!$B52=Credit_Factors!$B$51,
        VLOOKUP(Credit_Factors!O52, Action_Types!$G$2:$G$14, 1, FALSE),
        IF($B52=$B$54,
          VLOOKUP(_xlfn.CONCAT(O52&amp;" "&amp;$I$54), Action_Types!$E$2:$E$14, 1, FALSE),
          ""
        )
      )
    )
  ),
  ""
)</f>
        <v>Close Revolving Credit Card</v>
      </c>
      <c r="AC52" t="str">
        <f>IFERROR(
  IF($B52=$B$2,
    VLOOKUP(T52, Action_Types!$A$2:$A$14, 1, FALSE),
    IF(Credit_Factors!$B52=Credit_Factors!$B$52,
      VLOOKUP(Credit_Factors!X52, Action_Types!$C$2:$C$14, 1, FALSE),
      IF(Credit_Factors!$B52=Credit_Factors!$B$51,
        VLOOKUP(Credit_Factors!P52, Action_Types!$G$2:$G$14, 1, FALSE),
        IF($B52=$B$54,
          VLOOKUP(_xlfn.CONCAT(P52&amp;" "&amp;$I$54), Action_Types!$E$2:$E$14, 1, FALSE),
          ""
        )
      )
    )
  ),
  ""
)</f>
        <v>Use Revolving Credit Card</v>
      </c>
    </row>
    <row r="53" spans="1:29" x14ac:dyDescent="0.2">
      <c r="A53" t="s">
        <v>37</v>
      </c>
      <c r="B53" t="s">
        <v>80</v>
      </c>
      <c r="C53" t="s">
        <v>18</v>
      </c>
      <c r="D53">
        <v>0.3</v>
      </c>
      <c r="E53" t="s">
        <v>5</v>
      </c>
      <c r="F53" t="s">
        <v>6</v>
      </c>
      <c r="G53" t="s">
        <v>33</v>
      </c>
      <c r="H53" t="s">
        <v>33</v>
      </c>
      <c r="I53" t="b">
        <v>0</v>
      </c>
      <c r="J53" s="7"/>
      <c r="L53" s="2">
        <v>0</v>
      </c>
      <c r="M53" s="1" t="s">
        <v>1</v>
      </c>
      <c r="O53" t="s">
        <v>0</v>
      </c>
      <c r="P53" t="s">
        <v>2</v>
      </c>
      <c r="Q53" s="1" t="str">
        <f t="shared" si="6"/>
        <v>Pay Instalment Loan All</v>
      </c>
      <c r="R53" t="str">
        <f t="shared" si="0"/>
        <v xml:space="preserve"> Instalment Loan All</v>
      </c>
      <c r="S53" t="str">
        <f t="shared" si="9"/>
        <v>Close Instalment Loan All</v>
      </c>
      <c r="T53" s="6" t="str">
        <f t="shared" si="10"/>
        <v>Use Instalment Loan All</v>
      </c>
      <c r="U53" t="str">
        <f t="shared" si="7"/>
        <v>Pay Instalment Loan</v>
      </c>
      <c r="V53" t="str">
        <f t="shared" si="3"/>
        <v xml:space="preserve"> Instalment Loan</v>
      </c>
      <c r="W53" t="str">
        <f t="shared" si="4"/>
        <v>Close Instalment Loan</v>
      </c>
      <c r="X53" t="str">
        <f t="shared" si="5"/>
        <v>Use Instalment Loan</v>
      </c>
      <c r="Y53" s="16" t="str">
        <f t="shared" si="8"/>
        <v>Pay FALSE</v>
      </c>
      <c r="Z53" s="1" t="str">
        <f>IFERROR(
  IF($B53=$B$2,
    VLOOKUP(Q53, Action_Types!$A$2:$A$14, 1, FALSE),
    IF(Credit_Factors!$B53=Credit_Factors!$B$52,
      VLOOKUP(Credit_Factors!U53, Action_Types!$C$2:$C$14, 1, FALSE),
      IF(Credit_Factors!$B53=Credit_Factors!$B$51,
        VLOOKUP(Credit_Factors!M53, Action_Types!$G$2:$G$14, 1, FALSE),
        IF($B53=$B$54,
          VLOOKUP(_xlfn.CONCAT(M53&amp;" "&amp;$I$54), Action_Types!$E$2:$E$14, 1, FALSE),
          ""
        )
      )
    )
  ),
  ""
)</f>
        <v>Pay Instalment Loan</v>
      </c>
      <c r="AA53" t="str">
        <f>IFERROR(
  IF($B53=$B$2,
    VLOOKUP(R53, Action_Types!$A$2:$A$14, 1, FALSE),
    IF(Credit_Factors!$B53=Credit_Factors!$B$52,
      VLOOKUP(Credit_Factors!V53, Action_Types!$C$2:$C$14, 1, FALSE),
      IF(Credit_Factors!$B53=Credit_Factors!$B$51,
        VLOOKUP(Credit_Factors!N53, Action_Types!$G$2:$G$14, 1, FALSE),
        IF($B53=$B$54,
          VLOOKUP(_xlfn.CONCAT(N53&amp;" "&amp;$I$54), Action_Types!$E$2:$E$14, 1, FALSE),
          ""
        )
      )
    )
  ),
  ""
)</f>
        <v/>
      </c>
      <c r="AB53" t="str">
        <f>IFERROR(
  IF($B53=$B$2,
    VLOOKUP(S53, Action_Types!$A$2:$A$14, 1, FALSE),
    IF(Credit_Factors!$B53=Credit_Factors!$B$52,
      VLOOKUP(Credit_Factors!W53, Action_Types!$C$2:$C$14, 1, FALSE),
      IF(Credit_Factors!$B53=Credit_Factors!$B$51,
        VLOOKUP(Credit_Factors!O53, Action_Types!$G$2:$G$14, 1, FALSE),
        IF($B53=$B$54,
          VLOOKUP(_xlfn.CONCAT(O53&amp;" "&amp;$I$54), Action_Types!$E$2:$E$14, 1, FALSE),
          ""
        )
      )
    )
  ),
  ""
)</f>
        <v/>
      </c>
      <c r="AC53" t="str">
        <f>IFERROR(
  IF($B53=$B$2,
    VLOOKUP(T53, Action_Types!$A$2:$A$14, 1, FALSE),
    IF(Credit_Factors!$B53=Credit_Factors!$B$52,
      VLOOKUP(Credit_Factors!X53, Action_Types!$C$2:$C$14, 1, FALSE),
      IF(Credit_Factors!$B53=Credit_Factors!$B$51,
        VLOOKUP(Credit_Factors!P53, Action_Types!$G$2:$G$14, 1, FALSE),
        IF($B53=$B$54,
          VLOOKUP(_xlfn.CONCAT(P53&amp;" "&amp;$I$54), Action_Types!$E$2:$E$14, 1, FALSE),
          ""
        )
      )
    )
  ),
  ""
)</f>
        <v/>
      </c>
    </row>
    <row r="54" spans="1:29" x14ac:dyDescent="0.2">
      <c r="A54" t="s">
        <v>35</v>
      </c>
      <c r="B54" t="s">
        <v>93</v>
      </c>
      <c r="C54" t="s">
        <v>18</v>
      </c>
      <c r="D54">
        <v>0.3</v>
      </c>
      <c r="E54" t="s">
        <v>33</v>
      </c>
      <c r="F54" t="s">
        <v>33</v>
      </c>
      <c r="G54" t="s">
        <v>33</v>
      </c>
      <c r="H54" t="s">
        <v>33</v>
      </c>
      <c r="I54" t="b">
        <v>1</v>
      </c>
      <c r="J54" s="7"/>
      <c r="L54" s="4">
        <v>1</v>
      </c>
      <c r="M54" s="1" t="s">
        <v>1</v>
      </c>
      <c r="O54" t="s">
        <v>0</v>
      </c>
      <c r="P54" t="s">
        <v>2</v>
      </c>
      <c r="Q54" s="1" t="str">
        <f t="shared" si="6"/>
        <v>Pay All All All</v>
      </c>
      <c r="R54" t="str">
        <f t="shared" si="0"/>
        <v xml:space="preserve"> All All All</v>
      </c>
      <c r="S54" t="str">
        <f t="shared" si="9"/>
        <v>Close All All All</v>
      </c>
      <c r="T54" s="6" t="str">
        <f t="shared" si="10"/>
        <v>Use All All All</v>
      </c>
      <c r="U54" t="str">
        <f t="shared" si="7"/>
        <v>Pay All All</v>
      </c>
      <c r="V54" t="str">
        <f t="shared" si="3"/>
        <v xml:space="preserve"> All All</v>
      </c>
      <c r="W54" t="str">
        <f t="shared" si="4"/>
        <v>Close All All</v>
      </c>
      <c r="X54" t="str">
        <f t="shared" si="5"/>
        <v>Use All All</v>
      </c>
      <c r="Y54" s="16" t="str">
        <f t="shared" si="8"/>
        <v>Pay TRUE</v>
      </c>
      <c r="Z54" s="1" t="str">
        <f>IFERROR(
  IF($B54=$B$2,
    VLOOKUP(Q54, Action_Types!$A$2:$A$14, 1, FALSE),
    IF(Credit_Factors!$B54=Credit_Factors!$B$52,
      VLOOKUP(Credit_Factors!U54, Action_Types!$C$2:$C$14, 1, FALSE),
      IF(Credit_Factors!$B54=Credit_Factors!$B$51,
        VLOOKUP(Credit_Factors!M54, Action_Types!$G$2:$G$14, 1, FALSE),
        IF($B54=$B$54,
          VLOOKUP(_xlfn.CONCAT(M54&amp;" "&amp;$I$54), Action_Types!$E$2:$E$14, 1, FALSE),
          ""
        )
      )
    )
  ),
  ""
)</f>
        <v>Pay TRUE</v>
      </c>
      <c r="AA54" t="str">
        <f>IFERROR(
  IF($B54=$B$2,
    VLOOKUP(R54, Action_Types!$A$2:$A$14, 1, FALSE),
    IF(Credit_Factors!$B54=Credit_Factors!$B$52,
      VLOOKUP(Credit_Factors!V54, Action_Types!$C$2:$C$14, 1, FALSE),
      IF(Credit_Factors!$B54=Credit_Factors!$B$51,
        VLOOKUP(Credit_Factors!N54, Action_Types!$G$2:$G$14, 1, FALSE),
        IF($B54=$B$54,
          VLOOKUP(_xlfn.CONCAT(N54&amp;" "&amp;$I$54), Action_Types!$E$2:$E$14, 1, FALSE),
          ""
        )
      )
    )
  ),
  ""
)</f>
        <v/>
      </c>
      <c r="AB54" t="str">
        <f>IFERROR(
  IF($B54=$B$2,
    VLOOKUP(S54, Action_Types!$A$2:$A$14, 1, FALSE),
    IF(Credit_Factors!$B54=Credit_Factors!$B$52,
      VLOOKUP(Credit_Factors!W54, Action_Types!$C$2:$C$14, 1, FALSE),
      IF(Credit_Factors!$B54=Credit_Factors!$B$51,
        VLOOKUP(Credit_Factors!O54, Action_Types!$G$2:$G$14, 1, FALSE),
        IF($B54=$B$54,
          VLOOKUP(_xlfn.CONCAT(O54&amp;" "&amp;$I$54), Action_Types!$E$2:$E$14, 1, FALSE),
          ""
        )
      )
    )
  ),
  ""
)</f>
        <v/>
      </c>
      <c r="AC54" t="str">
        <f>IFERROR(
  IF($B54=$B$2,
    VLOOKUP(T54, Action_Types!$A$2:$A$14, 1, FALSE),
    IF(Credit_Factors!$B54=Credit_Factors!$B$52,
      VLOOKUP(Credit_Factors!X54, Action_Types!$C$2:$C$14, 1, FALSE),
      IF(Credit_Factors!$B54=Credit_Factors!$B$51,
        VLOOKUP(Credit_Factors!P54, Action_Types!$G$2:$G$14, 1, FALSE),
        IF($B54=$B$54,
          VLOOKUP(_xlfn.CONCAT(P54&amp;" "&amp;$I$54), Action_Types!$E$2:$E$14, 1, FALSE),
          ""
        )
      )
    )
  ),
  ""
)</f>
        <v/>
      </c>
    </row>
    <row r="55" spans="1:29" x14ac:dyDescent="0.2">
      <c r="A55" t="s">
        <v>38</v>
      </c>
      <c r="B55" t="s">
        <v>79</v>
      </c>
      <c r="C55" t="s">
        <v>19</v>
      </c>
      <c r="D55">
        <v>0.15</v>
      </c>
      <c r="E55" t="s">
        <v>33</v>
      </c>
      <c r="F55" t="s">
        <v>33</v>
      </c>
      <c r="G55" t="s">
        <v>33</v>
      </c>
      <c r="H55" t="s">
        <v>33</v>
      </c>
      <c r="I55" t="b">
        <v>0</v>
      </c>
      <c r="J55" s="8" t="s">
        <v>74</v>
      </c>
      <c r="K55" t="s">
        <v>48</v>
      </c>
      <c r="L55" s="4">
        <v>9125</v>
      </c>
      <c r="M55" s="1"/>
      <c r="N55" t="s">
        <v>7</v>
      </c>
      <c r="O55" t="s">
        <v>0</v>
      </c>
      <c r="Q55" s="1" t="str">
        <f t="shared" si="6"/>
        <v xml:space="preserve"> All All All</v>
      </c>
      <c r="R55" t="str">
        <f t="shared" si="0"/>
        <v>Open All All All</v>
      </c>
      <c r="S55" t="str">
        <f t="shared" si="9"/>
        <v>Close All All All</v>
      </c>
      <c r="T55" s="6" t="str">
        <f t="shared" si="10"/>
        <v xml:space="preserve"> All All All</v>
      </c>
      <c r="U55" t="str">
        <f t="shared" si="7"/>
        <v xml:space="preserve"> All All</v>
      </c>
      <c r="V55" t="str">
        <f t="shared" si="3"/>
        <v>Open All All</v>
      </c>
      <c r="W55" t="str">
        <f t="shared" si="4"/>
        <v>Close All All</v>
      </c>
      <c r="X55" t="str">
        <f t="shared" si="5"/>
        <v xml:space="preserve"> All All</v>
      </c>
      <c r="Y55" s="16" t="str">
        <f t="shared" si="8"/>
        <v xml:space="preserve"> FALSE</v>
      </c>
      <c r="Z55" s="1" t="str">
        <f>IFERROR(
  IF($B55=$B$2,
    VLOOKUP(Q55, Action_Types!$A$2:$A$14, 1, FALSE),
    IF(Credit_Factors!$B55=Credit_Factors!$B$52,
      VLOOKUP(Credit_Factors!U55, Action_Types!$C$2:$C$14, 1, FALSE),
      IF(Credit_Factors!$B55=Credit_Factors!$B$51,
        VLOOKUP(Credit_Factors!M55, Action_Types!$G$2:$G$14, 1, FALSE),
        IF($B55=$B$54,
          VLOOKUP(_xlfn.CONCAT(M55&amp;" "&amp;$I$54), Action_Types!$E$2:$E$14, 1, FALSE),
          ""
        )
      )
    )
  ),
  ""
)</f>
        <v/>
      </c>
      <c r="AA55" t="str">
        <f>IFERROR(
  IF($B55=$B$2,
    VLOOKUP(R55, Action_Types!$A$2:$A$14, 1, FALSE),
    IF(Credit_Factors!$B55=Credit_Factors!$B$52,
      VLOOKUP(Credit_Factors!V55, Action_Types!$C$2:$C$14, 1, FALSE),
      IF(Credit_Factors!$B55=Credit_Factors!$B$51,
        VLOOKUP(Credit_Factors!N55, Action_Types!$G$2:$G$14, 1, FALSE),
        IF($B55=$B$54,
          VLOOKUP(_xlfn.CONCAT(N55&amp;" "&amp;$I$54), Action_Types!$E$2:$E$14, 1, FALSE),
          ""
        )
      )
    )
  ),
  ""
)</f>
        <v>Open</v>
      </c>
      <c r="AB55" t="str">
        <f>IFERROR(
  IF($B55=$B$2,
    VLOOKUP(S55, Action_Types!$A$2:$A$14, 1, FALSE),
    IF(Credit_Factors!$B55=Credit_Factors!$B$52,
      VLOOKUP(Credit_Factors!W55, Action_Types!$C$2:$C$14, 1, FALSE),
      IF(Credit_Factors!$B55=Credit_Factors!$B$51,
        VLOOKUP(Credit_Factors!O55, Action_Types!$G$2:$G$14, 1, FALSE),
        IF($B55=$B$54,
          VLOOKUP(_xlfn.CONCAT(O55&amp;" "&amp;$I$54), Action_Types!$E$2:$E$14, 1, FALSE),
          ""
        )
      )
    )
  ),
  ""
)</f>
        <v>Close</v>
      </c>
      <c r="AC55" t="str">
        <f>IFERROR(
  IF($B55=$B$2,
    VLOOKUP(T55, Action_Types!$A$2:$A$14, 1, FALSE),
    IF(Credit_Factors!$B55=Credit_Factors!$B$52,
      VLOOKUP(Credit_Factors!X55, Action_Types!$C$2:$C$14, 1, FALSE),
      IF(Credit_Factors!$B55=Credit_Factors!$B$51,
        VLOOKUP(Credit_Factors!P55, Action_Types!$G$2:$G$14, 1, FALSE),
        IF($B55=$B$54,
          VLOOKUP(_xlfn.CONCAT(P55&amp;" "&amp;$I$54), Action_Types!$E$2:$E$14, 1, FALSE),
          ""
        )
      )
    )
  ),
  ""
)</f>
        <v/>
      </c>
    </row>
    <row r="56" spans="1:29" x14ac:dyDescent="0.2">
      <c r="A56" t="s">
        <v>39</v>
      </c>
      <c r="B56" t="s">
        <v>79</v>
      </c>
      <c r="C56" t="s">
        <v>19</v>
      </c>
      <c r="D56">
        <v>0.15</v>
      </c>
      <c r="E56" t="s">
        <v>33</v>
      </c>
      <c r="F56" t="s">
        <v>33</v>
      </c>
      <c r="G56" t="s">
        <v>33</v>
      </c>
      <c r="H56" t="s">
        <v>33</v>
      </c>
      <c r="I56" t="b">
        <v>0</v>
      </c>
      <c r="J56" s="8" t="s">
        <v>75</v>
      </c>
      <c r="K56" t="s">
        <v>48</v>
      </c>
      <c r="L56" s="4">
        <f>1460</f>
        <v>1460</v>
      </c>
      <c r="M56" s="1"/>
      <c r="N56" t="s">
        <v>7</v>
      </c>
      <c r="O56" t="s">
        <v>0</v>
      </c>
      <c r="Q56" s="1" t="str">
        <f t="shared" si="6"/>
        <v xml:space="preserve"> All All All</v>
      </c>
      <c r="R56" t="str">
        <f t="shared" si="0"/>
        <v>Open All All All</v>
      </c>
      <c r="S56" t="str">
        <f t="shared" si="9"/>
        <v>Close All All All</v>
      </c>
      <c r="T56" s="6" t="str">
        <f t="shared" si="10"/>
        <v xml:space="preserve"> All All All</v>
      </c>
      <c r="U56" t="str">
        <f t="shared" si="7"/>
        <v xml:space="preserve"> All All</v>
      </c>
      <c r="V56" t="str">
        <f t="shared" si="3"/>
        <v>Open All All</v>
      </c>
      <c r="W56" t="str">
        <f t="shared" si="4"/>
        <v>Close All All</v>
      </c>
      <c r="X56" t="str">
        <f t="shared" si="5"/>
        <v xml:space="preserve"> All All</v>
      </c>
      <c r="Y56" s="16" t="str">
        <f t="shared" si="8"/>
        <v xml:space="preserve"> FALSE</v>
      </c>
      <c r="Z56" s="1" t="str">
        <f>IFERROR(
  IF($B56=$B$2,
    VLOOKUP(Q56, Action_Types!$A$2:$A$14, 1, FALSE),
    IF(Credit_Factors!$B56=Credit_Factors!$B$52,
      VLOOKUP(Credit_Factors!U56, Action_Types!$C$2:$C$14, 1, FALSE),
      IF(Credit_Factors!$B56=Credit_Factors!$B$51,
        VLOOKUP(Credit_Factors!M56, Action_Types!$G$2:$G$14, 1, FALSE),
        IF($B56=$B$54,
          VLOOKUP(_xlfn.CONCAT(M56&amp;" "&amp;$I$54), Action_Types!$E$2:$E$14, 1, FALSE),
          ""
        )
      )
    )
  ),
  ""
)</f>
        <v/>
      </c>
      <c r="AA56" t="str">
        <f>IFERROR(
  IF($B56=$B$2,
    VLOOKUP(R56, Action_Types!$A$2:$A$14, 1, FALSE),
    IF(Credit_Factors!$B56=Credit_Factors!$B$52,
      VLOOKUP(Credit_Factors!V56, Action_Types!$C$2:$C$14, 1, FALSE),
      IF(Credit_Factors!$B56=Credit_Factors!$B$51,
        VLOOKUP(Credit_Factors!N56, Action_Types!$G$2:$G$14, 1, FALSE),
        IF($B56=$B$54,
          VLOOKUP(_xlfn.CONCAT(N56&amp;" "&amp;$I$54), Action_Types!$E$2:$E$14, 1, FALSE),
          ""
        )
      )
    )
  ),
  ""
)</f>
        <v>Open</v>
      </c>
      <c r="AB56" t="str">
        <f>IFERROR(
  IF($B56=$B$2,
    VLOOKUP(S56, Action_Types!$A$2:$A$14, 1, FALSE),
    IF(Credit_Factors!$B56=Credit_Factors!$B$52,
      VLOOKUP(Credit_Factors!W56, Action_Types!$C$2:$C$14, 1, FALSE),
      IF(Credit_Factors!$B56=Credit_Factors!$B$51,
        VLOOKUP(Credit_Factors!O56, Action_Types!$G$2:$G$14, 1, FALSE),
        IF($B56=$B$54,
          VLOOKUP(_xlfn.CONCAT(O56&amp;" "&amp;$I$54), Action_Types!$E$2:$E$14, 1, FALSE),
          ""
        )
      )
    )
  ),
  ""
)</f>
        <v>Close</v>
      </c>
      <c r="AC56" t="str">
        <f>IFERROR(
  IF($B56=$B$2,
    VLOOKUP(T56, Action_Types!$A$2:$A$14, 1, FALSE),
    IF(Credit_Factors!$B56=Credit_Factors!$B$52,
      VLOOKUP(Credit_Factors!X56, Action_Types!$C$2:$C$14, 1, FALSE),
      IF(Credit_Factors!$B56=Credit_Factors!$B$51,
        VLOOKUP(Credit_Factors!P56, Action_Types!$G$2:$G$14, 1, FALSE),
        IF($B56=$B$54,
          VLOOKUP(_xlfn.CONCAT(P56&amp;" "&amp;$I$54), Action_Types!$E$2:$E$14, 1, FALSE),
          ""
        )
      )
    )
  ),
  ""
)</f>
        <v/>
      </c>
    </row>
    <row r="57" spans="1:29" x14ac:dyDescent="0.2">
      <c r="A57" t="s">
        <v>40</v>
      </c>
      <c r="B57" t="s">
        <v>79</v>
      </c>
      <c r="C57" t="s">
        <v>19</v>
      </c>
      <c r="D57">
        <v>0.15</v>
      </c>
      <c r="E57" t="s">
        <v>33</v>
      </c>
      <c r="F57" t="s">
        <v>33</v>
      </c>
      <c r="G57" t="s">
        <v>33</v>
      </c>
      <c r="H57" t="s">
        <v>33</v>
      </c>
      <c r="I57" t="b">
        <v>0</v>
      </c>
      <c r="J57" s="8" t="s">
        <v>75</v>
      </c>
      <c r="K57" t="s">
        <v>48</v>
      </c>
      <c r="L57" s="4">
        <v>4015</v>
      </c>
      <c r="M57" s="1"/>
      <c r="N57" t="s">
        <v>7</v>
      </c>
      <c r="O57" t="s">
        <v>0</v>
      </c>
      <c r="Q57" s="1" t="str">
        <f t="shared" si="6"/>
        <v xml:space="preserve"> All All All</v>
      </c>
      <c r="R57" t="str">
        <f t="shared" si="0"/>
        <v>Open All All All</v>
      </c>
      <c r="S57" t="str">
        <f t="shared" si="9"/>
        <v>Close All All All</v>
      </c>
      <c r="T57" s="6" t="str">
        <f t="shared" si="10"/>
        <v xml:space="preserve"> All All All</v>
      </c>
      <c r="U57" t="str">
        <f t="shared" si="7"/>
        <v xml:space="preserve"> All All</v>
      </c>
      <c r="V57" t="str">
        <f t="shared" si="3"/>
        <v>Open All All</v>
      </c>
      <c r="W57" t="str">
        <f t="shared" si="4"/>
        <v>Close All All</v>
      </c>
      <c r="X57" t="str">
        <f t="shared" si="5"/>
        <v xml:space="preserve"> All All</v>
      </c>
      <c r="Y57" s="16" t="str">
        <f t="shared" si="8"/>
        <v xml:space="preserve"> FALSE</v>
      </c>
      <c r="Z57" s="1" t="str">
        <f>IFERROR(
  IF($B57=$B$2,
    VLOOKUP(Q57, Action_Types!$A$2:$A$14, 1, FALSE),
    IF(Credit_Factors!$B57=Credit_Factors!$B$52,
      VLOOKUP(Credit_Factors!U57, Action_Types!$C$2:$C$14, 1, FALSE),
      IF(Credit_Factors!$B57=Credit_Factors!$B$51,
        VLOOKUP(Credit_Factors!M57, Action_Types!$G$2:$G$14, 1, FALSE),
        IF($B57=$B$54,
          VLOOKUP(_xlfn.CONCAT(M57&amp;" "&amp;$I$54), Action_Types!$E$2:$E$14, 1, FALSE),
          ""
        )
      )
    )
  ),
  ""
)</f>
        <v/>
      </c>
      <c r="AA57" t="str">
        <f>IFERROR(
  IF($B57=$B$2,
    VLOOKUP(R57, Action_Types!$A$2:$A$14, 1, FALSE),
    IF(Credit_Factors!$B57=Credit_Factors!$B$52,
      VLOOKUP(Credit_Factors!V57, Action_Types!$C$2:$C$14, 1, FALSE),
      IF(Credit_Factors!$B57=Credit_Factors!$B$51,
        VLOOKUP(Credit_Factors!N57, Action_Types!$G$2:$G$14, 1, FALSE),
        IF($B57=$B$54,
          VLOOKUP(_xlfn.CONCAT(N57&amp;" "&amp;$I$54), Action_Types!$E$2:$E$14, 1, FALSE),
          ""
        )
      )
    )
  ),
  ""
)</f>
        <v>Open</v>
      </c>
      <c r="AB57" t="str">
        <f>IFERROR(
  IF($B57=$B$2,
    VLOOKUP(S57, Action_Types!$A$2:$A$14, 1, FALSE),
    IF(Credit_Factors!$B57=Credit_Factors!$B$52,
      VLOOKUP(Credit_Factors!W57, Action_Types!$C$2:$C$14, 1, FALSE),
      IF(Credit_Factors!$B57=Credit_Factors!$B$51,
        VLOOKUP(Credit_Factors!O57, Action_Types!$G$2:$G$14, 1, FALSE),
        IF($B57=$B$54,
          VLOOKUP(_xlfn.CONCAT(O57&amp;" "&amp;$I$54), Action_Types!$E$2:$E$14, 1, FALSE),
          ""
        )
      )
    )
  ),
  ""
)</f>
        <v>Close</v>
      </c>
      <c r="AC57" t="str">
        <f>IFERROR(
  IF($B57=$B$2,
    VLOOKUP(T57, Action_Types!$A$2:$A$14, 1, FALSE),
    IF(Credit_Factors!$B57=Credit_Factors!$B$52,
      VLOOKUP(Credit_Factors!X57, Action_Types!$C$2:$C$14, 1, FALSE),
      IF(Credit_Factors!$B57=Credit_Factors!$B$51,
        VLOOKUP(Credit_Factors!P57, Action_Types!$G$2:$G$14, 1, FALSE),
        IF($B57=$B$54,
          VLOOKUP(_xlfn.CONCAT(P57&amp;" "&amp;$I$54), Action_Types!$E$2:$E$14, 1, FALSE),
          ""
        )
      )
    )
  ),
  ""
)</f>
        <v/>
      </c>
    </row>
    <row r="58" spans="1:29" x14ac:dyDescent="0.2">
      <c r="A58" t="s">
        <v>41</v>
      </c>
      <c r="B58" t="s">
        <v>78</v>
      </c>
      <c r="C58" t="s">
        <v>20</v>
      </c>
      <c r="D58">
        <v>0.1</v>
      </c>
      <c r="E58" t="s">
        <v>3</v>
      </c>
      <c r="F58" t="s">
        <v>4</v>
      </c>
      <c r="G58" t="s">
        <v>12</v>
      </c>
      <c r="H58" t="s">
        <v>33</v>
      </c>
      <c r="I58" t="b">
        <v>0</v>
      </c>
      <c r="J58" s="7"/>
      <c r="L58" s="3">
        <v>0.7</v>
      </c>
      <c r="M58" s="1"/>
      <c r="N58" t="s">
        <v>7</v>
      </c>
      <c r="O58" t="s">
        <v>0</v>
      </c>
      <c r="Q58" s="1" t="str">
        <f t="shared" si="6"/>
        <v xml:space="preserve"> Revolving Credit Card Current</v>
      </c>
      <c r="R58" t="str">
        <f t="shared" si="0"/>
        <v>Open Revolving Credit Card Current</v>
      </c>
      <c r="S58" t="str">
        <f t="shared" si="9"/>
        <v>Close Revolving Credit Card Current</v>
      </c>
      <c r="T58" s="6" t="str">
        <f t="shared" si="10"/>
        <v xml:space="preserve"> Revolving Credit Card Current</v>
      </c>
      <c r="U58" t="str">
        <f t="shared" si="7"/>
        <v xml:space="preserve"> Revolving Credit Card</v>
      </c>
      <c r="V58" t="str">
        <f t="shared" si="3"/>
        <v>Open Revolving Credit Card</v>
      </c>
      <c r="W58" t="str">
        <f t="shared" si="4"/>
        <v>Close Revolving Credit Card</v>
      </c>
      <c r="X58" t="str">
        <f t="shared" si="5"/>
        <v xml:space="preserve"> Revolving Credit Card</v>
      </c>
      <c r="Y58" s="16" t="str">
        <f t="shared" si="8"/>
        <v xml:space="preserve"> FALSE</v>
      </c>
      <c r="Z58" s="1" t="str">
        <f>IFERROR(
  IF($B58=$B$2,
    VLOOKUP(Q58, Action_Types!$A$2:$A$14, 1, FALSE),
    IF(Credit_Factors!$B58=Credit_Factors!$B$52,
      VLOOKUP(Credit_Factors!U58, Action_Types!$C$2:$C$14, 1, FALSE),
      IF(Credit_Factors!$B58=Credit_Factors!$B$51,
        VLOOKUP(Credit_Factors!M58, Action_Types!$G$2:$G$14, 1, FALSE),
        IF($B58=$B$54,
          VLOOKUP(_xlfn.CONCAT(M58&amp;" "&amp;$I$54), Action_Types!$E$2:$E$14, 1, FALSE),
          ""
        )
      )
    )
  ),
  ""
)</f>
        <v/>
      </c>
      <c r="AA58" t="str">
        <f>IFERROR(
  IF($B58=$B$2,
    VLOOKUP(R58, Action_Types!$A$2:$A$14, 1, FALSE),
    IF(Credit_Factors!$B58=Credit_Factors!$B$52,
      VLOOKUP(Credit_Factors!V58, Action_Types!$C$2:$C$14, 1, FALSE),
      IF(Credit_Factors!$B58=Credit_Factors!$B$51,
        VLOOKUP(Credit_Factors!N58, Action_Types!$G$2:$G$14, 1, FALSE),
        IF($B58=$B$54,
          VLOOKUP(_xlfn.CONCAT(N58&amp;" "&amp;$I$54), Action_Types!$E$2:$E$14, 1, FALSE),
          ""
        )
      )
    )
  ),
  ""
)</f>
        <v>Open Revolving Credit Card Current</v>
      </c>
      <c r="AB58" t="str">
        <f>IFERROR(
  IF($B58=$B$2,
    VLOOKUP(S58, Action_Types!$A$2:$A$14, 1, FALSE),
    IF(Credit_Factors!$B58=Credit_Factors!$B$52,
      VLOOKUP(Credit_Factors!W58, Action_Types!$C$2:$C$14, 1, FALSE),
      IF(Credit_Factors!$B58=Credit_Factors!$B$51,
        VLOOKUP(Credit_Factors!O58, Action_Types!$G$2:$G$14, 1, FALSE),
        IF($B58=$B$54,
          VLOOKUP(_xlfn.CONCAT(O58&amp;" "&amp;$I$54), Action_Types!$E$2:$E$14, 1, FALSE),
          ""
        )
      )
    )
  ),
  ""
)</f>
        <v>Close Revolving Credit Card Current</v>
      </c>
      <c r="AC58" t="str">
        <f>IFERROR(
  IF($B58=$B$2,
    VLOOKUP(T58, Action_Types!$A$2:$A$14, 1, FALSE),
    IF(Credit_Factors!$B58=Credit_Factors!$B$52,
      VLOOKUP(Credit_Factors!X58, Action_Types!$C$2:$C$14, 1, FALSE),
      IF(Credit_Factors!$B58=Credit_Factors!$B$51,
        VLOOKUP(Credit_Factors!P58, Action_Types!$G$2:$G$14, 1, FALSE),
        IF($B58=$B$54,
          VLOOKUP(_xlfn.CONCAT(P58&amp;" "&amp;$I$54), Action_Types!$E$2:$E$14, 1, FALSE),
          ""
        )
      )
    )
  ),
  ""
)</f>
        <v/>
      </c>
    </row>
    <row r="59" spans="1:29" x14ac:dyDescent="0.2">
      <c r="A59" t="s">
        <v>41</v>
      </c>
      <c r="B59" t="s">
        <v>78</v>
      </c>
      <c r="C59" t="s">
        <v>20</v>
      </c>
      <c r="D59">
        <v>0.1</v>
      </c>
      <c r="E59" t="s">
        <v>5</v>
      </c>
      <c r="F59" t="s">
        <v>6</v>
      </c>
      <c r="G59" t="s">
        <v>12</v>
      </c>
      <c r="H59" t="s">
        <v>33</v>
      </c>
      <c r="I59" t="b">
        <v>0</v>
      </c>
      <c r="J59" s="7"/>
      <c r="L59" s="3">
        <v>0.3</v>
      </c>
      <c r="M59" s="1"/>
      <c r="N59" t="s">
        <v>7</v>
      </c>
      <c r="O59" t="s">
        <v>0</v>
      </c>
      <c r="Q59" s="1" t="str">
        <f t="shared" si="6"/>
        <v xml:space="preserve"> Instalment Loan Current</v>
      </c>
      <c r="R59" t="str">
        <f t="shared" si="0"/>
        <v>Open Instalment Loan Current</v>
      </c>
      <c r="S59" t="str">
        <f t="shared" si="9"/>
        <v>Close Instalment Loan Current</v>
      </c>
      <c r="T59" s="6" t="str">
        <f t="shared" si="10"/>
        <v xml:space="preserve"> Instalment Loan Current</v>
      </c>
      <c r="U59" t="str">
        <f t="shared" si="7"/>
        <v xml:space="preserve"> Instalment Loan</v>
      </c>
      <c r="V59" t="str">
        <f t="shared" si="3"/>
        <v>Open Instalment Loan</v>
      </c>
      <c r="W59" t="str">
        <f t="shared" si="4"/>
        <v>Close Instalment Loan</v>
      </c>
      <c r="X59" t="str">
        <f t="shared" si="5"/>
        <v xml:space="preserve"> Instalment Loan</v>
      </c>
      <c r="Y59" s="16" t="str">
        <f t="shared" si="8"/>
        <v xml:space="preserve"> FALSE</v>
      </c>
      <c r="Z59" s="1" t="str">
        <f>IFERROR(
  IF($B59=$B$2,
    VLOOKUP(Q59, Action_Types!$A$2:$A$14, 1, FALSE),
    IF(Credit_Factors!$B59=Credit_Factors!$B$52,
      VLOOKUP(Credit_Factors!U59, Action_Types!$C$2:$C$14, 1, FALSE),
      IF(Credit_Factors!$B59=Credit_Factors!$B$51,
        VLOOKUP(Credit_Factors!M59, Action_Types!$G$2:$G$14, 1, FALSE),
        IF($B59=$B$54,
          VLOOKUP(_xlfn.CONCAT(M59&amp;" "&amp;$I$54), Action_Types!$E$2:$E$14, 1, FALSE),
          ""
        )
      )
    )
  ),
  ""
)</f>
        <v/>
      </c>
      <c r="AA59" t="str">
        <f>IFERROR(
  IF($B59=$B$2,
    VLOOKUP(R59, Action_Types!$A$2:$A$14, 1, FALSE),
    IF(Credit_Factors!$B59=Credit_Factors!$B$52,
      VLOOKUP(Credit_Factors!V59, Action_Types!$C$2:$C$14, 1, FALSE),
      IF(Credit_Factors!$B59=Credit_Factors!$B$51,
        VLOOKUP(Credit_Factors!N59, Action_Types!$G$2:$G$14, 1, FALSE),
        IF($B59=$B$54,
          VLOOKUP(_xlfn.CONCAT(N59&amp;" "&amp;$I$54), Action_Types!$E$2:$E$14, 1, FALSE),
          ""
        )
      )
    )
  ),
  ""
)</f>
        <v>Open Instalment Loan Current</v>
      </c>
      <c r="AB59" t="str">
        <f>IFERROR(
  IF($B59=$B$2,
    VLOOKUP(S59, Action_Types!$A$2:$A$14, 1, FALSE),
    IF(Credit_Factors!$B59=Credit_Factors!$B$52,
      VLOOKUP(Credit_Factors!W59, Action_Types!$C$2:$C$14, 1, FALSE),
      IF(Credit_Factors!$B59=Credit_Factors!$B$51,
        VLOOKUP(Credit_Factors!O59, Action_Types!$G$2:$G$14, 1, FALSE),
        IF($B59=$B$54,
          VLOOKUP(_xlfn.CONCAT(O59&amp;" "&amp;$I$54), Action_Types!$E$2:$E$14, 1, FALSE),
          ""
        )
      )
    )
  ),
  ""
)</f>
        <v/>
      </c>
      <c r="AC59" t="str">
        <f>IFERROR(
  IF($B59=$B$2,
    VLOOKUP(T59, Action_Types!$A$2:$A$14, 1, FALSE),
    IF(Credit_Factors!$B59=Credit_Factors!$B$52,
      VLOOKUP(Credit_Factors!X59, Action_Types!$C$2:$C$14, 1, FALSE),
      IF(Credit_Factors!$B59=Credit_Factors!$B$51,
        VLOOKUP(Credit_Factors!P59, Action_Types!$G$2:$G$14, 1, FALSE),
        IF($B59=$B$54,
          VLOOKUP(_xlfn.CONCAT(P59&amp;" "&amp;$I$54), Action_Types!$E$2:$E$14, 1, FALSE),
          ""
        )
      )
    )
  ),
  ""
)</f>
        <v/>
      </c>
    </row>
    <row r="60" spans="1:29" x14ac:dyDescent="0.2">
      <c r="A60" t="s">
        <v>66</v>
      </c>
      <c r="B60" t="s">
        <v>79</v>
      </c>
      <c r="C60" t="s">
        <v>21</v>
      </c>
      <c r="D60">
        <v>0.1</v>
      </c>
      <c r="E60" t="s">
        <v>33</v>
      </c>
      <c r="F60" t="s">
        <v>33</v>
      </c>
      <c r="G60" t="s">
        <v>33</v>
      </c>
      <c r="H60" t="s">
        <v>33</v>
      </c>
      <c r="I60" t="b">
        <v>0</v>
      </c>
      <c r="J60" s="7"/>
      <c r="L60">
        <v>4</v>
      </c>
      <c r="M60" s="1"/>
      <c r="N60" t="s">
        <v>7</v>
      </c>
      <c r="Q60" s="1" t="str">
        <f t="shared" si="6"/>
        <v xml:space="preserve"> All All All</v>
      </c>
      <c r="R60" t="str">
        <f t="shared" si="0"/>
        <v>Open All All All</v>
      </c>
      <c r="S60" t="str">
        <f t="shared" si="9"/>
        <v xml:space="preserve"> All All All</v>
      </c>
      <c r="T60" s="6" t="str">
        <f t="shared" si="10"/>
        <v xml:space="preserve"> All All All</v>
      </c>
      <c r="U60" t="str">
        <f t="shared" si="7"/>
        <v xml:space="preserve"> All All</v>
      </c>
      <c r="V60" t="str">
        <f t="shared" si="3"/>
        <v>Open All All</v>
      </c>
      <c r="W60" t="str">
        <f t="shared" si="4"/>
        <v xml:space="preserve"> All All</v>
      </c>
      <c r="X60" t="str">
        <f t="shared" si="5"/>
        <v xml:space="preserve"> All All</v>
      </c>
      <c r="Y60" s="16" t="str">
        <f t="shared" si="8"/>
        <v xml:space="preserve"> FALSE</v>
      </c>
      <c r="Z60" s="1" t="str">
        <f>IFERROR(
  IF($B60=$B$2,
    VLOOKUP(Q60, Action_Types!$A$2:$A$14, 1, FALSE),
    IF(Credit_Factors!$B60=Credit_Factors!$B$52,
      VLOOKUP(Credit_Factors!U60, Action_Types!$C$2:$C$14, 1, FALSE),
      IF(Credit_Factors!$B60=Credit_Factors!$B$51,
        VLOOKUP(Credit_Factors!M60, Action_Types!$G$2:$G$14, 1, FALSE),
        IF($B60=$B$54,
          VLOOKUP(_xlfn.CONCAT(M60&amp;" "&amp;$I$54), Action_Types!$E$2:$E$14, 1, FALSE),
          ""
        )
      )
    )
  ),
  ""
)</f>
        <v/>
      </c>
      <c r="AA60" t="str">
        <f>IFERROR(
  IF($B60=$B$2,
    VLOOKUP(R60, Action_Types!$A$2:$A$14, 1, FALSE),
    IF(Credit_Factors!$B60=Credit_Factors!$B$52,
      VLOOKUP(Credit_Factors!V60, Action_Types!$C$2:$C$14, 1, FALSE),
      IF(Credit_Factors!$B60=Credit_Factors!$B$51,
        VLOOKUP(Credit_Factors!N60, Action_Types!$G$2:$G$14, 1, FALSE),
        IF($B60=$B$54,
          VLOOKUP(_xlfn.CONCAT(N60&amp;" "&amp;$I$54), Action_Types!$E$2:$E$14, 1, FALSE),
          ""
        )
      )
    )
  ),
  ""
)</f>
        <v>Open</v>
      </c>
      <c r="AB60" t="str">
        <f>IFERROR(
  IF($B60=$B$2,
    VLOOKUP(S60, Action_Types!$A$2:$A$14, 1, FALSE),
    IF(Credit_Factors!$B60=Credit_Factors!$B$52,
      VLOOKUP(Credit_Factors!W60, Action_Types!$C$2:$C$14, 1, FALSE),
      IF(Credit_Factors!$B60=Credit_Factors!$B$51,
        VLOOKUP(Credit_Factors!O60, Action_Types!$G$2:$G$14, 1, FALSE),
        IF($B60=$B$54,
          VLOOKUP(_xlfn.CONCAT(O60&amp;" "&amp;$I$54), Action_Types!$E$2:$E$14, 1, FALSE),
          ""
        )
      )
    )
  ),
  ""
)</f>
        <v/>
      </c>
      <c r="AC60" t="str">
        <f>IFERROR(
  IF($B60=$B$2,
    VLOOKUP(T60, Action_Types!$A$2:$A$14, 1, FALSE),
    IF(Credit_Factors!$B60=Credit_Factors!$B$52,
      VLOOKUP(Credit_Factors!X60, Action_Types!$C$2:$C$14, 1, FALSE),
      IF(Credit_Factors!$B60=Credit_Factors!$B$51,
        VLOOKUP(Credit_Factors!P60, Action_Types!$G$2:$G$14, 1, FALSE),
        IF($B60=$B$54,
          VLOOKUP(_xlfn.CONCAT(P60&amp;" "&amp;$I$54), Action_Types!$E$2:$E$14, 1, FALSE),
          ""
        )
      )
    )
  ),
  ""
)</f>
        <v/>
      </c>
    </row>
    <row r="61" spans="1:29" x14ac:dyDescent="0.2">
      <c r="A61" t="s">
        <v>39</v>
      </c>
      <c r="B61" t="s">
        <v>79</v>
      </c>
      <c r="C61" t="s">
        <v>21</v>
      </c>
      <c r="D61">
        <v>0.1</v>
      </c>
      <c r="E61" t="s">
        <v>33</v>
      </c>
      <c r="F61" t="s">
        <v>33</v>
      </c>
      <c r="G61" t="s">
        <v>33</v>
      </c>
      <c r="H61" t="s">
        <v>33</v>
      </c>
      <c r="I61" t="b">
        <v>0</v>
      </c>
      <c r="J61" s="9" t="s">
        <v>76</v>
      </c>
      <c r="K61" t="s">
        <v>48</v>
      </c>
      <c r="L61" s="4">
        <v>730</v>
      </c>
      <c r="M61" s="1"/>
      <c r="N61" t="s">
        <v>7</v>
      </c>
      <c r="Q61" s="1" t="str">
        <f t="shared" si="6"/>
        <v xml:space="preserve"> All All All</v>
      </c>
      <c r="R61" t="str">
        <f t="shared" si="0"/>
        <v>Open All All All</v>
      </c>
      <c r="S61" t="str">
        <f t="shared" si="9"/>
        <v xml:space="preserve"> All All All</v>
      </c>
      <c r="T61" s="6" t="str">
        <f t="shared" si="10"/>
        <v xml:space="preserve"> All All All</v>
      </c>
      <c r="U61" t="str">
        <f t="shared" si="7"/>
        <v xml:space="preserve"> All All</v>
      </c>
      <c r="V61" t="str">
        <f t="shared" si="3"/>
        <v>Open All All</v>
      </c>
      <c r="W61" t="str">
        <f t="shared" si="4"/>
        <v xml:space="preserve"> All All</v>
      </c>
      <c r="X61" t="str">
        <f t="shared" si="5"/>
        <v xml:space="preserve"> All All</v>
      </c>
      <c r="Y61" s="16" t="str">
        <f t="shared" si="8"/>
        <v xml:space="preserve"> FALSE</v>
      </c>
      <c r="Z61" s="1" t="str">
        <f>IFERROR(
  IF($B61=$B$2,
    VLOOKUP(Q61, Action_Types!$A$2:$A$14, 1, FALSE),
    IF(Credit_Factors!$B61=Credit_Factors!$B$52,
      VLOOKUP(Credit_Factors!U61, Action_Types!$C$2:$C$14, 1, FALSE),
      IF(Credit_Factors!$B61=Credit_Factors!$B$51,
        VLOOKUP(Credit_Factors!M61, Action_Types!$G$2:$G$14, 1, FALSE),
        IF($B61=$B$54,
          VLOOKUP(_xlfn.CONCAT(M61&amp;" "&amp;$I$54), Action_Types!$E$2:$E$14, 1, FALSE),
          ""
        )
      )
    )
  ),
  ""
)</f>
        <v/>
      </c>
      <c r="AA61" t="str">
        <f>IFERROR(
  IF($B61=$B$2,
    VLOOKUP(R61, Action_Types!$A$2:$A$14, 1, FALSE),
    IF(Credit_Factors!$B61=Credit_Factors!$B$52,
      VLOOKUP(Credit_Factors!V61, Action_Types!$C$2:$C$14, 1, FALSE),
      IF(Credit_Factors!$B61=Credit_Factors!$B$51,
        VLOOKUP(Credit_Factors!N61, Action_Types!$G$2:$G$14, 1, FALSE),
        IF($B61=$B$54,
          VLOOKUP(_xlfn.CONCAT(N61&amp;" "&amp;$I$54), Action_Types!$E$2:$E$14, 1, FALSE),
          ""
        )
      )
    )
  ),
  ""
)</f>
        <v>Open</v>
      </c>
      <c r="AB61" t="str">
        <f>IFERROR(
  IF($B61=$B$2,
    VLOOKUP(S61, Action_Types!$A$2:$A$14, 1, FALSE),
    IF(Credit_Factors!$B61=Credit_Factors!$B$52,
      VLOOKUP(Credit_Factors!W61, Action_Types!$C$2:$C$14, 1, FALSE),
      IF(Credit_Factors!$B61=Credit_Factors!$B$51,
        VLOOKUP(Credit_Factors!O61, Action_Types!$G$2:$G$14, 1, FALSE),
        IF($B61=$B$54,
          VLOOKUP(_xlfn.CONCAT(O61&amp;" "&amp;$I$54), Action_Types!$E$2:$E$14, 1, FALSE),
          ""
        )
      )
    )
  ),
  ""
)</f>
        <v/>
      </c>
      <c r="AC61" t="str">
        <f>IFERROR(
  IF($B61=$B$2,
    VLOOKUP(T61, Action_Types!$A$2:$A$14, 1, FALSE),
    IF(Credit_Factors!$B61=Credit_Factors!$B$52,
      VLOOKUP(Credit_Factors!X61, Action_Types!$C$2:$C$14, 1, FALSE),
      IF(Credit_Factors!$B61=Credit_Factors!$B$51,
        VLOOKUP(Credit_Factors!P61, Action_Types!$G$2:$G$14, 1, FALSE),
        IF($B61=$B$54,
          VLOOKUP(_xlfn.CONCAT(P61&amp;" "&amp;$I$54), Action_Types!$E$2:$E$14, 1, FALSE),
          ""
        )
      )
    )
  ),
  ""
)</f>
        <v/>
      </c>
    </row>
    <row r="62" spans="1:29" x14ac:dyDescent="0.2">
      <c r="A62" t="s">
        <v>64</v>
      </c>
      <c r="B62" t="s">
        <v>79</v>
      </c>
      <c r="C62" t="s">
        <v>21</v>
      </c>
      <c r="D62">
        <v>0.1</v>
      </c>
      <c r="E62" t="s">
        <v>33</v>
      </c>
      <c r="F62" t="s">
        <v>33</v>
      </c>
      <c r="G62" t="s">
        <v>33</v>
      </c>
      <c r="H62" t="s">
        <v>33</v>
      </c>
      <c r="I62" t="b">
        <v>0</v>
      </c>
      <c r="J62" s="7"/>
      <c r="L62">
        <v>8</v>
      </c>
      <c r="M62" s="1"/>
      <c r="N62" t="s">
        <v>7</v>
      </c>
      <c r="Q62" s="1" t="str">
        <f t="shared" si="6"/>
        <v xml:space="preserve"> All All All</v>
      </c>
      <c r="R62" t="str">
        <f t="shared" si="0"/>
        <v>Open All All All</v>
      </c>
      <c r="S62" t="str">
        <f t="shared" si="9"/>
        <v xml:space="preserve"> All All All</v>
      </c>
      <c r="T62" s="6" t="str">
        <f t="shared" si="10"/>
        <v xml:space="preserve"> All All All</v>
      </c>
      <c r="U62" t="str">
        <f t="shared" si="7"/>
        <v xml:space="preserve"> All All</v>
      </c>
      <c r="V62" t="str">
        <f t="shared" si="3"/>
        <v>Open All All</v>
      </c>
      <c r="W62" t="str">
        <f t="shared" si="4"/>
        <v xml:space="preserve"> All All</v>
      </c>
      <c r="X62" t="str">
        <f t="shared" si="5"/>
        <v xml:space="preserve"> All All</v>
      </c>
      <c r="Y62" s="16" t="str">
        <f t="shared" si="8"/>
        <v xml:space="preserve"> FALSE</v>
      </c>
      <c r="Z62" s="1" t="str">
        <f>IFERROR(
  IF($B62=$B$2,
    VLOOKUP(Q62, Action_Types!$A$2:$A$14, 1, FALSE),
    IF(Credit_Factors!$B62=Credit_Factors!$B$52,
      VLOOKUP(Credit_Factors!U62, Action_Types!$C$2:$C$14, 1, FALSE),
      IF(Credit_Factors!$B62=Credit_Factors!$B$51,
        VLOOKUP(Credit_Factors!M62, Action_Types!$G$2:$G$14, 1, FALSE),
        IF($B62=$B$54,
          VLOOKUP(_xlfn.CONCAT(M62&amp;" "&amp;$I$54), Action_Types!$E$2:$E$14, 1, FALSE),
          ""
        )
      )
    )
  ),
  ""
)</f>
        <v/>
      </c>
      <c r="AA62" t="str">
        <f>IFERROR(
  IF($B62=$B$2,
    VLOOKUP(R62, Action_Types!$A$2:$A$14, 1, FALSE),
    IF(Credit_Factors!$B62=Credit_Factors!$B$52,
      VLOOKUP(Credit_Factors!V62, Action_Types!$C$2:$C$14, 1, FALSE),
      IF(Credit_Factors!$B62=Credit_Factors!$B$51,
        VLOOKUP(Credit_Factors!N62, Action_Types!$G$2:$G$14, 1, FALSE),
        IF($B62=$B$54,
          VLOOKUP(_xlfn.CONCAT(N62&amp;" "&amp;$I$54), Action_Types!$E$2:$E$14, 1, FALSE),
          ""
        )
      )
    )
  ),
  ""
)</f>
        <v>Open</v>
      </c>
      <c r="AB62" t="str">
        <f>IFERROR(
  IF($B62=$B$2,
    VLOOKUP(S62, Action_Types!$A$2:$A$14, 1, FALSE),
    IF(Credit_Factors!$B62=Credit_Factors!$B$52,
      VLOOKUP(Credit_Factors!W62, Action_Types!$C$2:$C$14, 1, FALSE),
      IF(Credit_Factors!$B62=Credit_Factors!$B$51,
        VLOOKUP(Credit_Factors!O62, Action_Types!$G$2:$G$14, 1, FALSE),
        IF($B62=$B$54,
          VLOOKUP(_xlfn.CONCAT(O62&amp;" "&amp;$I$54), Action_Types!$E$2:$E$14, 1, FALSE),
          ""
        )
      )
    )
  ),
  ""
)</f>
        <v/>
      </c>
      <c r="AC62" t="str">
        <f>IFERROR(
  IF($B62=$B$2,
    VLOOKUP(T62, Action_Types!$A$2:$A$14, 1, FALSE),
    IF(Credit_Factors!$B62=Credit_Factors!$B$52,
      VLOOKUP(Credit_Factors!X62, Action_Types!$C$2:$C$14, 1, FALSE),
      IF(Credit_Factors!$B62=Credit_Factors!$B$51,
        VLOOKUP(Credit_Factors!P62, Action_Types!$G$2:$G$14, 1, FALSE),
        IF($B62=$B$54,
          VLOOKUP(_xlfn.CONCAT(P62&amp;" "&amp;$I$54), Action_Types!$E$2:$E$14, 1, FALSE),
          ""
        )
      )
    )
  ),
  ""
)</f>
        <v/>
      </c>
    </row>
    <row r="63" spans="1:29" x14ac:dyDescent="0.2">
      <c r="A63" t="s">
        <v>65</v>
      </c>
      <c r="B63" t="s">
        <v>79</v>
      </c>
      <c r="C63" t="s">
        <v>21</v>
      </c>
      <c r="D63">
        <v>0.1</v>
      </c>
      <c r="E63" t="s">
        <v>33</v>
      </c>
      <c r="F63" t="s">
        <v>33</v>
      </c>
      <c r="G63" t="s">
        <v>33</v>
      </c>
      <c r="H63" t="s">
        <v>33</v>
      </c>
      <c r="I63" t="b">
        <v>0</v>
      </c>
      <c r="J63" s="9" t="s">
        <v>77</v>
      </c>
      <c r="K63" t="s">
        <v>48</v>
      </c>
      <c r="L63" s="4">
        <v>180</v>
      </c>
      <c r="M63" s="1"/>
      <c r="N63" t="s">
        <v>7</v>
      </c>
      <c r="Q63" s="1" t="str">
        <f t="shared" si="6"/>
        <v xml:space="preserve"> All All All</v>
      </c>
      <c r="R63" t="str">
        <f t="shared" si="0"/>
        <v>Open All All All</v>
      </c>
      <c r="S63" t="str">
        <f t="shared" si="9"/>
        <v xml:space="preserve"> All All All</v>
      </c>
      <c r="T63" s="6" t="str">
        <f t="shared" si="10"/>
        <v xml:space="preserve"> All All All</v>
      </c>
      <c r="U63" t="str">
        <f t="shared" si="7"/>
        <v xml:space="preserve"> All All</v>
      </c>
      <c r="V63" t="str">
        <f t="shared" si="3"/>
        <v>Open All All</v>
      </c>
      <c r="W63" t="str">
        <f t="shared" si="4"/>
        <v xml:space="preserve"> All All</v>
      </c>
      <c r="X63" t="str">
        <f t="shared" si="5"/>
        <v xml:space="preserve"> All All</v>
      </c>
      <c r="Y63" s="16" t="str">
        <f t="shared" si="8"/>
        <v xml:space="preserve"> FALSE</v>
      </c>
      <c r="Z63" s="1" t="str">
        <f>IFERROR(
  IF($B63=$B$2,
    VLOOKUP(Q63, Action_Types!$A$2:$A$14, 1, FALSE),
    IF(Credit_Factors!$B63=Credit_Factors!$B$52,
      VLOOKUP(Credit_Factors!U63, Action_Types!$C$2:$C$14, 1, FALSE),
      IF(Credit_Factors!$B63=Credit_Factors!$B$51,
        VLOOKUP(Credit_Factors!M63, Action_Types!$G$2:$G$14, 1, FALSE),
        IF($B63=$B$54,
          VLOOKUP(_xlfn.CONCAT(M63&amp;" "&amp;$I$54), Action_Types!$E$2:$E$14, 1, FALSE),
          ""
        )
      )
    )
  ),
  ""
)</f>
        <v/>
      </c>
      <c r="AA63" t="str">
        <f>IFERROR(
  IF($B63=$B$2,
    VLOOKUP(R63, Action_Types!$A$2:$A$14, 1, FALSE),
    IF(Credit_Factors!$B63=Credit_Factors!$B$52,
      VLOOKUP(Credit_Factors!V63, Action_Types!$C$2:$C$14, 1, FALSE),
      IF(Credit_Factors!$B63=Credit_Factors!$B$51,
        VLOOKUP(Credit_Factors!N63, Action_Types!$G$2:$G$14, 1, FALSE),
        IF($B63=$B$54,
          VLOOKUP(_xlfn.CONCAT(N63&amp;" "&amp;$I$54), Action_Types!$E$2:$E$14, 1, FALSE),
          ""
        )
      )
    )
  ),
  ""
)</f>
        <v>Open</v>
      </c>
      <c r="AB63" t="str">
        <f>IFERROR(
  IF($B63=$B$2,
    VLOOKUP(S63, Action_Types!$A$2:$A$14, 1, FALSE),
    IF(Credit_Factors!$B63=Credit_Factors!$B$52,
      VLOOKUP(Credit_Factors!W63, Action_Types!$C$2:$C$14, 1, FALSE),
      IF(Credit_Factors!$B63=Credit_Factors!$B$51,
        VLOOKUP(Credit_Factors!O63, Action_Types!$G$2:$G$14, 1, FALSE),
        IF($B63=$B$54,
          VLOOKUP(_xlfn.CONCAT(O63&amp;" "&amp;$I$54), Action_Types!$E$2:$E$14, 1, FALSE),
          ""
        )
      )
    )
  ),
  ""
)</f>
        <v/>
      </c>
      <c r="AC63" t="str">
        <f>IFERROR(
  IF($B63=$B$2,
    VLOOKUP(T63, Action_Types!$A$2:$A$14, 1, FALSE),
    IF(Credit_Factors!$B63=Credit_Factors!$B$52,
      VLOOKUP(Credit_Factors!X63, Action_Types!$C$2:$C$14, 1, FALSE),
      IF(Credit_Factors!$B63=Credit_Factors!$B$51,
        VLOOKUP(Credit_Factors!P63, Action_Types!$G$2:$G$14, 1, FALSE),
        IF($B63=$B$54,
          VLOOKUP(_xlfn.CONCAT(P63&amp;" "&amp;$I$54), Action_Types!$E$2:$E$14, 1, FALSE),
          ""
        )
      )
    )
  ),
  ""
)</f>
        <v/>
      </c>
    </row>
  </sheetData>
  <pageMargins left="0.7" right="0.7" top="0.75" bottom="0.75" header="0.3" footer="0.3"/>
  <ignoredErrors>
    <ignoredError sqref="J3:J27 J30:J38 J39 J40:J47 J55:J57 J61 J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Action_Types</vt:lpstr>
      <vt:lpstr>Credit_Factors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Gomez</dc:creator>
  <cp:lastModifiedBy>Noah Gomez</cp:lastModifiedBy>
  <dcterms:created xsi:type="dcterms:W3CDTF">2025-06-18T09:14:33Z</dcterms:created>
  <dcterms:modified xsi:type="dcterms:W3CDTF">2025-06-20T09:44:20Z</dcterms:modified>
</cp:coreProperties>
</file>