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osipov\Downloads\Telegram Desktop\"/>
    </mc:Choice>
  </mc:AlternateContent>
  <xr:revisionPtr revIDLastSave="0" documentId="8_{CD558F96-E925-422A-A047-DB229F93B0A7}" xr6:coauthVersionLast="47" xr6:coauthVersionMax="47" xr10:uidLastSave="{00000000-0000-0000-0000-000000000000}"/>
  <bookViews>
    <workbookView xWindow="135" yWindow="690" windowWidth="28380" windowHeight="15000" firstSheet="7" activeTab="7" xr2:uid="{00000000-000D-0000-FFFF-FFFF00000000}"/>
  </bookViews>
  <sheets>
    <sheet name="Часть 1" sheetId="1" state="hidden" r:id="rId1"/>
    <sheet name="Часть 1 (2)" sheetId="11" state="hidden" r:id="rId2"/>
    <sheet name="СВОД  от 15-6-20" sheetId="12" state="hidden" r:id="rId3"/>
    <sheet name="СВОД  от 1-7-20" sheetId="14" state="hidden" r:id="rId4"/>
    <sheet name="СВОД 10-7-20" sheetId="17" state="hidden" r:id="rId5"/>
    <sheet name="СВОД 26-8  3" sheetId="19" state="hidden" r:id="rId6"/>
    <sheet name="СВОД 26-8  3 (2)" sheetId="21" state="hidden" r:id="rId7"/>
    <sheet name="РФ" sheetId="22" r:id="rId8"/>
    <sheet name="СВОД 26-8-20" sheetId="18" state="hidden" r:id="rId9"/>
    <sheet name="Часть 1 1-7-20" sheetId="15" state="hidden" r:id="rId10"/>
    <sheet name="Часть 3-1 (1-7)" sheetId="16" state="hidden" r:id="rId11"/>
    <sheet name="Часть 3-1 (3)" sheetId="13" state="hidden" r:id="rId12"/>
    <sheet name="часть 2" sheetId="7" state="hidden" r:id="rId13"/>
    <sheet name="часть 2 (2)" sheetId="9" state="hidden" r:id="rId14"/>
    <sheet name="часть 2-1" sheetId="3" state="hidden" r:id="rId15"/>
    <sheet name="Часть 3" sheetId="4" state="hidden" r:id="rId16"/>
    <sheet name="Часть 3-1" sheetId="5" state="hidden" r:id="rId17"/>
    <sheet name="Часть 3-1 (2)" sheetId="10" state="hidden" r:id="rId18"/>
    <sheet name="Часть 4" sheetId="8" state="hidden" r:id="rId19"/>
  </sheets>
  <definedNames>
    <definedName name="_xlnm._FilterDatabase" localSheetId="7" hidden="1">РФ!$A$6:$P$6</definedName>
    <definedName name="_xlnm._FilterDatabase" localSheetId="2" hidden="1">'СВОД  от 15-6-20'!$A$8:$N$8</definedName>
    <definedName name="_xlnm._FilterDatabase" localSheetId="3" hidden="1">'СВОД  от 1-7-20'!$A$8:$N$8</definedName>
    <definedName name="_xlnm._FilterDatabase" localSheetId="4" hidden="1">'СВОД 10-7-20'!$H$103:$X$105</definedName>
    <definedName name="_xlnm._FilterDatabase" localSheetId="5" hidden="1">'СВОД 26-8  3'!$A$10:$T$92</definedName>
    <definedName name="_xlnm._FilterDatabase" localSheetId="6" hidden="1">'СВОД 26-8  3 (2)'!$A$10:$T$92</definedName>
    <definedName name="_xlnm._FilterDatabase" localSheetId="8" hidden="1">'СВОД 26-8-20'!$A$10:$I$10</definedName>
    <definedName name="_xlnm._FilterDatabase" localSheetId="0" hidden="1">'Часть 1'!$A$9:$Z$103</definedName>
    <definedName name="_xlnm._FilterDatabase" localSheetId="1" hidden="1">'Часть 1 (2)'!$A$9:$Z$103</definedName>
    <definedName name="_xlnm._FilterDatabase" localSheetId="9" hidden="1">'Часть 1 1-7-20'!$A$7:$AB$101</definedName>
    <definedName name="_xlnm._FilterDatabase" localSheetId="12" hidden="1">'часть 2'!$A$10:$AA$104</definedName>
    <definedName name="_xlnm._FilterDatabase" localSheetId="14" hidden="1">'часть 2-1'!$A$10:$AC$104</definedName>
    <definedName name="_xlnm._FilterDatabase" localSheetId="15" hidden="1">'Часть 3'!$A$10:$AB$104</definedName>
    <definedName name="_xlnm._FilterDatabase" localSheetId="16" hidden="1">'Часть 3-1'!$A$10:$Y$10</definedName>
    <definedName name="_xlnm._FilterDatabase" localSheetId="10" hidden="1">'Часть 3-1 (1-7)'!$A$10:$AA$104</definedName>
    <definedName name="_xlnm._FilterDatabase" localSheetId="17" hidden="1">'Часть 3-1 (2)'!$A$10:$AB$104</definedName>
    <definedName name="_xlnm._FilterDatabase" localSheetId="11" hidden="1">'Часть 3-1 (3)'!$A$10:$AB$104</definedName>
    <definedName name="_xlnm._FilterDatabase" localSheetId="18" hidden="1">'Часть 4'!$A$9:$R$103</definedName>
    <definedName name="_xlnm.Print_Titles" localSheetId="7">РФ!$2:$5</definedName>
    <definedName name="_xlnm.Print_Area" localSheetId="7">РФ!$A$1:$N$110</definedName>
    <definedName name="_xlnm.Print_Area" localSheetId="2">'СВОД  от 15-6-20'!$A$1:$N$106</definedName>
    <definedName name="_xlnm.Print_Area" localSheetId="3">'СВОД  от 1-7-20'!$A$1:$N$106</definedName>
    <definedName name="_xlnm.Print_Area" localSheetId="4">'СВОД 10-7-20'!$A$1:$X$105</definedName>
    <definedName name="_xlnm.Print_Area" localSheetId="5">'СВОД 26-8  3'!$A$1:$Q$97</definedName>
    <definedName name="_xlnm.Print_Area" localSheetId="6">'СВОД 26-8  3 (2)'!$A$1:$Q$97</definedName>
    <definedName name="_xlnm.Print_Area" localSheetId="8">'СВОД 26-8-20'!$A$1:$I$97</definedName>
    <definedName name="_xlnm.Print_Area" localSheetId="0">'Часть 1'!$A$1:$Z$103</definedName>
    <definedName name="_xlnm.Print_Area" localSheetId="1">'Часть 1 (2)'!$A$1:$Z$103</definedName>
    <definedName name="_xlnm.Print_Area" localSheetId="9">'Часть 1 1-7-20'!$A$1:$AB$101</definedName>
    <definedName name="_xlnm.Print_Area" localSheetId="12">'часть 2'!$A$1:$X$104</definedName>
    <definedName name="_xlnm.Print_Area" localSheetId="13">'часть 2 (2)'!$A$1:$X$17</definedName>
    <definedName name="_xlnm.Print_Area" localSheetId="14">'часть 2-1'!$A$1:$AC$104</definedName>
    <definedName name="_xlnm.Print_Area" localSheetId="15">'Часть 3'!$A$1:$AB$104</definedName>
    <definedName name="_xlnm.Print_Area" localSheetId="16">'Часть 3-1'!$A$1:$Y$104</definedName>
    <definedName name="_xlnm.Print_Area" localSheetId="10">'Часть 3-1 (1-7)'!$A$1:$AA$104</definedName>
    <definedName name="_xlnm.Print_Area" localSheetId="17">'Часть 3-1 (2)'!$A$1:$AB$104</definedName>
    <definedName name="_xlnm.Print_Area" localSheetId="11">'Часть 3-1 (3)'!$A$1:$AB$104</definedName>
    <definedName name="_xlnm.Print_Area" localSheetId="18">'Часть 4'!$A$1:$R$103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0" i="17" l="1"/>
  <c r="X100" i="17" s="1"/>
  <c r="W99" i="17"/>
  <c r="X99" i="17" s="1"/>
  <c r="W98" i="17"/>
  <c r="X98" i="17" s="1"/>
  <c r="W97" i="17"/>
  <c r="X97" i="17" s="1"/>
  <c r="W96" i="17"/>
  <c r="X96" i="17" s="1"/>
  <c r="W95" i="17"/>
  <c r="X95" i="17" s="1"/>
  <c r="W94" i="17"/>
  <c r="X94" i="17" s="1"/>
  <c r="W93" i="17"/>
  <c r="X93" i="17" s="1"/>
  <c r="W92" i="17"/>
  <c r="X92" i="17" s="1"/>
  <c r="W91" i="17"/>
  <c r="X91" i="17" s="1"/>
  <c r="W90" i="17"/>
  <c r="X90" i="17" s="1"/>
  <c r="W89" i="17"/>
  <c r="X89" i="17" s="1"/>
  <c r="W88" i="17"/>
  <c r="X88" i="17" s="1"/>
  <c r="W87" i="17"/>
  <c r="X87" i="17" s="1"/>
  <c r="W86" i="17"/>
  <c r="X86" i="17" s="1"/>
  <c r="W85" i="17"/>
  <c r="X85" i="17" s="1"/>
  <c r="W84" i="17"/>
  <c r="X84" i="17" s="1"/>
  <c r="W83" i="17"/>
  <c r="X83" i="17" s="1"/>
  <c r="W82" i="17"/>
  <c r="X82" i="17" s="1"/>
  <c r="W81" i="17"/>
  <c r="X81" i="17" s="1"/>
  <c r="W80" i="17"/>
  <c r="X80" i="17" s="1"/>
  <c r="W79" i="17"/>
  <c r="X79" i="17" s="1"/>
  <c r="W78" i="17"/>
  <c r="X78" i="17" s="1"/>
  <c r="W77" i="17"/>
  <c r="X77" i="17" s="1"/>
  <c r="W76" i="17"/>
  <c r="X76" i="17" s="1"/>
  <c r="W75" i="17"/>
  <c r="X75" i="17" s="1"/>
  <c r="W74" i="17"/>
  <c r="X74" i="17" s="1"/>
  <c r="W73" i="17"/>
  <c r="X73" i="17" s="1"/>
  <c r="W72" i="17"/>
  <c r="X72" i="17" s="1"/>
  <c r="W71" i="17"/>
  <c r="X71" i="17" s="1"/>
  <c r="W70" i="17"/>
  <c r="X70" i="17" s="1"/>
  <c r="W69" i="17"/>
  <c r="X69" i="17" s="1"/>
  <c r="W68" i="17"/>
  <c r="X68" i="17" s="1"/>
  <c r="W67" i="17"/>
  <c r="X67" i="17" s="1"/>
  <c r="W66" i="17"/>
  <c r="X66" i="17" s="1"/>
  <c r="W65" i="17"/>
  <c r="X65" i="17" s="1"/>
  <c r="W64" i="17"/>
  <c r="X64" i="17" s="1"/>
  <c r="W63" i="17"/>
  <c r="X63" i="17" s="1"/>
  <c r="W62" i="17"/>
  <c r="X62" i="17" s="1"/>
  <c r="W61" i="17"/>
  <c r="X61" i="17" s="1"/>
  <c r="W60" i="17"/>
  <c r="X60" i="17" s="1"/>
  <c r="W59" i="17"/>
  <c r="X59" i="17" s="1"/>
  <c r="W58" i="17"/>
  <c r="X58" i="17" s="1"/>
  <c r="W57" i="17"/>
  <c r="X57" i="17" s="1"/>
  <c r="W56" i="17"/>
  <c r="X56" i="17" s="1"/>
  <c r="W55" i="17"/>
  <c r="X55" i="17" s="1"/>
  <c r="W54" i="17"/>
  <c r="X54" i="17" s="1"/>
  <c r="W53" i="17"/>
  <c r="X53" i="17" s="1"/>
  <c r="W52" i="17"/>
  <c r="X52" i="17" s="1"/>
  <c r="W51" i="17"/>
  <c r="X51" i="17" s="1"/>
  <c r="W50" i="17"/>
  <c r="X50" i="17" s="1"/>
  <c r="W49" i="17"/>
  <c r="X49" i="17" s="1"/>
  <c r="W48" i="17"/>
  <c r="X48" i="17" s="1"/>
  <c r="W47" i="17"/>
  <c r="X47" i="17" s="1"/>
  <c r="W46" i="17"/>
  <c r="X46" i="17" s="1"/>
  <c r="W45" i="17"/>
  <c r="X45" i="17" s="1"/>
  <c r="W44" i="17"/>
  <c r="X44" i="17" s="1"/>
  <c r="W43" i="17"/>
  <c r="X43" i="17" s="1"/>
  <c r="W42" i="17"/>
  <c r="X42" i="17" s="1"/>
  <c r="W41" i="17"/>
  <c r="X41" i="17" s="1"/>
  <c r="W40" i="17"/>
  <c r="X40" i="17" s="1"/>
  <c r="W39" i="17"/>
  <c r="X39" i="17" s="1"/>
  <c r="W38" i="17"/>
  <c r="X38" i="17" s="1"/>
  <c r="W37" i="17"/>
  <c r="X37" i="17" s="1"/>
  <c r="W36" i="17"/>
  <c r="X36" i="17" s="1"/>
  <c r="W35" i="17"/>
  <c r="X35" i="17" s="1"/>
  <c r="W34" i="17"/>
  <c r="X34" i="17" s="1"/>
  <c r="W33" i="17"/>
  <c r="X33" i="17" s="1"/>
  <c r="W32" i="17"/>
  <c r="X32" i="17" s="1"/>
  <c r="W31" i="17"/>
  <c r="X31" i="17" s="1"/>
  <c r="W30" i="17"/>
  <c r="X30" i="17" s="1"/>
  <c r="W29" i="17"/>
  <c r="X29" i="17" s="1"/>
  <c r="W28" i="17"/>
  <c r="X28" i="17" s="1"/>
  <c r="W27" i="17"/>
  <c r="X27" i="17" s="1"/>
  <c r="W26" i="17"/>
  <c r="X26" i="17" s="1"/>
  <c r="W25" i="17"/>
  <c r="X25" i="17" s="1"/>
  <c r="W24" i="17"/>
  <c r="X24" i="17" s="1"/>
  <c r="W23" i="17"/>
  <c r="X23" i="17" s="1"/>
  <c r="W22" i="17"/>
  <c r="X22" i="17" s="1"/>
  <c r="W21" i="17"/>
  <c r="X21" i="17" s="1"/>
  <c r="W20" i="17"/>
  <c r="X20" i="17" s="1"/>
  <c r="W19" i="17"/>
  <c r="X19" i="17" s="1"/>
  <c r="W18" i="17"/>
  <c r="X18" i="17" s="1"/>
  <c r="W17" i="17"/>
  <c r="X17" i="17" s="1"/>
  <c r="W16" i="17"/>
  <c r="X16" i="17" s="1"/>
  <c r="W15" i="17"/>
  <c r="X15" i="17" s="1"/>
  <c r="W14" i="17"/>
  <c r="X14" i="17" s="1"/>
  <c r="W13" i="17"/>
  <c r="X13" i="17" s="1"/>
  <c r="W12" i="17"/>
  <c r="X12" i="17" s="1"/>
  <c r="W11" i="17"/>
  <c r="X11" i="17" s="1"/>
  <c r="W10" i="17"/>
  <c r="X10" i="17" s="1"/>
  <c r="W105" i="17"/>
  <c r="W104" i="17"/>
  <c r="R100" i="17"/>
  <c r="S100" i="17" s="1"/>
  <c r="R99" i="17"/>
  <c r="S99" i="17" s="1"/>
  <c r="R98" i="17"/>
  <c r="S98" i="17" s="1"/>
  <c r="R97" i="17"/>
  <c r="S97" i="17" s="1"/>
  <c r="R96" i="17"/>
  <c r="S96" i="17" s="1"/>
  <c r="R95" i="17"/>
  <c r="S95" i="17" s="1"/>
  <c r="R94" i="17"/>
  <c r="S94" i="17" s="1"/>
  <c r="R93" i="17"/>
  <c r="S93" i="17" s="1"/>
  <c r="R92" i="17"/>
  <c r="S92" i="17" s="1"/>
  <c r="R91" i="17"/>
  <c r="S91" i="17" s="1"/>
  <c r="R90" i="17"/>
  <c r="S90" i="17" s="1"/>
  <c r="R89" i="17"/>
  <c r="S89" i="17" s="1"/>
  <c r="R88" i="17"/>
  <c r="S88" i="17" s="1"/>
  <c r="R87" i="17"/>
  <c r="S87" i="17" s="1"/>
  <c r="R86" i="17"/>
  <c r="S86" i="17" s="1"/>
  <c r="R85" i="17"/>
  <c r="S85" i="17" s="1"/>
  <c r="R84" i="17"/>
  <c r="S84" i="17" s="1"/>
  <c r="R83" i="17"/>
  <c r="S83" i="17" s="1"/>
  <c r="R82" i="17"/>
  <c r="S82" i="17" s="1"/>
  <c r="R81" i="17"/>
  <c r="S81" i="17" s="1"/>
  <c r="R80" i="17"/>
  <c r="S80" i="17" s="1"/>
  <c r="R79" i="17"/>
  <c r="S79" i="17" s="1"/>
  <c r="R78" i="17"/>
  <c r="S78" i="17" s="1"/>
  <c r="R77" i="17"/>
  <c r="S77" i="17" s="1"/>
  <c r="R76" i="17"/>
  <c r="S76" i="17" s="1"/>
  <c r="R75" i="17"/>
  <c r="S75" i="17" s="1"/>
  <c r="R74" i="17"/>
  <c r="S74" i="17" s="1"/>
  <c r="R73" i="17"/>
  <c r="S73" i="17" s="1"/>
  <c r="R72" i="17"/>
  <c r="S72" i="17" s="1"/>
  <c r="R71" i="17"/>
  <c r="S71" i="17" s="1"/>
  <c r="R70" i="17"/>
  <c r="S70" i="17" s="1"/>
  <c r="R69" i="17"/>
  <c r="S69" i="17" s="1"/>
  <c r="R68" i="17"/>
  <c r="S68" i="17" s="1"/>
  <c r="R67" i="17"/>
  <c r="S67" i="17" s="1"/>
  <c r="R66" i="17"/>
  <c r="S66" i="17" s="1"/>
  <c r="R65" i="17"/>
  <c r="S65" i="17" s="1"/>
  <c r="R64" i="17"/>
  <c r="S64" i="17" s="1"/>
  <c r="R63" i="17"/>
  <c r="S63" i="17" s="1"/>
  <c r="R62" i="17"/>
  <c r="S62" i="17" s="1"/>
  <c r="R61" i="17"/>
  <c r="S61" i="17" s="1"/>
  <c r="R60" i="17"/>
  <c r="S60" i="17" s="1"/>
  <c r="R59" i="17"/>
  <c r="S59" i="17" s="1"/>
  <c r="R58" i="17"/>
  <c r="S58" i="17" s="1"/>
  <c r="R57" i="17"/>
  <c r="S57" i="17" s="1"/>
  <c r="R56" i="17"/>
  <c r="S56" i="17" s="1"/>
  <c r="R55" i="17"/>
  <c r="S55" i="17" s="1"/>
  <c r="R54" i="17"/>
  <c r="S54" i="17" s="1"/>
  <c r="R53" i="17"/>
  <c r="S53" i="17" s="1"/>
  <c r="R52" i="17"/>
  <c r="S52" i="17" s="1"/>
  <c r="R51" i="17"/>
  <c r="S51" i="17" s="1"/>
  <c r="R50" i="17"/>
  <c r="S50" i="17" s="1"/>
  <c r="R49" i="17"/>
  <c r="S49" i="17" s="1"/>
  <c r="R48" i="17"/>
  <c r="S48" i="17" s="1"/>
  <c r="R47" i="17"/>
  <c r="S47" i="17" s="1"/>
  <c r="R46" i="17"/>
  <c r="S46" i="17" s="1"/>
  <c r="R45" i="17"/>
  <c r="S45" i="17" s="1"/>
  <c r="R44" i="17"/>
  <c r="S44" i="17" s="1"/>
  <c r="R43" i="17"/>
  <c r="S43" i="17" s="1"/>
  <c r="R42" i="17"/>
  <c r="S42" i="17" s="1"/>
  <c r="R41" i="17"/>
  <c r="S41" i="17" s="1"/>
  <c r="R40" i="17"/>
  <c r="S40" i="17" s="1"/>
  <c r="R39" i="17"/>
  <c r="S39" i="17" s="1"/>
  <c r="R38" i="17"/>
  <c r="S38" i="17" s="1"/>
  <c r="R37" i="17"/>
  <c r="S37" i="17" s="1"/>
  <c r="R36" i="17"/>
  <c r="S36" i="17" s="1"/>
  <c r="R35" i="17"/>
  <c r="S35" i="17" s="1"/>
  <c r="R34" i="17"/>
  <c r="S34" i="17" s="1"/>
  <c r="R33" i="17"/>
  <c r="S33" i="17" s="1"/>
  <c r="R32" i="17"/>
  <c r="S32" i="17" s="1"/>
  <c r="R31" i="17"/>
  <c r="S31" i="17" s="1"/>
  <c r="R30" i="17"/>
  <c r="S30" i="17" s="1"/>
  <c r="R29" i="17"/>
  <c r="S29" i="17" s="1"/>
  <c r="R28" i="17"/>
  <c r="S28" i="17" s="1"/>
  <c r="R27" i="17"/>
  <c r="S27" i="17" s="1"/>
  <c r="R26" i="17"/>
  <c r="S26" i="17" s="1"/>
  <c r="R25" i="17"/>
  <c r="S25" i="17" s="1"/>
  <c r="R24" i="17"/>
  <c r="S24" i="17" s="1"/>
  <c r="R23" i="17"/>
  <c r="S23" i="17" s="1"/>
  <c r="R22" i="17"/>
  <c r="S22" i="17" s="1"/>
  <c r="R21" i="17"/>
  <c r="S21" i="17" s="1"/>
  <c r="R20" i="17"/>
  <c r="S20" i="17" s="1"/>
  <c r="R19" i="17"/>
  <c r="S19" i="17" s="1"/>
  <c r="R18" i="17"/>
  <c r="S18" i="17" s="1"/>
  <c r="R17" i="17"/>
  <c r="S17" i="17" s="1"/>
  <c r="R16" i="17"/>
  <c r="S16" i="17" s="1"/>
  <c r="R15" i="17"/>
  <c r="S15" i="17" s="1"/>
  <c r="R14" i="17"/>
  <c r="S14" i="17" s="1"/>
  <c r="R13" i="17"/>
  <c r="S13" i="17" s="1"/>
  <c r="R12" i="17"/>
  <c r="S12" i="17" s="1"/>
  <c r="R11" i="17"/>
  <c r="S11" i="17" s="1"/>
  <c r="R10" i="17"/>
  <c r="S10" i="17" s="1"/>
  <c r="R105" i="17"/>
  <c r="R104" i="17"/>
  <c r="I100" i="17" l="1"/>
  <c r="M100" i="17" s="1"/>
  <c r="I99" i="17"/>
  <c r="I98" i="17"/>
  <c r="M98" i="17" s="1"/>
  <c r="I97" i="17"/>
  <c r="M97" i="17" s="1"/>
  <c r="I96" i="17"/>
  <c r="M96" i="17" s="1"/>
  <c r="I95" i="17"/>
  <c r="I94" i="17"/>
  <c r="I93" i="17"/>
  <c r="I92" i="17"/>
  <c r="M92" i="17" s="1"/>
  <c r="I91" i="17"/>
  <c r="I90" i="17"/>
  <c r="I88" i="17"/>
  <c r="M88" i="17" s="1"/>
  <c r="I87" i="17"/>
  <c r="I86" i="17"/>
  <c r="I85" i="17"/>
  <c r="M85" i="17" s="1"/>
  <c r="I84" i="17"/>
  <c r="M84" i="17" s="1"/>
  <c r="I83" i="17"/>
  <c r="I82" i="17"/>
  <c r="I81" i="17"/>
  <c r="I80" i="17"/>
  <c r="M80" i="17" s="1"/>
  <c r="I79" i="17"/>
  <c r="I77" i="17"/>
  <c r="I76" i="17"/>
  <c r="M76" i="17" s="1"/>
  <c r="I75" i="17"/>
  <c r="I74" i="17"/>
  <c r="I73" i="17"/>
  <c r="I72" i="17"/>
  <c r="M72" i="17" s="1"/>
  <c r="I70" i="17"/>
  <c r="I69" i="17"/>
  <c r="I68" i="17"/>
  <c r="M68" i="17" s="1"/>
  <c r="I67" i="17"/>
  <c r="I66" i="17"/>
  <c r="M66" i="17" s="1"/>
  <c r="I65" i="17"/>
  <c r="M65" i="17" s="1"/>
  <c r="I64" i="17"/>
  <c r="M64" i="17" s="1"/>
  <c r="I63" i="17"/>
  <c r="I62" i="17"/>
  <c r="M62" i="17" s="1"/>
  <c r="I61" i="17"/>
  <c r="I60" i="17"/>
  <c r="M60" i="17" s="1"/>
  <c r="I59" i="17"/>
  <c r="I58" i="17"/>
  <c r="M58" i="17" s="1"/>
  <c r="I57" i="17"/>
  <c r="M57" i="17" s="1"/>
  <c r="I55" i="17"/>
  <c r="I54" i="17"/>
  <c r="I53" i="17"/>
  <c r="I52" i="17"/>
  <c r="M52" i="17" s="1"/>
  <c r="I51" i="17"/>
  <c r="I50" i="17"/>
  <c r="I49" i="17"/>
  <c r="M49" i="17" s="1"/>
  <c r="I47" i="17"/>
  <c r="I46" i="17"/>
  <c r="M46" i="17" s="1"/>
  <c r="I45" i="17"/>
  <c r="M45" i="17" s="1"/>
  <c r="I44" i="17"/>
  <c r="M44" i="17" s="1"/>
  <c r="I43" i="17"/>
  <c r="I42" i="17"/>
  <c r="M42" i="17" s="1"/>
  <c r="I41" i="17"/>
  <c r="I39" i="17"/>
  <c r="I38" i="17"/>
  <c r="I37" i="17"/>
  <c r="I36" i="17"/>
  <c r="M36" i="17" s="1"/>
  <c r="I35" i="17"/>
  <c r="I34" i="17"/>
  <c r="I33" i="17"/>
  <c r="I32" i="17"/>
  <c r="M32" i="17" s="1"/>
  <c r="I31" i="17"/>
  <c r="I30" i="17"/>
  <c r="I28" i="17"/>
  <c r="M28" i="17" s="1"/>
  <c r="I27" i="17"/>
  <c r="I26" i="17"/>
  <c r="I25" i="17"/>
  <c r="I24" i="17"/>
  <c r="M24" i="17" s="1"/>
  <c r="I23" i="17"/>
  <c r="I22" i="17"/>
  <c r="I21" i="17"/>
  <c r="I20" i="17"/>
  <c r="M20" i="17" s="1"/>
  <c r="I19" i="17"/>
  <c r="I18" i="17"/>
  <c r="I17" i="17"/>
  <c r="I16" i="17"/>
  <c r="M16" i="17" s="1"/>
  <c r="I15" i="17"/>
  <c r="I14" i="17"/>
  <c r="I13" i="17"/>
  <c r="I12" i="17"/>
  <c r="M12" i="17" s="1"/>
  <c r="L89" i="17"/>
  <c r="K89" i="17"/>
  <c r="J89" i="17"/>
  <c r="L78" i="17"/>
  <c r="K78" i="17"/>
  <c r="J78" i="17"/>
  <c r="L71" i="17"/>
  <c r="K71" i="17"/>
  <c r="J71" i="17"/>
  <c r="L56" i="17"/>
  <c r="K56" i="17"/>
  <c r="J56" i="17"/>
  <c r="L48" i="17"/>
  <c r="K48" i="17"/>
  <c r="J48" i="17"/>
  <c r="L40" i="17"/>
  <c r="K40" i="17"/>
  <c r="J40" i="17"/>
  <c r="L29" i="17"/>
  <c r="K29" i="17"/>
  <c r="J29" i="17"/>
  <c r="L11" i="17"/>
  <c r="K11" i="17"/>
  <c r="J11" i="17"/>
  <c r="G100" i="17"/>
  <c r="H100" i="17" s="1"/>
  <c r="G99" i="17"/>
  <c r="H99" i="17" s="1"/>
  <c r="G98" i="17"/>
  <c r="H98" i="17" s="1"/>
  <c r="G97" i="17"/>
  <c r="H97" i="17" s="1"/>
  <c r="G96" i="17"/>
  <c r="H96" i="17" s="1"/>
  <c r="G95" i="17"/>
  <c r="H95" i="17" s="1"/>
  <c r="G94" i="17"/>
  <c r="H94" i="17" s="1"/>
  <c r="G93" i="17"/>
  <c r="H93" i="17" s="1"/>
  <c r="G92" i="17"/>
  <c r="H92" i="17" s="1"/>
  <c r="G91" i="17"/>
  <c r="H91" i="17" s="1"/>
  <c r="G90" i="17"/>
  <c r="H90" i="17" s="1"/>
  <c r="G88" i="17"/>
  <c r="H88" i="17" s="1"/>
  <c r="G87" i="17"/>
  <c r="H87" i="17" s="1"/>
  <c r="G86" i="17"/>
  <c r="H86" i="17" s="1"/>
  <c r="G85" i="17"/>
  <c r="H85" i="17" s="1"/>
  <c r="G84" i="17"/>
  <c r="H84" i="17" s="1"/>
  <c r="G83" i="17"/>
  <c r="H83" i="17" s="1"/>
  <c r="G82" i="17"/>
  <c r="H82" i="17" s="1"/>
  <c r="G81" i="17"/>
  <c r="H81" i="17" s="1"/>
  <c r="G80" i="17"/>
  <c r="H80" i="17" s="1"/>
  <c r="G79" i="17"/>
  <c r="H79" i="17" s="1"/>
  <c r="G77" i="17"/>
  <c r="H77" i="17" s="1"/>
  <c r="G76" i="17"/>
  <c r="H76" i="17" s="1"/>
  <c r="G75" i="17"/>
  <c r="H75" i="17" s="1"/>
  <c r="G74" i="17"/>
  <c r="H74" i="17" s="1"/>
  <c r="G73" i="17"/>
  <c r="H73" i="17" s="1"/>
  <c r="G72" i="17"/>
  <c r="H72" i="17" s="1"/>
  <c r="G70" i="17"/>
  <c r="H70" i="17" s="1"/>
  <c r="G69" i="17"/>
  <c r="H69" i="17" s="1"/>
  <c r="G68" i="17"/>
  <c r="H68" i="17" s="1"/>
  <c r="G67" i="17"/>
  <c r="H67" i="17" s="1"/>
  <c r="G66" i="17"/>
  <c r="H66" i="17" s="1"/>
  <c r="G65" i="17"/>
  <c r="H65" i="17" s="1"/>
  <c r="G64" i="17"/>
  <c r="H64" i="17" s="1"/>
  <c r="G63" i="17"/>
  <c r="H63" i="17" s="1"/>
  <c r="G62" i="17"/>
  <c r="H62" i="17" s="1"/>
  <c r="G61" i="17"/>
  <c r="H61" i="17" s="1"/>
  <c r="G60" i="17"/>
  <c r="H60" i="17" s="1"/>
  <c r="G59" i="17"/>
  <c r="H59" i="17" s="1"/>
  <c r="G58" i="17"/>
  <c r="H58" i="17" s="1"/>
  <c r="G57" i="17"/>
  <c r="H57" i="17" s="1"/>
  <c r="G55" i="17"/>
  <c r="H55" i="17" s="1"/>
  <c r="G54" i="17"/>
  <c r="H54" i="17" s="1"/>
  <c r="G53" i="17"/>
  <c r="H53" i="17" s="1"/>
  <c r="G52" i="17"/>
  <c r="H52" i="17" s="1"/>
  <c r="G51" i="17"/>
  <c r="H51" i="17" s="1"/>
  <c r="G50" i="17"/>
  <c r="H50" i="17" s="1"/>
  <c r="G49" i="17"/>
  <c r="H49" i="17" s="1"/>
  <c r="G47" i="17"/>
  <c r="H47" i="17" s="1"/>
  <c r="G46" i="17"/>
  <c r="H46" i="17" s="1"/>
  <c r="G45" i="17"/>
  <c r="H45" i="17" s="1"/>
  <c r="G44" i="17"/>
  <c r="H44" i="17" s="1"/>
  <c r="G43" i="17"/>
  <c r="H43" i="17" s="1"/>
  <c r="G42" i="17"/>
  <c r="H42" i="17" s="1"/>
  <c r="G41" i="17"/>
  <c r="H41" i="17" s="1"/>
  <c r="G39" i="17"/>
  <c r="H39" i="17" s="1"/>
  <c r="G38" i="17"/>
  <c r="H38" i="17" s="1"/>
  <c r="G37" i="17"/>
  <c r="H37" i="17" s="1"/>
  <c r="G36" i="17"/>
  <c r="H36" i="17" s="1"/>
  <c r="G35" i="17"/>
  <c r="H35" i="17" s="1"/>
  <c r="G34" i="17"/>
  <c r="H34" i="17" s="1"/>
  <c r="G33" i="17"/>
  <c r="H33" i="17" s="1"/>
  <c r="G32" i="17"/>
  <c r="H32" i="17" s="1"/>
  <c r="G31" i="17"/>
  <c r="H31" i="17" s="1"/>
  <c r="G30" i="17"/>
  <c r="H30" i="17" s="1"/>
  <c r="G28" i="17"/>
  <c r="H28" i="17" s="1"/>
  <c r="G27" i="17"/>
  <c r="H27" i="17" s="1"/>
  <c r="G26" i="17"/>
  <c r="H26" i="17" s="1"/>
  <c r="G25" i="17"/>
  <c r="H25" i="17" s="1"/>
  <c r="G24" i="17"/>
  <c r="H24" i="17" s="1"/>
  <c r="G23" i="17"/>
  <c r="H23" i="17" s="1"/>
  <c r="G22" i="17"/>
  <c r="H22" i="17" s="1"/>
  <c r="G21" i="17"/>
  <c r="H21" i="17" s="1"/>
  <c r="G20" i="17"/>
  <c r="H20" i="17" s="1"/>
  <c r="G19" i="17"/>
  <c r="H19" i="17" s="1"/>
  <c r="G18" i="17"/>
  <c r="H18" i="17" s="1"/>
  <c r="G17" i="17"/>
  <c r="H17" i="17" s="1"/>
  <c r="G16" i="17"/>
  <c r="H16" i="17" s="1"/>
  <c r="G15" i="17"/>
  <c r="H15" i="17" s="1"/>
  <c r="G14" i="17"/>
  <c r="H14" i="17" s="1"/>
  <c r="G13" i="17"/>
  <c r="H13" i="17" s="1"/>
  <c r="G12" i="17"/>
  <c r="H12" i="17" s="1"/>
  <c r="F89" i="17"/>
  <c r="E89" i="17"/>
  <c r="D89" i="17"/>
  <c r="F78" i="17"/>
  <c r="E78" i="17"/>
  <c r="D78" i="17"/>
  <c r="F71" i="17"/>
  <c r="E71" i="17"/>
  <c r="D71" i="17"/>
  <c r="F56" i="17"/>
  <c r="E56" i="17"/>
  <c r="D56" i="17"/>
  <c r="F48" i="17"/>
  <c r="E48" i="17"/>
  <c r="D48" i="17"/>
  <c r="F40" i="17"/>
  <c r="E40" i="17"/>
  <c r="D40" i="17"/>
  <c r="F29" i="17"/>
  <c r="E29" i="17"/>
  <c r="D29" i="17"/>
  <c r="F11" i="17"/>
  <c r="E11" i="17"/>
  <c r="D11" i="17"/>
  <c r="I71" i="17" l="1"/>
  <c r="M71" i="17" s="1"/>
  <c r="I48" i="17"/>
  <c r="M48" i="17" s="1"/>
  <c r="I89" i="17"/>
  <c r="M89" i="17" s="1"/>
  <c r="I11" i="17"/>
  <c r="M11" i="17" s="1"/>
  <c r="I56" i="17"/>
  <c r="M56" i="17" s="1"/>
  <c r="I78" i="17"/>
  <c r="M78" i="17" s="1"/>
  <c r="N33" i="17"/>
  <c r="N37" i="17"/>
  <c r="N51" i="17"/>
  <c r="N55" i="17"/>
  <c r="N73" i="17"/>
  <c r="N77" i="17"/>
  <c r="N82" i="17"/>
  <c r="N86" i="17"/>
  <c r="N91" i="17"/>
  <c r="N95" i="17"/>
  <c r="N99" i="17"/>
  <c r="N24" i="17"/>
  <c r="M73" i="17"/>
  <c r="N13" i="17"/>
  <c r="N17" i="17"/>
  <c r="N21" i="17"/>
  <c r="N25" i="17"/>
  <c r="N30" i="17"/>
  <c r="N34" i="17"/>
  <c r="N38" i="17"/>
  <c r="N43" i="17"/>
  <c r="N47" i="17"/>
  <c r="N57" i="17"/>
  <c r="N61" i="17"/>
  <c r="N65" i="17"/>
  <c r="N69" i="17"/>
  <c r="N74" i="17"/>
  <c r="N79" i="17"/>
  <c r="N83" i="17"/>
  <c r="N87" i="17"/>
  <c r="M17" i="17"/>
  <c r="M25" i="17"/>
  <c r="N36" i="17"/>
  <c r="N60" i="17"/>
  <c r="N68" i="17"/>
  <c r="N76" i="17"/>
  <c r="N92" i="17"/>
  <c r="N100" i="17"/>
  <c r="M33" i="17"/>
  <c r="I40" i="17"/>
  <c r="M40" i="17" s="1"/>
  <c r="N14" i="17"/>
  <c r="N18" i="17"/>
  <c r="N22" i="17"/>
  <c r="N26" i="17"/>
  <c r="N31" i="17"/>
  <c r="N35" i="17"/>
  <c r="N39" i="17"/>
  <c r="N49" i="17"/>
  <c r="N53" i="17"/>
  <c r="N70" i="17"/>
  <c r="N75" i="17"/>
  <c r="N93" i="17"/>
  <c r="N97" i="17"/>
  <c r="N12" i="17"/>
  <c r="N20" i="17"/>
  <c r="N28" i="17"/>
  <c r="M37" i="17"/>
  <c r="N52" i="17"/>
  <c r="M61" i="17"/>
  <c r="M69" i="17"/>
  <c r="M77" i="17"/>
  <c r="M93" i="17"/>
  <c r="N16" i="17"/>
  <c r="I29" i="17"/>
  <c r="M29" i="17" s="1"/>
  <c r="N15" i="17"/>
  <c r="N19" i="17"/>
  <c r="N23" i="17"/>
  <c r="N27" i="17"/>
  <c r="N41" i="17"/>
  <c r="N45" i="17"/>
  <c r="N50" i="17"/>
  <c r="N54" i="17"/>
  <c r="N59" i="17"/>
  <c r="N63" i="17"/>
  <c r="N67" i="17"/>
  <c r="N81" i="17"/>
  <c r="N85" i="17"/>
  <c r="N90" i="17"/>
  <c r="N94" i="17"/>
  <c r="M13" i="17"/>
  <c r="M21" i="17"/>
  <c r="N32" i="17"/>
  <c r="M41" i="17"/>
  <c r="M53" i="17"/>
  <c r="N64" i="17"/>
  <c r="N72" i="17"/>
  <c r="M81" i="17"/>
  <c r="N96" i="17"/>
  <c r="N42" i="17"/>
  <c r="N46" i="17"/>
  <c r="N58" i="17"/>
  <c r="N62" i="17"/>
  <c r="N66" i="17"/>
  <c r="N80" i="17"/>
  <c r="N84" i="17"/>
  <c r="N88" i="17"/>
  <c r="N98" i="17"/>
  <c r="M15" i="17"/>
  <c r="M19" i="17"/>
  <c r="M23" i="17"/>
  <c r="M27" i="17"/>
  <c r="M31" i="17"/>
  <c r="M59" i="17"/>
  <c r="M63" i="17"/>
  <c r="M67" i="17"/>
  <c r="M91" i="17"/>
  <c r="M95" i="17"/>
  <c r="M99" i="17"/>
  <c r="M14" i="17"/>
  <c r="M18" i="17"/>
  <c r="M22" i="17"/>
  <c r="M26" i="17"/>
  <c r="M30" i="17"/>
  <c r="M34" i="17"/>
  <c r="M38" i="17"/>
  <c r="M50" i="17"/>
  <c r="M54" i="17"/>
  <c r="M70" i="17"/>
  <c r="M74" i="17"/>
  <c r="M82" i="17"/>
  <c r="M86" i="17"/>
  <c r="M90" i="17"/>
  <c r="M94" i="17"/>
  <c r="N44" i="17"/>
  <c r="M35" i="17"/>
  <c r="M39" i="17"/>
  <c r="M43" i="17"/>
  <c r="M47" i="17"/>
  <c r="M51" i="17"/>
  <c r="M55" i="17"/>
  <c r="M75" i="17"/>
  <c r="M79" i="17"/>
  <c r="M83" i="17"/>
  <c r="M87" i="17"/>
  <c r="J10" i="17"/>
  <c r="K10" i="17"/>
  <c r="L10" i="17"/>
  <c r="G48" i="17"/>
  <c r="H48" i="17" s="1"/>
  <c r="G56" i="17"/>
  <c r="H56" i="17" s="1"/>
  <c r="G89" i="17"/>
  <c r="H89" i="17" s="1"/>
  <c r="G40" i="17"/>
  <c r="H40" i="17" s="1"/>
  <c r="G78" i="17"/>
  <c r="H78" i="17" s="1"/>
  <c r="G29" i="17"/>
  <c r="H29" i="17" s="1"/>
  <c r="G71" i="17"/>
  <c r="H71" i="17" s="1"/>
  <c r="G11" i="17"/>
  <c r="H11" i="17" s="1"/>
  <c r="F10" i="17"/>
  <c r="D10" i="17"/>
  <c r="E10" i="17"/>
  <c r="N56" i="17" l="1"/>
  <c r="N78" i="17"/>
  <c r="N48" i="17"/>
  <c r="N40" i="17"/>
  <c r="I10" i="17"/>
  <c r="N71" i="17"/>
  <c r="N11" i="17"/>
  <c r="N89" i="17"/>
  <c r="N29" i="17"/>
  <c r="G10" i="17"/>
  <c r="H10" i="17" s="1"/>
  <c r="N10" i="17" l="1"/>
  <c r="M10" i="17"/>
  <c r="K13" i="16" l="1"/>
  <c r="F11" i="14" s="1"/>
  <c r="K14" i="16"/>
  <c r="F12" i="14" s="1"/>
  <c r="K15" i="16"/>
  <c r="F13" i="14" s="1"/>
  <c r="K16" i="16"/>
  <c r="F14" i="14" s="1"/>
  <c r="K17" i="16"/>
  <c r="K18" i="16"/>
  <c r="F16" i="14" s="1"/>
  <c r="K19" i="16"/>
  <c r="F17" i="14" s="1"/>
  <c r="K20" i="16"/>
  <c r="F18" i="14" s="1"/>
  <c r="K21" i="16"/>
  <c r="F19" i="14" s="1"/>
  <c r="K22" i="16"/>
  <c r="F20" i="14" s="1"/>
  <c r="K23" i="16"/>
  <c r="F21" i="14" s="1"/>
  <c r="K24" i="16"/>
  <c r="F22" i="14" s="1"/>
  <c r="K25" i="16"/>
  <c r="F23" i="14" s="1"/>
  <c r="K26" i="16"/>
  <c r="F24" i="14" s="1"/>
  <c r="K27" i="16"/>
  <c r="F25" i="14" s="1"/>
  <c r="K28" i="16"/>
  <c r="F26" i="14" s="1"/>
  <c r="K29" i="16"/>
  <c r="F27" i="14" s="1"/>
  <c r="K30" i="16"/>
  <c r="F28" i="14" s="1"/>
  <c r="K32" i="16"/>
  <c r="F30" i="14" s="1"/>
  <c r="K33" i="16"/>
  <c r="F31" i="14" s="1"/>
  <c r="K34" i="16"/>
  <c r="K35" i="16"/>
  <c r="F33" i="14" s="1"/>
  <c r="K36" i="16"/>
  <c r="F34" i="14" s="1"/>
  <c r="K37" i="16"/>
  <c r="F35" i="14" s="1"/>
  <c r="K38" i="16"/>
  <c r="F36" i="14" s="1"/>
  <c r="K39" i="16"/>
  <c r="F37" i="14" s="1"/>
  <c r="K40" i="16"/>
  <c r="F38" i="14" s="1"/>
  <c r="K41" i="16"/>
  <c r="F39" i="14" s="1"/>
  <c r="K42" i="16"/>
  <c r="F40" i="14" s="1"/>
  <c r="K44" i="16"/>
  <c r="F42" i="14" s="1"/>
  <c r="K45" i="16"/>
  <c r="F43" i="14" s="1"/>
  <c r="K46" i="16"/>
  <c r="K47" i="16"/>
  <c r="F45" i="14" s="1"/>
  <c r="K48" i="16"/>
  <c r="F46" i="14" s="1"/>
  <c r="K49" i="16"/>
  <c r="F47" i="14" s="1"/>
  <c r="K50" i="16"/>
  <c r="F48" i="14" s="1"/>
  <c r="K51" i="16"/>
  <c r="F49" i="14" s="1"/>
  <c r="K53" i="16"/>
  <c r="F51" i="14" s="1"/>
  <c r="K54" i="16"/>
  <c r="F52" i="14" s="1"/>
  <c r="K55" i="16"/>
  <c r="F53" i="14" s="1"/>
  <c r="K56" i="16"/>
  <c r="F54" i="14" s="1"/>
  <c r="K57" i="16"/>
  <c r="F55" i="14" s="1"/>
  <c r="K58" i="16"/>
  <c r="F56" i="14" s="1"/>
  <c r="K59" i="16"/>
  <c r="F57" i="14" s="1"/>
  <c r="K61" i="16"/>
  <c r="F59" i="14" s="1"/>
  <c r="K62" i="16"/>
  <c r="F60" i="14" s="1"/>
  <c r="K63" i="16"/>
  <c r="F61" i="14" s="1"/>
  <c r="K64" i="16"/>
  <c r="F62" i="14" s="1"/>
  <c r="K65" i="16"/>
  <c r="F63" i="14" s="1"/>
  <c r="K66" i="16"/>
  <c r="F64" i="14" s="1"/>
  <c r="K67" i="16"/>
  <c r="F65" i="14" s="1"/>
  <c r="K68" i="16"/>
  <c r="F66" i="14" s="1"/>
  <c r="K69" i="16"/>
  <c r="F67" i="14" s="1"/>
  <c r="K70" i="16"/>
  <c r="F68" i="14" s="1"/>
  <c r="K71" i="16"/>
  <c r="F69" i="14" s="1"/>
  <c r="K72" i="16"/>
  <c r="F70" i="14" s="1"/>
  <c r="K73" i="16"/>
  <c r="F71" i="14" s="1"/>
  <c r="K74" i="16"/>
  <c r="F72" i="14" s="1"/>
  <c r="K76" i="16"/>
  <c r="F74" i="14" s="1"/>
  <c r="K77" i="16"/>
  <c r="F75" i="14" s="1"/>
  <c r="K78" i="16"/>
  <c r="F76" i="14" s="1"/>
  <c r="K79" i="16"/>
  <c r="F77" i="14" s="1"/>
  <c r="K80" i="16"/>
  <c r="F78" i="14" s="1"/>
  <c r="K81" i="16"/>
  <c r="F79" i="14" s="1"/>
  <c r="K83" i="16"/>
  <c r="F81" i="14" s="1"/>
  <c r="K84" i="16"/>
  <c r="F82" i="14" s="1"/>
  <c r="K85" i="16"/>
  <c r="F83" i="14" s="1"/>
  <c r="K86" i="16"/>
  <c r="F84" i="14" s="1"/>
  <c r="K87" i="16"/>
  <c r="F85" i="14" s="1"/>
  <c r="K88" i="16"/>
  <c r="F86" i="14" s="1"/>
  <c r="K89" i="16"/>
  <c r="F87" i="14" s="1"/>
  <c r="K90" i="16"/>
  <c r="F88" i="14" s="1"/>
  <c r="K91" i="16"/>
  <c r="F89" i="14" s="1"/>
  <c r="K92" i="16"/>
  <c r="F90" i="14" s="1"/>
  <c r="K94" i="16"/>
  <c r="F92" i="14" s="1"/>
  <c r="K95" i="16"/>
  <c r="F93" i="14" s="1"/>
  <c r="K96" i="16"/>
  <c r="F94" i="14" s="1"/>
  <c r="K97" i="16"/>
  <c r="F95" i="14" s="1"/>
  <c r="K98" i="16"/>
  <c r="F96" i="14" s="1"/>
  <c r="K99" i="16"/>
  <c r="F97" i="14" s="1"/>
  <c r="K100" i="16"/>
  <c r="F98" i="14" s="1"/>
  <c r="K101" i="16"/>
  <c r="F99" i="14" s="1"/>
  <c r="K102" i="16"/>
  <c r="F100" i="14" s="1"/>
  <c r="K103" i="16"/>
  <c r="F101" i="14" s="1"/>
  <c r="K104" i="16"/>
  <c r="F102" i="14" s="1"/>
  <c r="D13" i="16"/>
  <c r="D11" i="14" s="1"/>
  <c r="D14" i="16"/>
  <c r="D12" i="14" s="1"/>
  <c r="D15" i="16"/>
  <c r="D13" i="14" s="1"/>
  <c r="D16" i="16"/>
  <c r="D14" i="14" s="1"/>
  <c r="D17" i="16"/>
  <c r="D18" i="16"/>
  <c r="D16" i="14" s="1"/>
  <c r="D19" i="16"/>
  <c r="D17" i="14" s="1"/>
  <c r="D20" i="16"/>
  <c r="D18" i="14" s="1"/>
  <c r="D21" i="16"/>
  <c r="D19" i="14" s="1"/>
  <c r="D22" i="16"/>
  <c r="D20" i="14" s="1"/>
  <c r="D23" i="16"/>
  <c r="D21" i="14" s="1"/>
  <c r="D24" i="16"/>
  <c r="D22" i="14" s="1"/>
  <c r="D25" i="16"/>
  <c r="D23" i="14" s="1"/>
  <c r="D26" i="16"/>
  <c r="D24" i="14" s="1"/>
  <c r="D27" i="16"/>
  <c r="D25" i="14" s="1"/>
  <c r="D28" i="16"/>
  <c r="D26" i="14" s="1"/>
  <c r="D29" i="16"/>
  <c r="D27" i="14" s="1"/>
  <c r="D30" i="16"/>
  <c r="D28" i="14" s="1"/>
  <c r="D32" i="16"/>
  <c r="D30" i="14" s="1"/>
  <c r="D33" i="16"/>
  <c r="D31" i="14" s="1"/>
  <c r="D34" i="16"/>
  <c r="D35" i="16"/>
  <c r="D33" i="14" s="1"/>
  <c r="D36" i="16"/>
  <c r="D34" i="14" s="1"/>
  <c r="D37" i="16"/>
  <c r="D35" i="14" s="1"/>
  <c r="D38" i="16"/>
  <c r="D36" i="14" s="1"/>
  <c r="D39" i="16"/>
  <c r="D37" i="14" s="1"/>
  <c r="D40" i="16"/>
  <c r="D38" i="14" s="1"/>
  <c r="D41" i="16"/>
  <c r="D39" i="14" s="1"/>
  <c r="D42" i="16"/>
  <c r="D40" i="14" s="1"/>
  <c r="D44" i="16"/>
  <c r="D42" i="14" s="1"/>
  <c r="D45" i="16"/>
  <c r="D43" i="14" s="1"/>
  <c r="D46" i="16"/>
  <c r="D47" i="16"/>
  <c r="D45" i="14" s="1"/>
  <c r="D48" i="16"/>
  <c r="D46" i="14" s="1"/>
  <c r="D49" i="16"/>
  <c r="D47" i="14" s="1"/>
  <c r="D50" i="16"/>
  <c r="D48" i="14" s="1"/>
  <c r="D51" i="16"/>
  <c r="D49" i="14" s="1"/>
  <c r="D53" i="16"/>
  <c r="D51" i="14" s="1"/>
  <c r="D54" i="16"/>
  <c r="D52" i="14" s="1"/>
  <c r="D55" i="16"/>
  <c r="D53" i="14" s="1"/>
  <c r="D56" i="16"/>
  <c r="D54" i="14" s="1"/>
  <c r="D57" i="16"/>
  <c r="D55" i="14" s="1"/>
  <c r="D58" i="16"/>
  <c r="D56" i="14" s="1"/>
  <c r="D59" i="16"/>
  <c r="D57" i="14" s="1"/>
  <c r="D61" i="16"/>
  <c r="D59" i="14" s="1"/>
  <c r="D62" i="16"/>
  <c r="D60" i="14" s="1"/>
  <c r="D63" i="16"/>
  <c r="D61" i="14" s="1"/>
  <c r="D64" i="16"/>
  <c r="D62" i="14" s="1"/>
  <c r="D65" i="16"/>
  <c r="D63" i="14" s="1"/>
  <c r="D66" i="16"/>
  <c r="D64" i="14" s="1"/>
  <c r="D67" i="16"/>
  <c r="D65" i="14" s="1"/>
  <c r="D68" i="16"/>
  <c r="D66" i="14" s="1"/>
  <c r="D69" i="16"/>
  <c r="D67" i="14" s="1"/>
  <c r="D70" i="16"/>
  <c r="D68" i="14" s="1"/>
  <c r="D71" i="16"/>
  <c r="D69" i="14" s="1"/>
  <c r="D72" i="16"/>
  <c r="D70" i="14" s="1"/>
  <c r="D73" i="16"/>
  <c r="D71" i="14" s="1"/>
  <c r="D74" i="16"/>
  <c r="D72" i="14" s="1"/>
  <c r="D76" i="16"/>
  <c r="D74" i="14" s="1"/>
  <c r="D77" i="16"/>
  <c r="D75" i="14" s="1"/>
  <c r="D78" i="16"/>
  <c r="D76" i="14" s="1"/>
  <c r="D79" i="16"/>
  <c r="D77" i="14" s="1"/>
  <c r="D80" i="16"/>
  <c r="D78" i="14" s="1"/>
  <c r="D81" i="16"/>
  <c r="D79" i="14" s="1"/>
  <c r="D83" i="16"/>
  <c r="D81" i="14" s="1"/>
  <c r="D84" i="16"/>
  <c r="D82" i="14" s="1"/>
  <c r="D85" i="16"/>
  <c r="D83" i="14" s="1"/>
  <c r="D86" i="16"/>
  <c r="D84" i="14" s="1"/>
  <c r="D87" i="16"/>
  <c r="D85" i="14" s="1"/>
  <c r="D88" i="16"/>
  <c r="D86" i="14" s="1"/>
  <c r="D89" i="16"/>
  <c r="D87" i="14" s="1"/>
  <c r="D90" i="16"/>
  <c r="D88" i="14" s="1"/>
  <c r="D91" i="16"/>
  <c r="D89" i="14" s="1"/>
  <c r="D92" i="16"/>
  <c r="D90" i="14" s="1"/>
  <c r="D94" i="16"/>
  <c r="D92" i="14" s="1"/>
  <c r="D95" i="16"/>
  <c r="D93" i="14" s="1"/>
  <c r="D96" i="16"/>
  <c r="D94" i="14" s="1"/>
  <c r="D97" i="16"/>
  <c r="D95" i="14" s="1"/>
  <c r="D98" i="16"/>
  <c r="D96" i="14" s="1"/>
  <c r="D99" i="16"/>
  <c r="D97" i="14" s="1"/>
  <c r="D100" i="16"/>
  <c r="D98" i="14" s="1"/>
  <c r="D101" i="16"/>
  <c r="D99" i="14" s="1"/>
  <c r="D102" i="16"/>
  <c r="D100" i="14" s="1"/>
  <c r="D103" i="16"/>
  <c r="D101" i="14" s="1"/>
  <c r="D104" i="16"/>
  <c r="D102" i="14" s="1"/>
  <c r="C102" i="14"/>
  <c r="C11" i="14"/>
  <c r="C12" i="14"/>
  <c r="C13" i="14"/>
  <c r="C14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30" i="14"/>
  <c r="C31" i="14"/>
  <c r="C33" i="14"/>
  <c r="C34" i="14"/>
  <c r="C35" i="14"/>
  <c r="C36" i="14"/>
  <c r="C37" i="14"/>
  <c r="C38" i="14"/>
  <c r="C39" i="14"/>
  <c r="C40" i="14"/>
  <c r="G40" i="14" s="1"/>
  <c r="C42" i="14"/>
  <c r="C43" i="14"/>
  <c r="C45" i="14"/>
  <c r="C46" i="14"/>
  <c r="C47" i="14"/>
  <c r="C48" i="14"/>
  <c r="C49" i="14"/>
  <c r="C51" i="14"/>
  <c r="C52" i="14"/>
  <c r="C53" i="14"/>
  <c r="C54" i="14"/>
  <c r="C55" i="14"/>
  <c r="C56" i="14"/>
  <c r="C57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4" i="14"/>
  <c r="C75" i="14"/>
  <c r="C76" i="14"/>
  <c r="C77" i="14"/>
  <c r="C78" i="14"/>
  <c r="C79" i="14"/>
  <c r="C81" i="14"/>
  <c r="C82" i="14"/>
  <c r="C83" i="14"/>
  <c r="C84" i="14"/>
  <c r="C85" i="14"/>
  <c r="C86" i="14"/>
  <c r="C87" i="14"/>
  <c r="C88" i="14"/>
  <c r="C89" i="14"/>
  <c r="C90" i="14"/>
  <c r="C92" i="14"/>
  <c r="C93" i="14"/>
  <c r="C94" i="14"/>
  <c r="C95" i="14"/>
  <c r="C96" i="14"/>
  <c r="C97" i="14"/>
  <c r="C98" i="14"/>
  <c r="C99" i="14"/>
  <c r="C100" i="14"/>
  <c r="C101" i="14"/>
  <c r="AA104" i="16"/>
  <c r="S104" i="16"/>
  <c r="R104" i="16"/>
  <c r="Q104" i="16"/>
  <c r="P104" i="16"/>
  <c r="AA103" i="16"/>
  <c r="S103" i="16"/>
  <c r="R103" i="16"/>
  <c r="Q103" i="16"/>
  <c r="P103" i="16"/>
  <c r="AA102" i="16"/>
  <c r="S102" i="16"/>
  <c r="R102" i="16"/>
  <c r="Q102" i="16"/>
  <c r="P102" i="16"/>
  <c r="AA101" i="16"/>
  <c r="S101" i="16"/>
  <c r="R101" i="16"/>
  <c r="Q101" i="16"/>
  <c r="P101" i="16"/>
  <c r="AA100" i="16"/>
  <c r="S100" i="16"/>
  <c r="R100" i="16"/>
  <c r="Q100" i="16"/>
  <c r="P100" i="16"/>
  <c r="AA99" i="16"/>
  <c r="S99" i="16"/>
  <c r="R99" i="16"/>
  <c r="Q99" i="16"/>
  <c r="P99" i="16"/>
  <c r="AA98" i="16"/>
  <c r="S98" i="16"/>
  <c r="R98" i="16"/>
  <c r="Q98" i="16"/>
  <c r="P98" i="16"/>
  <c r="AA97" i="16"/>
  <c r="S97" i="16"/>
  <c r="R97" i="16"/>
  <c r="Q97" i="16"/>
  <c r="P97" i="16"/>
  <c r="AA96" i="16"/>
  <c r="S96" i="16"/>
  <c r="R96" i="16"/>
  <c r="Q96" i="16"/>
  <c r="P96" i="16"/>
  <c r="AA95" i="16"/>
  <c r="S95" i="16"/>
  <c r="R95" i="16"/>
  <c r="Q95" i="16"/>
  <c r="P95" i="16"/>
  <c r="AA94" i="16"/>
  <c r="S94" i="16"/>
  <c r="R94" i="16"/>
  <c r="Q94" i="16"/>
  <c r="P94" i="16"/>
  <c r="Z93" i="16"/>
  <c r="Y93" i="16"/>
  <c r="X93" i="16"/>
  <c r="W93" i="16"/>
  <c r="V93" i="16"/>
  <c r="U93" i="16"/>
  <c r="T93" i="16"/>
  <c r="O93" i="16"/>
  <c r="N93" i="16"/>
  <c r="M93" i="16"/>
  <c r="L93" i="16"/>
  <c r="J93" i="16"/>
  <c r="I93" i="16"/>
  <c r="H93" i="16"/>
  <c r="G93" i="16"/>
  <c r="F93" i="16"/>
  <c r="E93" i="16"/>
  <c r="C93" i="16"/>
  <c r="C91" i="14" s="1"/>
  <c r="AA92" i="16"/>
  <c r="S92" i="16"/>
  <c r="R92" i="16"/>
  <c r="Q92" i="16"/>
  <c r="P92" i="16"/>
  <c r="AA91" i="16"/>
  <c r="S91" i="16"/>
  <c r="R91" i="16"/>
  <c r="Q91" i="16"/>
  <c r="P91" i="16"/>
  <c r="AA90" i="16"/>
  <c r="S90" i="16"/>
  <c r="R90" i="16"/>
  <c r="Q90" i="16"/>
  <c r="P90" i="16"/>
  <c r="AA89" i="16"/>
  <c r="S89" i="16"/>
  <c r="R89" i="16"/>
  <c r="Q89" i="16"/>
  <c r="P89" i="16"/>
  <c r="AA88" i="16"/>
  <c r="S88" i="16"/>
  <c r="R88" i="16"/>
  <c r="Q88" i="16"/>
  <c r="P88" i="16"/>
  <c r="AA87" i="16"/>
  <c r="S87" i="16"/>
  <c r="R87" i="16"/>
  <c r="Q87" i="16"/>
  <c r="P87" i="16"/>
  <c r="AA86" i="16"/>
  <c r="S86" i="16"/>
  <c r="R86" i="16"/>
  <c r="Q86" i="16"/>
  <c r="P86" i="16"/>
  <c r="AA85" i="16"/>
  <c r="S85" i="16"/>
  <c r="R85" i="16"/>
  <c r="Q85" i="16"/>
  <c r="P85" i="16"/>
  <c r="AA84" i="16"/>
  <c r="S84" i="16"/>
  <c r="R84" i="16"/>
  <c r="Q84" i="16"/>
  <c r="P84" i="16"/>
  <c r="AA83" i="16"/>
  <c r="S83" i="16"/>
  <c r="R83" i="16"/>
  <c r="Q83" i="16"/>
  <c r="P83" i="16"/>
  <c r="Z82" i="16"/>
  <c r="Y82" i="16"/>
  <c r="X82" i="16"/>
  <c r="W82" i="16"/>
  <c r="V82" i="16"/>
  <c r="U82" i="16"/>
  <c r="T82" i="16"/>
  <c r="O82" i="16"/>
  <c r="N82" i="16"/>
  <c r="M82" i="16"/>
  <c r="L82" i="16"/>
  <c r="J82" i="16"/>
  <c r="I82" i="16"/>
  <c r="H82" i="16"/>
  <c r="G82" i="16"/>
  <c r="F82" i="16"/>
  <c r="E82" i="16"/>
  <c r="C82" i="16"/>
  <c r="C80" i="14" s="1"/>
  <c r="AA81" i="16"/>
  <c r="S81" i="16"/>
  <c r="R81" i="16"/>
  <c r="Q81" i="16"/>
  <c r="P81" i="16"/>
  <c r="AA80" i="16"/>
  <c r="S80" i="16"/>
  <c r="R80" i="16"/>
  <c r="Q80" i="16"/>
  <c r="P80" i="16"/>
  <c r="AA79" i="16"/>
  <c r="S79" i="16"/>
  <c r="R79" i="16"/>
  <c r="Q79" i="16"/>
  <c r="P79" i="16"/>
  <c r="AA78" i="16"/>
  <c r="S78" i="16"/>
  <c r="R78" i="16"/>
  <c r="Q78" i="16"/>
  <c r="P78" i="16"/>
  <c r="AA77" i="16"/>
  <c r="S77" i="16"/>
  <c r="R77" i="16"/>
  <c r="Q77" i="16"/>
  <c r="P77" i="16"/>
  <c r="AA76" i="16"/>
  <c r="S76" i="16"/>
  <c r="R76" i="16"/>
  <c r="Q76" i="16"/>
  <c r="P76" i="16"/>
  <c r="Z75" i="16"/>
  <c r="Y75" i="16"/>
  <c r="X75" i="16"/>
  <c r="W75" i="16"/>
  <c r="V75" i="16"/>
  <c r="U75" i="16"/>
  <c r="T75" i="16"/>
  <c r="O75" i="16"/>
  <c r="N75" i="16"/>
  <c r="M75" i="16"/>
  <c r="L75" i="16"/>
  <c r="J75" i="16"/>
  <c r="I75" i="16"/>
  <c r="H75" i="16"/>
  <c r="G75" i="16"/>
  <c r="F75" i="16"/>
  <c r="E75" i="16"/>
  <c r="C75" i="16"/>
  <c r="C73" i="14" s="1"/>
  <c r="AA74" i="16"/>
  <c r="S74" i="16"/>
  <c r="R74" i="16"/>
  <c r="Q74" i="16"/>
  <c r="P74" i="16"/>
  <c r="AA73" i="16"/>
  <c r="S73" i="16"/>
  <c r="R73" i="16"/>
  <c r="Q73" i="16"/>
  <c r="P73" i="16"/>
  <c r="V72" i="16"/>
  <c r="AA72" i="16" s="1"/>
  <c r="S72" i="16"/>
  <c r="R72" i="16"/>
  <c r="Q72" i="16"/>
  <c r="P72" i="16"/>
  <c r="AA71" i="16"/>
  <c r="S71" i="16"/>
  <c r="R71" i="16"/>
  <c r="Q71" i="16"/>
  <c r="P71" i="16"/>
  <c r="AA70" i="16"/>
  <c r="S70" i="16"/>
  <c r="R70" i="16"/>
  <c r="Q70" i="16"/>
  <c r="P70" i="16"/>
  <c r="AA69" i="16"/>
  <c r="S69" i="16"/>
  <c r="R69" i="16"/>
  <c r="Q69" i="16"/>
  <c r="P69" i="16"/>
  <c r="AA68" i="16"/>
  <c r="S68" i="16"/>
  <c r="R68" i="16"/>
  <c r="Q68" i="16"/>
  <c r="P68" i="16"/>
  <c r="AA67" i="16"/>
  <c r="S67" i="16"/>
  <c r="R67" i="16"/>
  <c r="Q67" i="16"/>
  <c r="P67" i="16"/>
  <c r="AA66" i="16"/>
  <c r="S66" i="16"/>
  <c r="R66" i="16"/>
  <c r="Q66" i="16"/>
  <c r="P66" i="16"/>
  <c r="AA65" i="16"/>
  <c r="S65" i="16"/>
  <c r="R65" i="16"/>
  <c r="Q65" i="16"/>
  <c r="P65" i="16"/>
  <c r="AA64" i="16"/>
  <c r="S64" i="16"/>
  <c r="R64" i="16"/>
  <c r="Q64" i="16"/>
  <c r="P64" i="16"/>
  <c r="AA63" i="16"/>
  <c r="S63" i="16"/>
  <c r="R63" i="16"/>
  <c r="Q63" i="16"/>
  <c r="P63" i="16"/>
  <c r="AA62" i="16"/>
  <c r="S62" i="16"/>
  <c r="R62" i="16"/>
  <c r="Q62" i="16"/>
  <c r="P62" i="16"/>
  <c r="AA61" i="16"/>
  <c r="S61" i="16"/>
  <c r="R61" i="16"/>
  <c r="Q61" i="16"/>
  <c r="P61" i="16"/>
  <c r="Z60" i="16"/>
  <c r="Y60" i="16"/>
  <c r="X60" i="16"/>
  <c r="W60" i="16"/>
  <c r="U60" i="16"/>
  <c r="T60" i="16"/>
  <c r="O60" i="16"/>
  <c r="N60" i="16"/>
  <c r="M60" i="16"/>
  <c r="L60" i="16"/>
  <c r="J60" i="16"/>
  <c r="I60" i="16"/>
  <c r="H60" i="16"/>
  <c r="G60" i="16"/>
  <c r="F60" i="16"/>
  <c r="E60" i="16"/>
  <c r="C60" i="16"/>
  <c r="C58" i="14" s="1"/>
  <c r="AA59" i="16"/>
  <c r="S59" i="16"/>
  <c r="R59" i="16"/>
  <c r="Q59" i="16"/>
  <c r="P59" i="16"/>
  <c r="AA58" i="16"/>
  <c r="S58" i="16"/>
  <c r="R58" i="16"/>
  <c r="Q58" i="16"/>
  <c r="P58" i="16"/>
  <c r="AA57" i="16"/>
  <c r="S57" i="16"/>
  <c r="R57" i="16"/>
  <c r="Q57" i="16"/>
  <c r="P57" i="16"/>
  <c r="AA56" i="16"/>
  <c r="S56" i="16"/>
  <c r="R56" i="16"/>
  <c r="Q56" i="16"/>
  <c r="P56" i="16"/>
  <c r="AA55" i="16"/>
  <c r="S55" i="16"/>
  <c r="R55" i="16"/>
  <c r="Q55" i="16"/>
  <c r="P55" i="16"/>
  <c r="AA54" i="16"/>
  <c r="S54" i="16"/>
  <c r="R54" i="16"/>
  <c r="Q54" i="16"/>
  <c r="P54" i="16"/>
  <c r="AA53" i="16"/>
  <c r="S53" i="16"/>
  <c r="R53" i="16"/>
  <c r="Q53" i="16"/>
  <c r="P53" i="16"/>
  <c r="Z52" i="16"/>
  <c r="Y52" i="16"/>
  <c r="X52" i="16"/>
  <c r="W52" i="16"/>
  <c r="V52" i="16"/>
  <c r="U52" i="16"/>
  <c r="T52" i="16"/>
  <c r="O52" i="16"/>
  <c r="N52" i="16"/>
  <c r="M52" i="16"/>
  <c r="L52" i="16"/>
  <c r="J52" i="16"/>
  <c r="I52" i="16"/>
  <c r="H52" i="16"/>
  <c r="G52" i="16"/>
  <c r="F52" i="16"/>
  <c r="E52" i="16"/>
  <c r="C52" i="16"/>
  <c r="C50" i="14" s="1"/>
  <c r="AA51" i="16"/>
  <c r="S51" i="16"/>
  <c r="R51" i="16"/>
  <c r="Q51" i="16"/>
  <c r="P51" i="16"/>
  <c r="AA50" i="16"/>
  <c r="S50" i="16"/>
  <c r="R50" i="16"/>
  <c r="Q50" i="16"/>
  <c r="P50" i="16"/>
  <c r="AA49" i="16"/>
  <c r="S49" i="16"/>
  <c r="R49" i="16"/>
  <c r="Q49" i="16"/>
  <c r="P49" i="16"/>
  <c r="AA48" i="16"/>
  <c r="S48" i="16"/>
  <c r="R48" i="16"/>
  <c r="Q48" i="16"/>
  <c r="P48" i="16"/>
  <c r="AA47" i="16"/>
  <c r="S47" i="16"/>
  <c r="R47" i="16"/>
  <c r="Q47" i="16"/>
  <c r="P47" i="16"/>
  <c r="AA46" i="16"/>
  <c r="S46" i="16"/>
  <c r="R46" i="16"/>
  <c r="Q46" i="16"/>
  <c r="P46" i="16"/>
  <c r="AA45" i="16"/>
  <c r="S45" i="16"/>
  <c r="R45" i="16"/>
  <c r="Q45" i="16"/>
  <c r="P45" i="16"/>
  <c r="AA44" i="16"/>
  <c r="S44" i="16"/>
  <c r="R44" i="16"/>
  <c r="Q44" i="16"/>
  <c r="P44" i="16"/>
  <c r="Z43" i="16"/>
  <c r="Y43" i="16"/>
  <c r="X43" i="16"/>
  <c r="W43" i="16"/>
  <c r="V43" i="16"/>
  <c r="U43" i="16"/>
  <c r="T43" i="16"/>
  <c r="O43" i="16"/>
  <c r="N43" i="16"/>
  <c r="M43" i="16"/>
  <c r="L43" i="16"/>
  <c r="J43" i="16"/>
  <c r="I43" i="16"/>
  <c r="H43" i="16"/>
  <c r="G43" i="16"/>
  <c r="F43" i="16"/>
  <c r="E43" i="16"/>
  <c r="C43" i="16"/>
  <c r="C41" i="14" s="1"/>
  <c r="AA42" i="16"/>
  <c r="S42" i="16"/>
  <c r="R42" i="16"/>
  <c r="Q42" i="16"/>
  <c r="P42" i="16"/>
  <c r="AA41" i="16"/>
  <c r="S41" i="16"/>
  <c r="R41" i="16"/>
  <c r="Q41" i="16"/>
  <c r="P41" i="16"/>
  <c r="AA40" i="16"/>
  <c r="S40" i="16"/>
  <c r="R40" i="16"/>
  <c r="Q40" i="16"/>
  <c r="P40" i="16"/>
  <c r="AA39" i="16"/>
  <c r="S39" i="16"/>
  <c r="R39" i="16"/>
  <c r="Q39" i="16"/>
  <c r="P39" i="16"/>
  <c r="AA38" i="16"/>
  <c r="S38" i="16"/>
  <c r="R38" i="16"/>
  <c r="Q38" i="16"/>
  <c r="P38" i="16"/>
  <c r="AA37" i="16"/>
  <c r="S37" i="16"/>
  <c r="R37" i="16"/>
  <c r="Q37" i="16"/>
  <c r="P37" i="16"/>
  <c r="AA36" i="16"/>
  <c r="S36" i="16"/>
  <c r="R36" i="16"/>
  <c r="Q36" i="16"/>
  <c r="P36" i="16"/>
  <c r="AA35" i="16"/>
  <c r="S35" i="16"/>
  <c r="R35" i="16"/>
  <c r="Q35" i="16"/>
  <c r="P35" i="16"/>
  <c r="AA34" i="16"/>
  <c r="S34" i="16"/>
  <c r="R34" i="16"/>
  <c r="Q34" i="16"/>
  <c r="P34" i="16"/>
  <c r="AA33" i="16"/>
  <c r="S33" i="16"/>
  <c r="R33" i="16"/>
  <c r="Q33" i="16"/>
  <c r="P33" i="16"/>
  <c r="AA32" i="16"/>
  <c r="S32" i="16"/>
  <c r="R32" i="16"/>
  <c r="Q32" i="16"/>
  <c r="P32" i="16"/>
  <c r="Z31" i="16"/>
  <c r="Y31" i="16"/>
  <c r="X31" i="16"/>
  <c r="W31" i="16"/>
  <c r="V31" i="16"/>
  <c r="U31" i="16"/>
  <c r="T31" i="16"/>
  <c r="O31" i="16"/>
  <c r="N31" i="16"/>
  <c r="M31" i="16"/>
  <c r="L31" i="16"/>
  <c r="J31" i="16"/>
  <c r="I31" i="16"/>
  <c r="H31" i="16"/>
  <c r="G31" i="16"/>
  <c r="F31" i="16"/>
  <c r="E31" i="16"/>
  <c r="C31" i="16"/>
  <c r="AA30" i="16"/>
  <c r="S30" i="16"/>
  <c r="R30" i="16"/>
  <c r="Q30" i="16"/>
  <c r="P30" i="16"/>
  <c r="AA29" i="16"/>
  <c r="S29" i="16"/>
  <c r="R29" i="16"/>
  <c r="Q29" i="16"/>
  <c r="P29" i="16"/>
  <c r="AA28" i="16"/>
  <c r="S28" i="16"/>
  <c r="R28" i="16"/>
  <c r="Q28" i="16"/>
  <c r="P28" i="16"/>
  <c r="AA27" i="16"/>
  <c r="S27" i="16"/>
  <c r="R27" i="16"/>
  <c r="Q27" i="16"/>
  <c r="P27" i="16"/>
  <c r="AA26" i="16"/>
  <c r="S26" i="16"/>
  <c r="R26" i="16"/>
  <c r="Q26" i="16"/>
  <c r="P26" i="16"/>
  <c r="AA25" i="16"/>
  <c r="S25" i="16"/>
  <c r="R25" i="16"/>
  <c r="Q25" i="16"/>
  <c r="P25" i="16"/>
  <c r="AA24" i="16"/>
  <c r="S24" i="16"/>
  <c r="R24" i="16"/>
  <c r="Q24" i="16"/>
  <c r="P24" i="16"/>
  <c r="AA23" i="16"/>
  <c r="S23" i="16"/>
  <c r="R23" i="16"/>
  <c r="Q23" i="16"/>
  <c r="P23" i="16"/>
  <c r="AA22" i="16"/>
  <c r="S22" i="16"/>
  <c r="R22" i="16"/>
  <c r="Q22" i="16"/>
  <c r="P22" i="16"/>
  <c r="AA21" i="16"/>
  <c r="S21" i="16"/>
  <c r="R21" i="16"/>
  <c r="Q21" i="16"/>
  <c r="P21" i="16"/>
  <c r="AA20" i="16"/>
  <c r="S20" i="16"/>
  <c r="R20" i="16"/>
  <c r="Q20" i="16"/>
  <c r="P20" i="16"/>
  <c r="AA19" i="16"/>
  <c r="S19" i="16"/>
  <c r="R19" i="16"/>
  <c r="Q19" i="16"/>
  <c r="P19" i="16"/>
  <c r="AA18" i="16"/>
  <c r="S18" i="16"/>
  <c r="R18" i="16"/>
  <c r="Q18" i="16"/>
  <c r="P18" i="16"/>
  <c r="AA17" i="16"/>
  <c r="S17" i="16"/>
  <c r="R17" i="16"/>
  <c r="Q17" i="16"/>
  <c r="P17" i="16"/>
  <c r="AA16" i="16"/>
  <c r="S16" i="16"/>
  <c r="R16" i="16"/>
  <c r="Q16" i="16"/>
  <c r="P16" i="16"/>
  <c r="AA15" i="16"/>
  <c r="S15" i="16"/>
  <c r="R15" i="16"/>
  <c r="Q15" i="16"/>
  <c r="P15" i="16"/>
  <c r="AA14" i="16"/>
  <c r="S14" i="16"/>
  <c r="R14" i="16"/>
  <c r="Q14" i="16"/>
  <c r="P14" i="16"/>
  <c r="AA13" i="16"/>
  <c r="S13" i="16"/>
  <c r="R13" i="16"/>
  <c r="Q13" i="16"/>
  <c r="P13" i="16"/>
  <c r="Z12" i="16"/>
  <c r="Y12" i="16"/>
  <c r="X12" i="16"/>
  <c r="W12" i="16"/>
  <c r="V12" i="16"/>
  <c r="U12" i="16"/>
  <c r="T12" i="16"/>
  <c r="O12" i="16"/>
  <c r="N12" i="16"/>
  <c r="M12" i="16"/>
  <c r="L12" i="16"/>
  <c r="J12" i="16"/>
  <c r="I12" i="16"/>
  <c r="H12" i="16"/>
  <c r="G12" i="16"/>
  <c r="F12" i="16"/>
  <c r="E12" i="16"/>
  <c r="C12" i="16"/>
  <c r="C10" i="14" s="1"/>
  <c r="M9" i="14"/>
  <c r="N9" i="14" s="1"/>
  <c r="J101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9" i="15"/>
  <c r="J30" i="15"/>
  <c r="J31" i="15"/>
  <c r="J32" i="15"/>
  <c r="J33" i="15"/>
  <c r="J34" i="15"/>
  <c r="J35" i="15"/>
  <c r="J36" i="15"/>
  <c r="J37" i="15"/>
  <c r="J38" i="15"/>
  <c r="J39" i="15"/>
  <c r="J41" i="15"/>
  <c r="J42" i="15"/>
  <c r="J43" i="15"/>
  <c r="J44" i="15"/>
  <c r="J45" i="15"/>
  <c r="J46" i="15"/>
  <c r="J47" i="15"/>
  <c r="J48" i="15"/>
  <c r="J50" i="15"/>
  <c r="J51" i="15"/>
  <c r="J52" i="15"/>
  <c r="J53" i="15"/>
  <c r="J54" i="15"/>
  <c r="J55" i="15"/>
  <c r="J56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3" i="15"/>
  <c r="J74" i="15"/>
  <c r="J75" i="15"/>
  <c r="J76" i="15"/>
  <c r="J77" i="15"/>
  <c r="J78" i="15"/>
  <c r="J80" i="15"/>
  <c r="J81" i="15"/>
  <c r="J82" i="15"/>
  <c r="J83" i="15"/>
  <c r="J84" i="15"/>
  <c r="J85" i="15"/>
  <c r="J86" i="15"/>
  <c r="J87" i="15"/>
  <c r="J88" i="15"/>
  <c r="J89" i="15"/>
  <c r="J91" i="15"/>
  <c r="J92" i="15"/>
  <c r="J93" i="15"/>
  <c r="J94" i="15"/>
  <c r="J95" i="15"/>
  <c r="J96" i="15"/>
  <c r="J97" i="15"/>
  <c r="J98" i="15"/>
  <c r="J99" i="15"/>
  <c r="J100" i="15"/>
  <c r="J9" i="14"/>
  <c r="K9" i="14" s="1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9" i="15"/>
  <c r="E30" i="15"/>
  <c r="E31" i="15"/>
  <c r="E32" i="15"/>
  <c r="E33" i="15"/>
  <c r="E34" i="15"/>
  <c r="E35" i="15"/>
  <c r="E36" i="15"/>
  <c r="E37" i="15"/>
  <c r="E38" i="15"/>
  <c r="E39" i="15"/>
  <c r="E41" i="15"/>
  <c r="E42" i="15"/>
  <c r="E43" i="15"/>
  <c r="E44" i="15"/>
  <c r="E45" i="15"/>
  <c r="E46" i="15"/>
  <c r="E47" i="15"/>
  <c r="E48" i="15"/>
  <c r="E50" i="15"/>
  <c r="E51" i="15"/>
  <c r="E52" i="15"/>
  <c r="E53" i="15"/>
  <c r="E54" i="15"/>
  <c r="E55" i="15"/>
  <c r="E56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3" i="15"/>
  <c r="E74" i="15"/>
  <c r="E75" i="15"/>
  <c r="E76" i="15"/>
  <c r="E77" i="15"/>
  <c r="E78" i="15"/>
  <c r="E80" i="15"/>
  <c r="E81" i="15"/>
  <c r="E82" i="15"/>
  <c r="E83" i="15"/>
  <c r="E84" i="15"/>
  <c r="E85" i="15"/>
  <c r="E86" i="15"/>
  <c r="E87" i="15"/>
  <c r="E88" i="15"/>
  <c r="E89" i="15"/>
  <c r="E91" i="15"/>
  <c r="E92" i="15"/>
  <c r="E93" i="15"/>
  <c r="E94" i="15"/>
  <c r="E95" i="15"/>
  <c r="E96" i="15"/>
  <c r="E97" i="15"/>
  <c r="E98" i="15"/>
  <c r="E99" i="15"/>
  <c r="E100" i="15"/>
  <c r="E101" i="15"/>
  <c r="Z101" i="15"/>
  <c r="T101" i="15"/>
  <c r="Z100" i="15"/>
  <c r="T100" i="15"/>
  <c r="Z99" i="15"/>
  <c r="T99" i="15"/>
  <c r="Z98" i="15"/>
  <c r="T98" i="15"/>
  <c r="Z97" i="15"/>
  <c r="T97" i="15"/>
  <c r="Z96" i="15"/>
  <c r="T96" i="15"/>
  <c r="Z95" i="15"/>
  <c r="T95" i="15"/>
  <c r="Z94" i="15"/>
  <c r="T94" i="15"/>
  <c r="Z93" i="15"/>
  <c r="T93" i="15"/>
  <c r="Z92" i="15"/>
  <c r="T92" i="15"/>
  <c r="Z91" i="15"/>
  <c r="T91" i="15"/>
  <c r="AB90" i="15"/>
  <c r="AA90" i="15"/>
  <c r="Y90" i="15"/>
  <c r="X90" i="15"/>
  <c r="W90" i="15"/>
  <c r="V90" i="15"/>
  <c r="U90" i="15"/>
  <c r="S90" i="15"/>
  <c r="R90" i="15"/>
  <c r="Q90" i="15"/>
  <c r="P90" i="15"/>
  <c r="O90" i="15"/>
  <c r="N90" i="15"/>
  <c r="M90" i="15"/>
  <c r="L90" i="15"/>
  <c r="K90" i="15"/>
  <c r="I90" i="15"/>
  <c r="H90" i="15"/>
  <c r="G90" i="15"/>
  <c r="F90" i="15"/>
  <c r="D90" i="15"/>
  <c r="C90" i="15"/>
  <c r="Z89" i="15"/>
  <c r="T89" i="15"/>
  <c r="Z88" i="15"/>
  <c r="T88" i="15"/>
  <c r="Z87" i="15"/>
  <c r="T87" i="15"/>
  <c r="Z86" i="15"/>
  <c r="T86" i="15"/>
  <c r="Z85" i="15"/>
  <c r="T85" i="15"/>
  <c r="Z84" i="15"/>
  <c r="T84" i="15"/>
  <c r="Z83" i="15"/>
  <c r="T83" i="15"/>
  <c r="Z82" i="15"/>
  <c r="T82" i="15"/>
  <c r="Z81" i="15"/>
  <c r="T81" i="15"/>
  <c r="Z80" i="15"/>
  <c r="T80" i="15"/>
  <c r="AB79" i="15"/>
  <c r="AA79" i="15"/>
  <c r="Y79" i="15"/>
  <c r="X79" i="15"/>
  <c r="W79" i="15"/>
  <c r="V79" i="15"/>
  <c r="U79" i="15"/>
  <c r="S79" i="15"/>
  <c r="R79" i="15"/>
  <c r="Q79" i="15"/>
  <c r="P79" i="15"/>
  <c r="O79" i="15"/>
  <c r="N79" i="15"/>
  <c r="M79" i="15"/>
  <c r="L79" i="15"/>
  <c r="K79" i="15"/>
  <c r="I79" i="15"/>
  <c r="H79" i="15"/>
  <c r="G79" i="15"/>
  <c r="F79" i="15"/>
  <c r="D79" i="15"/>
  <c r="C79" i="15"/>
  <c r="Z78" i="15"/>
  <c r="T78" i="15"/>
  <c r="Z77" i="15"/>
  <c r="T77" i="15"/>
  <c r="Z76" i="15"/>
  <c r="T76" i="15"/>
  <c r="Z75" i="15"/>
  <c r="T75" i="15"/>
  <c r="Z74" i="15"/>
  <c r="T74" i="15"/>
  <c r="Z73" i="15"/>
  <c r="T73" i="15"/>
  <c r="AB72" i="15"/>
  <c r="AA72" i="15"/>
  <c r="Y72" i="15"/>
  <c r="X72" i="15"/>
  <c r="W72" i="15"/>
  <c r="V72" i="15"/>
  <c r="U72" i="15"/>
  <c r="S72" i="15"/>
  <c r="R72" i="15"/>
  <c r="Q72" i="15"/>
  <c r="P72" i="15"/>
  <c r="O72" i="15"/>
  <c r="N72" i="15"/>
  <c r="M72" i="15"/>
  <c r="L72" i="15"/>
  <c r="K72" i="15"/>
  <c r="I72" i="15"/>
  <c r="H72" i="15"/>
  <c r="G72" i="15"/>
  <c r="F72" i="15"/>
  <c r="D72" i="15"/>
  <c r="C72" i="15"/>
  <c r="Z71" i="15"/>
  <c r="T71" i="15"/>
  <c r="Z70" i="15"/>
  <c r="T70" i="15"/>
  <c r="Z69" i="15"/>
  <c r="T69" i="15"/>
  <c r="Z68" i="15"/>
  <c r="T68" i="15"/>
  <c r="Z67" i="15"/>
  <c r="T67" i="15"/>
  <c r="Z66" i="15"/>
  <c r="T66" i="15"/>
  <c r="Z65" i="15"/>
  <c r="T65" i="15"/>
  <c r="Z64" i="15"/>
  <c r="T64" i="15"/>
  <c r="Z63" i="15"/>
  <c r="T63" i="15"/>
  <c r="Z62" i="15"/>
  <c r="T62" i="15"/>
  <c r="Z61" i="15"/>
  <c r="T61" i="15"/>
  <c r="Z60" i="15"/>
  <c r="T60" i="15"/>
  <c r="Z59" i="15"/>
  <c r="T59" i="15"/>
  <c r="Z58" i="15"/>
  <c r="T58" i="15"/>
  <c r="AB57" i="15"/>
  <c r="AA57" i="15"/>
  <c r="Y57" i="15"/>
  <c r="X57" i="15"/>
  <c r="W57" i="15"/>
  <c r="V57" i="15"/>
  <c r="U57" i="15"/>
  <c r="S57" i="15"/>
  <c r="R57" i="15"/>
  <c r="Q57" i="15"/>
  <c r="P57" i="15"/>
  <c r="O57" i="15"/>
  <c r="N57" i="15"/>
  <c r="M57" i="15"/>
  <c r="L57" i="15"/>
  <c r="K57" i="15"/>
  <c r="I57" i="15"/>
  <c r="H57" i="15"/>
  <c r="G57" i="15"/>
  <c r="F57" i="15"/>
  <c r="D57" i="15"/>
  <c r="C57" i="15"/>
  <c r="Z56" i="15"/>
  <c r="T56" i="15"/>
  <c r="Z55" i="15"/>
  <c r="T55" i="15"/>
  <c r="Z54" i="15"/>
  <c r="T54" i="15"/>
  <c r="Z53" i="15"/>
  <c r="T53" i="15"/>
  <c r="Z52" i="15"/>
  <c r="T52" i="15"/>
  <c r="Z51" i="15"/>
  <c r="T51" i="15"/>
  <c r="Z50" i="15"/>
  <c r="T50" i="15"/>
  <c r="AB49" i="15"/>
  <c r="AA49" i="15"/>
  <c r="Y49" i="15"/>
  <c r="X49" i="15"/>
  <c r="W49" i="15"/>
  <c r="V49" i="15"/>
  <c r="U49" i="15"/>
  <c r="S49" i="15"/>
  <c r="R49" i="15"/>
  <c r="Q49" i="15"/>
  <c r="P49" i="15"/>
  <c r="O49" i="15"/>
  <c r="N49" i="15"/>
  <c r="M49" i="15"/>
  <c r="L49" i="15"/>
  <c r="K49" i="15"/>
  <c r="I49" i="15"/>
  <c r="H49" i="15"/>
  <c r="G49" i="15"/>
  <c r="F49" i="15"/>
  <c r="D49" i="15"/>
  <c r="C49" i="15"/>
  <c r="Z48" i="15"/>
  <c r="T48" i="15"/>
  <c r="Z47" i="15"/>
  <c r="T47" i="15"/>
  <c r="Z46" i="15"/>
  <c r="T46" i="15"/>
  <c r="Z45" i="15"/>
  <c r="T45" i="15"/>
  <c r="Z44" i="15"/>
  <c r="T44" i="15"/>
  <c r="Z43" i="15"/>
  <c r="T43" i="15"/>
  <c r="Z42" i="15"/>
  <c r="T42" i="15"/>
  <c r="Z41" i="15"/>
  <c r="T41" i="15"/>
  <c r="AB40" i="15"/>
  <c r="AA40" i="15"/>
  <c r="Y40" i="15"/>
  <c r="X40" i="15"/>
  <c r="W40" i="15"/>
  <c r="V40" i="15"/>
  <c r="U40" i="15"/>
  <c r="S40" i="15"/>
  <c r="R40" i="15"/>
  <c r="Q40" i="15"/>
  <c r="P40" i="15"/>
  <c r="O40" i="15"/>
  <c r="N40" i="15"/>
  <c r="M40" i="15"/>
  <c r="L40" i="15"/>
  <c r="K40" i="15"/>
  <c r="I40" i="15"/>
  <c r="H40" i="15"/>
  <c r="G40" i="15"/>
  <c r="F40" i="15"/>
  <c r="D40" i="15"/>
  <c r="C40" i="15"/>
  <c r="Z39" i="15"/>
  <c r="T39" i="15"/>
  <c r="Z38" i="15"/>
  <c r="T38" i="15"/>
  <c r="Z37" i="15"/>
  <c r="T37" i="15"/>
  <c r="Z36" i="15"/>
  <c r="T36" i="15"/>
  <c r="Z35" i="15"/>
  <c r="T35" i="15"/>
  <c r="Z34" i="15"/>
  <c r="T34" i="15"/>
  <c r="Z33" i="15"/>
  <c r="T33" i="15"/>
  <c r="Z32" i="15"/>
  <c r="T32" i="15"/>
  <c r="Z31" i="15"/>
  <c r="T31" i="15"/>
  <c r="Z30" i="15"/>
  <c r="T30" i="15"/>
  <c r="Z29" i="15"/>
  <c r="T29" i="15"/>
  <c r="AB28" i="15"/>
  <c r="AA28" i="15"/>
  <c r="Y28" i="15"/>
  <c r="X28" i="15"/>
  <c r="W28" i="15"/>
  <c r="V28" i="15"/>
  <c r="U28" i="15"/>
  <c r="S28" i="15"/>
  <c r="R28" i="15"/>
  <c r="Q28" i="15"/>
  <c r="P28" i="15"/>
  <c r="O28" i="15"/>
  <c r="N28" i="15"/>
  <c r="M28" i="15"/>
  <c r="L28" i="15"/>
  <c r="K28" i="15"/>
  <c r="I28" i="15"/>
  <c r="H28" i="15"/>
  <c r="G28" i="15"/>
  <c r="F28" i="15"/>
  <c r="D28" i="15"/>
  <c r="C28" i="15"/>
  <c r="Z27" i="15"/>
  <c r="T27" i="15"/>
  <c r="Z26" i="15"/>
  <c r="T26" i="15"/>
  <c r="Z25" i="15"/>
  <c r="T25" i="15"/>
  <c r="Z24" i="15"/>
  <c r="T24" i="15"/>
  <c r="Z23" i="15"/>
  <c r="T23" i="15"/>
  <c r="Z22" i="15"/>
  <c r="T22" i="15"/>
  <c r="Z21" i="15"/>
  <c r="T21" i="15"/>
  <c r="Z20" i="15"/>
  <c r="T20" i="15"/>
  <c r="Z19" i="15"/>
  <c r="T19" i="15"/>
  <c r="Z18" i="15"/>
  <c r="T18" i="15"/>
  <c r="Z17" i="15"/>
  <c r="T17" i="15"/>
  <c r="Z16" i="15"/>
  <c r="T16" i="15"/>
  <c r="Z15" i="15"/>
  <c r="T15" i="15"/>
  <c r="Z14" i="15"/>
  <c r="T14" i="15"/>
  <c r="Z13" i="15"/>
  <c r="T13" i="15"/>
  <c r="Z12" i="15"/>
  <c r="T12" i="15"/>
  <c r="Z11" i="15"/>
  <c r="T11" i="15"/>
  <c r="Z10" i="15"/>
  <c r="T10" i="15"/>
  <c r="AB9" i="15"/>
  <c r="AA9" i="15"/>
  <c r="Y9" i="15"/>
  <c r="X9" i="15"/>
  <c r="W9" i="15"/>
  <c r="V9" i="15"/>
  <c r="U9" i="15"/>
  <c r="S9" i="15"/>
  <c r="R9" i="15"/>
  <c r="Q9" i="15"/>
  <c r="P9" i="15"/>
  <c r="O9" i="15"/>
  <c r="N9" i="15"/>
  <c r="M9" i="15"/>
  <c r="L9" i="15"/>
  <c r="K9" i="15"/>
  <c r="I9" i="15"/>
  <c r="H9" i="15"/>
  <c r="G9" i="15"/>
  <c r="F9" i="15"/>
  <c r="D9" i="15"/>
  <c r="C9" i="15"/>
  <c r="N102" i="14"/>
  <c r="K102" i="14"/>
  <c r="N101" i="14"/>
  <c r="K101" i="14"/>
  <c r="N100" i="14"/>
  <c r="K100" i="14"/>
  <c r="N99" i="14"/>
  <c r="K99" i="14"/>
  <c r="N98" i="14"/>
  <c r="K98" i="14"/>
  <c r="N97" i="14"/>
  <c r="K97" i="14"/>
  <c r="N96" i="14"/>
  <c r="K96" i="14"/>
  <c r="N95" i="14"/>
  <c r="K95" i="14"/>
  <c r="N94" i="14"/>
  <c r="K94" i="14"/>
  <c r="N93" i="14"/>
  <c r="K93" i="14"/>
  <c r="N92" i="14"/>
  <c r="K92" i="14"/>
  <c r="N91" i="14"/>
  <c r="K91" i="14"/>
  <c r="N90" i="14"/>
  <c r="K90" i="14"/>
  <c r="N89" i="14"/>
  <c r="K89" i="14"/>
  <c r="N88" i="14"/>
  <c r="K88" i="14"/>
  <c r="N87" i="14"/>
  <c r="K87" i="14"/>
  <c r="N86" i="14"/>
  <c r="K86" i="14"/>
  <c r="N85" i="14"/>
  <c r="K85" i="14"/>
  <c r="N84" i="14"/>
  <c r="K84" i="14"/>
  <c r="N83" i="14"/>
  <c r="K83" i="14"/>
  <c r="N82" i="14"/>
  <c r="K82" i="14"/>
  <c r="N81" i="14"/>
  <c r="K81" i="14"/>
  <c r="N80" i="14"/>
  <c r="K80" i="14"/>
  <c r="N79" i="14"/>
  <c r="K79" i="14"/>
  <c r="N78" i="14"/>
  <c r="K78" i="14"/>
  <c r="N77" i="14"/>
  <c r="K77" i="14"/>
  <c r="N76" i="14"/>
  <c r="K76" i="14"/>
  <c r="N75" i="14"/>
  <c r="K75" i="14"/>
  <c r="N74" i="14"/>
  <c r="K74" i="14"/>
  <c r="N73" i="14"/>
  <c r="K73" i="14"/>
  <c r="N72" i="14"/>
  <c r="K72" i="14"/>
  <c r="N71" i="14"/>
  <c r="K71" i="14"/>
  <c r="N70" i="14"/>
  <c r="K70" i="14"/>
  <c r="N69" i="14"/>
  <c r="K69" i="14"/>
  <c r="N68" i="14"/>
  <c r="K68" i="14"/>
  <c r="N67" i="14"/>
  <c r="K67" i="14"/>
  <c r="N66" i="14"/>
  <c r="K66" i="14"/>
  <c r="N65" i="14"/>
  <c r="K65" i="14"/>
  <c r="N64" i="14"/>
  <c r="K64" i="14"/>
  <c r="N63" i="14"/>
  <c r="K63" i="14"/>
  <c r="N62" i="14"/>
  <c r="K62" i="14"/>
  <c r="N61" i="14"/>
  <c r="K61" i="14"/>
  <c r="N60" i="14"/>
  <c r="K60" i="14"/>
  <c r="N59" i="14"/>
  <c r="K59" i="14"/>
  <c r="N58" i="14"/>
  <c r="K58" i="14"/>
  <c r="N57" i="14"/>
  <c r="K57" i="14"/>
  <c r="N56" i="14"/>
  <c r="K56" i="14"/>
  <c r="N55" i="14"/>
  <c r="K55" i="14"/>
  <c r="N54" i="14"/>
  <c r="K54" i="14"/>
  <c r="N53" i="14"/>
  <c r="K53" i="14"/>
  <c r="N52" i="14"/>
  <c r="K52" i="14"/>
  <c r="N51" i="14"/>
  <c r="K51" i="14"/>
  <c r="N50" i="14"/>
  <c r="K50" i="14"/>
  <c r="N49" i="14"/>
  <c r="K49" i="14"/>
  <c r="N48" i="14"/>
  <c r="K48" i="14"/>
  <c r="N47" i="14"/>
  <c r="K47" i="14"/>
  <c r="N46" i="14"/>
  <c r="K46" i="14"/>
  <c r="N45" i="14"/>
  <c r="K45" i="14"/>
  <c r="N44" i="14"/>
  <c r="K44" i="14"/>
  <c r="N43" i="14"/>
  <c r="K43" i="14"/>
  <c r="N42" i="14"/>
  <c r="K42" i="14"/>
  <c r="N41" i="14"/>
  <c r="K41" i="14"/>
  <c r="N40" i="14"/>
  <c r="K40" i="14"/>
  <c r="N39" i="14"/>
  <c r="K39" i="14"/>
  <c r="N38" i="14"/>
  <c r="K38" i="14"/>
  <c r="N37" i="14"/>
  <c r="K37" i="14"/>
  <c r="N36" i="14"/>
  <c r="K36" i="14"/>
  <c r="N35" i="14"/>
  <c r="K35" i="14"/>
  <c r="N34" i="14"/>
  <c r="K34" i="14"/>
  <c r="N33" i="14"/>
  <c r="K33" i="14"/>
  <c r="N32" i="14"/>
  <c r="K32" i="14"/>
  <c r="N31" i="14"/>
  <c r="K31" i="14"/>
  <c r="N30" i="14"/>
  <c r="K30" i="14"/>
  <c r="N29" i="14"/>
  <c r="K29" i="14"/>
  <c r="N28" i="14"/>
  <c r="K28" i="14"/>
  <c r="N27" i="14"/>
  <c r="K27" i="14"/>
  <c r="N26" i="14"/>
  <c r="K26" i="14"/>
  <c r="N25" i="14"/>
  <c r="K25" i="14"/>
  <c r="N24" i="14"/>
  <c r="K24" i="14"/>
  <c r="N23" i="14"/>
  <c r="K23" i="14"/>
  <c r="N22" i="14"/>
  <c r="K22" i="14"/>
  <c r="N21" i="14"/>
  <c r="K21" i="14"/>
  <c r="N20" i="14"/>
  <c r="K20" i="14"/>
  <c r="N19" i="14"/>
  <c r="K19" i="14"/>
  <c r="N18" i="14"/>
  <c r="K18" i="14"/>
  <c r="N17" i="14"/>
  <c r="K17" i="14"/>
  <c r="N16" i="14"/>
  <c r="K16" i="14"/>
  <c r="N14" i="14"/>
  <c r="K14" i="14"/>
  <c r="N13" i="14"/>
  <c r="K13" i="14"/>
  <c r="N12" i="14"/>
  <c r="K12" i="14"/>
  <c r="N11" i="14"/>
  <c r="K11" i="14"/>
  <c r="N10" i="14"/>
  <c r="K10" i="14"/>
  <c r="V60" i="16" l="1"/>
  <c r="G42" i="14"/>
  <c r="V8" i="15"/>
  <c r="D8" i="15"/>
  <c r="I8" i="15"/>
  <c r="N8" i="15"/>
  <c r="R8" i="15"/>
  <c r="E9" i="15"/>
  <c r="J9" i="15"/>
  <c r="E49" i="15"/>
  <c r="J49" i="15"/>
  <c r="J28" i="15"/>
  <c r="J40" i="15"/>
  <c r="J72" i="15"/>
  <c r="J90" i="15"/>
  <c r="D12" i="16"/>
  <c r="D10" i="14" s="1"/>
  <c r="E10" i="14" s="1"/>
  <c r="D31" i="16"/>
  <c r="D29" i="14" s="1"/>
  <c r="K52" i="16"/>
  <c r="F50" i="14" s="1"/>
  <c r="G50" i="14" s="1"/>
  <c r="D75" i="16"/>
  <c r="D73" i="14" s="1"/>
  <c r="E73" i="14" s="1"/>
  <c r="D82" i="16"/>
  <c r="D80" i="14" s="1"/>
  <c r="E80" i="14" s="1"/>
  <c r="D93" i="16"/>
  <c r="D91" i="14" s="1"/>
  <c r="E91" i="14" s="1"/>
  <c r="E27" i="14"/>
  <c r="E28" i="14"/>
  <c r="E24" i="14"/>
  <c r="E16" i="14"/>
  <c r="E57" i="15"/>
  <c r="J57" i="15"/>
  <c r="E79" i="15"/>
  <c r="J79" i="15"/>
  <c r="K82" i="16"/>
  <c r="F80" i="14" s="1"/>
  <c r="D43" i="16"/>
  <c r="D41" i="14" s="1"/>
  <c r="E41" i="14" s="1"/>
  <c r="D52" i="16"/>
  <c r="D50" i="14" s="1"/>
  <c r="E50" i="14" s="1"/>
  <c r="H43" i="14"/>
  <c r="H40" i="14"/>
  <c r="H36" i="14"/>
  <c r="H14" i="14"/>
  <c r="Z28" i="15"/>
  <c r="Y8" i="15"/>
  <c r="Z40" i="15"/>
  <c r="Z72" i="15"/>
  <c r="E90" i="15"/>
  <c r="K31" i="16"/>
  <c r="F29" i="14" s="1"/>
  <c r="K75" i="16"/>
  <c r="F73" i="14" s="1"/>
  <c r="H73" i="14" s="1"/>
  <c r="H102" i="14"/>
  <c r="Z90" i="15"/>
  <c r="U8" i="15"/>
  <c r="AA8" i="15"/>
  <c r="K12" i="16"/>
  <c r="F10" i="14" s="1"/>
  <c r="G10" i="14" s="1"/>
  <c r="K43" i="16"/>
  <c r="F41" i="14" s="1"/>
  <c r="G41" i="14" s="1"/>
  <c r="K60" i="16"/>
  <c r="F58" i="14" s="1"/>
  <c r="G58" i="14" s="1"/>
  <c r="K93" i="16"/>
  <c r="F91" i="14" s="1"/>
  <c r="E23" i="14"/>
  <c r="E79" i="14"/>
  <c r="E75" i="14"/>
  <c r="H18" i="14"/>
  <c r="H33" i="14"/>
  <c r="H37" i="14"/>
  <c r="E28" i="15"/>
  <c r="E40" i="15"/>
  <c r="X8" i="15"/>
  <c r="E72" i="15"/>
  <c r="D60" i="16"/>
  <c r="D58" i="14" s="1"/>
  <c r="E58" i="14" s="1"/>
  <c r="E17" i="14"/>
  <c r="G39" i="14"/>
  <c r="Z9" i="15"/>
  <c r="W8" i="15"/>
  <c r="AB8" i="15"/>
  <c r="Z49" i="15"/>
  <c r="Z57" i="15"/>
  <c r="Z79" i="15"/>
  <c r="E26" i="14"/>
  <c r="E22" i="14"/>
  <c r="G38" i="14"/>
  <c r="G34" i="14"/>
  <c r="E20" i="14"/>
  <c r="E11" i="14"/>
  <c r="G37" i="14"/>
  <c r="G33" i="14"/>
  <c r="G36" i="14"/>
  <c r="G35" i="14"/>
  <c r="H19" i="14"/>
  <c r="H11" i="14"/>
  <c r="E25" i="14"/>
  <c r="E21" i="14"/>
  <c r="E12" i="14"/>
  <c r="E31" i="14"/>
  <c r="E30" i="14"/>
  <c r="H13" i="14"/>
  <c r="E14" i="14"/>
  <c r="H12" i="14"/>
  <c r="E13" i="14"/>
  <c r="G18" i="14"/>
  <c r="C29" i="14"/>
  <c r="E42" i="14"/>
  <c r="E34" i="14"/>
  <c r="G17" i="14"/>
  <c r="E47" i="14"/>
  <c r="E51" i="14"/>
  <c r="E55" i="14"/>
  <c r="E59" i="14"/>
  <c r="E63" i="14"/>
  <c r="E67" i="14"/>
  <c r="E71" i="14"/>
  <c r="E83" i="14"/>
  <c r="E87" i="14"/>
  <c r="E95" i="14"/>
  <c r="E99" i="14"/>
  <c r="L11" i="16"/>
  <c r="S52" i="16"/>
  <c r="P60" i="16"/>
  <c r="R60" i="16"/>
  <c r="Q60" i="16"/>
  <c r="G16" i="14"/>
  <c r="E11" i="16"/>
  <c r="I11" i="16"/>
  <c r="N11" i="16"/>
  <c r="AA12" i="16"/>
  <c r="Z11" i="16"/>
  <c r="AA31" i="16"/>
  <c r="S43" i="16"/>
  <c r="R52" i="16"/>
  <c r="S75" i="16"/>
  <c r="W11" i="16"/>
  <c r="Q52" i="16"/>
  <c r="E46" i="14"/>
  <c r="E54" i="14"/>
  <c r="E62" i="14"/>
  <c r="E66" i="14"/>
  <c r="E70" i="14"/>
  <c r="E74" i="14"/>
  <c r="E78" i="14"/>
  <c r="E82" i="14"/>
  <c r="E86" i="14"/>
  <c r="E90" i="14"/>
  <c r="E94" i="14"/>
  <c r="E98" i="14"/>
  <c r="E102" i="14"/>
  <c r="G11" i="16"/>
  <c r="T11" i="16"/>
  <c r="X11" i="16"/>
  <c r="P82" i="16"/>
  <c r="S93" i="16"/>
  <c r="E48" i="14"/>
  <c r="E53" i="14"/>
  <c r="E57" i="14"/>
  <c r="E60" i="14"/>
  <c r="E65" i="14"/>
  <c r="E68" i="14"/>
  <c r="E77" i="14"/>
  <c r="E81" i="14"/>
  <c r="E85" i="14"/>
  <c r="E89" i="14"/>
  <c r="E93" i="14"/>
  <c r="E96" i="14"/>
  <c r="E97" i="14"/>
  <c r="E100" i="14"/>
  <c r="E45" i="14"/>
  <c r="E49" i="14"/>
  <c r="E52" i="14"/>
  <c r="E56" i="14"/>
  <c r="E61" i="14"/>
  <c r="E64" i="14"/>
  <c r="E69" i="14"/>
  <c r="E72" i="14"/>
  <c r="E76" i="14"/>
  <c r="E84" i="14"/>
  <c r="E88" i="14"/>
  <c r="E92" i="14"/>
  <c r="E101" i="14"/>
  <c r="G19" i="14"/>
  <c r="E35" i="14"/>
  <c r="E43" i="14"/>
  <c r="G43" i="14"/>
  <c r="E18" i="14"/>
  <c r="E38" i="14"/>
  <c r="E39" i="14"/>
  <c r="F11" i="16"/>
  <c r="J11" i="16"/>
  <c r="O11" i="16"/>
  <c r="S31" i="16"/>
  <c r="Q43" i="16"/>
  <c r="R43" i="16"/>
  <c r="AA43" i="16"/>
  <c r="AA52" i="16"/>
  <c r="AA60" i="16"/>
  <c r="S82" i="16"/>
  <c r="P93" i="16"/>
  <c r="R93" i="16"/>
  <c r="Q93" i="16"/>
  <c r="S12" i="16"/>
  <c r="R31" i="16"/>
  <c r="Q31" i="16"/>
  <c r="R75" i="16"/>
  <c r="Q82" i="16"/>
  <c r="R82" i="16"/>
  <c r="AA82" i="16"/>
  <c r="AA93" i="16"/>
  <c r="P12" i="16"/>
  <c r="R12" i="16"/>
  <c r="M11" i="16"/>
  <c r="U11" i="16"/>
  <c r="Y11" i="16"/>
  <c r="P43" i="16"/>
  <c r="S60" i="16"/>
  <c r="Q75" i="16"/>
  <c r="AA75" i="16"/>
  <c r="Q12" i="16"/>
  <c r="P31" i="16"/>
  <c r="C11" i="16"/>
  <c r="H11" i="16"/>
  <c r="P52" i="16"/>
  <c r="P75" i="16"/>
  <c r="V11" i="16"/>
  <c r="T9" i="15"/>
  <c r="T49" i="15"/>
  <c r="T57" i="15"/>
  <c r="T79" i="15"/>
  <c r="C8" i="15"/>
  <c r="H8" i="15"/>
  <c r="M8" i="15"/>
  <c r="Q8" i="15"/>
  <c r="T90" i="15"/>
  <c r="T28" i="15"/>
  <c r="F8" i="15"/>
  <c r="K8" i="15"/>
  <c r="O8" i="15"/>
  <c r="S8" i="15"/>
  <c r="T72" i="15"/>
  <c r="G8" i="15"/>
  <c r="L8" i="15"/>
  <c r="P8" i="15"/>
  <c r="T40" i="15"/>
  <c r="H45" i="14"/>
  <c r="G45" i="14"/>
  <c r="H49" i="14"/>
  <c r="G49" i="14"/>
  <c r="H53" i="14"/>
  <c r="G53" i="14"/>
  <c r="H61" i="14"/>
  <c r="G61" i="14"/>
  <c r="H69" i="14"/>
  <c r="G69" i="14"/>
  <c r="H77" i="14"/>
  <c r="G77" i="14"/>
  <c r="H81" i="14"/>
  <c r="G81" i="14"/>
  <c r="H85" i="14"/>
  <c r="G85" i="14"/>
  <c r="H89" i="14"/>
  <c r="G89" i="14"/>
  <c r="H93" i="14"/>
  <c r="G93" i="14"/>
  <c r="H97" i="14"/>
  <c r="G97" i="14"/>
  <c r="H17" i="14"/>
  <c r="H22" i="14"/>
  <c r="G22" i="14"/>
  <c r="H24" i="14"/>
  <c r="G24" i="14"/>
  <c r="E33" i="14"/>
  <c r="E37" i="14"/>
  <c r="H46" i="14"/>
  <c r="G46" i="14"/>
  <c r="H54" i="14"/>
  <c r="G54" i="14"/>
  <c r="H62" i="14"/>
  <c r="G62" i="14"/>
  <c r="H66" i="14"/>
  <c r="G66" i="14"/>
  <c r="H70" i="14"/>
  <c r="G70" i="14"/>
  <c r="H74" i="14"/>
  <c r="G74" i="14"/>
  <c r="H78" i="14"/>
  <c r="G78" i="14"/>
  <c r="H82" i="14"/>
  <c r="G82" i="14"/>
  <c r="H86" i="14"/>
  <c r="G86" i="14"/>
  <c r="H90" i="14"/>
  <c r="G90" i="14"/>
  <c r="H94" i="14"/>
  <c r="G94" i="14"/>
  <c r="H98" i="14"/>
  <c r="G98" i="14"/>
  <c r="G11" i="14"/>
  <c r="G12" i="14"/>
  <c r="G13" i="14"/>
  <c r="G14" i="14"/>
  <c r="H16" i="14"/>
  <c r="H35" i="14"/>
  <c r="E36" i="14"/>
  <c r="H39" i="14"/>
  <c r="E40" i="14"/>
  <c r="H47" i="14"/>
  <c r="G47" i="14"/>
  <c r="H51" i="14"/>
  <c r="G51" i="14"/>
  <c r="H55" i="14"/>
  <c r="G55" i="14"/>
  <c r="H59" i="14"/>
  <c r="G59" i="14"/>
  <c r="H63" i="14"/>
  <c r="G63" i="14"/>
  <c r="H67" i="14"/>
  <c r="G67" i="14"/>
  <c r="H71" i="14"/>
  <c r="G71" i="14"/>
  <c r="H75" i="14"/>
  <c r="G75" i="14"/>
  <c r="H79" i="14"/>
  <c r="G79" i="14"/>
  <c r="H83" i="14"/>
  <c r="G83" i="14"/>
  <c r="H87" i="14"/>
  <c r="G87" i="14"/>
  <c r="H95" i="14"/>
  <c r="G95" i="14"/>
  <c r="H99" i="14"/>
  <c r="G99" i="14"/>
  <c r="H57" i="14"/>
  <c r="G57" i="14"/>
  <c r="H65" i="14"/>
  <c r="G65" i="14"/>
  <c r="H101" i="14"/>
  <c r="G101" i="14"/>
  <c r="E19" i="14"/>
  <c r="H20" i="14"/>
  <c r="G20" i="14"/>
  <c r="H26" i="14"/>
  <c r="G26" i="14"/>
  <c r="H28" i="14"/>
  <c r="G28" i="14"/>
  <c r="H30" i="14"/>
  <c r="G30" i="14"/>
  <c r="H21" i="14"/>
  <c r="G21" i="14"/>
  <c r="H23" i="14"/>
  <c r="G23" i="14"/>
  <c r="H25" i="14"/>
  <c r="G25" i="14"/>
  <c r="H27" i="14"/>
  <c r="G27" i="14"/>
  <c r="H31" i="14"/>
  <c r="G31" i="14"/>
  <c r="H34" i="14"/>
  <c r="H38" i="14"/>
  <c r="H42" i="14"/>
  <c r="H48" i="14"/>
  <c r="G48" i="14"/>
  <c r="H52" i="14"/>
  <c r="G52" i="14"/>
  <c r="H56" i="14"/>
  <c r="G56" i="14"/>
  <c r="H60" i="14"/>
  <c r="G60" i="14"/>
  <c r="H64" i="14"/>
  <c r="G64" i="14"/>
  <c r="H68" i="14"/>
  <c r="G68" i="14"/>
  <c r="H72" i="14"/>
  <c r="G72" i="14"/>
  <c r="H76" i="14"/>
  <c r="G76" i="14"/>
  <c r="H84" i="14"/>
  <c r="G84" i="14"/>
  <c r="H88" i="14"/>
  <c r="G88" i="14"/>
  <c r="H92" i="14"/>
  <c r="G92" i="14"/>
  <c r="H96" i="14"/>
  <c r="G96" i="14"/>
  <c r="H100" i="14"/>
  <c r="G100" i="14"/>
  <c r="G102" i="14"/>
  <c r="J6" i="12"/>
  <c r="G73" i="14" l="1"/>
  <c r="H80" i="14"/>
  <c r="H29" i="14"/>
  <c r="H91" i="14"/>
  <c r="Z8" i="15"/>
  <c r="G91" i="14"/>
  <c r="H41" i="14"/>
  <c r="G29" i="14"/>
  <c r="G80" i="14"/>
  <c r="H50" i="14"/>
  <c r="H58" i="14"/>
  <c r="J8" i="15"/>
  <c r="H10" i="14"/>
  <c r="E8" i="15"/>
  <c r="K11" i="16"/>
  <c r="F9" i="14" s="1"/>
  <c r="D11" i="16"/>
  <c r="D9" i="14" s="1"/>
  <c r="E29" i="14"/>
  <c r="C9" i="14"/>
  <c r="Q11" i="16"/>
  <c r="S11" i="16"/>
  <c r="AA11" i="16"/>
  <c r="R11" i="16"/>
  <c r="P11" i="16"/>
  <c r="T8" i="15"/>
  <c r="C10" i="12"/>
  <c r="C11" i="12"/>
  <c r="C12" i="12"/>
  <c r="C13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3" i="12"/>
  <c r="C34" i="12"/>
  <c r="C35" i="12"/>
  <c r="C36" i="12"/>
  <c r="C37" i="12"/>
  <c r="C38" i="12"/>
  <c r="C39" i="12"/>
  <c r="C40" i="12"/>
  <c r="C41" i="12"/>
  <c r="C42" i="12"/>
  <c r="C43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9" i="12"/>
  <c r="K12" i="13"/>
  <c r="F10" i="12" s="1"/>
  <c r="K13" i="13"/>
  <c r="F11" i="12" s="1"/>
  <c r="K14" i="13"/>
  <c r="L14" i="13" s="1"/>
  <c r="K15" i="13"/>
  <c r="L15" i="13" s="1"/>
  <c r="K16" i="13"/>
  <c r="F14" i="12" s="1"/>
  <c r="K17" i="13"/>
  <c r="L17" i="13" s="1"/>
  <c r="K18" i="13"/>
  <c r="L18" i="13" s="1"/>
  <c r="K19" i="13"/>
  <c r="L19" i="13" s="1"/>
  <c r="K20" i="13"/>
  <c r="F18" i="12" s="1"/>
  <c r="K21" i="13"/>
  <c r="F19" i="12" s="1"/>
  <c r="K22" i="13"/>
  <c r="L22" i="13" s="1"/>
  <c r="K23" i="13"/>
  <c r="L23" i="13" s="1"/>
  <c r="K24" i="13"/>
  <c r="F22" i="12" s="1"/>
  <c r="K25" i="13"/>
  <c r="F23" i="12" s="1"/>
  <c r="K26" i="13"/>
  <c r="L26" i="13" s="1"/>
  <c r="K27" i="13"/>
  <c r="L27" i="13" s="1"/>
  <c r="K28" i="13"/>
  <c r="F26" i="12" s="1"/>
  <c r="K29" i="13"/>
  <c r="F27" i="12" s="1"/>
  <c r="K30" i="13"/>
  <c r="L30" i="13" s="1"/>
  <c r="K31" i="13"/>
  <c r="L31" i="13" s="1"/>
  <c r="K32" i="13"/>
  <c r="F30" i="12" s="1"/>
  <c r="K33" i="13"/>
  <c r="F31" i="12" s="1"/>
  <c r="K34" i="13"/>
  <c r="L34" i="13" s="1"/>
  <c r="K35" i="13"/>
  <c r="F33" i="12" s="1"/>
  <c r="K36" i="13"/>
  <c r="F34" i="12" s="1"/>
  <c r="K37" i="13"/>
  <c r="F35" i="12" s="1"/>
  <c r="K38" i="13"/>
  <c r="F36" i="12" s="1"/>
  <c r="K39" i="13"/>
  <c r="F37" i="12" s="1"/>
  <c r="K40" i="13"/>
  <c r="F38" i="12" s="1"/>
  <c r="K41" i="13"/>
  <c r="F39" i="12" s="1"/>
  <c r="K42" i="13"/>
  <c r="F40" i="12" s="1"/>
  <c r="K43" i="13"/>
  <c r="F41" i="12" s="1"/>
  <c r="K44" i="13"/>
  <c r="F42" i="12" s="1"/>
  <c r="K45" i="13"/>
  <c r="F43" i="12" s="1"/>
  <c r="K46" i="13"/>
  <c r="L46" i="13" s="1"/>
  <c r="K47" i="13"/>
  <c r="F45" i="12" s="1"/>
  <c r="K48" i="13"/>
  <c r="F46" i="12" s="1"/>
  <c r="K49" i="13"/>
  <c r="F47" i="12" s="1"/>
  <c r="K50" i="13"/>
  <c r="L50" i="13" s="1"/>
  <c r="K51" i="13"/>
  <c r="F49" i="12" s="1"/>
  <c r="K52" i="13"/>
  <c r="F50" i="12" s="1"/>
  <c r="K53" i="13"/>
  <c r="F51" i="12" s="1"/>
  <c r="K54" i="13"/>
  <c r="L54" i="13" s="1"/>
  <c r="K55" i="13"/>
  <c r="F53" i="12" s="1"/>
  <c r="K56" i="13"/>
  <c r="F54" i="12" s="1"/>
  <c r="K57" i="13"/>
  <c r="F55" i="12" s="1"/>
  <c r="K58" i="13"/>
  <c r="L58" i="13" s="1"/>
  <c r="K59" i="13"/>
  <c r="F57" i="12" s="1"/>
  <c r="K60" i="13"/>
  <c r="F58" i="12" s="1"/>
  <c r="K61" i="13"/>
  <c r="F59" i="12" s="1"/>
  <c r="K62" i="13"/>
  <c r="L62" i="13" s="1"/>
  <c r="K63" i="13"/>
  <c r="F61" i="12" s="1"/>
  <c r="K64" i="13"/>
  <c r="F62" i="12" s="1"/>
  <c r="K65" i="13"/>
  <c r="F63" i="12" s="1"/>
  <c r="K66" i="13"/>
  <c r="L66" i="13" s="1"/>
  <c r="K67" i="13"/>
  <c r="F65" i="12" s="1"/>
  <c r="K68" i="13"/>
  <c r="F66" i="12" s="1"/>
  <c r="K69" i="13"/>
  <c r="F67" i="12" s="1"/>
  <c r="K70" i="13"/>
  <c r="L70" i="13" s="1"/>
  <c r="K71" i="13"/>
  <c r="F69" i="12" s="1"/>
  <c r="K72" i="13"/>
  <c r="F70" i="12" s="1"/>
  <c r="K73" i="13"/>
  <c r="F71" i="12" s="1"/>
  <c r="K74" i="13"/>
  <c r="L74" i="13" s="1"/>
  <c r="K75" i="13"/>
  <c r="F73" i="12" s="1"/>
  <c r="K76" i="13"/>
  <c r="F74" i="12" s="1"/>
  <c r="K77" i="13"/>
  <c r="F75" i="12" s="1"/>
  <c r="K78" i="13"/>
  <c r="L78" i="13" s="1"/>
  <c r="K79" i="13"/>
  <c r="F77" i="12" s="1"/>
  <c r="K80" i="13"/>
  <c r="F78" i="12" s="1"/>
  <c r="K81" i="13"/>
  <c r="F79" i="12" s="1"/>
  <c r="K82" i="13"/>
  <c r="L82" i="13" s="1"/>
  <c r="K83" i="13"/>
  <c r="F81" i="12" s="1"/>
  <c r="K84" i="13"/>
  <c r="F82" i="12" s="1"/>
  <c r="K85" i="13"/>
  <c r="F83" i="12" s="1"/>
  <c r="K86" i="13"/>
  <c r="L86" i="13" s="1"/>
  <c r="K87" i="13"/>
  <c r="F85" i="12" s="1"/>
  <c r="K88" i="13"/>
  <c r="F86" i="12" s="1"/>
  <c r="K89" i="13"/>
  <c r="F87" i="12" s="1"/>
  <c r="K90" i="13"/>
  <c r="L90" i="13" s="1"/>
  <c r="K91" i="13"/>
  <c r="F89" i="12" s="1"/>
  <c r="K92" i="13"/>
  <c r="F90" i="12" s="1"/>
  <c r="K93" i="13"/>
  <c r="F91" i="12" s="1"/>
  <c r="K94" i="13"/>
  <c r="L94" i="13" s="1"/>
  <c r="K95" i="13"/>
  <c r="F93" i="12" s="1"/>
  <c r="K96" i="13"/>
  <c r="F94" i="12" s="1"/>
  <c r="K97" i="13"/>
  <c r="F95" i="12" s="1"/>
  <c r="K98" i="13"/>
  <c r="L98" i="13" s="1"/>
  <c r="K99" i="13"/>
  <c r="F97" i="12" s="1"/>
  <c r="K100" i="13"/>
  <c r="F98" i="12" s="1"/>
  <c r="K101" i="13"/>
  <c r="F99" i="12" s="1"/>
  <c r="K102" i="13"/>
  <c r="L102" i="13" s="1"/>
  <c r="K103" i="13"/>
  <c r="F101" i="12" s="1"/>
  <c r="K104" i="13"/>
  <c r="F102" i="12" s="1"/>
  <c r="K11" i="13"/>
  <c r="F9" i="12" s="1"/>
  <c r="D9" i="12"/>
  <c r="D10" i="12"/>
  <c r="D11" i="12"/>
  <c r="D12" i="12"/>
  <c r="D13" i="12"/>
  <c r="D14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3" i="12"/>
  <c r="D34" i="12"/>
  <c r="D35" i="12"/>
  <c r="D36" i="12"/>
  <c r="D37" i="12"/>
  <c r="D38" i="12"/>
  <c r="D39" i="12"/>
  <c r="D40" i="12"/>
  <c r="D41" i="12"/>
  <c r="D42" i="12"/>
  <c r="D4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N10" i="12"/>
  <c r="N11" i="12"/>
  <c r="N12" i="12"/>
  <c r="N13" i="12"/>
  <c r="N14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9" i="12"/>
  <c r="K10" i="12"/>
  <c r="K11" i="12"/>
  <c r="K12" i="12"/>
  <c r="K13" i="12"/>
  <c r="K14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9" i="12"/>
  <c r="G26" i="12" l="1"/>
  <c r="G18" i="12"/>
  <c r="E12" i="12"/>
  <c r="E96" i="12"/>
  <c r="E88" i="12"/>
  <c r="E80" i="12"/>
  <c r="E76" i="12"/>
  <c r="E64" i="12"/>
  <c r="E60" i="12"/>
  <c r="E56" i="12"/>
  <c r="G43" i="12"/>
  <c r="G35" i="12"/>
  <c r="G9" i="14"/>
  <c r="L20" i="13"/>
  <c r="L52" i="13"/>
  <c r="L36" i="13"/>
  <c r="L60" i="13"/>
  <c r="L44" i="13"/>
  <c r="L28" i="13"/>
  <c r="L12" i="13"/>
  <c r="L56" i="13"/>
  <c r="L40" i="13"/>
  <c r="L24" i="13"/>
  <c r="H9" i="14"/>
  <c r="L48" i="13"/>
  <c r="L32" i="13"/>
  <c r="L16" i="13"/>
  <c r="L11" i="13"/>
  <c r="L101" i="13"/>
  <c r="L97" i="13"/>
  <c r="L93" i="13"/>
  <c r="L89" i="13"/>
  <c r="L85" i="13"/>
  <c r="L81" i="13"/>
  <c r="L77" i="13"/>
  <c r="L73" i="13"/>
  <c r="L69" i="13"/>
  <c r="L65" i="13"/>
  <c r="L61" i="13"/>
  <c r="L57" i="13"/>
  <c r="L53" i="13"/>
  <c r="L49" i="13"/>
  <c r="L45" i="13"/>
  <c r="L41" i="13"/>
  <c r="L37" i="13"/>
  <c r="L33" i="13"/>
  <c r="L29" i="13"/>
  <c r="L25" i="13"/>
  <c r="L21" i="13"/>
  <c r="L13" i="13"/>
  <c r="F100" i="12"/>
  <c r="H100" i="12" s="1"/>
  <c r="F96" i="12"/>
  <c r="G96" i="12" s="1"/>
  <c r="F92" i="12"/>
  <c r="G92" i="12" s="1"/>
  <c r="F88" i="12"/>
  <c r="H88" i="12" s="1"/>
  <c r="F84" i="12"/>
  <c r="H84" i="12" s="1"/>
  <c r="F80" i="12"/>
  <c r="G80" i="12" s="1"/>
  <c r="F76" i="12"/>
  <c r="G76" i="12" s="1"/>
  <c r="F72" i="12"/>
  <c r="H72" i="12" s="1"/>
  <c r="F68" i="12"/>
  <c r="G68" i="12" s="1"/>
  <c r="F64" i="12"/>
  <c r="H64" i="12" s="1"/>
  <c r="F60" i="12"/>
  <c r="G60" i="12" s="1"/>
  <c r="F56" i="12"/>
  <c r="H56" i="12" s="1"/>
  <c r="F52" i="12"/>
  <c r="H52" i="12" s="1"/>
  <c r="F48" i="12"/>
  <c r="H48" i="12" s="1"/>
  <c r="F13" i="12"/>
  <c r="G13" i="12" s="1"/>
  <c r="L104" i="13"/>
  <c r="L100" i="13"/>
  <c r="L96" i="13"/>
  <c r="L92" i="13"/>
  <c r="L88" i="13"/>
  <c r="L84" i="13"/>
  <c r="L80" i="13"/>
  <c r="L76" i="13"/>
  <c r="L72" i="13"/>
  <c r="L68" i="13"/>
  <c r="L64" i="13"/>
  <c r="F29" i="12"/>
  <c r="G29" i="12" s="1"/>
  <c r="F25" i="12"/>
  <c r="H25" i="12" s="1"/>
  <c r="F21" i="12"/>
  <c r="H21" i="12" s="1"/>
  <c r="F17" i="12"/>
  <c r="G17" i="12" s="1"/>
  <c r="F12" i="12"/>
  <c r="H12" i="12" s="1"/>
  <c r="L103" i="13"/>
  <c r="L99" i="13"/>
  <c r="L95" i="13"/>
  <c r="L91" i="13"/>
  <c r="L87" i="13"/>
  <c r="L83" i="13"/>
  <c r="L79" i="13"/>
  <c r="L75" i="13"/>
  <c r="L71" i="13"/>
  <c r="L67" i="13"/>
  <c r="L63" i="13"/>
  <c r="L59" i="13"/>
  <c r="L55" i="13"/>
  <c r="L51" i="13"/>
  <c r="L47" i="13"/>
  <c r="L43" i="13"/>
  <c r="L39" i="13"/>
  <c r="L35" i="13"/>
  <c r="F28" i="12"/>
  <c r="G28" i="12" s="1"/>
  <c r="F24" i="12"/>
  <c r="G24" i="12" s="1"/>
  <c r="F20" i="12"/>
  <c r="G20" i="12" s="1"/>
  <c r="F16" i="12"/>
  <c r="G16" i="12" s="1"/>
  <c r="L42" i="13"/>
  <c r="L38" i="13"/>
  <c r="E9" i="14"/>
  <c r="H101" i="12"/>
  <c r="H97" i="12"/>
  <c r="H93" i="12"/>
  <c r="H89" i="12"/>
  <c r="H81" i="12"/>
  <c r="H73" i="12"/>
  <c r="H69" i="12"/>
  <c r="H65" i="12"/>
  <c r="H61" i="12"/>
  <c r="H57" i="12"/>
  <c r="H49" i="12"/>
  <c r="H36" i="12"/>
  <c r="G101" i="12"/>
  <c r="G89" i="12"/>
  <c r="G85" i="12"/>
  <c r="G73" i="12"/>
  <c r="G65" i="12"/>
  <c r="G27" i="12"/>
  <c r="G19" i="12"/>
  <c r="H10" i="12"/>
  <c r="H77" i="12"/>
  <c r="H53" i="12"/>
  <c r="H45" i="12"/>
  <c r="H31" i="12"/>
  <c r="H23" i="12"/>
  <c r="H14" i="12"/>
  <c r="G97" i="12"/>
  <c r="G93" i="12"/>
  <c r="G81" i="12"/>
  <c r="G77" i="12"/>
  <c r="G69" i="12"/>
  <c r="G61" i="12"/>
  <c r="G57" i="12"/>
  <c r="G53" i="12"/>
  <c r="G49" i="12"/>
  <c r="G45" i="12"/>
  <c r="G40" i="12"/>
  <c r="H39" i="12"/>
  <c r="H30" i="12"/>
  <c r="H22" i="12"/>
  <c r="H99" i="12"/>
  <c r="H95" i="12"/>
  <c r="H91" i="12"/>
  <c r="H87" i="12"/>
  <c r="H83" i="12"/>
  <c r="H79" i="12"/>
  <c r="H26" i="12"/>
  <c r="H102" i="12"/>
  <c r="G95" i="12"/>
  <c r="G31" i="12"/>
  <c r="H43" i="12"/>
  <c r="G91" i="12"/>
  <c r="G79" i="12"/>
  <c r="G23" i="12"/>
  <c r="H19" i="12"/>
  <c r="H41" i="12"/>
  <c r="H37" i="12"/>
  <c r="H33" i="12"/>
  <c r="G14" i="12"/>
  <c r="H85" i="12"/>
  <c r="H35" i="12"/>
  <c r="H18" i="12"/>
  <c r="G30" i="12"/>
  <c r="G22" i="12"/>
  <c r="G10" i="12"/>
  <c r="H40" i="12"/>
  <c r="G36" i="12"/>
  <c r="G39" i="12"/>
  <c r="H27" i="12"/>
  <c r="G9" i="12"/>
  <c r="H9" i="12"/>
  <c r="H75" i="12"/>
  <c r="G75" i="12"/>
  <c r="H71" i="12"/>
  <c r="G71" i="12"/>
  <c r="H67" i="12"/>
  <c r="G67" i="12"/>
  <c r="H63" i="12"/>
  <c r="G63" i="12"/>
  <c r="H59" i="12"/>
  <c r="G59" i="12"/>
  <c r="H55" i="12"/>
  <c r="G55" i="12"/>
  <c r="H51" i="12"/>
  <c r="G51" i="12"/>
  <c r="H47" i="12"/>
  <c r="G47" i="12"/>
  <c r="H11" i="12"/>
  <c r="G11" i="12"/>
  <c r="G99" i="12"/>
  <c r="G83" i="12"/>
  <c r="E92" i="12"/>
  <c r="E72" i="12"/>
  <c r="E48" i="12"/>
  <c r="H98" i="12"/>
  <c r="G98" i="12"/>
  <c r="H94" i="12"/>
  <c r="G94" i="12"/>
  <c r="H90" i="12"/>
  <c r="G90" i="12"/>
  <c r="H86" i="12"/>
  <c r="G86" i="12"/>
  <c r="H82" i="12"/>
  <c r="G82" i="12"/>
  <c r="H78" i="12"/>
  <c r="G78" i="12"/>
  <c r="H74" i="12"/>
  <c r="G74" i="12"/>
  <c r="H70" i="12"/>
  <c r="G70" i="12"/>
  <c r="H66" i="12"/>
  <c r="G66" i="12"/>
  <c r="H62" i="12"/>
  <c r="G62" i="12"/>
  <c r="H58" i="12"/>
  <c r="G58" i="12"/>
  <c r="H54" i="12"/>
  <c r="G54" i="12"/>
  <c r="H50" i="12"/>
  <c r="G50" i="12"/>
  <c r="H46" i="12"/>
  <c r="G46" i="12"/>
  <c r="H42" i="12"/>
  <c r="G42" i="12"/>
  <c r="H38" i="12"/>
  <c r="G38" i="12"/>
  <c r="H34" i="12"/>
  <c r="G34" i="12"/>
  <c r="G87" i="12"/>
  <c r="G102" i="12"/>
  <c r="G41" i="12"/>
  <c r="G37" i="12"/>
  <c r="G33" i="12"/>
  <c r="E31" i="12"/>
  <c r="E27" i="12"/>
  <c r="E23" i="12"/>
  <c r="E19" i="12"/>
  <c r="E102" i="12"/>
  <c r="E98" i="12"/>
  <c r="E94" i="12"/>
  <c r="E90" i="12"/>
  <c r="E86" i="12"/>
  <c r="E82" i="12"/>
  <c r="E78" i="12"/>
  <c r="E74" i="12"/>
  <c r="E70" i="12"/>
  <c r="E66" i="12"/>
  <c r="E62" i="12"/>
  <c r="E58" i="12"/>
  <c r="E54" i="12"/>
  <c r="E50" i="12"/>
  <c r="E46" i="12"/>
  <c r="E42" i="12"/>
  <c r="E38" i="12"/>
  <c r="E34" i="12"/>
  <c r="E30" i="12"/>
  <c r="E26" i="12"/>
  <c r="E22" i="12"/>
  <c r="E18" i="12"/>
  <c r="E14" i="12"/>
  <c r="E101" i="12"/>
  <c r="E97" i="12"/>
  <c r="E93" i="12"/>
  <c r="E89" i="12"/>
  <c r="E85" i="12"/>
  <c r="E81" i="12"/>
  <c r="E77" i="12"/>
  <c r="E73" i="12"/>
  <c r="E69" i="12"/>
  <c r="E65" i="12"/>
  <c r="E61" i="12"/>
  <c r="E57" i="12"/>
  <c r="E53" i="12"/>
  <c r="E49" i="12"/>
  <c r="E45" i="12"/>
  <c r="E41" i="12"/>
  <c r="E37" i="12"/>
  <c r="E33" i="12"/>
  <c r="E29" i="12"/>
  <c r="E25" i="12"/>
  <c r="E21" i="12"/>
  <c r="E17" i="12"/>
  <c r="E13" i="12"/>
  <c r="E100" i="12"/>
  <c r="E84" i="12"/>
  <c r="E68" i="12"/>
  <c r="E52" i="12"/>
  <c r="E99" i="12"/>
  <c r="E95" i="12"/>
  <c r="E91" i="12"/>
  <c r="E87" i="12"/>
  <c r="E83" i="12"/>
  <c r="E79" i="12"/>
  <c r="E75" i="12"/>
  <c r="E71" i="12"/>
  <c r="E67" i="12"/>
  <c r="E63" i="12"/>
  <c r="E59" i="12"/>
  <c r="E55" i="12"/>
  <c r="E51" i="12"/>
  <c r="E47" i="12"/>
  <c r="E43" i="12"/>
  <c r="E39" i="12"/>
  <c r="E35" i="12"/>
  <c r="E11" i="12"/>
  <c r="E40" i="12"/>
  <c r="E36" i="12"/>
  <c r="E28" i="12"/>
  <c r="E24" i="12"/>
  <c r="E20" i="12"/>
  <c r="E16" i="12"/>
  <c r="E10" i="12"/>
  <c r="E9" i="12"/>
  <c r="G25" i="12" l="1"/>
  <c r="G72" i="12"/>
  <c r="G64" i="12"/>
  <c r="G88" i="12"/>
  <c r="G56" i="12"/>
  <c r="H20" i="12"/>
  <c r="H28" i="12"/>
  <c r="H92" i="12"/>
  <c r="G12" i="12"/>
  <c r="H24" i="12"/>
  <c r="H76" i="12"/>
  <c r="H60" i="12"/>
  <c r="H29" i="12"/>
  <c r="G48" i="12"/>
  <c r="H96" i="12"/>
  <c r="H80" i="12"/>
  <c r="H68" i="12"/>
  <c r="G100" i="12"/>
  <c r="H16" i="12"/>
  <c r="G52" i="12"/>
  <c r="G21" i="12"/>
  <c r="G84" i="12"/>
  <c r="H17" i="12"/>
  <c r="H13" i="12"/>
  <c r="X103" i="11"/>
  <c r="R103" i="11"/>
  <c r="X102" i="11"/>
  <c r="R102" i="11"/>
  <c r="X101" i="11"/>
  <c r="R101" i="11"/>
  <c r="X100" i="11"/>
  <c r="R100" i="11"/>
  <c r="X99" i="11"/>
  <c r="R99" i="11"/>
  <c r="X98" i="11"/>
  <c r="R98" i="11"/>
  <c r="X97" i="11"/>
  <c r="R97" i="11"/>
  <c r="X96" i="11"/>
  <c r="R96" i="11"/>
  <c r="X95" i="11"/>
  <c r="R95" i="11"/>
  <c r="X94" i="11"/>
  <c r="R94" i="11"/>
  <c r="X93" i="11"/>
  <c r="R93" i="11"/>
  <c r="Z92" i="11"/>
  <c r="Y92" i="11"/>
  <c r="W92" i="11"/>
  <c r="V92" i="11"/>
  <c r="U92" i="11"/>
  <c r="T92" i="11"/>
  <c r="S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X91" i="11"/>
  <c r="R91" i="11"/>
  <c r="X90" i="11"/>
  <c r="R90" i="11"/>
  <c r="X89" i="11"/>
  <c r="R89" i="11"/>
  <c r="X88" i="11"/>
  <c r="R88" i="11"/>
  <c r="X87" i="11"/>
  <c r="R87" i="11"/>
  <c r="X86" i="11"/>
  <c r="R86" i="11"/>
  <c r="X85" i="11"/>
  <c r="R85" i="11"/>
  <c r="X84" i="11"/>
  <c r="R84" i="11"/>
  <c r="X83" i="11"/>
  <c r="R83" i="11"/>
  <c r="X82" i="11"/>
  <c r="R82" i="11"/>
  <c r="Z81" i="11"/>
  <c r="Y81" i="11"/>
  <c r="W81" i="11"/>
  <c r="V81" i="11"/>
  <c r="U81" i="11"/>
  <c r="T81" i="11"/>
  <c r="S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X80" i="11"/>
  <c r="R80" i="11"/>
  <c r="X79" i="11"/>
  <c r="R79" i="11"/>
  <c r="X78" i="11"/>
  <c r="R78" i="11"/>
  <c r="X77" i="11"/>
  <c r="R77" i="11"/>
  <c r="X76" i="11"/>
  <c r="R76" i="11"/>
  <c r="X75" i="11"/>
  <c r="R75" i="11"/>
  <c r="Z74" i="11"/>
  <c r="Y74" i="11"/>
  <c r="W74" i="11"/>
  <c r="V74" i="11"/>
  <c r="U74" i="11"/>
  <c r="T74" i="11"/>
  <c r="S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X73" i="11"/>
  <c r="R73" i="11"/>
  <c r="X72" i="11"/>
  <c r="R72" i="11"/>
  <c r="X71" i="11"/>
  <c r="R71" i="11"/>
  <c r="X70" i="11"/>
  <c r="R70" i="11"/>
  <c r="X69" i="11"/>
  <c r="R69" i="11"/>
  <c r="X68" i="11"/>
  <c r="R68" i="11"/>
  <c r="X67" i="11"/>
  <c r="R67" i="11"/>
  <c r="X66" i="11"/>
  <c r="R66" i="11"/>
  <c r="X65" i="11"/>
  <c r="R65" i="11"/>
  <c r="X64" i="11"/>
  <c r="R64" i="11"/>
  <c r="X63" i="11"/>
  <c r="R63" i="11"/>
  <c r="X62" i="11"/>
  <c r="R62" i="11"/>
  <c r="X61" i="11"/>
  <c r="R61" i="11"/>
  <c r="X60" i="11"/>
  <c r="R60" i="11"/>
  <c r="Z59" i="11"/>
  <c r="Y59" i="11"/>
  <c r="W59" i="11"/>
  <c r="V59" i="11"/>
  <c r="U59" i="11"/>
  <c r="T59" i="11"/>
  <c r="S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X58" i="11"/>
  <c r="R58" i="11"/>
  <c r="X57" i="11"/>
  <c r="R57" i="11"/>
  <c r="X56" i="11"/>
  <c r="R56" i="11"/>
  <c r="X55" i="11"/>
  <c r="R55" i="11"/>
  <c r="X54" i="11"/>
  <c r="R54" i="11"/>
  <c r="X53" i="11"/>
  <c r="R53" i="11"/>
  <c r="X52" i="11"/>
  <c r="R52" i="11"/>
  <c r="Z51" i="11"/>
  <c r="Y51" i="11"/>
  <c r="W51" i="11"/>
  <c r="V51" i="11"/>
  <c r="U51" i="11"/>
  <c r="T51" i="11"/>
  <c r="S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X50" i="11"/>
  <c r="R50" i="11"/>
  <c r="X49" i="11"/>
  <c r="R49" i="11"/>
  <c r="X48" i="11"/>
  <c r="R48" i="11"/>
  <c r="X47" i="11"/>
  <c r="R47" i="11"/>
  <c r="X46" i="11"/>
  <c r="R46" i="11"/>
  <c r="X45" i="11"/>
  <c r="R45" i="11"/>
  <c r="X44" i="11"/>
  <c r="R44" i="11"/>
  <c r="X43" i="11"/>
  <c r="R43" i="11"/>
  <c r="Z42" i="11"/>
  <c r="Y42" i="11"/>
  <c r="W42" i="11"/>
  <c r="V42" i="11"/>
  <c r="U42" i="11"/>
  <c r="T42" i="11"/>
  <c r="S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X41" i="11"/>
  <c r="R41" i="11"/>
  <c r="X40" i="11"/>
  <c r="R40" i="11"/>
  <c r="X39" i="11"/>
  <c r="R39" i="11"/>
  <c r="X38" i="11"/>
  <c r="R38" i="11"/>
  <c r="X37" i="11"/>
  <c r="R37" i="11"/>
  <c r="X36" i="11"/>
  <c r="R36" i="11"/>
  <c r="X35" i="11"/>
  <c r="R35" i="11"/>
  <c r="X34" i="11"/>
  <c r="R34" i="11"/>
  <c r="X33" i="11"/>
  <c r="R33" i="11"/>
  <c r="X32" i="11"/>
  <c r="R32" i="11"/>
  <c r="X31" i="11"/>
  <c r="R31" i="11"/>
  <c r="Z30" i="11"/>
  <c r="Y30" i="11"/>
  <c r="W30" i="11"/>
  <c r="V30" i="11"/>
  <c r="U30" i="11"/>
  <c r="T30" i="11"/>
  <c r="S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X29" i="11"/>
  <c r="R29" i="11"/>
  <c r="X28" i="11"/>
  <c r="R28" i="11"/>
  <c r="X27" i="11"/>
  <c r="R27" i="11"/>
  <c r="X26" i="11"/>
  <c r="R26" i="11"/>
  <c r="X25" i="11"/>
  <c r="R25" i="11"/>
  <c r="X24" i="11"/>
  <c r="R24" i="11"/>
  <c r="X23" i="11"/>
  <c r="R23" i="11"/>
  <c r="X22" i="11"/>
  <c r="R22" i="11"/>
  <c r="X21" i="11"/>
  <c r="R21" i="11"/>
  <c r="X20" i="11"/>
  <c r="R20" i="11"/>
  <c r="X19" i="11"/>
  <c r="R19" i="11"/>
  <c r="X18" i="11"/>
  <c r="R18" i="11"/>
  <c r="X17" i="11"/>
  <c r="R17" i="11"/>
  <c r="X16" i="11"/>
  <c r="R16" i="11"/>
  <c r="X15" i="11"/>
  <c r="R15" i="11"/>
  <c r="X14" i="11"/>
  <c r="R14" i="11"/>
  <c r="X13" i="11"/>
  <c r="R13" i="11"/>
  <c r="X12" i="11"/>
  <c r="R12" i="11"/>
  <c r="Z11" i="11"/>
  <c r="Y11" i="11"/>
  <c r="W11" i="11"/>
  <c r="V11" i="11"/>
  <c r="U11" i="11"/>
  <c r="T11" i="11"/>
  <c r="S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U10" i="11" l="1"/>
  <c r="Z10" i="11"/>
  <c r="Y10" i="11"/>
  <c r="E10" i="11"/>
  <c r="I10" i="11"/>
  <c r="M10" i="11"/>
  <c r="Q10" i="11"/>
  <c r="V10" i="11"/>
  <c r="F10" i="11"/>
  <c r="J10" i="11"/>
  <c r="N10" i="11"/>
  <c r="X11" i="11"/>
  <c r="X51" i="11"/>
  <c r="X59" i="11"/>
  <c r="R92" i="11"/>
  <c r="X74" i="11"/>
  <c r="R30" i="11"/>
  <c r="R42" i="11"/>
  <c r="R74" i="11"/>
  <c r="X30" i="11"/>
  <c r="S10" i="11"/>
  <c r="W10" i="11"/>
  <c r="X92" i="11"/>
  <c r="R11" i="11"/>
  <c r="C10" i="11"/>
  <c r="G10" i="11"/>
  <c r="K10" i="11"/>
  <c r="O10" i="11"/>
  <c r="T10" i="11"/>
  <c r="R51" i="11"/>
  <c r="R59" i="11"/>
  <c r="R81" i="11"/>
  <c r="D10" i="11"/>
  <c r="H10" i="11"/>
  <c r="L10" i="11"/>
  <c r="P10" i="11"/>
  <c r="X81" i="11"/>
  <c r="X42" i="11"/>
  <c r="J55" i="8"/>
  <c r="R10" i="11" l="1"/>
  <c r="X10" i="11"/>
  <c r="N89" i="8"/>
  <c r="X93" i="5"/>
  <c r="W93" i="5"/>
  <c r="V93" i="5"/>
  <c r="U93" i="5"/>
  <c r="T93" i="5"/>
  <c r="S93" i="5"/>
  <c r="R93" i="5"/>
  <c r="X82" i="5"/>
  <c r="W82" i="5"/>
  <c r="V82" i="5"/>
  <c r="U82" i="5"/>
  <c r="T82" i="5"/>
  <c r="S82" i="5"/>
  <c r="R82" i="5"/>
  <c r="X75" i="5"/>
  <c r="W75" i="5"/>
  <c r="V75" i="5"/>
  <c r="U75" i="5"/>
  <c r="T75" i="5"/>
  <c r="S75" i="5"/>
  <c r="R75" i="5"/>
  <c r="X60" i="5"/>
  <c r="W60" i="5"/>
  <c r="V60" i="5"/>
  <c r="U60" i="5"/>
  <c r="T60" i="5"/>
  <c r="S60" i="5"/>
  <c r="R60" i="5"/>
  <c r="X52" i="5"/>
  <c r="W52" i="5"/>
  <c r="V52" i="5"/>
  <c r="U52" i="5"/>
  <c r="T52" i="5"/>
  <c r="S52" i="5"/>
  <c r="R52" i="5"/>
  <c r="X43" i="5"/>
  <c r="W43" i="5"/>
  <c r="V43" i="5"/>
  <c r="U43" i="5"/>
  <c r="T43" i="5"/>
  <c r="S43" i="5"/>
  <c r="R43" i="5"/>
  <c r="X31" i="5"/>
  <c r="W31" i="5"/>
  <c r="V31" i="5"/>
  <c r="U31" i="5"/>
  <c r="T31" i="5"/>
  <c r="S31" i="5"/>
  <c r="R31" i="5"/>
  <c r="X12" i="5"/>
  <c r="W12" i="5"/>
  <c r="V12" i="5"/>
  <c r="U12" i="5"/>
  <c r="T12" i="5"/>
  <c r="S12" i="5"/>
  <c r="R12" i="5"/>
  <c r="R11" i="5" l="1"/>
  <c r="U11" i="5"/>
  <c r="S11" i="5"/>
  <c r="V11" i="5"/>
  <c r="W11" i="5"/>
  <c r="X11" i="5"/>
  <c r="T11" i="5"/>
  <c r="L93" i="5" l="1"/>
  <c r="K93" i="5"/>
  <c r="J93" i="5"/>
  <c r="L82" i="5"/>
  <c r="K82" i="5"/>
  <c r="J82" i="5"/>
  <c r="L75" i="5"/>
  <c r="K75" i="5"/>
  <c r="J75" i="5"/>
  <c r="L60" i="5"/>
  <c r="K60" i="5"/>
  <c r="J60" i="5"/>
  <c r="L52" i="5"/>
  <c r="K52" i="5"/>
  <c r="J52" i="5"/>
  <c r="L43" i="5"/>
  <c r="K43" i="5"/>
  <c r="J43" i="5"/>
  <c r="L31" i="5"/>
  <c r="K31" i="5"/>
  <c r="J31" i="5"/>
  <c r="L12" i="5"/>
  <c r="K12" i="5"/>
  <c r="J12" i="5"/>
  <c r="I93" i="5"/>
  <c r="H93" i="5"/>
  <c r="G93" i="5"/>
  <c r="F93" i="5"/>
  <c r="E93" i="5"/>
  <c r="I82" i="5"/>
  <c r="H82" i="5"/>
  <c r="G82" i="5"/>
  <c r="F82" i="5"/>
  <c r="E82" i="5"/>
  <c r="I75" i="5"/>
  <c r="H75" i="5"/>
  <c r="G75" i="5"/>
  <c r="F75" i="5"/>
  <c r="E75" i="5"/>
  <c r="I60" i="5"/>
  <c r="H60" i="5"/>
  <c r="G60" i="5"/>
  <c r="F60" i="5"/>
  <c r="E60" i="5"/>
  <c r="I52" i="5"/>
  <c r="H52" i="5"/>
  <c r="G52" i="5"/>
  <c r="F52" i="5"/>
  <c r="E52" i="5"/>
  <c r="I43" i="5"/>
  <c r="H43" i="5"/>
  <c r="G43" i="5"/>
  <c r="F43" i="5"/>
  <c r="E43" i="5"/>
  <c r="I31" i="5"/>
  <c r="H31" i="5"/>
  <c r="G31" i="5"/>
  <c r="F31" i="5"/>
  <c r="E31" i="5"/>
  <c r="I12" i="5"/>
  <c r="H12" i="5"/>
  <c r="G12" i="5"/>
  <c r="F12" i="5"/>
  <c r="E12" i="5"/>
  <c r="D93" i="5"/>
  <c r="D82" i="5"/>
  <c r="D75" i="5"/>
  <c r="D60" i="5"/>
  <c r="D52" i="5"/>
  <c r="D43" i="5"/>
  <c r="D31" i="5"/>
  <c r="D12" i="5"/>
  <c r="G11" i="5" l="1"/>
  <c r="E11" i="5"/>
  <c r="J11" i="5"/>
  <c r="L11" i="5"/>
  <c r="K11" i="5"/>
  <c r="I11" i="5"/>
  <c r="F11" i="5"/>
  <c r="D11" i="5"/>
  <c r="H11" i="5"/>
  <c r="AA104" i="4" l="1"/>
  <c r="O104" i="4"/>
  <c r="K104" i="4"/>
  <c r="C104" i="4"/>
  <c r="AA103" i="4"/>
  <c r="O103" i="4"/>
  <c r="K103" i="4"/>
  <c r="C103" i="4"/>
  <c r="AA102" i="4"/>
  <c r="O102" i="4"/>
  <c r="K102" i="4"/>
  <c r="C102" i="4"/>
  <c r="AA101" i="4"/>
  <c r="O101" i="4"/>
  <c r="K101" i="4"/>
  <c r="C101" i="4"/>
  <c r="AA100" i="4"/>
  <c r="O100" i="4"/>
  <c r="K100" i="4"/>
  <c r="C100" i="4"/>
  <c r="AA99" i="4"/>
  <c r="O99" i="4"/>
  <c r="K99" i="4"/>
  <c r="C99" i="4"/>
  <c r="AA98" i="4"/>
  <c r="O98" i="4"/>
  <c r="K98" i="4"/>
  <c r="C98" i="4"/>
  <c r="AA97" i="4"/>
  <c r="O97" i="4"/>
  <c r="K97" i="4"/>
  <c r="C97" i="4"/>
  <c r="AA96" i="4"/>
  <c r="O96" i="4"/>
  <c r="K96" i="4"/>
  <c r="C96" i="4"/>
  <c r="AA95" i="4"/>
  <c r="O95" i="4"/>
  <c r="K95" i="4"/>
  <c r="C95" i="4"/>
  <c r="AA94" i="4"/>
  <c r="O94" i="4"/>
  <c r="K94" i="4"/>
  <c r="C94" i="4"/>
  <c r="AB93" i="4"/>
  <c r="Z93" i="4"/>
  <c r="Y93" i="4"/>
  <c r="X93" i="4"/>
  <c r="W93" i="4"/>
  <c r="V93" i="4"/>
  <c r="U93" i="4"/>
  <c r="T93" i="4"/>
  <c r="S93" i="4"/>
  <c r="R93" i="4"/>
  <c r="Q93" i="4"/>
  <c r="P93" i="4"/>
  <c r="N93" i="4"/>
  <c r="M93" i="4"/>
  <c r="L93" i="4"/>
  <c r="J93" i="4"/>
  <c r="I93" i="4"/>
  <c r="H93" i="4"/>
  <c r="G93" i="4"/>
  <c r="F93" i="4"/>
  <c r="E93" i="4"/>
  <c r="D93" i="4"/>
  <c r="AA92" i="4"/>
  <c r="O92" i="4"/>
  <c r="K92" i="4"/>
  <c r="C92" i="4"/>
  <c r="AA91" i="4"/>
  <c r="O91" i="4"/>
  <c r="K91" i="4"/>
  <c r="C91" i="4"/>
  <c r="AA90" i="4"/>
  <c r="O90" i="4"/>
  <c r="K90" i="4"/>
  <c r="C90" i="4"/>
  <c r="AA89" i="4"/>
  <c r="O89" i="4"/>
  <c r="K89" i="4"/>
  <c r="C89" i="4"/>
  <c r="AA88" i="4"/>
  <c r="O88" i="4"/>
  <c r="K88" i="4"/>
  <c r="C88" i="4"/>
  <c r="AA87" i="4"/>
  <c r="O87" i="4"/>
  <c r="K87" i="4"/>
  <c r="C87" i="4"/>
  <c r="AA86" i="4"/>
  <c r="O86" i="4"/>
  <c r="K86" i="4"/>
  <c r="C86" i="4"/>
  <c r="AA85" i="4"/>
  <c r="O85" i="4"/>
  <c r="K85" i="4"/>
  <c r="C85" i="4"/>
  <c r="AA84" i="4"/>
  <c r="O84" i="4"/>
  <c r="K84" i="4"/>
  <c r="C84" i="4"/>
  <c r="AA83" i="4"/>
  <c r="O83" i="4"/>
  <c r="K83" i="4"/>
  <c r="C83" i="4"/>
  <c r="AB82" i="4"/>
  <c r="Z82" i="4"/>
  <c r="Y82" i="4"/>
  <c r="X82" i="4"/>
  <c r="W82" i="4"/>
  <c r="V82" i="4"/>
  <c r="U82" i="4"/>
  <c r="T82" i="4"/>
  <c r="S82" i="4"/>
  <c r="R82" i="4"/>
  <c r="Q82" i="4"/>
  <c r="P82" i="4"/>
  <c r="N82" i="4"/>
  <c r="M82" i="4"/>
  <c r="L82" i="4"/>
  <c r="J82" i="4"/>
  <c r="I82" i="4"/>
  <c r="H82" i="4"/>
  <c r="G82" i="4"/>
  <c r="F82" i="4"/>
  <c r="E82" i="4"/>
  <c r="D82" i="4"/>
  <c r="AA81" i="4"/>
  <c r="O81" i="4"/>
  <c r="K81" i="4"/>
  <c r="C81" i="4"/>
  <c r="AA80" i="4"/>
  <c r="O80" i="4"/>
  <c r="K80" i="4"/>
  <c r="C80" i="4"/>
  <c r="AA79" i="4"/>
  <c r="O79" i="4"/>
  <c r="K79" i="4"/>
  <c r="C79" i="4"/>
  <c r="AA78" i="4"/>
  <c r="O78" i="4"/>
  <c r="K78" i="4"/>
  <c r="C78" i="4"/>
  <c r="AA77" i="4"/>
  <c r="O77" i="4"/>
  <c r="K77" i="4"/>
  <c r="C77" i="4"/>
  <c r="AA76" i="4"/>
  <c r="O76" i="4"/>
  <c r="K76" i="4"/>
  <c r="C76" i="4"/>
  <c r="AB75" i="4"/>
  <c r="Z75" i="4"/>
  <c r="Y75" i="4"/>
  <c r="X75" i="4"/>
  <c r="W75" i="4"/>
  <c r="V75" i="4"/>
  <c r="U75" i="4"/>
  <c r="T75" i="4"/>
  <c r="S75" i="4"/>
  <c r="R75" i="4"/>
  <c r="Q75" i="4"/>
  <c r="P75" i="4"/>
  <c r="N75" i="4"/>
  <c r="M75" i="4"/>
  <c r="L75" i="4"/>
  <c r="J75" i="4"/>
  <c r="I75" i="4"/>
  <c r="H75" i="4"/>
  <c r="G75" i="4"/>
  <c r="F75" i="4"/>
  <c r="E75" i="4"/>
  <c r="D75" i="4"/>
  <c r="AA74" i="4"/>
  <c r="O74" i="4"/>
  <c r="K74" i="4"/>
  <c r="C74" i="4"/>
  <c r="AA73" i="4"/>
  <c r="O73" i="4"/>
  <c r="K73" i="4"/>
  <c r="C73" i="4"/>
  <c r="AA72" i="4"/>
  <c r="O72" i="4"/>
  <c r="K72" i="4"/>
  <c r="C72" i="4"/>
  <c r="AA71" i="4"/>
  <c r="O71" i="4"/>
  <c r="K71" i="4"/>
  <c r="C71" i="4"/>
  <c r="AA70" i="4"/>
  <c r="O70" i="4"/>
  <c r="K70" i="4"/>
  <c r="C70" i="4"/>
  <c r="AA69" i="4"/>
  <c r="O69" i="4"/>
  <c r="K69" i="4"/>
  <c r="C69" i="4"/>
  <c r="AA68" i="4"/>
  <c r="O68" i="4"/>
  <c r="K68" i="4"/>
  <c r="C68" i="4"/>
  <c r="AA67" i="4"/>
  <c r="O67" i="4"/>
  <c r="K67" i="4"/>
  <c r="C67" i="4"/>
  <c r="AA66" i="4"/>
  <c r="O66" i="4"/>
  <c r="K66" i="4"/>
  <c r="C66" i="4"/>
  <c r="AA65" i="4"/>
  <c r="O65" i="4"/>
  <c r="K65" i="4"/>
  <c r="C65" i="4"/>
  <c r="AA64" i="4"/>
  <c r="O64" i="4"/>
  <c r="K64" i="4"/>
  <c r="C64" i="4"/>
  <c r="AA63" i="4"/>
  <c r="O63" i="4"/>
  <c r="K63" i="4"/>
  <c r="C63" i="4"/>
  <c r="AA62" i="4"/>
  <c r="O62" i="4"/>
  <c r="K62" i="4"/>
  <c r="C62" i="4"/>
  <c r="AA61" i="4"/>
  <c r="O61" i="4"/>
  <c r="K61" i="4"/>
  <c r="C61" i="4"/>
  <c r="AB60" i="4"/>
  <c r="Z60" i="4"/>
  <c r="Y60" i="4"/>
  <c r="X60" i="4"/>
  <c r="W60" i="4"/>
  <c r="V60" i="4"/>
  <c r="U60" i="4"/>
  <c r="T60" i="4"/>
  <c r="S60" i="4"/>
  <c r="R60" i="4"/>
  <c r="Q60" i="4"/>
  <c r="P60" i="4"/>
  <c r="N60" i="4"/>
  <c r="M60" i="4"/>
  <c r="L60" i="4"/>
  <c r="J60" i="4"/>
  <c r="I60" i="4"/>
  <c r="H60" i="4"/>
  <c r="G60" i="4"/>
  <c r="F60" i="4"/>
  <c r="E60" i="4"/>
  <c r="D60" i="4"/>
  <c r="AA59" i="4"/>
  <c r="O59" i="4"/>
  <c r="K59" i="4"/>
  <c r="C59" i="4"/>
  <c r="AA58" i="4"/>
  <c r="O58" i="4"/>
  <c r="K58" i="4"/>
  <c r="C58" i="4"/>
  <c r="AA57" i="4"/>
  <c r="O57" i="4"/>
  <c r="K57" i="4"/>
  <c r="C57" i="4"/>
  <c r="AA56" i="4"/>
  <c r="O56" i="4"/>
  <c r="K56" i="4"/>
  <c r="C56" i="4"/>
  <c r="AA55" i="4"/>
  <c r="O55" i="4"/>
  <c r="K55" i="4"/>
  <c r="C55" i="4"/>
  <c r="AA54" i="4"/>
  <c r="O54" i="4"/>
  <c r="K54" i="4"/>
  <c r="C54" i="4"/>
  <c r="AA53" i="4"/>
  <c r="O53" i="4"/>
  <c r="K53" i="4"/>
  <c r="C53" i="4"/>
  <c r="AB52" i="4"/>
  <c r="Z52" i="4"/>
  <c r="Y52" i="4"/>
  <c r="X52" i="4"/>
  <c r="W52" i="4"/>
  <c r="V52" i="4"/>
  <c r="U52" i="4"/>
  <c r="T52" i="4"/>
  <c r="S52" i="4"/>
  <c r="R52" i="4"/>
  <c r="Q52" i="4"/>
  <c r="P52" i="4"/>
  <c r="N52" i="4"/>
  <c r="M52" i="4"/>
  <c r="L52" i="4"/>
  <c r="J52" i="4"/>
  <c r="I52" i="4"/>
  <c r="H52" i="4"/>
  <c r="G52" i="4"/>
  <c r="F52" i="4"/>
  <c r="E52" i="4"/>
  <c r="D52" i="4"/>
  <c r="AA51" i="4"/>
  <c r="O51" i="4"/>
  <c r="K51" i="4"/>
  <c r="C51" i="4"/>
  <c r="AA50" i="4"/>
  <c r="O50" i="4"/>
  <c r="K50" i="4"/>
  <c r="C50" i="4"/>
  <c r="AA49" i="4"/>
  <c r="O49" i="4"/>
  <c r="K49" i="4"/>
  <c r="C49" i="4"/>
  <c r="AA48" i="4"/>
  <c r="O48" i="4"/>
  <c r="K48" i="4"/>
  <c r="C48" i="4"/>
  <c r="AA47" i="4"/>
  <c r="O47" i="4"/>
  <c r="K47" i="4"/>
  <c r="C47" i="4"/>
  <c r="AA46" i="4"/>
  <c r="O46" i="4"/>
  <c r="K46" i="4"/>
  <c r="C46" i="4"/>
  <c r="AA45" i="4"/>
  <c r="O45" i="4"/>
  <c r="K45" i="4"/>
  <c r="C45" i="4"/>
  <c r="AA44" i="4"/>
  <c r="O44" i="4"/>
  <c r="K44" i="4"/>
  <c r="C44" i="4"/>
  <c r="AB43" i="4"/>
  <c r="Z43" i="4"/>
  <c r="Y43" i="4"/>
  <c r="X43" i="4"/>
  <c r="W43" i="4"/>
  <c r="V43" i="4"/>
  <c r="U43" i="4"/>
  <c r="T43" i="4"/>
  <c r="S43" i="4"/>
  <c r="R43" i="4"/>
  <c r="Q43" i="4"/>
  <c r="P43" i="4"/>
  <c r="N43" i="4"/>
  <c r="M43" i="4"/>
  <c r="L43" i="4"/>
  <c r="J43" i="4"/>
  <c r="I43" i="4"/>
  <c r="H43" i="4"/>
  <c r="G43" i="4"/>
  <c r="F43" i="4"/>
  <c r="E43" i="4"/>
  <c r="D43" i="4"/>
  <c r="AA42" i="4"/>
  <c r="O42" i="4"/>
  <c r="K42" i="4"/>
  <c r="C42" i="4"/>
  <c r="AA41" i="4"/>
  <c r="O41" i="4"/>
  <c r="K41" i="4"/>
  <c r="C41" i="4"/>
  <c r="AA40" i="4"/>
  <c r="O40" i="4"/>
  <c r="K40" i="4"/>
  <c r="C40" i="4"/>
  <c r="AA39" i="4"/>
  <c r="O39" i="4"/>
  <c r="K39" i="4"/>
  <c r="C39" i="4"/>
  <c r="AA38" i="4"/>
  <c r="O38" i="4"/>
  <c r="K38" i="4"/>
  <c r="C38" i="4"/>
  <c r="AA37" i="4"/>
  <c r="O37" i="4"/>
  <c r="K37" i="4"/>
  <c r="C37" i="4"/>
  <c r="AA36" i="4"/>
  <c r="O36" i="4"/>
  <c r="K36" i="4"/>
  <c r="C36" i="4"/>
  <c r="AA35" i="4"/>
  <c r="O35" i="4"/>
  <c r="K35" i="4"/>
  <c r="C35" i="4"/>
  <c r="AA34" i="4"/>
  <c r="O34" i="4"/>
  <c r="K34" i="4"/>
  <c r="C34" i="4"/>
  <c r="AA33" i="4"/>
  <c r="O33" i="4"/>
  <c r="K33" i="4"/>
  <c r="C33" i="4"/>
  <c r="AA32" i="4"/>
  <c r="O32" i="4"/>
  <c r="K32" i="4"/>
  <c r="C32" i="4"/>
  <c r="AB31" i="4"/>
  <c r="Z31" i="4"/>
  <c r="Y31" i="4"/>
  <c r="X31" i="4"/>
  <c r="W31" i="4"/>
  <c r="V31" i="4"/>
  <c r="U31" i="4"/>
  <c r="T31" i="4"/>
  <c r="S31" i="4"/>
  <c r="R31" i="4"/>
  <c r="Q31" i="4"/>
  <c r="P31" i="4"/>
  <c r="N31" i="4"/>
  <c r="M31" i="4"/>
  <c r="L31" i="4"/>
  <c r="J31" i="4"/>
  <c r="I31" i="4"/>
  <c r="H31" i="4"/>
  <c r="G31" i="4"/>
  <c r="F31" i="4"/>
  <c r="E31" i="4"/>
  <c r="D31" i="4"/>
  <c r="AA30" i="4"/>
  <c r="O30" i="4"/>
  <c r="K30" i="4"/>
  <c r="C30" i="4"/>
  <c r="AA29" i="4"/>
  <c r="O29" i="4"/>
  <c r="K29" i="4"/>
  <c r="C29" i="4"/>
  <c r="AA28" i="4"/>
  <c r="O28" i="4"/>
  <c r="K28" i="4"/>
  <c r="C28" i="4"/>
  <c r="AA27" i="4"/>
  <c r="O27" i="4"/>
  <c r="K27" i="4"/>
  <c r="C27" i="4"/>
  <c r="AA26" i="4"/>
  <c r="O26" i="4"/>
  <c r="K26" i="4"/>
  <c r="C26" i="4"/>
  <c r="AA25" i="4"/>
  <c r="O25" i="4"/>
  <c r="K25" i="4"/>
  <c r="C25" i="4"/>
  <c r="AA24" i="4"/>
  <c r="O24" i="4"/>
  <c r="K24" i="4"/>
  <c r="C24" i="4"/>
  <c r="AA23" i="4"/>
  <c r="O23" i="4"/>
  <c r="K23" i="4"/>
  <c r="C23" i="4"/>
  <c r="AA22" i="4"/>
  <c r="O22" i="4"/>
  <c r="K22" i="4"/>
  <c r="C22" i="4"/>
  <c r="AA21" i="4"/>
  <c r="O21" i="4"/>
  <c r="K21" i="4"/>
  <c r="C21" i="4"/>
  <c r="AA20" i="4"/>
  <c r="O20" i="4"/>
  <c r="K20" i="4"/>
  <c r="C20" i="4"/>
  <c r="AA19" i="4"/>
  <c r="O19" i="4"/>
  <c r="K19" i="4"/>
  <c r="C19" i="4"/>
  <c r="AA18" i="4"/>
  <c r="O18" i="4"/>
  <c r="K18" i="4"/>
  <c r="C18" i="4"/>
  <c r="AA17" i="4"/>
  <c r="O17" i="4"/>
  <c r="K17" i="4"/>
  <c r="C17" i="4"/>
  <c r="AA16" i="4"/>
  <c r="O16" i="4"/>
  <c r="K16" i="4"/>
  <c r="C16" i="4"/>
  <c r="AA15" i="4"/>
  <c r="O15" i="4"/>
  <c r="K15" i="4"/>
  <c r="C15" i="4"/>
  <c r="AA14" i="4"/>
  <c r="O14" i="4"/>
  <c r="K14" i="4"/>
  <c r="C14" i="4"/>
  <c r="AA13" i="4"/>
  <c r="O13" i="4"/>
  <c r="K13" i="4"/>
  <c r="C13" i="4"/>
  <c r="AB12" i="4"/>
  <c r="Z12" i="4"/>
  <c r="Y12" i="4"/>
  <c r="X12" i="4"/>
  <c r="W12" i="4"/>
  <c r="V12" i="4"/>
  <c r="U12" i="4"/>
  <c r="T12" i="4"/>
  <c r="S12" i="4"/>
  <c r="R12" i="4"/>
  <c r="Q12" i="4"/>
  <c r="P12" i="4"/>
  <c r="N12" i="4"/>
  <c r="M12" i="4"/>
  <c r="L12" i="4"/>
  <c r="J12" i="4"/>
  <c r="I12" i="4"/>
  <c r="H12" i="4"/>
  <c r="G12" i="4"/>
  <c r="F12" i="4"/>
  <c r="E12" i="4"/>
  <c r="D12" i="4"/>
  <c r="K60" i="4" l="1"/>
  <c r="O12" i="4"/>
  <c r="R11" i="4"/>
  <c r="AB11" i="4"/>
  <c r="C12" i="4"/>
  <c r="C43" i="4"/>
  <c r="C60" i="4"/>
  <c r="O75" i="4"/>
  <c r="C82" i="4"/>
  <c r="O93" i="4"/>
  <c r="AA75" i="4"/>
  <c r="L11" i="4"/>
  <c r="Z11" i="4"/>
  <c r="N11" i="4"/>
  <c r="AA52" i="4"/>
  <c r="K93" i="4"/>
  <c r="K82" i="4"/>
  <c r="F11" i="4"/>
  <c r="O52" i="4"/>
  <c r="K43" i="4"/>
  <c r="T11" i="4"/>
  <c r="C93" i="4"/>
  <c r="I11" i="4"/>
  <c r="AA82" i="4"/>
  <c r="C31" i="4"/>
  <c r="Q11" i="4"/>
  <c r="P11" i="4"/>
  <c r="J11" i="4"/>
  <c r="K31" i="4"/>
  <c r="H11" i="4"/>
  <c r="C52" i="4"/>
  <c r="AA60" i="4"/>
  <c r="Y11" i="4"/>
  <c r="D11" i="4"/>
  <c r="O31" i="4"/>
  <c r="K52" i="4"/>
  <c r="K12" i="4"/>
  <c r="V11" i="4"/>
  <c r="G11" i="4"/>
  <c r="W11" i="4"/>
  <c r="U11" i="4"/>
  <c r="E11" i="4"/>
  <c r="AA93" i="4"/>
  <c r="X11" i="4"/>
  <c r="AA31" i="4"/>
  <c r="O60" i="4"/>
  <c r="O82" i="4"/>
  <c r="O43" i="4"/>
  <c r="C75" i="4"/>
  <c r="M11" i="4"/>
  <c r="S11" i="4"/>
  <c r="AA12" i="4"/>
  <c r="K75" i="4"/>
  <c r="AA43" i="4"/>
  <c r="C11" i="4" l="1"/>
  <c r="AA11" i="4"/>
  <c r="K11" i="4"/>
  <c r="O11" i="4"/>
  <c r="AC93" i="3" l="1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T104" i="7"/>
  <c r="R104" i="7"/>
  <c r="O104" i="7"/>
  <c r="M104" i="7"/>
  <c r="J104" i="7"/>
  <c r="H104" i="7"/>
  <c r="T103" i="7"/>
  <c r="R103" i="7"/>
  <c r="O103" i="7"/>
  <c r="M103" i="7"/>
  <c r="J103" i="7"/>
  <c r="H103" i="7"/>
  <c r="T102" i="7"/>
  <c r="R102" i="7"/>
  <c r="O102" i="7"/>
  <c r="M102" i="7"/>
  <c r="J102" i="7"/>
  <c r="H102" i="7"/>
  <c r="T101" i="7"/>
  <c r="R101" i="7"/>
  <c r="O101" i="7"/>
  <c r="M101" i="7"/>
  <c r="J101" i="7"/>
  <c r="H101" i="7"/>
  <c r="T100" i="7"/>
  <c r="R100" i="7"/>
  <c r="O100" i="7"/>
  <c r="M100" i="7"/>
  <c r="J100" i="7"/>
  <c r="H100" i="7"/>
  <c r="T99" i="7"/>
  <c r="R99" i="7"/>
  <c r="O99" i="7"/>
  <c r="M99" i="7"/>
  <c r="J99" i="7"/>
  <c r="H99" i="7"/>
  <c r="T98" i="7"/>
  <c r="R98" i="7"/>
  <c r="O98" i="7"/>
  <c r="M98" i="7"/>
  <c r="J98" i="7"/>
  <c r="H98" i="7"/>
  <c r="T97" i="7"/>
  <c r="R97" i="7"/>
  <c r="O97" i="7"/>
  <c r="M97" i="7"/>
  <c r="J97" i="7"/>
  <c r="H97" i="7"/>
  <c r="T96" i="7"/>
  <c r="R96" i="7"/>
  <c r="O96" i="7"/>
  <c r="M96" i="7"/>
  <c r="J96" i="7"/>
  <c r="H96" i="7"/>
  <c r="T95" i="7"/>
  <c r="R95" i="7"/>
  <c r="O95" i="7"/>
  <c r="M95" i="7"/>
  <c r="J95" i="7"/>
  <c r="H95" i="7"/>
  <c r="T94" i="7"/>
  <c r="R94" i="7"/>
  <c r="O94" i="7"/>
  <c r="M94" i="7"/>
  <c r="J94" i="7"/>
  <c r="H94" i="7"/>
  <c r="X93" i="7"/>
  <c r="W93" i="7"/>
  <c r="V93" i="7"/>
  <c r="U93" i="7"/>
  <c r="S93" i="7"/>
  <c r="Q93" i="7"/>
  <c r="P93" i="7"/>
  <c r="N93" i="7"/>
  <c r="L93" i="7"/>
  <c r="K93" i="7"/>
  <c r="I93" i="7"/>
  <c r="G93" i="7"/>
  <c r="F93" i="7"/>
  <c r="T92" i="7"/>
  <c r="R92" i="7"/>
  <c r="O92" i="7"/>
  <c r="M92" i="7"/>
  <c r="J92" i="7"/>
  <c r="H92" i="7"/>
  <c r="T91" i="7"/>
  <c r="R91" i="7"/>
  <c r="O91" i="7"/>
  <c r="M91" i="7"/>
  <c r="J91" i="7"/>
  <c r="H91" i="7"/>
  <c r="T90" i="7"/>
  <c r="R90" i="7"/>
  <c r="O90" i="7"/>
  <c r="M90" i="7"/>
  <c r="J90" i="7"/>
  <c r="H90" i="7"/>
  <c r="T89" i="7"/>
  <c r="R89" i="7"/>
  <c r="O89" i="7"/>
  <c r="M89" i="7"/>
  <c r="J89" i="7"/>
  <c r="H89" i="7"/>
  <c r="T88" i="7"/>
  <c r="R88" i="7"/>
  <c r="O88" i="7"/>
  <c r="M88" i="7"/>
  <c r="J88" i="7"/>
  <c r="H88" i="7"/>
  <c r="T87" i="7"/>
  <c r="R87" i="7"/>
  <c r="O87" i="7"/>
  <c r="M87" i="7"/>
  <c r="J87" i="7"/>
  <c r="H87" i="7"/>
  <c r="T86" i="7"/>
  <c r="R86" i="7"/>
  <c r="O86" i="7"/>
  <c r="M86" i="7"/>
  <c r="J86" i="7"/>
  <c r="H86" i="7"/>
  <c r="T85" i="7"/>
  <c r="R85" i="7"/>
  <c r="O85" i="7"/>
  <c r="M85" i="7"/>
  <c r="J85" i="7"/>
  <c r="H85" i="7"/>
  <c r="T84" i="7"/>
  <c r="R84" i="7"/>
  <c r="O84" i="7"/>
  <c r="M84" i="7"/>
  <c r="J84" i="7"/>
  <c r="H84" i="7"/>
  <c r="T83" i="7"/>
  <c r="R83" i="7"/>
  <c r="O83" i="7"/>
  <c r="M83" i="7"/>
  <c r="J83" i="7"/>
  <c r="H83" i="7"/>
  <c r="X82" i="7"/>
  <c r="W82" i="7"/>
  <c r="V82" i="7"/>
  <c r="U82" i="7"/>
  <c r="S82" i="7"/>
  <c r="Q82" i="7"/>
  <c r="P82" i="7"/>
  <c r="N82" i="7"/>
  <c r="L82" i="7"/>
  <c r="K82" i="7"/>
  <c r="I82" i="7"/>
  <c r="G82" i="7"/>
  <c r="F82" i="7"/>
  <c r="T81" i="7"/>
  <c r="R81" i="7"/>
  <c r="O81" i="7"/>
  <c r="M81" i="7"/>
  <c r="J81" i="7"/>
  <c r="H81" i="7"/>
  <c r="T80" i="7"/>
  <c r="R80" i="7"/>
  <c r="O80" i="7"/>
  <c r="M80" i="7"/>
  <c r="J80" i="7"/>
  <c r="H80" i="7"/>
  <c r="T79" i="7"/>
  <c r="R79" i="7"/>
  <c r="O79" i="7"/>
  <c r="M79" i="7"/>
  <c r="J79" i="7"/>
  <c r="H79" i="7"/>
  <c r="T78" i="7"/>
  <c r="R78" i="7"/>
  <c r="O78" i="7"/>
  <c r="M78" i="7"/>
  <c r="J78" i="7"/>
  <c r="H78" i="7"/>
  <c r="T77" i="7"/>
  <c r="R77" i="7"/>
  <c r="O77" i="7"/>
  <c r="M77" i="7"/>
  <c r="J77" i="7"/>
  <c r="H77" i="7"/>
  <c r="T76" i="7"/>
  <c r="R76" i="7"/>
  <c r="O76" i="7"/>
  <c r="M76" i="7"/>
  <c r="J76" i="7"/>
  <c r="H76" i="7"/>
  <c r="X75" i="7"/>
  <c r="W75" i="7"/>
  <c r="V75" i="7"/>
  <c r="U75" i="7"/>
  <c r="S75" i="7"/>
  <c r="Q75" i="7"/>
  <c r="P75" i="7"/>
  <c r="N75" i="7"/>
  <c r="L75" i="7"/>
  <c r="K75" i="7"/>
  <c r="I75" i="7"/>
  <c r="G75" i="7"/>
  <c r="F75" i="7"/>
  <c r="T74" i="7"/>
  <c r="R74" i="7"/>
  <c r="O74" i="7"/>
  <c r="M74" i="7"/>
  <c r="J74" i="7"/>
  <c r="H74" i="7"/>
  <c r="T73" i="7"/>
  <c r="R73" i="7"/>
  <c r="O73" i="7"/>
  <c r="M73" i="7"/>
  <c r="J73" i="7"/>
  <c r="H73" i="7"/>
  <c r="T72" i="7"/>
  <c r="R72" i="7"/>
  <c r="O72" i="7"/>
  <c r="M72" i="7"/>
  <c r="J72" i="7"/>
  <c r="H72" i="7"/>
  <c r="T71" i="7"/>
  <c r="R71" i="7"/>
  <c r="O71" i="7"/>
  <c r="M71" i="7"/>
  <c r="J71" i="7"/>
  <c r="H71" i="7"/>
  <c r="T70" i="7"/>
  <c r="R70" i="7"/>
  <c r="O70" i="7"/>
  <c r="M70" i="7"/>
  <c r="J70" i="7"/>
  <c r="H70" i="7"/>
  <c r="T69" i="7"/>
  <c r="R69" i="7"/>
  <c r="O69" i="7"/>
  <c r="M69" i="7"/>
  <c r="J69" i="7"/>
  <c r="H69" i="7"/>
  <c r="T68" i="7"/>
  <c r="R68" i="7"/>
  <c r="O68" i="7"/>
  <c r="M68" i="7"/>
  <c r="J68" i="7"/>
  <c r="H68" i="7"/>
  <c r="T67" i="7"/>
  <c r="R67" i="7"/>
  <c r="O67" i="7"/>
  <c r="M67" i="7"/>
  <c r="J67" i="7"/>
  <c r="H67" i="7"/>
  <c r="T66" i="7"/>
  <c r="R66" i="7"/>
  <c r="O66" i="7"/>
  <c r="M66" i="7"/>
  <c r="J66" i="7"/>
  <c r="H66" i="7"/>
  <c r="T65" i="7"/>
  <c r="R65" i="7"/>
  <c r="O65" i="7"/>
  <c r="M65" i="7"/>
  <c r="J65" i="7"/>
  <c r="H65" i="7"/>
  <c r="T64" i="7"/>
  <c r="R64" i="7"/>
  <c r="O64" i="7"/>
  <c r="M64" i="7"/>
  <c r="J64" i="7"/>
  <c r="H64" i="7"/>
  <c r="T63" i="7"/>
  <c r="R63" i="7"/>
  <c r="O63" i="7"/>
  <c r="M63" i="7"/>
  <c r="J63" i="7"/>
  <c r="H63" i="7"/>
  <c r="T62" i="7"/>
  <c r="R62" i="7"/>
  <c r="O62" i="7"/>
  <c r="M62" i="7"/>
  <c r="J62" i="7"/>
  <c r="H62" i="7"/>
  <c r="T61" i="7"/>
  <c r="R61" i="7"/>
  <c r="O61" i="7"/>
  <c r="M61" i="7"/>
  <c r="J61" i="7"/>
  <c r="H61" i="7"/>
  <c r="X60" i="7"/>
  <c r="W60" i="7"/>
  <c r="V60" i="7"/>
  <c r="U60" i="7"/>
  <c r="S60" i="7"/>
  <c r="Q60" i="7"/>
  <c r="P60" i="7"/>
  <c r="N60" i="7"/>
  <c r="L60" i="7"/>
  <c r="K60" i="7"/>
  <c r="I60" i="7"/>
  <c r="G60" i="7"/>
  <c r="F60" i="7"/>
  <c r="T59" i="7"/>
  <c r="R59" i="7"/>
  <c r="O59" i="7"/>
  <c r="M59" i="7"/>
  <c r="J59" i="7"/>
  <c r="H59" i="7"/>
  <c r="T58" i="7"/>
  <c r="R58" i="7"/>
  <c r="O58" i="7"/>
  <c r="M58" i="7"/>
  <c r="J58" i="7"/>
  <c r="H58" i="7"/>
  <c r="T57" i="7"/>
  <c r="R57" i="7"/>
  <c r="O57" i="7"/>
  <c r="M57" i="7"/>
  <c r="J57" i="7"/>
  <c r="H57" i="7"/>
  <c r="T56" i="7"/>
  <c r="R56" i="7"/>
  <c r="O56" i="7"/>
  <c r="M56" i="7"/>
  <c r="J56" i="7"/>
  <c r="H56" i="7"/>
  <c r="T55" i="7"/>
  <c r="R55" i="7"/>
  <c r="O55" i="7"/>
  <c r="M55" i="7"/>
  <c r="J55" i="7"/>
  <c r="H55" i="7"/>
  <c r="T54" i="7"/>
  <c r="R54" i="7"/>
  <c r="O54" i="7"/>
  <c r="M54" i="7"/>
  <c r="J54" i="7"/>
  <c r="H54" i="7"/>
  <c r="T53" i="7"/>
  <c r="R53" i="7"/>
  <c r="O53" i="7"/>
  <c r="M53" i="7"/>
  <c r="J53" i="7"/>
  <c r="H53" i="7"/>
  <c r="X52" i="7"/>
  <c r="W52" i="7"/>
  <c r="V52" i="7"/>
  <c r="U52" i="7"/>
  <c r="S52" i="7"/>
  <c r="Q52" i="7"/>
  <c r="P52" i="7"/>
  <c r="N52" i="7"/>
  <c r="L52" i="7"/>
  <c r="K52" i="7"/>
  <c r="I52" i="7"/>
  <c r="G52" i="7"/>
  <c r="F52" i="7"/>
  <c r="T51" i="7"/>
  <c r="R51" i="7"/>
  <c r="O51" i="7"/>
  <c r="M51" i="7"/>
  <c r="J51" i="7"/>
  <c r="H51" i="7"/>
  <c r="T50" i="7"/>
  <c r="R50" i="7"/>
  <c r="O50" i="7"/>
  <c r="M50" i="7"/>
  <c r="J50" i="7"/>
  <c r="H50" i="7"/>
  <c r="T49" i="7"/>
  <c r="R49" i="7"/>
  <c r="O49" i="7"/>
  <c r="M49" i="7"/>
  <c r="J49" i="7"/>
  <c r="H49" i="7"/>
  <c r="T48" i="7"/>
  <c r="R48" i="7"/>
  <c r="O48" i="7"/>
  <c r="M48" i="7"/>
  <c r="J48" i="7"/>
  <c r="H48" i="7"/>
  <c r="T47" i="7"/>
  <c r="R47" i="7"/>
  <c r="O47" i="7"/>
  <c r="M47" i="7"/>
  <c r="J47" i="7"/>
  <c r="H47" i="7"/>
  <c r="T46" i="7"/>
  <c r="R46" i="7"/>
  <c r="O46" i="7"/>
  <c r="M46" i="7"/>
  <c r="J46" i="7"/>
  <c r="H46" i="7"/>
  <c r="T45" i="7"/>
  <c r="R45" i="7"/>
  <c r="O45" i="7"/>
  <c r="M45" i="7"/>
  <c r="J45" i="7"/>
  <c r="H45" i="7"/>
  <c r="T44" i="7"/>
  <c r="R44" i="7"/>
  <c r="O44" i="7"/>
  <c r="M44" i="7"/>
  <c r="J44" i="7"/>
  <c r="H44" i="7"/>
  <c r="X43" i="7"/>
  <c r="W43" i="7"/>
  <c r="V43" i="7"/>
  <c r="U43" i="7"/>
  <c r="S43" i="7"/>
  <c r="Q43" i="7"/>
  <c r="T43" i="7" s="1"/>
  <c r="P43" i="7"/>
  <c r="N43" i="7"/>
  <c r="L43" i="7"/>
  <c r="K43" i="7"/>
  <c r="I43" i="7"/>
  <c r="G43" i="7"/>
  <c r="F43" i="7"/>
  <c r="T42" i="7"/>
  <c r="R42" i="7"/>
  <c r="O42" i="7"/>
  <c r="M42" i="7"/>
  <c r="J42" i="7"/>
  <c r="H42" i="7"/>
  <c r="T41" i="7"/>
  <c r="R41" i="7"/>
  <c r="O41" i="7"/>
  <c r="M41" i="7"/>
  <c r="J41" i="7"/>
  <c r="H41" i="7"/>
  <c r="T40" i="7"/>
  <c r="R40" i="7"/>
  <c r="O40" i="7"/>
  <c r="M40" i="7"/>
  <c r="J40" i="7"/>
  <c r="H40" i="7"/>
  <c r="T39" i="7"/>
  <c r="R39" i="7"/>
  <c r="O39" i="7"/>
  <c r="M39" i="7"/>
  <c r="J39" i="7"/>
  <c r="H39" i="7"/>
  <c r="T38" i="7"/>
  <c r="R38" i="7"/>
  <c r="O38" i="7"/>
  <c r="M38" i="7"/>
  <c r="J38" i="7"/>
  <c r="H38" i="7"/>
  <c r="T37" i="7"/>
  <c r="R37" i="7"/>
  <c r="O37" i="7"/>
  <c r="M37" i="7"/>
  <c r="J37" i="7"/>
  <c r="H37" i="7"/>
  <c r="T36" i="7"/>
  <c r="R36" i="7"/>
  <c r="O36" i="7"/>
  <c r="M36" i="7"/>
  <c r="J36" i="7"/>
  <c r="H36" i="7"/>
  <c r="T35" i="7"/>
  <c r="R35" i="7"/>
  <c r="O35" i="7"/>
  <c r="M35" i="7"/>
  <c r="J35" i="7"/>
  <c r="H35" i="7"/>
  <c r="T34" i="7"/>
  <c r="R34" i="7"/>
  <c r="O34" i="7"/>
  <c r="M34" i="7"/>
  <c r="J34" i="7"/>
  <c r="H34" i="7"/>
  <c r="T33" i="7"/>
  <c r="R33" i="7"/>
  <c r="O33" i="7"/>
  <c r="M33" i="7"/>
  <c r="J33" i="7"/>
  <c r="H33" i="7"/>
  <c r="T32" i="7"/>
  <c r="R32" i="7"/>
  <c r="O32" i="7"/>
  <c r="M32" i="7"/>
  <c r="J32" i="7"/>
  <c r="H32" i="7"/>
  <c r="X31" i="7"/>
  <c r="W31" i="7"/>
  <c r="V31" i="7"/>
  <c r="U31" i="7"/>
  <c r="S31" i="7"/>
  <c r="Q31" i="7"/>
  <c r="P31" i="7"/>
  <c r="N31" i="7"/>
  <c r="L31" i="7"/>
  <c r="K31" i="7"/>
  <c r="I31" i="7"/>
  <c r="G31" i="7"/>
  <c r="F31" i="7"/>
  <c r="T30" i="7"/>
  <c r="R30" i="7"/>
  <c r="O30" i="7"/>
  <c r="M30" i="7"/>
  <c r="J30" i="7"/>
  <c r="H30" i="7"/>
  <c r="T29" i="7"/>
  <c r="R29" i="7"/>
  <c r="O29" i="7"/>
  <c r="M29" i="7"/>
  <c r="J29" i="7"/>
  <c r="H29" i="7"/>
  <c r="T28" i="7"/>
  <c r="R28" i="7"/>
  <c r="O28" i="7"/>
  <c r="M28" i="7"/>
  <c r="J28" i="7"/>
  <c r="H28" i="7"/>
  <c r="T27" i="7"/>
  <c r="R27" i="7"/>
  <c r="O27" i="7"/>
  <c r="M27" i="7"/>
  <c r="J27" i="7"/>
  <c r="H27" i="7"/>
  <c r="T26" i="7"/>
  <c r="R26" i="7"/>
  <c r="O26" i="7"/>
  <c r="M26" i="7"/>
  <c r="J26" i="7"/>
  <c r="H26" i="7"/>
  <c r="T25" i="7"/>
  <c r="R25" i="7"/>
  <c r="O25" i="7"/>
  <c r="M25" i="7"/>
  <c r="J25" i="7"/>
  <c r="H25" i="7"/>
  <c r="T24" i="7"/>
  <c r="R24" i="7"/>
  <c r="O24" i="7"/>
  <c r="M24" i="7"/>
  <c r="J24" i="7"/>
  <c r="H24" i="7"/>
  <c r="T23" i="7"/>
  <c r="R23" i="7"/>
  <c r="O23" i="7"/>
  <c r="M23" i="7"/>
  <c r="J23" i="7"/>
  <c r="H23" i="7"/>
  <c r="T22" i="7"/>
  <c r="R22" i="7"/>
  <c r="O22" i="7"/>
  <c r="M22" i="7"/>
  <c r="J22" i="7"/>
  <c r="H22" i="7"/>
  <c r="T21" i="7"/>
  <c r="R21" i="7"/>
  <c r="O21" i="7"/>
  <c r="M21" i="7"/>
  <c r="J21" i="7"/>
  <c r="H21" i="7"/>
  <c r="T20" i="7"/>
  <c r="R20" i="7"/>
  <c r="O20" i="7"/>
  <c r="M20" i="7"/>
  <c r="J20" i="7"/>
  <c r="H20" i="7"/>
  <c r="T19" i="7"/>
  <c r="R19" i="7"/>
  <c r="O19" i="7"/>
  <c r="M19" i="7"/>
  <c r="J19" i="7"/>
  <c r="H19" i="7"/>
  <c r="T18" i="7"/>
  <c r="R18" i="7"/>
  <c r="O18" i="7"/>
  <c r="M18" i="7"/>
  <c r="J18" i="7"/>
  <c r="H18" i="7"/>
  <c r="T17" i="7"/>
  <c r="R17" i="7"/>
  <c r="O17" i="7"/>
  <c r="M17" i="7"/>
  <c r="J17" i="7"/>
  <c r="H17" i="7"/>
  <c r="T16" i="7"/>
  <c r="R16" i="7"/>
  <c r="O16" i="7"/>
  <c r="M16" i="7"/>
  <c r="J16" i="7"/>
  <c r="H16" i="7"/>
  <c r="T15" i="7"/>
  <c r="R15" i="7"/>
  <c r="O15" i="7"/>
  <c r="M15" i="7"/>
  <c r="J15" i="7"/>
  <c r="H15" i="7"/>
  <c r="T14" i="7"/>
  <c r="R14" i="7"/>
  <c r="O14" i="7"/>
  <c r="M14" i="7"/>
  <c r="J14" i="7"/>
  <c r="H14" i="7"/>
  <c r="T13" i="7"/>
  <c r="R13" i="7"/>
  <c r="O13" i="7"/>
  <c r="M13" i="7"/>
  <c r="J13" i="7"/>
  <c r="H13" i="7"/>
  <c r="X12" i="7"/>
  <c r="W12" i="7"/>
  <c r="V12" i="7"/>
  <c r="U12" i="7"/>
  <c r="S12" i="7"/>
  <c r="Q12" i="7"/>
  <c r="T12" i="7" s="1"/>
  <c r="P12" i="7"/>
  <c r="N12" i="7"/>
  <c r="L12" i="7"/>
  <c r="K12" i="7"/>
  <c r="I12" i="7"/>
  <c r="G12" i="7"/>
  <c r="F12" i="7"/>
  <c r="R12" i="7" l="1"/>
  <c r="J52" i="7"/>
  <c r="T93" i="7"/>
  <c r="C11" i="3"/>
  <c r="AA11" i="3"/>
  <c r="X11" i="3"/>
  <c r="U11" i="3"/>
  <c r="R11" i="3"/>
  <c r="Z11" i="3"/>
  <c r="D11" i="3"/>
  <c r="T11" i="3"/>
  <c r="Q11" i="3"/>
  <c r="S11" i="3"/>
  <c r="P11" i="3"/>
  <c r="M11" i="3"/>
  <c r="J11" i="3"/>
  <c r="O11" i="3"/>
  <c r="L11" i="3"/>
  <c r="AB11" i="3"/>
  <c r="Y11" i="3"/>
  <c r="K11" i="3"/>
  <c r="H11" i="3"/>
  <c r="E11" i="3"/>
  <c r="AC11" i="3"/>
  <c r="G11" i="3"/>
  <c r="W11" i="3"/>
  <c r="I11" i="3"/>
  <c r="V11" i="3"/>
  <c r="N11" i="3"/>
  <c r="F11" i="3"/>
  <c r="L11" i="7"/>
  <c r="O43" i="7"/>
  <c r="T52" i="7"/>
  <c r="H60" i="7"/>
  <c r="P11" i="7"/>
  <c r="T82" i="7"/>
  <c r="J93" i="7"/>
  <c r="R82" i="7"/>
  <c r="T31" i="7"/>
  <c r="H43" i="7"/>
  <c r="M52" i="7"/>
  <c r="J43" i="7"/>
  <c r="J31" i="7"/>
  <c r="O82" i="7"/>
  <c r="G11" i="7"/>
  <c r="R31" i="7"/>
  <c r="M60" i="7"/>
  <c r="H82" i="7"/>
  <c r="H93" i="7"/>
  <c r="N11" i="7"/>
  <c r="W11" i="7"/>
  <c r="T60" i="7"/>
  <c r="V11" i="7"/>
  <c r="O31" i="7"/>
  <c r="H31" i="7"/>
  <c r="H52" i="7"/>
  <c r="Q11" i="7"/>
  <c r="M82" i="7"/>
  <c r="S11" i="7"/>
  <c r="H75" i="7"/>
  <c r="J60" i="7"/>
  <c r="J75" i="7"/>
  <c r="I11" i="7"/>
  <c r="K11" i="7"/>
  <c r="J12" i="7"/>
  <c r="M31" i="7"/>
  <c r="M43" i="7"/>
  <c r="O60" i="7"/>
  <c r="M75" i="7"/>
  <c r="O93" i="7"/>
  <c r="X11" i="7"/>
  <c r="O52" i="7"/>
  <c r="O75" i="7"/>
  <c r="J82" i="7"/>
  <c r="F11" i="7"/>
  <c r="U11" i="7"/>
  <c r="R52" i="7"/>
  <c r="R60" i="7"/>
  <c r="R93" i="7"/>
  <c r="M12" i="7"/>
  <c r="R75" i="7"/>
  <c r="R43" i="7"/>
  <c r="M93" i="7"/>
  <c r="O12" i="7"/>
  <c r="T75" i="7"/>
  <c r="H12" i="7"/>
  <c r="O11" i="7" l="1"/>
  <c r="M11" i="7"/>
  <c r="J11" i="7"/>
  <c r="H11" i="7"/>
  <c r="T11" i="7"/>
  <c r="R11" i="7"/>
  <c r="Z92" i="1" l="1"/>
  <c r="Y92" i="1"/>
  <c r="Z81" i="1"/>
  <c r="Y81" i="1"/>
  <c r="Z74" i="1"/>
  <c r="Y74" i="1"/>
  <c r="Z59" i="1"/>
  <c r="Y59" i="1"/>
  <c r="Z51" i="1"/>
  <c r="Y51" i="1"/>
  <c r="Z42" i="1"/>
  <c r="Y42" i="1"/>
  <c r="Z30" i="1"/>
  <c r="Y30" i="1"/>
  <c r="Z11" i="1"/>
  <c r="Y11" i="1"/>
  <c r="W92" i="1"/>
  <c r="V92" i="1"/>
  <c r="W81" i="1"/>
  <c r="V81" i="1"/>
  <c r="W74" i="1"/>
  <c r="V74" i="1"/>
  <c r="W59" i="1"/>
  <c r="V59" i="1"/>
  <c r="W51" i="1"/>
  <c r="V51" i="1"/>
  <c r="W42" i="1"/>
  <c r="V42" i="1"/>
  <c r="W30" i="1"/>
  <c r="V30" i="1"/>
  <c r="W11" i="1"/>
  <c r="V11" i="1"/>
  <c r="Q92" i="1"/>
  <c r="P92" i="1"/>
  <c r="Q81" i="1"/>
  <c r="P81" i="1"/>
  <c r="Q74" i="1"/>
  <c r="P74" i="1"/>
  <c r="Q59" i="1"/>
  <c r="P59" i="1"/>
  <c r="Q51" i="1"/>
  <c r="P51" i="1"/>
  <c r="Q42" i="1"/>
  <c r="P42" i="1"/>
  <c r="Q30" i="1"/>
  <c r="P30" i="1"/>
  <c r="Q11" i="1"/>
  <c r="P11" i="1"/>
  <c r="E92" i="1"/>
  <c r="F92" i="1"/>
  <c r="G92" i="1"/>
  <c r="H92" i="1"/>
  <c r="I92" i="1"/>
  <c r="J92" i="1"/>
  <c r="K92" i="1"/>
  <c r="L92" i="1"/>
  <c r="E81" i="1"/>
  <c r="F81" i="1"/>
  <c r="G81" i="1"/>
  <c r="H81" i="1"/>
  <c r="I81" i="1"/>
  <c r="J81" i="1"/>
  <c r="K81" i="1"/>
  <c r="L81" i="1"/>
  <c r="E74" i="1"/>
  <c r="F74" i="1"/>
  <c r="G74" i="1"/>
  <c r="H74" i="1"/>
  <c r="I74" i="1"/>
  <c r="J74" i="1"/>
  <c r="K74" i="1"/>
  <c r="L74" i="1"/>
  <c r="E59" i="1"/>
  <c r="F59" i="1"/>
  <c r="G59" i="1"/>
  <c r="H59" i="1"/>
  <c r="I59" i="1"/>
  <c r="J59" i="1"/>
  <c r="K59" i="1"/>
  <c r="L59" i="1"/>
  <c r="E51" i="1"/>
  <c r="F51" i="1"/>
  <c r="G51" i="1"/>
  <c r="H51" i="1"/>
  <c r="I51" i="1"/>
  <c r="J51" i="1"/>
  <c r="K51" i="1"/>
  <c r="L51" i="1"/>
  <c r="E42" i="1"/>
  <c r="F42" i="1"/>
  <c r="G42" i="1"/>
  <c r="H42" i="1"/>
  <c r="I42" i="1"/>
  <c r="J42" i="1"/>
  <c r="K42" i="1"/>
  <c r="L42" i="1"/>
  <c r="E30" i="1"/>
  <c r="F30" i="1"/>
  <c r="G30" i="1"/>
  <c r="H30" i="1"/>
  <c r="I30" i="1"/>
  <c r="J30" i="1"/>
  <c r="K30" i="1"/>
  <c r="L30" i="1"/>
  <c r="E11" i="1"/>
  <c r="F11" i="1"/>
  <c r="G11" i="1"/>
  <c r="H11" i="1"/>
  <c r="I11" i="1"/>
  <c r="J11" i="1"/>
  <c r="K11" i="1"/>
  <c r="L11" i="1"/>
  <c r="M11" i="1"/>
  <c r="N11" i="1"/>
  <c r="O11" i="1"/>
  <c r="M30" i="1"/>
  <c r="N30" i="1"/>
  <c r="O30" i="1"/>
  <c r="M42" i="1"/>
  <c r="N42" i="1"/>
  <c r="O42" i="1"/>
  <c r="M51" i="1"/>
  <c r="N51" i="1"/>
  <c r="O51" i="1"/>
  <c r="M59" i="1"/>
  <c r="N59" i="1"/>
  <c r="O59" i="1"/>
  <c r="M74" i="1"/>
  <c r="N74" i="1"/>
  <c r="O74" i="1"/>
  <c r="M81" i="1"/>
  <c r="N81" i="1"/>
  <c r="O81" i="1"/>
  <c r="M92" i="1"/>
  <c r="N92" i="1"/>
  <c r="O92" i="1"/>
  <c r="D92" i="1"/>
  <c r="C92" i="1"/>
  <c r="D81" i="1"/>
  <c r="C81" i="1"/>
  <c r="D74" i="1"/>
  <c r="C74" i="1"/>
  <c r="D59" i="1"/>
  <c r="C59" i="1"/>
  <c r="D51" i="1"/>
  <c r="C51" i="1"/>
  <c r="D42" i="1"/>
  <c r="C42" i="1"/>
  <c r="D30" i="1"/>
  <c r="C30" i="1"/>
  <c r="D11" i="1"/>
  <c r="C11" i="1"/>
  <c r="I10" i="1" l="1"/>
  <c r="F10" i="1"/>
  <c r="G10" i="1"/>
  <c r="H10" i="1"/>
  <c r="E10" i="1"/>
  <c r="D10" i="1"/>
  <c r="J10" i="1"/>
  <c r="C10" i="1"/>
  <c r="M10" i="1"/>
  <c r="Q10" i="1"/>
  <c r="O10" i="1"/>
  <c r="L10" i="1"/>
  <c r="P10" i="1"/>
  <c r="V10" i="1"/>
  <c r="Y10" i="1"/>
  <c r="N10" i="1"/>
  <c r="K10" i="1"/>
  <c r="W10" i="1"/>
  <c r="Z10" i="1"/>
  <c r="M93" i="5"/>
  <c r="M82" i="5"/>
  <c r="M75" i="5"/>
  <c r="M60" i="5"/>
  <c r="M52" i="5"/>
  <c r="M43" i="5"/>
  <c r="M31" i="5"/>
  <c r="M12" i="5"/>
  <c r="C93" i="5"/>
  <c r="C82" i="5"/>
  <c r="C75" i="5"/>
  <c r="C60" i="5"/>
  <c r="C52" i="5"/>
  <c r="C43" i="5"/>
  <c r="C31" i="5"/>
  <c r="C12" i="5"/>
  <c r="M11" i="5" l="1"/>
  <c r="C11" i="5"/>
  <c r="Y11" i="7" l="1"/>
  <c r="Y104" i="5" l="1"/>
  <c r="Y103" i="5"/>
  <c r="Y102" i="5"/>
  <c r="Y101" i="5"/>
  <c r="Y100" i="5"/>
  <c r="Y99" i="5"/>
  <c r="Y98" i="5"/>
  <c r="Y97" i="5"/>
  <c r="Y96" i="5"/>
  <c r="Y95" i="5"/>
  <c r="Y94" i="5"/>
  <c r="Y92" i="5"/>
  <c r="Y91" i="5"/>
  <c r="Y90" i="5"/>
  <c r="Y89" i="5"/>
  <c r="Y88" i="5"/>
  <c r="Y87" i="5"/>
  <c r="Y86" i="5"/>
  <c r="Y85" i="5"/>
  <c r="Y84" i="5"/>
  <c r="Y83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59" i="5"/>
  <c r="Y58" i="5"/>
  <c r="Y57" i="5"/>
  <c r="Y56" i="5"/>
  <c r="Y55" i="5"/>
  <c r="Y54" i="5"/>
  <c r="Y53" i="5"/>
  <c r="Y51" i="5"/>
  <c r="Y50" i="5"/>
  <c r="Y49" i="5"/>
  <c r="Y48" i="5"/>
  <c r="Y47" i="5"/>
  <c r="Y46" i="5"/>
  <c r="Y45" i="5"/>
  <c r="Y44" i="5"/>
  <c r="Y42" i="5"/>
  <c r="Y41" i="5"/>
  <c r="Y40" i="5"/>
  <c r="Y39" i="5"/>
  <c r="Y38" i="5"/>
  <c r="Y37" i="5"/>
  <c r="Y36" i="5"/>
  <c r="Y35" i="5"/>
  <c r="Y34" i="5"/>
  <c r="Y33" i="5"/>
  <c r="Y32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Q104" i="5"/>
  <c r="Q103" i="5"/>
  <c r="Q102" i="5"/>
  <c r="Q101" i="5"/>
  <c r="Q100" i="5"/>
  <c r="Q99" i="5"/>
  <c r="Q98" i="5"/>
  <c r="Q97" i="5"/>
  <c r="Q96" i="5"/>
  <c r="Q95" i="5"/>
  <c r="Q94" i="5"/>
  <c r="Q92" i="5"/>
  <c r="Q91" i="5"/>
  <c r="Q90" i="5"/>
  <c r="Q89" i="5"/>
  <c r="Q88" i="5"/>
  <c r="Q87" i="5"/>
  <c r="Q86" i="5"/>
  <c r="Q85" i="5"/>
  <c r="Q84" i="5"/>
  <c r="Q83" i="5"/>
  <c r="Q81" i="5"/>
  <c r="Q80" i="5"/>
  <c r="Q79" i="5"/>
  <c r="Q78" i="5"/>
  <c r="Q77" i="5"/>
  <c r="Q76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59" i="5"/>
  <c r="Q58" i="5"/>
  <c r="Q57" i="5"/>
  <c r="Q56" i="5"/>
  <c r="Q55" i="5"/>
  <c r="Q54" i="5"/>
  <c r="Q53" i="5"/>
  <c r="Q51" i="5"/>
  <c r="Q50" i="5"/>
  <c r="Q49" i="5"/>
  <c r="Q48" i="5"/>
  <c r="Q47" i="5"/>
  <c r="Q46" i="5"/>
  <c r="Q45" i="5"/>
  <c r="Q44" i="5"/>
  <c r="Q42" i="5"/>
  <c r="Q41" i="5"/>
  <c r="Q40" i="5"/>
  <c r="Q39" i="5"/>
  <c r="Q38" i="5"/>
  <c r="Q37" i="5"/>
  <c r="Q36" i="5"/>
  <c r="Q35" i="5"/>
  <c r="Q34" i="5"/>
  <c r="Q33" i="5"/>
  <c r="Q32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13" i="5"/>
  <c r="Y93" i="5"/>
  <c r="Y82" i="5"/>
  <c r="Y75" i="5"/>
  <c r="Y60" i="5"/>
  <c r="Y52" i="5"/>
  <c r="Y43" i="5"/>
  <c r="Y31" i="5"/>
  <c r="Y12" i="5"/>
  <c r="P104" i="5"/>
  <c r="P103" i="5"/>
  <c r="P102" i="5"/>
  <c r="P101" i="5"/>
  <c r="P100" i="5"/>
  <c r="P99" i="5"/>
  <c r="P98" i="5"/>
  <c r="P97" i="5"/>
  <c r="P96" i="5"/>
  <c r="P95" i="5"/>
  <c r="P94" i="5"/>
  <c r="P92" i="5"/>
  <c r="P91" i="5"/>
  <c r="P90" i="5"/>
  <c r="P89" i="5"/>
  <c r="P88" i="5"/>
  <c r="P87" i="5"/>
  <c r="P86" i="5"/>
  <c r="P85" i="5"/>
  <c r="P84" i="5"/>
  <c r="P83" i="5"/>
  <c r="P81" i="5"/>
  <c r="P80" i="5"/>
  <c r="P79" i="5"/>
  <c r="P78" i="5"/>
  <c r="P77" i="5"/>
  <c r="P76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59" i="5"/>
  <c r="P58" i="5"/>
  <c r="P57" i="5"/>
  <c r="P56" i="5"/>
  <c r="P55" i="5"/>
  <c r="P54" i="5"/>
  <c r="P53" i="5"/>
  <c r="P51" i="5"/>
  <c r="P50" i="5"/>
  <c r="P49" i="5"/>
  <c r="P48" i="5"/>
  <c r="P47" i="5"/>
  <c r="P46" i="5"/>
  <c r="P45" i="5"/>
  <c r="P44" i="5"/>
  <c r="P42" i="5"/>
  <c r="P41" i="5"/>
  <c r="P40" i="5"/>
  <c r="P39" i="5"/>
  <c r="P38" i="5"/>
  <c r="P37" i="5"/>
  <c r="P36" i="5"/>
  <c r="P35" i="5"/>
  <c r="P34" i="5"/>
  <c r="P33" i="5"/>
  <c r="P32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O104" i="5"/>
  <c r="O103" i="5"/>
  <c r="O102" i="5"/>
  <c r="O101" i="5"/>
  <c r="O100" i="5"/>
  <c r="O99" i="5"/>
  <c r="O98" i="5"/>
  <c r="O97" i="5"/>
  <c r="O96" i="5"/>
  <c r="O95" i="5"/>
  <c r="O94" i="5"/>
  <c r="O92" i="5"/>
  <c r="O91" i="5"/>
  <c r="O90" i="5"/>
  <c r="O89" i="5"/>
  <c r="O88" i="5"/>
  <c r="O87" i="5"/>
  <c r="O86" i="5"/>
  <c r="O85" i="5"/>
  <c r="O84" i="5"/>
  <c r="O83" i="5"/>
  <c r="O81" i="5"/>
  <c r="O80" i="5"/>
  <c r="O79" i="5"/>
  <c r="O78" i="5"/>
  <c r="O77" i="5"/>
  <c r="O76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59" i="5"/>
  <c r="O58" i="5"/>
  <c r="O57" i="5"/>
  <c r="O56" i="5"/>
  <c r="O55" i="5"/>
  <c r="O54" i="5"/>
  <c r="O53" i="5"/>
  <c r="O51" i="5"/>
  <c r="O50" i="5"/>
  <c r="O49" i="5"/>
  <c r="O48" i="5"/>
  <c r="O47" i="5"/>
  <c r="O46" i="5"/>
  <c r="O45" i="5"/>
  <c r="O44" i="5"/>
  <c r="O42" i="5"/>
  <c r="O41" i="5"/>
  <c r="O40" i="5"/>
  <c r="O39" i="5"/>
  <c r="O38" i="5"/>
  <c r="O37" i="5"/>
  <c r="O36" i="5"/>
  <c r="O35" i="5"/>
  <c r="O34" i="5"/>
  <c r="O33" i="5"/>
  <c r="O32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N104" i="5"/>
  <c r="N103" i="5"/>
  <c r="N102" i="5"/>
  <c r="N101" i="5"/>
  <c r="N100" i="5"/>
  <c r="N99" i="5"/>
  <c r="N98" i="5"/>
  <c r="N97" i="5"/>
  <c r="N96" i="5"/>
  <c r="N95" i="5"/>
  <c r="N94" i="5"/>
  <c r="N92" i="5"/>
  <c r="N91" i="5"/>
  <c r="N90" i="5"/>
  <c r="N89" i="5"/>
  <c r="N88" i="5"/>
  <c r="N87" i="5"/>
  <c r="N86" i="5"/>
  <c r="N85" i="5"/>
  <c r="N84" i="5"/>
  <c r="N83" i="5"/>
  <c r="N81" i="5"/>
  <c r="N80" i="5"/>
  <c r="N79" i="5"/>
  <c r="N78" i="5"/>
  <c r="N77" i="5"/>
  <c r="N76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59" i="5"/>
  <c r="N58" i="5"/>
  <c r="N57" i="5"/>
  <c r="N56" i="5"/>
  <c r="N55" i="5"/>
  <c r="N54" i="5"/>
  <c r="N53" i="5"/>
  <c r="N51" i="5"/>
  <c r="N50" i="5"/>
  <c r="N49" i="5"/>
  <c r="N48" i="5"/>
  <c r="N47" i="5"/>
  <c r="N46" i="5"/>
  <c r="N45" i="5"/>
  <c r="N44" i="5"/>
  <c r="N42" i="5"/>
  <c r="N41" i="5"/>
  <c r="N40" i="5"/>
  <c r="N39" i="5"/>
  <c r="N38" i="5"/>
  <c r="N37" i="5"/>
  <c r="N36" i="5"/>
  <c r="N35" i="5"/>
  <c r="N34" i="5"/>
  <c r="N33" i="5"/>
  <c r="N32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Q93" i="5" l="1"/>
  <c r="Q75" i="5"/>
  <c r="Q82" i="5"/>
  <c r="Q52" i="5"/>
  <c r="Q60" i="5"/>
  <c r="Y11" i="5"/>
  <c r="Q31" i="5"/>
  <c r="Q43" i="5"/>
  <c r="Q12" i="5"/>
  <c r="Q11" i="5" l="1"/>
  <c r="N82" i="5" l="1"/>
  <c r="N60" i="5"/>
  <c r="O52" i="5"/>
  <c r="N12" i="5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E13" i="7"/>
  <c r="D13" i="7"/>
  <c r="C13" i="7"/>
  <c r="O31" i="5" l="1"/>
  <c r="N52" i="5"/>
  <c r="N75" i="5"/>
  <c r="N93" i="5"/>
  <c r="N43" i="5"/>
  <c r="N31" i="5"/>
  <c r="O93" i="5"/>
  <c r="O75" i="5"/>
  <c r="O12" i="5"/>
  <c r="O43" i="5"/>
  <c r="O82" i="5"/>
  <c r="O60" i="5"/>
  <c r="P52" i="5"/>
  <c r="P93" i="5"/>
  <c r="P60" i="5"/>
  <c r="P43" i="5"/>
  <c r="P82" i="5"/>
  <c r="P12" i="5"/>
  <c r="P31" i="5"/>
  <c r="P75" i="5"/>
  <c r="D82" i="7"/>
  <c r="D93" i="7"/>
  <c r="C93" i="7"/>
  <c r="E93" i="7"/>
  <c r="C75" i="7"/>
  <c r="C82" i="7"/>
  <c r="E82" i="7"/>
  <c r="D60" i="7"/>
  <c r="C60" i="7"/>
  <c r="E60" i="7"/>
  <c r="E75" i="7"/>
  <c r="D75" i="7"/>
  <c r="C52" i="7"/>
  <c r="E52" i="7"/>
  <c r="D52" i="7"/>
  <c r="D31" i="7"/>
  <c r="C31" i="7"/>
  <c r="E31" i="7"/>
  <c r="C43" i="7"/>
  <c r="E43" i="7"/>
  <c r="D43" i="7"/>
  <c r="E12" i="7"/>
  <c r="C12" i="7"/>
  <c r="D12" i="7"/>
  <c r="Y12" i="7"/>
  <c r="Z12" i="7"/>
  <c r="Y13" i="7"/>
  <c r="Z13" i="7"/>
  <c r="Y14" i="7"/>
  <c r="Z14" i="7"/>
  <c r="Y15" i="7"/>
  <c r="Z15" i="7"/>
  <c r="Y16" i="7"/>
  <c r="Z16" i="7"/>
  <c r="Y17" i="7"/>
  <c r="AA17" i="7" s="1"/>
  <c r="Z17" i="7"/>
  <c r="Y18" i="7"/>
  <c r="Z18" i="7"/>
  <c r="Y19" i="7"/>
  <c r="Z19" i="7"/>
  <c r="Y20" i="7"/>
  <c r="Z20" i="7"/>
  <c r="Y21" i="7"/>
  <c r="Z21" i="7"/>
  <c r="Y22" i="7"/>
  <c r="Z22" i="7"/>
  <c r="Y23" i="7"/>
  <c r="Z23" i="7"/>
  <c r="Y24" i="7"/>
  <c r="Z24" i="7"/>
  <c r="Y25" i="7"/>
  <c r="Z25" i="7"/>
  <c r="Y26" i="7"/>
  <c r="Z26" i="7"/>
  <c r="Y27" i="7"/>
  <c r="Z27" i="7"/>
  <c r="Y28" i="7"/>
  <c r="Z28" i="7"/>
  <c r="Y29" i="7"/>
  <c r="Z29" i="7"/>
  <c r="Y30" i="7"/>
  <c r="Z30" i="7"/>
  <c r="Y31" i="7"/>
  <c r="Z31" i="7"/>
  <c r="Y32" i="7"/>
  <c r="Z32" i="7"/>
  <c r="Y33" i="7"/>
  <c r="Z33" i="7"/>
  <c r="Y34" i="7"/>
  <c r="AA34" i="7" s="1"/>
  <c r="Z34" i="7"/>
  <c r="Y35" i="7"/>
  <c r="Z35" i="7"/>
  <c r="Y36" i="7"/>
  <c r="Z36" i="7"/>
  <c r="Y37" i="7"/>
  <c r="Z37" i="7"/>
  <c r="Y38" i="7"/>
  <c r="Z38" i="7"/>
  <c r="Y39" i="7"/>
  <c r="Z39" i="7"/>
  <c r="Y40" i="7"/>
  <c r="Z40" i="7"/>
  <c r="Y41" i="7"/>
  <c r="Z41" i="7"/>
  <c r="Y42" i="7"/>
  <c r="Z42" i="7"/>
  <c r="Y43" i="7"/>
  <c r="Z43" i="7"/>
  <c r="Y44" i="7"/>
  <c r="Z44" i="7"/>
  <c r="Y45" i="7"/>
  <c r="Z45" i="7"/>
  <c r="Y46" i="7"/>
  <c r="AA46" i="7" s="1"/>
  <c r="Z46" i="7"/>
  <c r="Y47" i="7"/>
  <c r="Z47" i="7"/>
  <c r="Y48" i="7"/>
  <c r="Z48" i="7"/>
  <c r="Y49" i="7"/>
  <c r="Z49" i="7"/>
  <c r="Y50" i="7"/>
  <c r="Z50" i="7"/>
  <c r="Y51" i="7"/>
  <c r="Z51" i="7"/>
  <c r="Y52" i="7"/>
  <c r="Z52" i="7"/>
  <c r="Y53" i="7"/>
  <c r="Z53" i="7"/>
  <c r="Y54" i="7"/>
  <c r="Z54" i="7"/>
  <c r="Y55" i="7"/>
  <c r="Z55" i="7"/>
  <c r="Y56" i="7"/>
  <c r="Z56" i="7"/>
  <c r="Y57" i="7"/>
  <c r="Z57" i="7"/>
  <c r="Y58" i="7"/>
  <c r="Z58" i="7"/>
  <c r="Y59" i="7"/>
  <c r="Z59" i="7"/>
  <c r="Y60" i="7"/>
  <c r="Z60" i="7"/>
  <c r="Y61" i="7"/>
  <c r="Z61" i="7"/>
  <c r="Y62" i="7"/>
  <c r="Z62" i="7"/>
  <c r="Y63" i="7"/>
  <c r="Z63" i="7"/>
  <c r="Y64" i="7"/>
  <c r="Z64" i="7"/>
  <c r="Y65" i="7"/>
  <c r="Z65" i="7"/>
  <c r="Y66" i="7"/>
  <c r="Z66" i="7"/>
  <c r="Y67" i="7"/>
  <c r="Z67" i="7"/>
  <c r="Y68" i="7"/>
  <c r="Z68" i="7"/>
  <c r="Y69" i="7"/>
  <c r="Z69" i="7"/>
  <c r="Y70" i="7"/>
  <c r="Z70" i="7"/>
  <c r="Y71" i="7"/>
  <c r="Z71" i="7"/>
  <c r="Y72" i="7"/>
  <c r="Z72" i="7"/>
  <c r="Y73" i="7"/>
  <c r="Z73" i="7"/>
  <c r="Y74" i="7"/>
  <c r="Z74" i="7"/>
  <c r="Y75" i="7"/>
  <c r="Z75" i="7"/>
  <c r="Y76" i="7"/>
  <c r="Z76" i="7"/>
  <c r="Y77" i="7"/>
  <c r="Z77" i="7"/>
  <c r="Y78" i="7"/>
  <c r="Z78" i="7"/>
  <c r="Y79" i="7"/>
  <c r="Z79" i="7"/>
  <c r="Y80" i="7"/>
  <c r="Z80" i="7"/>
  <c r="Y81" i="7"/>
  <c r="Z81" i="7"/>
  <c r="Y82" i="7"/>
  <c r="Z82" i="7"/>
  <c r="Y83" i="7"/>
  <c r="Z83" i="7"/>
  <c r="Y84" i="7"/>
  <c r="Z84" i="7"/>
  <c r="Y85" i="7"/>
  <c r="Z85" i="7"/>
  <c r="Y86" i="7"/>
  <c r="Z86" i="7"/>
  <c r="Y87" i="7"/>
  <c r="Z87" i="7"/>
  <c r="Y88" i="7"/>
  <c r="Z88" i="7"/>
  <c r="Y89" i="7"/>
  <c r="Z89" i="7"/>
  <c r="Y90" i="7"/>
  <c r="Z90" i="7"/>
  <c r="Y91" i="7"/>
  <c r="Z91" i="7"/>
  <c r="Y92" i="7"/>
  <c r="Z92" i="7"/>
  <c r="Y93" i="7"/>
  <c r="Z93" i="7"/>
  <c r="Y94" i="7"/>
  <c r="Z94" i="7"/>
  <c r="Y95" i="7"/>
  <c r="Z95" i="7"/>
  <c r="Y96" i="7"/>
  <c r="Z96" i="7"/>
  <c r="Y97" i="7"/>
  <c r="Z97" i="7"/>
  <c r="Y98" i="7"/>
  <c r="Z98" i="7"/>
  <c r="Y99" i="7"/>
  <c r="Z99" i="7"/>
  <c r="Y100" i="7"/>
  <c r="Z100" i="7"/>
  <c r="Y101" i="7"/>
  <c r="Z101" i="7"/>
  <c r="Y102" i="7"/>
  <c r="Z102" i="7"/>
  <c r="Y103" i="7"/>
  <c r="Z103" i="7"/>
  <c r="Y104" i="7"/>
  <c r="Z104" i="7"/>
  <c r="O11" i="5" l="1"/>
  <c r="N11" i="5"/>
  <c r="AA104" i="7"/>
  <c r="AA96" i="7"/>
  <c r="AA88" i="7"/>
  <c r="AA76" i="7"/>
  <c r="AA72" i="7"/>
  <c r="AA60" i="7"/>
  <c r="AA56" i="7"/>
  <c r="AA48" i="7"/>
  <c r="AA44" i="7"/>
  <c r="AA40" i="7"/>
  <c r="AA36" i="7"/>
  <c r="AA32" i="7"/>
  <c r="AA28" i="7"/>
  <c r="AA24" i="7"/>
  <c r="AA20" i="7"/>
  <c r="AA16" i="7"/>
  <c r="AA12" i="7"/>
  <c r="AA100" i="7"/>
  <c r="AA92" i="7"/>
  <c r="AA84" i="7"/>
  <c r="AA80" i="7"/>
  <c r="AA68" i="7"/>
  <c r="AA64" i="7"/>
  <c r="AA52" i="7"/>
  <c r="AA78" i="7"/>
  <c r="AA50" i="7"/>
  <c r="AA38" i="7"/>
  <c r="AA30" i="7"/>
  <c r="AA22" i="7"/>
  <c r="AA18" i="7"/>
  <c r="AA14" i="7"/>
  <c r="AA86" i="7"/>
  <c r="AA74" i="7"/>
  <c r="AA66" i="7"/>
  <c r="AA54" i="7"/>
  <c r="AA42" i="7"/>
  <c r="AA26" i="7"/>
  <c r="AA94" i="7"/>
  <c r="AA62" i="7"/>
  <c r="AA58" i="7"/>
  <c r="AA90" i="7"/>
  <c r="AA102" i="7"/>
  <c r="AA82" i="7"/>
  <c r="AA98" i="7"/>
  <c r="AA70" i="7"/>
  <c r="AA97" i="7"/>
  <c r="AA89" i="7"/>
  <c r="AA81" i="7"/>
  <c r="AA73" i="7"/>
  <c r="AA65" i="7"/>
  <c r="AA61" i="7"/>
  <c r="AA53" i="7"/>
  <c r="AA49" i="7"/>
  <c r="AA45" i="7"/>
  <c r="AA41" i="7"/>
  <c r="AA37" i="7"/>
  <c r="AA33" i="7"/>
  <c r="AA29" i="7"/>
  <c r="AA25" i="7"/>
  <c r="AA21" i="7"/>
  <c r="AA13" i="7"/>
  <c r="AA101" i="7"/>
  <c r="AA93" i="7"/>
  <c r="AA85" i="7"/>
  <c r="AA77" i="7"/>
  <c r="AA69" i="7"/>
  <c r="AA57" i="7"/>
  <c r="AA99" i="7"/>
  <c r="AA87" i="7"/>
  <c r="AA79" i="7"/>
  <c r="AA67" i="7"/>
  <c r="AA59" i="7"/>
  <c r="AA51" i="7"/>
  <c r="AA47" i="7"/>
  <c r="AA39" i="7"/>
  <c r="AA35" i="7"/>
  <c r="AA31" i="7"/>
  <c r="AA27" i="7"/>
  <c r="AA23" i="7"/>
  <c r="AA19" i="7"/>
  <c r="AA15" i="7"/>
  <c r="AA103" i="7"/>
  <c r="AA95" i="7"/>
  <c r="AA91" i="7"/>
  <c r="AA83" i="7"/>
  <c r="AA75" i="7"/>
  <c r="AA71" i="7"/>
  <c r="AA63" i="7"/>
  <c r="AA55" i="7"/>
  <c r="AA43" i="7"/>
  <c r="P11" i="5"/>
  <c r="D11" i="7"/>
  <c r="C11" i="7"/>
  <c r="E11" i="7"/>
  <c r="Z11" i="7"/>
  <c r="U92" i="1"/>
  <c r="U81" i="1"/>
  <c r="U74" i="1"/>
  <c r="U59" i="1"/>
  <c r="U51" i="1"/>
  <c r="U42" i="1"/>
  <c r="U30" i="1"/>
  <c r="U11" i="1"/>
  <c r="R49" i="8"/>
  <c r="N49" i="8"/>
  <c r="AA11" i="7" l="1"/>
  <c r="U10" i="1"/>
  <c r="R92" i="8" l="1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R45" i="8"/>
  <c r="R42" i="8" s="1"/>
  <c r="N45" i="8"/>
  <c r="N42" i="8" s="1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C42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Q10" i="8" l="1"/>
  <c r="I10" i="8"/>
  <c r="N10" i="8"/>
  <c r="G10" i="8"/>
  <c r="J10" i="8"/>
  <c r="O10" i="8"/>
  <c r="P10" i="8"/>
  <c r="F10" i="8"/>
  <c r="H10" i="8"/>
  <c r="C10" i="8"/>
  <c r="K10" i="8"/>
  <c r="E10" i="8"/>
  <c r="M10" i="8"/>
  <c r="L10" i="8"/>
  <c r="D10" i="8"/>
  <c r="R10" i="8"/>
  <c r="X103" i="1" l="1"/>
  <c r="X102" i="1"/>
  <c r="X101" i="1"/>
  <c r="X100" i="1"/>
  <c r="X99" i="1"/>
  <c r="X98" i="1"/>
  <c r="X97" i="1"/>
  <c r="X96" i="1"/>
  <c r="X95" i="1"/>
  <c r="X94" i="1"/>
  <c r="X93" i="1"/>
  <c r="X91" i="1"/>
  <c r="X90" i="1"/>
  <c r="X89" i="1"/>
  <c r="X88" i="1"/>
  <c r="X87" i="1"/>
  <c r="X86" i="1"/>
  <c r="X85" i="1"/>
  <c r="X84" i="1"/>
  <c r="X83" i="1"/>
  <c r="X82" i="1"/>
  <c r="X80" i="1"/>
  <c r="X79" i="1"/>
  <c r="X78" i="1"/>
  <c r="X77" i="1"/>
  <c r="X76" i="1"/>
  <c r="X75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8" i="1"/>
  <c r="X57" i="1"/>
  <c r="X56" i="1"/>
  <c r="X55" i="1"/>
  <c r="X54" i="1"/>
  <c r="X53" i="1"/>
  <c r="X52" i="1"/>
  <c r="X50" i="1"/>
  <c r="X49" i="1"/>
  <c r="X48" i="1"/>
  <c r="X47" i="1"/>
  <c r="X46" i="1"/>
  <c r="X45" i="1"/>
  <c r="X44" i="1"/>
  <c r="X43" i="1"/>
  <c r="X41" i="1"/>
  <c r="X40" i="1"/>
  <c r="X39" i="1"/>
  <c r="X38" i="1"/>
  <c r="X37" i="1"/>
  <c r="X36" i="1"/>
  <c r="X35" i="1"/>
  <c r="X34" i="1"/>
  <c r="X33" i="1"/>
  <c r="X32" i="1"/>
  <c r="X31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R103" i="1" l="1"/>
  <c r="R102" i="1"/>
  <c r="R101" i="1"/>
  <c r="R100" i="1"/>
  <c r="R99" i="1"/>
  <c r="R98" i="1"/>
  <c r="R97" i="1"/>
  <c r="R96" i="1"/>
  <c r="R95" i="1"/>
  <c r="R94" i="1"/>
  <c r="R93" i="1"/>
  <c r="R91" i="1"/>
  <c r="R90" i="1"/>
  <c r="R89" i="1"/>
  <c r="R88" i="1"/>
  <c r="R87" i="1"/>
  <c r="R86" i="1"/>
  <c r="R85" i="1"/>
  <c r="R84" i="1"/>
  <c r="R83" i="1"/>
  <c r="R82" i="1"/>
  <c r="R80" i="1"/>
  <c r="R79" i="1"/>
  <c r="R78" i="1"/>
  <c r="R77" i="1"/>
  <c r="R76" i="1"/>
  <c r="R75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8" i="1"/>
  <c r="R57" i="1"/>
  <c r="R56" i="1"/>
  <c r="R55" i="1"/>
  <c r="R54" i="1"/>
  <c r="R53" i="1"/>
  <c r="R52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2" i="1"/>
  <c r="R31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T92" i="1" l="1"/>
  <c r="S92" i="1"/>
  <c r="T81" i="1"/>
  <c r="S81" i="1"/>
  <c r="T74" i="1"/>
  <c r="S74" i="1"/>
  <c r="T59" i="1"/>
  <c r="S59" i="1"/>
  <c r="T51" i="1"/>
  <c r="S51" i="1"/>
  <c r="T42" i="1"/>
  <c r="S42" i="1"/>
  <c r="T30" i="1"/>
  <c r="S30" i="1"/>
  <c r="T11" i="1"/>
  <c r="S11" i="1"/>
  <c r="X11" i="1" l="1"/>
  <c r="R42" i="1"/>
  <c r="X51" i="1"/>
  <c r="X42" i="1"/>
  <c r="X59" i="1"/>
  <c r="X81" i="1"/>
  <c r="X92" i="1"/>
  <c r="X30" i="1"/>
  <c r="X74" i="1"/>
  <c r="R51" i="1"/>
  <c r="R81" i="1"/>
  <c r="R30" i="1"/>
  <c r="R74" i="1"/>
  <c r="R92" i="1"/>
  <c r="R11" i="1"/>
  <c r="R59" i="1"/>
  <c r="T10" i="1"/>
  <c r="S10" i="1"/>
  <c r="X10" i="1" l="1"/>
  <c r="R10" i="1"/>
</calcChain>
</file>

<file path=xl/sharedStrings.xml><?xml version="1.0" encoding="utf-8"?>
<sst xmlns="http://schemas.openxmlformats.org/spreadsheetml/2006/main" count="2647" uniqueCount="408">
  <si>
    <t>Приложение № 1 к приказу Министерства строительства
и жилищно-коммунального хозяйства Российской Федерации
от 25 апреля 2014 года № 205/пр</t>
  </si>
  <si>
    <t>№ п/п</t>
  </si>
  <si>
    <t>Субъект РФ</t>
  </si>
  <si>
    <t>Реализация в текущем году</t>
  </si>
  <si>
    <t>в части расселяемой площади</t>
  </si>
  <si>
    <t>в части переселямых граждан</t>
  </si>
  <si>
    <t>целевой показатель текущего года</t>
  </si>
  <si>
    <t>достижение целевого показателя текущего года с учетом достижения показателя предыдущих годов</t>
  </si>
  <si>
    <t>тыс.м2</t>
  </si>
  <si>
    <t>тыс. чел.</t>
  </si>
  <si>
    <t>%</t>
  </si>
  <si>
    <t>Российская Федерация</t>
  </si>
  <si>
    <t>ед.</t>
  </si>
  <si>
    <t>…………</t>
  </si>
  <si>
    <t>………..</t>
  </si>
  <si>
    <t>реализовано по программам субъектов за счет собственных средств, нарастающим итогом</t>
  </si>
  <si>
    <t>По сведениям об аварийном жилищном фонде, признанном таковым до 1 января 2017 года и подлежащем расселению до 1 сентября 2025 года</t>
  </si>
  <si>
    <t>в части переселяемых граждан</t>
  </si>
  <si>
    <t>в части переселяемых семей</t>
  </si>
  <si>
    <t>утверждено Минстроем России на 1 января 2019 года (с учетом принятых изменений)</t>
  </si>
  <si>
    <t>реализовано (нарастающим итогом) по программам субъекта РФ (за счет собственных средств)</t>
  </si>
  <si>
    <t>предусмотрено к реализации по действующей программе</t>
  </si>
  <si>
    <t xml:space="preserve">тыс. чел. </t>
  </si>
  <si>
    <t>реализовано по годовому отчету за предыдущий год по программам субъектов за счет собственных средств</t>
  </si>
  <si>
    <t>реализованов текущем году по программам субъектов за счет собственных средств, нарастающим итогом</t>
  </si>
  <si>
    <t>Отчет по мониторингу реализации субъектами Российской Федерации мероприятий по переселению граждан из аварийного жилищного фонда, признанного таковым в связи с физическим износом до 1 января 2017 года,  в части достижения целевых показателей по расселяемой площади и переселяемым гражданам, а также в части количества переселяемых семей, 
и по мониторингу реализации субъектами Российской Федерации программ переселения и других мероприятий по переселению граждан из аварийного жилищного фонда, признанного таковым после 1 января 2012 года (Часть 1)</t>
  </si>
  <si>
    <t>Приложение №1 (продолжение) к приказу Министерства строительства
и жилищно-коммунального хозяйства Российской Федерации
от 25 апреля 2014 года № 205/пр</t>
  </si>
  <si>
    <t>по состоянию на ________________</t>
  </si>
  <si>
    <t>Дальнейшее использование приобретенных 
(построенных) жилых помещений</t>
  </si>
  <si>
    <t>планируется заключить</t>
  </si>
  <si>
    <t>заключено</t>
  </si>
  <si>
    <t>доля заключенных контрактов</t>
  </si>
  <si>
    <t>исполнено</t>
  </si>
  <si>
    <t>доля исполненных контрактов</t>
  </si>
  <si>
    <t xml:space="preserve"> предоставление по договорам  социального найма</t>
  </si>
  <si>
    <t>предоставление по договорам найма жилищного фонда социального использования</t>
  </si>
  <si>
    <t>предоставление по договорам найма жилого помещения маневренного фонда</t>
  </si>
  <si>
    <t>предоставление по договорам мены</t>
  </si>
  <si>
    <t>Федеральный округ</t>
  </si>
  <si>
    <t xml:space="preserve">Контракты на строительство многоквартирных домов </t>
  </si>
  <si>
    <t>Контракты на приобретение жилых помещений у застройщиков в строящихся домах</t>
  </si>
  <si>
    <t>Контракты на приобретение жилых помещений у застройщиков в домах, введенных в эксплуатацию</t>
  </si>
  <si>
    <t>Контракты на приобретение жилых помещений у лиц, не являющихся застройщиками многоквартирных домов, в которых приобретаются помещения</t>
  </si>
  <si>
    <t>Договоры на выплату собственникам жилых помещений возмещения за изымаемые жилые жилые помещения</t>
  </si>
  <si>
    <t>Договоры на выплату собственникам жилых помещений возмещения за изымаемые жилые жилые помещения с предоставлением субсидий на приобретение (строительство) жилых помещений</t>
  </si>
  <si>
    <t>Договоры на выплату собственникам жилых помещений возмещения за изымаемые жилые жилые помещения с предоставлением субсидий на возмещение части расходов на уплату процентов за пользование займом или кредитом</t>
  </si>
  <si>
    <t>Договоры на переселение в свободный  жилищный фонд</t>
  </si>
  <si>
    <t>Приложение № 1
(продолжение)
к приказу
Министерства строительства
и жилищно-коммунального
хозяйства Российской Федерации
от 25 апреля 2014 года № 205/пр</t>
  </si>
  <si>
    <t>Отчет по мониторингу реализации субъектами Российской Федерации мероприятий по переселению граждан из аварийного жилищного фонда, признанного таковым в связи с физическим износом до 1 января 2017 года, в части финансирования (Часть 3)</t>
  </si>
  <si>
    <t>№ пп</t>
  </si>
  <si>
    <t>Субъект Россиской Федерации</t>
  </si>
  <si>
    <t>Общая стоимость программы по переселению 2019-2025 гг.</t>
  </si>
  <si>
    <t>Сумма финансирования мероприятий по переселению по утвержденным заявкам</t>
  </si>
  <si>
    <t>Всего</t>
  </si>
  <si>
    <t>Бюджетная обеспеченность субъектов Российской Федерации</t>
  </si>
  <si>
    <t>всего</t>
  </si>
  <si>
    <t>в т.ч. по источникам финансирования</t>
  </si>
  <si>
    <t>в том числе по источникам финансирования</t>
  </si>
  <si>
    <t>на реализацию мероприятий по переселению, не связанных с приобретением жилых помещений</t>
  </si>
  <si>
    <t>на реализацию мероприятий по переселению, связанных с приобретением жилых помещений</t>
  </si>
  <si>
    <t>предусмотрено в бюджете согласно НПА о бюджете субъекта РФ</t>
  </si>
  <si>
    <t>дефицит</t>
  </si>
  <si>
    <t>планируется внесение изменений в НПА в отчетном периоде</t>
  </si>
  <si>
    <t>средства Фонда</t>
  </si>
  <si>
    <t>средства бюджетов субъектов Российской Федерации</t>
  </si>
  <si>
    <t>средства бюджетов муниципальных образований</t>
  </si>
  <si>
    <t>за счет переселения граждан по договору развития застроенных территорий</t>
  </si>
  <si>
    <t>за счет переселения граждан в свободный муниципальный фонд</t>
  </si>
  <si>
    <t>за счет средств собственников жилых помещений</t>
  </si>
  <si>
    <t>за счет средств иных лиц (инвесторы по договору застроенных территорий)</t>
  </si>
  <si>
    <t xml:space="preserve">выплата собственникам жилых помещений возмещения за изымаемые жилые помещения </t>
  </si>
  <si>
    <t>выплата субсидии на приобретение (строительство) жилых помещений</t>
  </si>
  <si>
    <t>выплата субсидии на возмещение части расходов на уплату процентов за пользование займом или кредитом</t>
  </si>
  <si>
    <t xml:space="preserve"> строительство многоквартирных домов</t>
  </si>
  <si>
    <t>приобретение жилых помещений у застройщиков в строящихся домах</t>
  </si>
  <si>
    <t>приобретение жилых помещений у застройщиков в домах, введенных в эксплуатацию</t>
  </si>
  <si>
    <t xml:space="preserve"> приобретение жилых помещений у лиц, не являющихся застройщиками многоквартирных домов, в которых приобретаются помещения</t>
  </si>
  <si>
    <t>млн.руб.</t>
  </si>
  <si>
    <t>в бюджетах муниципальных образований</t>
  </si>
  <si>
    <t>в бюджетах субъектов РФ</t>
  </si>
  <si>
    <t>в Фонде</t>
  </si>
  <si>
    <t>по отношению к фактически поступившим в бюджеты субъектов РФ и муниципальных образований средствам Фонда</t>
  </si>
  <si>
    <t>по отношению к общей сумме средств Фонда согласно принятым решениям о финансировании</t>
  </si>
  <si>
    <t>по отношению сумме средств Фонда согласно доступным лимитам предоставления финансовой поддержки за счет средств Фонда</t>
  </si>
  <si>
    <t>на реализацию этапа, начавшегося в текущем отчетном периоде</t>
  </si>
  <si>
    <t>Процент кассового исполнения (средства субъекта РФ и средства МО)</t>
  </si>
  <si>
    <t>Справочно: возвращено средств субъекта РФ и муниципальных образований в бюджеты субъекта РФ и муниципальных образований от уплаты по государственным и муниципальным контрактам (накопительно)</t>
  </si>
  <si>
    <t>Перечислено средств бюджетов субъектов РФ  и муниципальных образований (накопительно, с учетом возвратов)</t>
  </si>
  <si>
    <t>Плановый объем софинансирования из средств субъектов РФ и муниципальных образований</t>
  </si>
  <si>
    <t>Остаток на счетах средств Фонда</t>
  </si>
  <si>
    <t xml:space="preserve">Процент кассового исполнения субъектами РФ и муниципальными образованиями (средства Фонда) </t>
  </si>
  <si>
    <t>Справочно: возвращено средств Фонда в бюджеты субъекта РФ и муниципальных образований от уплаты по государственным и муниципальным контрактам (накопительно)</t>
  </si>
  <si>
    <t>Перечислено средств Фонда субъектами РФ  и муниципальными образованиями (накопительно, с учетом возвратов)</t>
  </si>
  <si>
    <t>Справочно: возвращено субъектами Рф и муниципальными образованиями средств финансовой поддержки в Фонд (накопительно)</t>
  </si>
  <si>
    <t>Справочно: зачтено средств Фонда из экономии текущих заявок в заявки последующих лет со счетов бюджетов субъектов РФ и муниципальных образований</t>
  </si>
  <si>
    <t xml:space="preserve">Перечислено средств Фонда в бюджеты субъектов РФ и муниципальных образований (накопительно,с учетом зачетов из экономии по заявкам предыдущих лет) </t>
  </si>
  <si>
    <t>Принято решений о финансировании из средств Фонда по утвержденным заявкам на предоставление финансовой поддержки</t>
  </si>
  <si>
    <t>Доступные лимиты предоставления финансовой поддержки за счет средств Фонда</t>
  </si>
  <si>
    <t>Наименование субъекта</t>
  </si>
  <si>
    <t>Отчет по мониторингу реализации мероприятий по переселению граждан из аварийного жилищного фонда, признанного таковым в связи с физическим износом до 1 января 2017 года, в части кассовых расходов, произведенных субъектами Российской Федерации (часть 3-1)</t>
  </si>
  <si>
    <t>Приложение № 1 (продолжение)
к приказу Министерства строительства
и жилищно-коммунального
хозяйства Российской Федерации
от 25 апреля 2014 года № 205/пр</t>
  </si>
  <si>
    <t>Отчет по мониторингу реализации субъектами Российской Федерации мероприятий по переселению граждан из аварийного жилищного фонда, признанного таковым в связи с физическим износом до 1 января 2012 года,  и подлежащего расселению в 2014-2018 гг.  в части достижения целевых показателей по расселяемой площади и переселяемым гражданам (Часть 4)</t>
  </si>
  <si>
    <t>необходимо реализовать, всего</t>
  </si>
  <si>
    <t>необходимо реализовать с учетом планируемых изменений АЖФ, всего</t>
  </si>
  <si>
    <t>реализовано (нарастающим итогом)</t>
  </si>
  <si>
    <t>осталось реализовать</t>
  </si>
  <si>
    <r>
      <t xml:space="preserve">Отчет по мониторингу реализации субъектами Российской Федерации мероприятий по переселению граждан из аварийного жилищного фонда в части заключения и реализации контрактов  по способам переселения </t>
    </r>
    <r>
      <rPr>
        <b/>
        <sz val="28"/>
        <rFont val="Times New Roman"/>
        <family val="1"/>
        <charset val="204"/>
      </rPr>
      <t xml:space="preserve"> </t>
    </r>
    <r>
      <rPr>
        <b/>
        <sz val="28"/>
        <color rgb="FF000000"/>
        <rFont val="Times New Roman"/>
        <family val="1"/>
        <charset val="204"/>
      </rPr>
      <t>(Часть 2-1)</t>
    </r>
  </si>
  <si>
    <t xml:space="preserve">Заключение договоров, не связанных с приобретением жилых помещений (расселяемая площадь) </t>
  </si>
  <si>
    <t>Заключение контрактов, связанных с приобретением (строительством) жилых помещений (приобретаемая площадь)</t>
  </si>
  <si>
    <t>на реализацию этапов, начавшихся в предыдущих отчетных периодах</t>
  </si>
  <si>
    <t xml:space="preserve"> на реализацию этапов, которые начнутся в будущих отчетных периодах</t>
  </si>
  <si>
    <t xml:space="preserve">предусмотрено к реализации по действующей программе </t>
  </si>
  <si>
    <t xml:space="preserve">реализовано (нарастающим итогом) по действующей программе </t>
  </si>
  <si>
    <t>отклонение от целевого показателя предыдущего года по годовому отчету за предыдущий год  год (по действующей программе)</t>
  </si>
  <si>
    <t>реализовано в текущем году по действующей программе, нарастающим итогом</t>
  </si>
  <si>
    <t>реализовано по действующей программе, нарастающим итогом</t>
  </si>
  <si>
    <t xml:space="preserve">в том числе на обеспечение минимального объема софинансирования программ </t>
  </si>
  <si>
    <t>Фактическая сумма экономии бюджетных средств, в том числе</t>
  </si>
  <si>
    <t>Фактическое возмещение части стоимости жилых помещений, в том числе</t>
  </si>
  <si>
    <t>Общая стоимость заключенных контрактов (договоров), в том числе</t>
  </si>
  <si>
    <t>необходимо средств бюджетов субъектов РФ и местных бюджетов всего</t>
  </si>
  <si>
    <t>Договоры о комплексном и устойчивом развитии застроенных территорий (в том числе с предоставлением субсидий на возмещение расходов)</t>
  </si>
  <si>
    <t xml:space="preserve">выплата субсидии на возмещение расходов по договорам о комплексном и устойчивом развитии застроенных территорий </t>
  </si>
  <si>
    <r>
      <t>Отчет по мониторингу реализации субъектами Российской Федерации мероприятий по переселению граждан из аварийного жилищного фонда в части заключения и реализации контрактов по расселяемой площади</t>
    </r>
    <r>
      <rPr>
        <b/>
        <sz val="28"/>
        <rFont val="Times New Roman"/>
        <family val="1"/>
        <charset val="204"/>
      </rPr>
      <t xml:space="preserve"> </t>
    </r>
    <r>
      <rPr>
        <b/>
        <sz val="28"/>
        <color rgb="FF000000"/>
        <rFont val="Times New Roman"/>
        <family val="1"/>
        <charset val="204"/>
      </rPr>
      <t>(Часть 2)</t>
    </r>
  </si>
  <si>
    <t>Всего заключение контрактов (договоров)  (расселяемая площадь)</t>
  </si>
  <si>
    <t xml:space="preserve">в том числе </t>
  </si>
  <si>
    <t xml:space="preserve">по этапу (этапам), начавшимся в предыдущем отчетном периоде </t>
  </si>
  <si>
    <t xml:space="preserve">по этапу, начавшемуся в текущем отчетном периоде </t>
  </si>
  <si>
    <t>по этапам, которые начнутся в будущих отчетных периодах</t>
  </si>
  <si>
    <t xml:space="preserve">планируется заключить </t>
  </si>
  <si>
    <t xml:space="preserve">заключено </t>
  </si>
  <si>
    <t xml:space="preserve">доля заключенных контрактов </t>
  </si>
  <si>
    <t xml:space="preserve">исполнено </t>
  </si>
  <si>
    <t>(6)+(11)+(16)</t>
  </si>
  <si>
    <t>(7)+(12)+(17)</t>
  </si>
  <si>
    <t>(9)+(14)+(19)</t>
  </si>
  <si>
    <t xml:space="preserve">[ (7)/(6) ]*100 </t>
  </si>
  <si>
    <t xml:space="preserve">[ (9)/(7) ]*100 </t>
  </si>
  <si>
    <t xml:space="preserve">[ (12)/(11) ]*100 </t>
  </si>
  <si>
    <t xml:space="preserve">[ (14)/(12) ]*100 </t>
  </si>
  <si>
    <t xml:space="preserve">[ (17)/(16) ]*100 </t>
  </si>
  <si>
    <t xml:space="preserve">[ (19)/(17) ]*100 </t>
  </si>
  <si>
    <t>Итоги по графе 5 формы 2 Субъекта РФ только по этапу 2019 + Итоги по графе 4 формы 2-1 Субъекта РФ только по этапу 2019</t>
  </si>
  <si>
    <t>Итоги по графе 5 формы 2 Субъекта РФ только по этапу 2020 + Итоги по графе 4 формы 2-1 Субъекта РФ только по этапу 2020</t>
  </si>
  <si>
    <t>Итоги по графе 5 формы 2 Субъекта РФ только по этапу 2021 + Итоги по графе 4 формы 2-1 Субъекта РФ только по этапу 2021</t>
  </si>
  <si>
    <t>Итоги по графе 7 формы 2 Субъекта РФ только по этапу 2019 + Итоги по графе 5 формы 2-1 Субъекта РФ только по этапу 2019</t>
  </si>
  <si>
    <t>Итоги по графе 7 формы 2 Субъекта РФ только по этапу 2020 + Итоги по графе 5 формы 2-1 Субъекта РФ только по этапу 2020</t>
  </si>
  <si>
    <t>Итоги по графе 7 формы 2 Субъекта РФ только по этапу 2021 + Итоги по графе 5 формы 2-1 Субъекта РФ только по этапу 2021</t>
  </si>
  <si>
    <t>Итоги по графе 9 формы 2 Субъекта РФ только по этапу 2019 + Итоги по графе 6 формы 2-1 Субъекта РФ только по этапу 2019</t>
  </si>
  <si>
    <t>Итоги по графе 9 формы 2 Субъекта РФ только по этапу 2020 + Итоги по графе 6 формы 2-1 Субъекта РФ только по этапу 2020</t>
  </si>
  <si>
    <t>Итоги по графе 9 формы 2 Субъекта РФ только по этапу 2021 + Итоги по графе 6 формы 2-1 Субъекта РФ только по этапу 2021</t>
  </si>
  <si>
    <t>Итоги по графе 22 формы 2 Субъекта РФ по всем этапам</t>
  </si>
  <si>
    <t>Итоги по графе 23 формы 2 Субъекта РФ по всем этапам</t>
  </si>
  <si>
    <t>Итоги по графе 24 формы 2 Субъекта РФ по всем этапам</t>
  </si>
  <si>
    <t>Итоги по графе 25 формы 2 Субъекта РФ по всем этапам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</si>
  <si>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</si>
  <si>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</si>
  <si>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</si>
  <si>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</si>
  <si>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</si>
  <si>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ГОРОД МОСКВА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</si>
  <si>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</si>
  <si>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</si>
  <si>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</si>
  <si>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</si>
  <si>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</si>
  <si>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</si>
  <si>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</si>
  <si>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</si>
  <si>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</si>
  <si>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</si>
  <si>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</si>
  <si>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</si>
  <si>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</si>
  <si>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Северо-Западный федеральный округ</t>
  </si>
  <si>
    <t>АРХАНГЕЛЬСКАЯ ОБЛАСТЬ</t>
  </si>
  <si>
    <t>ВОЛОГОДСКАЯ ОБЛАСТЬ</t>
  </si>
  <si>
    <t>ГОРОД САНКТ-ПЕТЕРБУРГ</t>
  </si>
  <si>
    <t>КАЛИНИНГРАДСКАЯ ОБЛАСТЬ</t>
  </si>
  <si>
    <t>ЛЕНИНГРАДСКАЯ ОБЛАСТЬ</t>
  </si>
  <si>
    <t>МУРМАНСКАЯ ОБЛАСТЬ</t>
  </si>
  <si>
    <t>НЕНЕЦКИЙ АВТОНОМНЫЙ ОКРУГ</t>
  </si>
  <si>
    <t>НОВГОРОДСКАЯ ОБЛАСТЬ</t>
  </si>
  <si>
    <t>ПСКОВСКАЯ ОБЛАСТЬ</t>
  </si>
  <si>
    <t>РЕСПУБЛИКА КАРЕЛИЯ</t>
  </si>
  <si>
    <t>РЕСПУБЛИКА КОМИ</t>
  </si>
  <si>
    <t>Южный федеральный округ</t>
  </si>
  <si>
    <t>АСТРАХАНСКАЯ ОБЛАСТЬ</t>
  </si>
  <si>
    <t>ВОЛГОГРАДСКАЯ ОБЛАСТЬ</t>
  </si>
  <si>
    <t>ГОРОД СЕВАСТОПОЛЬ</t>
  </si>
  <si>
    <t>КРАСНОДАРСКИЙ КРАЙ</t>
  </si>
  <si>
    <t>РЕСПУБЛИКА АДЫГЕЯ (АДЫГЕЯ)</t>
  </si>
  <si>
    <t>РЕСПУБЛИКА КАЛМЫКИЯ</t>
  </si>
  <si>
    <t>РЕСПУБЛИКА КРЫМ</t>
  </si>
  <si>
    <t>РОСТОВСКАЯ ОБЛАСТЬ</t>
  </si>
  <si>
    <t>Северо-Кавказский федеральный округ</t>
  </si>
  <si>
    <t>КАБАРДИНО-БАЛКАРСКАЯ РЕСПУБЛИКА</t>
  </si>
  <si>
    <t>КАРАЧАЕВО-ЧЕРКЕССКАЯ РЕСПУБЛИКА</t>
  </si>
  <si>
    <t>РЕСПУБЛИКА ДАГЕСТАН</t>
  </si>
  <si>
    <t>РЕСПУБЛИКА ИНГУШЕТИЯ</t>
  </si>
  <si>
    <t>РЕСПУБЛИКА СЕВЕРНАЯ ОСЕТИЯ - АЛАНИЯ</t>
  </si>
  <si>
    <t>СТАВРОПОЛЬСКИЙ КРАЙ</t>
  </si>
  <si>
    <t>ЧЕЧЕНСКАЯ РЕСПУБЛИКА</t>
  </si>
  <si>
    <t>Приволжский федеральный округ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</si>
  <si>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</si>
  <si>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</si>
  <si>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</si>
  <si>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</si>
  <si>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ПЕРМСКИЙ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</si>
  <si>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</si>
  <si>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</si>
  <si>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</si>
  <si>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</si>
  <si>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САМАРСКАЯ ОБЛАСТЬ</t>
  </si>
  <si>
    <t>САРАТОВСКАЯ ОБЛАСТЬ</t>
  </si>
  <si>
    <t>УДМУРТСКАЯ РЕСПУБЛИКА</t>
  </si>
  <si>
    <t>УЛЬЯНОВСКАЯ ОБЛАСТЬ</t>
  </si>
  <si>
    <t>ЧУВАШСКАЯ РЕСПУБЛИКА - ЧУВАШИЯ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</si>
  <si>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</si>
  <si>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</si>
  <si>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</si>
  <si>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</si>
  <si>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</t>
  </si>
  <si>
    <t>ЧЕЛЯБИНСКАЯ ОБЛАСТЬ</t>
  </si>
  <si>
    <t>ЯМАЛО-НЕНЕЦКИЙ АВТОНОМНЫЙ ОКРУГ</t>
  </si>
  <si>
    <t>Сибирский федеральный округ</t>
  </si>
  <si>
    <t>АЛТАЙСКИЙ КРАЙ</t>
  </si>
  <si>
    <t>ИРКУТСКАЯ ОБЛАСТЬ</t>
  </si>
  <si>
    <t>КЕМЕРОВСКАЯ ОБЛАСТЬ</t>
  </si>
  <si>
    <t>КРАСНОЯРСКИЙ КРАЙ</t>
  </si>
  <si>
    <t>НОВОСИБИРСКАЯ ОБЛАСТЬ</t>
  </si>
  <si>
    <t>ОМСКАЯ ОБЛАСТЬ</t>
  </si>
  <si>
    <t>РЕСПУБЛИКА АЛТАЙ</t>
  </si>
  <si>
    <t>РЕСПУБЛИКА ТЫВА</t>
  </si>
  <si>
    <t>РЕСПУБЛИКА ХАКАСИЯ</t>
  </si>
  <si>
    <t>ТОМСКАЯ ОБЛАСТЬ</t>
  </si>
  <si>
    <t>Дальневосточный федеральный округ</t>
  </si>
  <si>
    <t>АМУРСКАЯ ОБЛАСТЬ</t>
  </si>
  <si>
    <t>ЕВРЕЙСКАЯ АВТОНОМНАЯ ОБЛАСТЬ</t>
  </si>
  <si>
    <t>ЗАБАЙКАЛЬСКИЙ КРАЙ</t>
  </si>
  <si>
    <t>КАМЧАТСКИЙ КРАЙ</t>
  </si>
  <si>
    <t>МАГАДАНСКАЯ ОБЛАСТЬ</t>
  </si>
  <si>
    <t>ПРИМОРСКИЙ КРАЙ</t>
  </si>
  <si>
    <t>РЕСПУБЛИКА БУРЯТИЯ</t>
  </si>
  <si>
    <t>РЕСПУБЛИКА САХА (ЯКУТИЯ)</t>
  </si>
  <si>
    <t>САХАЛИНСКАЯ ОБЛАСТЬ</t>
  </si>
  <si>
    <t>ХАБАРОВСКИЙ КРАЙ</t>
  </si>
  <si>
    <t>ЧУКОТСКИЙ АВТОНОМНЫЙ ОКРУГ</t>
  </si>
  <si>
    <t>Приложение № 1 (продолжение) к приказу Министерства строительства
и жилищно-коммунального хозяйства Российской Федерации
от 25 апреля 2014 года № 205/пр</t>
  </si>
  <si>
    <t>Аварийный жилищный фонд, признанный таковым до 01.01.2012 года, подлежащий расселению в 2014-2017 гг.</t>
  </si>
  <si>
    <t>Аварийный жилищный фонд, признанный таковым до 01.01.2012 года, подлежащий расселению в 2018 г.</t>
  </si>
  <si>
    <t>совокупн.размер 2-х этапов</t>
  </si>
  <si>
    <t>заключено контрактов</t>
  </si>
  <si>
    <t>Расчет цветового индикатора исполнения программы переселения субъектом Российской Фдерации в части заключения контрактов</t>
  </si>
  <si>
    <t>по состоянию на 1 ИЮНЯ 2020 года</t>
  </si>
  <si>
    <t>реализовано в текущем году по программам субъектов за счет собственных средств, нарастающим итогом</t>
  </si>
  <si>
    <t>сумма средств</t>
  </si>
  <si>
    <t xml:space="preserve">реализовано (нарастающим итогом) </t>
  </si>
  <si>
    <t>план расселения на  2019-2020 гг</t>
  </si>
  <si>
    <t>Перечислено средств Фонда в бюджеты субъектов РФ и муниципальных образований</t>
  </si>
  <si>
    <t>Перечислено средств Фонда субъектами РФ  и муниципальными образованиями</t>
  </si>
  <si>
    <t>Процент кассового исполнения субъектами РФ и муниципальными образованиями от доступных лимитов</t>
  </si>
  <si>
    <t xml:space="preserve">Отчет по мониторингу реализации мероприятий по переселению граждан из аварийного жилищного фонда, признанного таковым в связи с физическим износом до 1 января 2017 года
</t>
  </si>
  <si>
    <t>Процент кассового исполнения субъектами РФ и муниципальными образованиями от перечисленных средств лимитов</t>
  </si>
  <si>
    <t>5=4/3</t>
  </si>
  <si>
    <t>11=10/9</t>
  </si>
  <si>
    <t>7=6/3</t>
  </si>
  <si>
    <t>8=6/4</t>
  </si>
  <si>
    <t>14=13/12</t>
  </si>
  <si>
    <t>ГОРОД МОСКВА* (без федеральных средств)</t>
  </si>
  <si>
    <t>ГОРОД САНКТ-ПЕТЕРБУРГ* (без федеральных средств)</t>
  </si>
  <si>
    <t>ГОРОД СЕВАСТОПОЛЬ* (без федеральных средств)</t>
  </si>
  <si>
    <t>* (без федеральных средств)</t>
  </si>
  <si>
    <t>Финансирование программ переселения  2019-2020 гг.</t>
  </si>
  <si>
    <t>Выполнение мероприятий по расселению аварийного жилищного фонда в  2019-2020 гг.</t>
  </si>
  <si>
    <t>факт расселения на  2019-2020 гг</t>
  </si>
  <si>
    <t>по состоянию на 1 ИЮЛЯ 2020 года</t>
  </si>
  <si>
    <t>5+6=</t>
  </si>
  <si>
    <t>9+10=</t>
  </si>
  <si>
    <t>10+11+12</t>
  </si>
  <si>
    <t>Без федеральных средств</t>
  </si>
  <si>
    <t>красный -менее 25%; желтый - 25-80%; зеленый - более 80%</t>
  </si>
  <si>
    <t>красный -менее 50%; желтый - 50-100%; зеленый - более 100%</t>
  </si>
  <si>
    <t>фркт 2019 на уроне плана</t>
  </si>
  <si>
    <t>факт 2020 с перевыполнением</t>
  </si>
  <si>
    <t>по состоянию на 1 АВГУСТА 2020 года</t>
  </si>
  <si>
    <t>Процент кассового исполнения перечисленных на оплату контрактов субъектами РФ и муниципальными образованиями средств от доступных лимитов</t>
  </si>
  <si>
    <t>Процент кассового исполнения полученных субъектами РФ и муниципальными образованиями средств от доступных лимитов</t>
  </si>
  <si>
    <t xml:space="preserve">Процент кассового исполнения перечисленных на оплату контрактов субъектами РФ и муниципальными образованиями средств от полученных из Фонда средств </t>
  </si>
  <si>
    <t xml:space="preserve">Перечислено средств Фонда субъектами РФ  и муниципальными образованиями подрядчикам </t>
  </si>
  <si>
    <t>4=3/2</t>
  </si>
  <si>
    <t>7=6/5</t>
  </si>
  <si>
    <t>8=7/6</t>
  </si>
  <si>
    <t>факт расселения                                  на  2019-2020 гг</t>
  </si>
  <si>
    <t>В части расселяемой площади</t>
  </si>
  <si>
    <t>план расселения на  2019-2020 гг.</t>
  </si>
  <si>
    <t xml:space="preserve">Факт расселения                                  на  2019-2020 гг. (нарастающим итогом) </t>
  </si>
  <si>
    <t>Тыс.м2</t>
  </si>
  <si>
    <t>В части переселяемых граждан</t>
  </si>
  <si>
    <t xml:space="preserve">Реализовано на 2019-2020 гг.  (нарастающим итогом) </t>
  </si>
  <si>
    <t>Доступные лимиты  средств Фонда</t>
  </si>
  <si>
    <t>Перечислено средств Фонда в регионы</t>
  </si>
  <si>
    <t>Касса от доступных лимитов, перечисленных в регионы</t>
  </si>
  <si>
    <t>Перечислено регионами подрядчикам</t>
  </si>
  <si>
    <t xml:space="preserve">Факт расселения на  2019-2020 гг. (нарастающим итогом) </t>
  </si>
  <si>
    <t>Выполнение мероприятий по расселению аварийного жилищного фонда в 2019-2020 гг.</t>
  </si>
  <si>
    <t>Финансирование программ переселения 2019-2020 гг.</t>
  </si>
  <si>
    <t>Новосибирская область</t>
  </si>
  <si>
    <t>Иркутская область</t>
  </si>
  <si>
    <t>Алтайский край</t>
  </si>
  <si>
    <t>Кемеровская область</t>
  </si>
  <si>
    <t>Томская область</t>
  </si>
  <si>
    <t>Красноярский край</t>
  </si>
  <si>
    <t>Омская область</t>
  </si>
  <si>
    <t>Республика Алтай</t>
  </si>
  <si>
    <t>Республика Хакасия</t>
  </si>
  <si>
    <t>Республика Тыва</t>
  </si>
  <si>
    <t>№</t>
  </si>
  <si>
    <t>тыс. м2</t>
  </si>
  <si>
    <t>План расселения на  2019-2020 гг.</t>
  </si>
  <si>
    <t>Субъект Российской Федерации</t>
  </si>
  <si>
    <t>млн руб.</t>
  </si>
  <si>
    <t>Северо-Западный ФО</t>
  </si>
  <si>
    <t>Центральный ФО</t>
  </si>
  <si>
    <t>Приволжский ФО</t>
  </si>
  <si>
    <t>Уральский ФО</t>
  </si>
  <si>
    <t>Южный ФО</t>
  </si>
  <si>
    <t>Сибирский ФО</t>
  </si>
  <si>
    <t>Северо-Кавказский ФО</t>
  </si>
  <si>
    <t>Дальневосточный ФО</t>
  </si>
  <si>
    <t>Выполнение показателя по расселяемой площади, %</t>
  </si>
  <si>
    <t>Перечислено регионами подрядчикам из полученных от Фонда средств</t>
  </si>
  <si>
    <t>Сахалинская область</t>
  </si>
  <si>
    <t>Магаданская область</t>
  </si>
  <si>
    <t>Ханты-Мансийский автономный округ</t>
  </si>
  <si>
    <t>Чукотский автономный округ</t>
  </si>
  <si>
    <t>Ямало-ненецкий автономный округ</t>
  </si>
  <si>
    <t>Воронежская область</t>
  </si>
  <si>
    <t>Курская область</t>
  </si>
  <si>
    <t>Карачаево-Черкесская республика</t>
  </si>
  <si>
    <t>Ненецкий автономный округ</t>
  </si>
  <si>
    <t>Тюменская область</t>
  </si>
  <si>
    <t>Пермский край</t>
  </si>
  <si>
    <t>Ростовская область</t>
  </si>
  <si>
    <t>Краснодарский край</t>
  </si>
  <si>
    <t>Республика Башкортостан</t>
  </si>
  <si>
    <t>Чеченская Республика</t>
  </si>
  <si>
    <t>Владимирская область</t>
  </si>
  <si>
    <t>Челябинская область</t>
  </si>
  <si>
    <t>Камчатский край</t>
  </si>
  <si>
    <t>Ульяновская область</t>
  </si>
  <si>
    <t>Московская область</t>
  </si>
  <si>
    <t>Костромская область</t>
  </si>
  <si>
    <t>Оренбургская область</t>
  </si>
  <si>
    <t>Астраханская область</t>
  </si>
  <si>
    <t>Мурманская область</t>
  </si>
  <si>
    <t>Республика Бурятия</t>
  </si>
  <si>
    <t>Республика Ингушетия</t>
  </si>
  <si>
    <t>Приморский край</t>
  </si>
  <si>
    <t>Калининградская область</t>
  </si>
  <si>
    <t>Республика Карелия</t>
  </si>
  <si>
    <t>Республика Татарстан (Татарстан)</t>
  </si>
  <si>
    <t>Республика Дагестан</t>
  </si>
  <si>
    <t>Свердловская область</t>
  </si>
  <si>
    <t>Тверская область</t>
  </si>
  <si>
    <t>Удмуртская Республика</t>
  </si>
  <si>
    <t>Амурская область</t>
  </si>
  <si>
    <t>Республика Адыгея (Адыгея)</t>
  </si>
  <si>
    <t>Хабаровский край</t>
  </si>
  <si>
    <t>Вологодская область</t>
  </si>
  <si>
    <t>Брянская область</t>
  </si>
  <si>
    <t>Ивановская область</t>
  </si>
  <si>
    <t>Калужская область</t>
  </si>
  <si>
    <t>Республика Северная Осетия - Алания</t>
  </si>
  <si>
    <t>Ярославская область</t>
  </si>
  <si>
    <t>Республика Коми</t>
  </si>
  <si>
    <t>Саратовская область</t>
  </si>
  <si>
    <t>Кабардино-Балкарская республика</t>
  </si>
  <si>
    <t>Белгородская область</t>
  </si>
  <si>
    <t>Чувашская Республика - Чувашия</t>
  </si>
  <si>
    <t>Новгородская область</t>
  </si>
  <si>
    <t>Тамбовская область</t>
  </si>
  <si>
    <t>Ленинградская область</t>
  </si>
  <si>
    <t>Самарская область</t>
  </si>
  <si>
    <t>Нижегородская область</t>
  </si>
  <si>
    <t>Тульская область</t>
  </si>
  <si>
    <t>Смоленская область</t>
  </si>
  <si>
    <t>Республика Саха (Якутия)</t>
  </si>
  <si>
    <t>Пензенская область</t>
  </si>
  <si>
    <t>Волгоградская область</t>
  </si>
  <si>
    <t>Курганская область</t>
  </si>
  <si>
    <t>Рязанская область</t>
  </si>
  <si>
    <t>Липецкая область</t>
  </si>
  <si>
    <t>Архангельская область</t>
  </si>
  <si>
    <t>Ставропольский край</t>
  </si>
  <si>
    <t>Орловская область</t>
  </si>
  <si>
    <t>Республика Марий Эл</t>
  </si>
  <si>
    <t>Забайкальский край</t>
  </si>
  <si>
    <t>Кировская область</t>
  </si>
  <si>
    <t>Республика Калмыкия</t>
  </si>
  <si>
    <t>Еврейская автономная область</t>
  </si>
  <si>
    <t>Республика Мордовия</t>
  </si>
  <si>
    <t>Псковская область</t>
  </si>
  <si>
    <t>Республика Крым</t>
  </si>
  <si>
    <t>Общее количество жителей, проживающих в аварийном жилье, признанным таковым до 1.01.2017</t>
  </si>
  <si>
    <t>выполнение показателей 2019 и 2020 гг. по расселяемой площади выше 145%</t>
  </si>
  <si>
    <t>выполнение показателей  2019 и 2020 гг. по расселяемой площади от 81% до 145%</t>
  </si>
  <si>
    <t>выполнение показателей  2019 и 2020 гг. по расселяемой площади менее 81%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</si>
</sst>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\ _₽_-;\-* #,##0.00\ _₽_-;_-* &quot;-&quot;??\ _₽_-;_-@_-"/>
    <numFmt numFmtId="165" formatCode="0.0000"/>
    <numFmt numFmtId="166" formatCode="#,##0.0"/>
    <numFmt numFmtId="167" formatCode="0.0%"/>
  </numFmts>
  <fonts count="52" x14ac:knownFonts="1">
    <font>
      <sz val="11"/>
      <color theme="1"/>
      <name val="Calibri"/>
      <family val="2"/>
      <charset val="204"/>
      <scheme val="minor"/>
    </font>
    <font>
      <sz val="28"/>
      <color theme="1"/>
      <name val="Times New Roman"/>
      <family val="1"/>
      <charset val="204"/>
    </font>
    <font>
      <b/>
      <sz val="28"/>
      <color rgb="FF000000"/>
      <name val="Times New Roman"/>
      <family val="1"/>
      <charset val="204"/>
    </font>
    <font>
      <b/>
      <sz val="30"/>
      <color rgb="FF000000"/>
      <name val="Times New Roman"/>
      <family val="1"/>
      <charset val="204"/>
    </font>
    <font>
      <sz val="30"/>
      <color rgb="FF000000"/>
      <name val="Times New Roman"/>
      <family val="1"/>
      <charset val="204"/>
    </font>
    <font>
      <sz val="30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28"/>
      <name val="Times New Roman"/>
      <family val="1"/>
      <charset val="204"/>
    </font>
    <font>
      <sz val="32"/>
      <color theme="1"/>
      <name val="Times New Roman"/>
      <family val="1"/>
      <charset val="204"/>
    </font>
    <font>
      <sz val="10"/>
      <name val="Arial Cyr"/>
      <charset val="204"/>
    </font>
    <font>
      <sz val="16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6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38.5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4"/>
      <color theme="1"/>
      <name val="Times New Roman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sz val="28"/>
      <color theme="1"/>
      <name val="Calibri"/>
      <family val="2"/>
      <charset val="204"/>
      <scheme val="minor"/>
    </font>
    <font>
      <sz val="30"/>
      <name val="Times New Roman"/>
      <family val="1"/>
      <charset val="204"/>
    </font>
    <font>
      <sz val="28"/>
      <color indexed="72"/>
      <name val="Times New Roman"/>
      <family val="1"/>
      <charset val="204"/>
    </font>
    <font>
      <b/>
      <sz val="30"/>
      <color theme="1"/>
      <name val="Times New Roman"/>
      <family val="1"/>
      <charset val="204"/>
    </font>
    <font>
      <sz val="26"/>
      <color theme="1"/>
      <name val="Calibri"/>
      <family val="2"/>
      <charset val="204"/>
      <scheme val="minor"/>
    </font>
    <font>
      <b/>
      <sz val="26"/>
      <color rgb="FF000000"/>
      <name val="Times New Roman"/>
      <family val="1"/>
      <charset val="204"/>
    </font>
    <font>
      <i/>
      <sz val="26"/>
      <color theme="1"/>
      <name val="Times New Roman"/>
      <family val="1"/>
      <charset val="204"/>
    </font>
    <font>
      <sz val="26"/>
      <color indexed="72"/>
      <name val="Times New Roman"/>
      <family val="1"/>
      <charset val="204"/>
    </font>
    <font>
      <sz val="26"/>
      <color rgb="FF000000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sz val="28"/>
      <color rgb="FF000000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8"/>
      <name val="Times New Roman"/>
      <family val="1"/>
      <charset val="204"/>
    </font>
    <font>
      <sz val="30"/>
      <color theme="1"/>
      <name val="Calibri"/>
      <family val="2"/>
      <charset val="204"/>
      <scheme val="minor"/>
    </font>
    <font>
      <sz val="36"/>
      <color theme="1"/>
      <name val="Times New Roman"/>
      <family val="1"/>
      <charset val="204"/>
    </font>
    <font>
      <b/>
      <sz val="28"/>
      <color theme="0"/>
      <name val="Times New Roman"/>
      <family val="1"/>
      <charset val="204"/>
    </font>
    <font>
      <sz val="12"/>
      <color theme="1"/>
      <name val="Arial Narrow"/>
      <family val="2"/>
      <charset val="204"/>
    </font>
    <font>
      <sz val="12"/>
      <color rgb="FF000000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22"/>
      <color theme="1"/>
      <name val="Arial Narrow"/>
      <family val="2"/>
      <charset val="204"/>
    </font>
    <font>
      <sz val="22"/>
      <color theme="1"/>
      <name val="Arial Narrow"/>
      <family val="2"/>
      <charset val="204"/>
    </font>
    <font>
      <b/>
      <sz val="22"/>
      <color rgb="FF000000"/>
      <name val="Arial Narrow"/>
      <family val="2"/>
      <charset val="204"/>
    </font>
    <font>
      <sz val="22"/>
      <color rgb="FF000000"/>
      <name val="Arial Narrow"/>
      <family val="2"/>
      <charset val="204"/>
    </font>
    <font>
      <sz val="22"/>
      <name val="Arial Narrow"/>
      <family val="2"/>
      <charset val="204"/>
    </font>
    <font>
      <sz val="16"/>
      <color theme="1"/>
      <name val="Arial Narrow"/>
      <family val="2"/>
      <charset val="204"/>
    </font>
    <font>
      <b/>
      <sz val="22"/>
      <color theme="0"/>
      <name val="Arial Narrow"/>
      <family val="2"/>
      <charset val="204"/>
    </font>
    <font>
      <b/>
      <sz val="22"/>
      <name val="Arial Narrow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E0B4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AE8AA"/>
        <bgColor indexed="64"/>
      </patternFill>
    </fill>
    <fill>
      <patternFill patternType="solid">
        <fgColor rgb="FFFFB7B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rgb="FFFFC7CE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1">
    <xf numFmtId="0" fontId="0" fillId="0" borderId="0"/>
    <xf numFmtId="0" fontId="10" fillId="0" borderId="0"/>
    <xf numFmtId="0" fontId="19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24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68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" fontId="3" fillId="0" borderId="7" xfId="0" applyNumberFormat="1" applyFont="1" applyFill="1" applyBorder="1" applyAlignment="1">
      <alignment horizontal="center" vertical="center"/>
    </xf>
    <xf numFmtId="4" fontId="4" fillId="0" borderId="7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/>
    <xf numFmtId="0" fontId="1" fillId="0" borderId="0" xfId="0" applyFont="1" applyFill="1" applyAlignment="1"/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11" fillId="0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12" fillId="0" borderId="0" xfId="0" applyFont="1" applyFill="1"/>
    <xf numFmtId="0" fontId="0" fillId="0" borderId="0" xfId="0" applyFill="1"/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/>
    <xf numFmtId="165" fontId="14" fillId="0" borderId="0" xfId="0" applyNumberFormat="1" applyFont="1" applyFill="1"/>
    <xf numFmtId="0" fontId="15" fillId="0" borderId="0" xfId="0" applyFont="1" applyFill="1"/>
    <xf numFmtId="0" fontId="11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/>
    <xf numFmtId="0" fontId="18" fillId="0" borderId="0" xfId="0" applyFont="1" applyFill="1" applyAlignment="1">
      <alignment horizontal="center" vertical="center"/>
    </xf>
    <xf numFmtId="0" fontId="20" fillId="0" borderId="0" xfId="0" applyFont="1" applyFill="1"/>
    <xf numFmtId="0" fontId="11" fillId="0" borderId="0" xfId="0" applyFont="1" applyFill="1" applyAlignment="1">
      <alignment horizontal="center"/>
    </xf>
    <xf numFmtId="0" fontId="21" fillId="0" borderId="0" xfId="0" applyFont="1" applyFill="1"/>
    <xf numFmtId="0" fontId="11" fillId="0" borderId="0" xfId="0" applyFont="1" applyFill="1" applyAlignment="1">
      <alignment wrapText="1"/>
    </xf>
    <xf numFmtId="0" fontId="22" fillId="0" borderId="0" xfId="0" applyFont="1" applyFill="1"/>
    <xf numFmtId="0" fontId="23" fillId="0" borderId="0" xfId="0" applyFont="1" applyFill="1" applyAlignment="1">
      <alignment vertical="center"/>
    </xf>
    <xf numFmtId="0" fontId="0" fillId="0" borderId="0" xfId="0" applyAlignment="1"/>
    <xf numFmtId="0" fontId="21" fillId="0" borderId="0" xfId="0" applyFont="1" applyFill="1" applyAlignment="1">
      <alignment horizontal="right" vertical="center" wrapText="1"/>
    </xf>
    <xf numFmtId="0" fontId="13" fillId="0" borderId="0" xfId="0" applyFont="1" applyFill="1" applyAlignment="1">
      <alignment horizontal="center" vertical="center" wrapText="1"/>
    </xf>
    <xf numFmtId="0" fontId="0" fillId="0" borderId="0" xfId="0" applyAlignment="1"/>
    <xf numFmtId="0" fontId="11" fillId="0" borderId="0" xfId="0" applyFont="1" applyAlignment="1">
      <alignment horizontal="right" vertical="center"/>
    </xf>
    <xf numFmtId="0" fontId="13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2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27" fillId="0" borderId="1" xfId="0" applyNumberFormat="1" applyFont="1" applyFill="1" applyBorder="1" applyAlignment="1" applyProtection="1">
      <alignment horizontal="center" vertical="center" wrapText="1"/>
    </xf>
    <xf numFmtId="1" fontId="27" fillId="0" borderId="1" xfId="0" applyNumberFormat="1" applyFont="1" applyFill="1" applyBorder="1" applyAlignment="1" applyProtection="1">
      <alignment horizontal="left" vertical="top" wrapText="1"/>
    </xf>
    <xf numFmtId="0" fontId="4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4" fontId="4" fillId="0" borderId="17" xfId="0" applyNumberFormat="1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center" vertical="center" wrapText="1"/>
    </xf>
    <xf numFmtId="166" fontId="3" fillId="0" borderId="2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 wrapText="1"/>
    </xf>
    <xf numFmtId="0" fontId="29" fillId="0" borderId="0" xfId="0" applyFont="1" applyFill="1"/>
    <xf numFmtId="0" fontId="6" fillId="0" borderId="0" xfId="0" applyFont="1" applyFill="1"/>
    <xf numFmtId="0" fontId="6" fillId="0" borderId="6" xfId="0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30" fillId="0" borderId="3" xfId="0" applyFont="1" applyFill="1" applyBorder="1" applyAlignment="1">
      <alignment horizontal="left" vertical="center" wrapText="1"/>
    </xf>
    <xf numFmtId="4" fontId="30" fillId="0" borderId="2" xfId="0" applyNumberFormat="1" applyFont="1" applyFill="1" applyBorder="1" applyAlignment="1">
      <alignment horizontal="center" vertical="center" wrapText="1"/>
    </xf>
    <xf numFmtId="4" fontId="30" fillId="0" borderId="7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1" fontId="32" fillId="0" borderId="1" xfId="0" applyNumberFormat="1" applyFont="1" applyFill="1" applyBorder="1" applyAlignment="1" applyProtection="1">
      <alignment horizontal="center" vertical="center" wrapText="1"/>
    </xf>
    <xf numFmtId="2" fontId="6" fillId="0" borderId="3" xfId="0" applyNumberFormat="1" applyFont="1" applyFill="1" applyBorder="1" applyAlignment="1">
      <alignment horizontal="left" vertical="center" wrapText="1"/>
    </xf>
    <xf numFmtId="4" fontId="33" fillId="0" borderId="2" xfId="0" applyNumberFormat="1" applyFont="1" applyFill="1" applyBorder="1" applyAlignment="1">
      <alignment horizontal="center" vertical="center" wrapText="1"/>
    </xf>
    <xf numFmtId="4" fontId="33" fillId="0" borderId="7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30" fillId="0" borderId="0" xfId="0" applyFont="1" applyFill="1" applyBorder="1" applyAlignment="1">
      <alignment horizontal="center" vertical="center" wrapText="1"/>
    </xf>
    <xf numFmtId="4" fontId="33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 applyProtection="1">
      <alignment horizontal="left" vertical="top" wrapText="1"/>
    </xf>
    <xf numFmtId="2" fontId="34" fillId="0" borderId="3" xfId="0" applyNumberFormat="1" applyFont="1" applyFill="1" applyBorder="1" applyAlignment="1">
      <alignment horizontal="left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35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25" fillId="0" borderId="0" xfId="0" applyFont="1" applyAlignment="1"/>
    <xf numFmtId="2" fontId="1" fillId="0" borderId="1" xfId="0" applyNumberFormat="1" applyFont="1" applyFill="1" applyBorder="1" applyAlignment="1">
      <alignment horizontal="center" vertical="center"/>
    </xf>
    <xf numFmtId="4" fontId="2" fillId="0" borderId="2" xfId="0" applyNumberFormat="1" applyFont="1" applyFill="1" applyBorder="1" applyAlignment="1">
      <alignment horizontal="center" vertical="center" wrapText="1"/>
    </xf>
    <xf numFmtId="4" fontId="35" fillId="0" borderId="2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2" fontId="36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center" vertical="top" wrapText="1"/>
    </xf>
    <xf numFmtId="4" fontId="35" fillId="2" borderId="2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/>
    </xf>
    <xf numFmtId="4" fontId="2" fillId="0" borderId="18" xfId="0" applyNumberFormat="1" applyFont="1" applyFill="1" applyBorder="1" applyAlignment="1">
      <alignment horizontal="center" vertical="center"/>
    </xf>
    <xf numFmtId="4" fontId="35" fillId="0" borderId="2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0" fontId="26" fillId="5" borderId="1" xfId="0" applyFont="1" applyFill="1" applyBorder="1" applyAlignment="1">
      <alignment horizontal="left" vertical="center" wrapText="1"/>
    </xf>
    <xf numFmtId="0" fontId="1" fillId="4" borderId="0" xfId="0" applyFont="1" applyFill="1"/>
    <xf numFmtId="0" fontId="4" fillId="4" borderId="1" xfId="0" applyFont="1" applyFill="1" applyBorder="1" applyAlignment="1">
      <alignment horizontal="left" vertical="center" wrapText="1"/>
    </xf>
    <xf numFmtId="0" fontId="26" fillId="3" borderId="2" xfId="0" applyFont="1" applyFill="1" applyBorder="1" applyAlignment="1">
      <alignment horizontal="left" vertical="center" wrapText="1"/>
    </xf>
    <xf numFmtId="0" fontId="26" fillId="5" borderId="2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26" fillId="5" borderId="7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right" vertical="center" wrapText="1"/>
    </xf>
    <xf numFmtId="0" fontId="0" fillId="0" borderId="0" xfId="0" applyAlignment="1"/>
    <xf numFmtId="0" fontId="25" fillId="0" borderId="0" xfId="0" applyFont="1" applyAlignment="1"/>
    <xf numFmtId="0" fontId="6" fillId="0" borderId="1" xfId="0" applyFont="1" applyFill="1" applyBorder="1" applyAlignment="1">
      <alignment horizontal="center" vertical="center" wrapText="1"/>
    </xf>
    <xf numFmtId="0" fontId="1" fillId="5" borderId="0" xfId="0" applyFont="1" applyFill="1"/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" fontId="3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/>
    <xf numFmtId="0" fontId="2" fillId="5" borderId="0" xfId="0" applyFont="1" applyFill="1" applyAlignment="1">
      <alignment horizontal="center" vertical="center" wrapText="1"/>
    </xf>
    <xf numFmtId="0" fontId="22" fillId="5" borderId="0" xfId="0" applyFont="1" applyFill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4" fontId="35" fillId="5" borderId="2" xfId="0" applyNumberFormat="1" applyFont="1" applyFill="1" applyBorder="1" applyAlignment="1">
      <alignment horizontal="center" vertical="center"/>
    </xf>
    <xf numFmtId="0" fontId="20" fillId="5" borderId="0" xfId="0" applyFont="1" applyFill="1"/>
    <xf numFmtId="4" fontId="2" fillId="5" borderId="1" xfId="0" applyNumberFormat="1" applyFont="1" applyFill="1" applyBorder="1" applyAlignment="1">
      <alignment horizontal="center" vertical="center" wrapText="1"/>
    </xf>
    <xf numFmtId="2" fontId="36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9" fontId="3" fillId="0" borderId="2" xfId="10" applyFont="1" applyFill="1" applyBorder="1" applyAlignment="1">
      <alignment horizontal="center" vertical="center" wrapText="1"/>
    </xf>
    <xf numFmtId="9" fontId="4" fillId="0" borderId="2" xfId="10" applyFont="1" applyFill="1" applyBorder="1" applyAlignment="1">
      <alignment horizontal="center" vertical="center" wrapText="1"/>
    </xf>
    <xf numFmtId="9" fontId="3" fillId="0" borderId="7" xfId="10" applyFont="1" applyFill="1" applyBorder="1" applyAlignment="1">
      <alignment horizontal="center" vertical="center" wrapText="1"/>
    </xf>
    <xf numFmtId="4" fontId="3" fillId="0" borderId="18" xfId="0" applyNumberFormat="1" applyFont="1" applyFill="1" applyBorder="1" applyAlignment="1">
      <alignment horizontal="center" vertical="center" wrapText="1"/>
    </xf>
    <xf numFmtId="9" fontId="3" fillId="0" borderId="18" xfId="1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9" fontId="3" fillId="0" borderId="1" xfId="10" applyFont="1" applyFill="1" applyBorder="1" applyAlignment="1">
      <alignment horizontal="center" vertical="center" wrapText="1"/>
    </xf>
    <xf numFmtId="9" fontId="2" fillId="0" borderId="2" xfId="10" applyFont="1" applyFill="1" applyBorder="1" applyAlignment="1">
      <alignment horizontal="center" vertical="center"/>
    </xf>
    <xf numFmtId="9" fontId="35" fillId="0" borderId="2" xfId="1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 wrapText="1"/>
    </xf>
    <xf numFmtId="0" fontId="26" fillId="0" borderId="7" xfId="0" applyFont="1" applyFill="1" applyBorder="1" applyAlignment="1">
      <alignment horizontal="left" vertical="center" wrapText="1"/>
    </xf>
    <xf numFmtId="1" fontId="27" fillId="6" borderId="1" xfId="0" applyNumberFormat="1" applyFont="1" applyFill="1" applyBorder="1" applyAlignment="1" applyProtection="1">
      <alignment horizontal="center" vertical="center" wrapText="1"/>
    </xf>
    <xf numFmtId="0" fontId="4" fillId="6" borderId="7" xfId="0" applyFont="1" applyFill="1" applyBorder="1" applyAlignment="1">
      <alignment horizontal="left" vertical="center" wrapText="1"/>
    </xf>
    <xf numFmtId="4" fontId="4" fillId="6" borderId="2" xfId="0" applyNumberFormat="1" applyFont="1" applyFill="1" applyBorder="1" applyAlignment="1">
      <alignment horizontal="center" vertical="center" wrapText="1"/>
    </xf>
    <xf numFmtId="164" fontId="4" fillId="6" borderId="2" xfId="9" applyFont="1" applyFill="1" applyBorder="1" applyAlignment="1">
      <alignment horizontal="center" vertical="center" wrapText="1"/>
    </xf>
    <xf numFmtId="9" fontId="4" fillId="6" borderId="2" xfId="10" applyFont="1" applyFill="1" applyBorder="1" applyAlignment="1">
      <alignment horizontal="center" vertical="center" wrapText="1"/>
    </xf>
    <xf numFmtId="0" fontId="1" fillId="6" borderId="0" xfId="0" applyFont="1" applyFill="1"/>
    <xf numFmtId="0" fontId="26" fillId="6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right" vertical="center" wrapText="1"/>
    </xf>
    <xf numFmtId="0" fontId="0" fillId="0" borderId="0" xfId="0" applyAlignment="1"/>
    <xf numFmtId="0" fontId="25" fillId="0" borderId="0" xfId="0" applyFont="1" applyAlignment="1"/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7" borderId="0" xfId="0" applyFont="1" applyFill="1"/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 wrapText="1"/>
    </xf>
    <xf numFmtId="4" fontId="3" fillId="7" borderId="2" xfId="0" applyNumberFormat="1" applyFont="1" applyFill="1" applyBorder="1" applyAlignment="1">
      <alignment horizontal="center" vertical="center" wrapText="1"/>
    </xf>
    <xf numFmtId="4" fontId="4" fillId="7" borderId="2" xfId="0" applyNumberFormat="1" applyFont="1" applyFill="1" applyBorder="1" applyAlignment="1">
      <alignment horizontal="center" vertical="center" wrapText="1"/>
    </xf>
    <xf numFmtId="0" fontId="26" fillId="8" borderId="2" xfId="0" applyFont="1" applyFill="1" applyBorder="1" applyAlignment="1">
      <alignment horizontal="left" vertical="center" wrapText="1"/>
    </xf>
    <xf numFmtId="0" fontId="26" fillId="3" borderId="7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top"/>
    </xf>
    <xf numFmtId="4" fontId="30" fillId="0" borderId="2" xfId="0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7" xfId="0" applyFont="1" applyFill="1" applyBorder="1" applyAlignment="1">
      <alignment horizontal="left" vertical="center" wrapText="1"/>
    </xf>
    <xf numFmtId="0" fontId="5" fillId="10" borderId="7" xfId="0" applyFont="1" applyFill="1" applyBorder="1" applyAlignment="1">
      <alignment horizontal="left" vertical="center" wrapText="1"/>
    </xf>
    <xf numFmtId="0" fontId="4" fillId="10" borderId="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vertical="top" wrapText="1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9" fontId="4" fillId="0" borderId="1" xfId="10" applyFont="1" applyFill="1" applyBorder="1" applyAlignment="1">
      <alignment horizontal="center" vertical="center" wrapText="1"/>
    </xf>
    <xf numFmtId="4" fontId="35" fillId="0" borderId="1" xfId="0" applyNumberFormat="1" applyFont="1" applyFill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center" vertical="center" wrapText="1"/>
    </xf>
    <xf numFmtId="4" fontId="4" fillId="0" borderId="6" xfId="0" applyNumberFormat="1" applyFont="1" applyFill="1" applyBorder="1" applyAlignment="1">
      <alignment horizontal="center" vertical="center" wrapText="1"/>
    </xf>
    <xf numFmtId="4" fontId="35" fillId="0" borderId="6" xfId="0" applyNumberFormat="1" applyFont="1" applyFill="1" applyBorder="1" applyAlignment="1">
      <alignment horizontal="center" vertical="center"/>
    </xf>
    <xf numFmtId="9" fontId="4" fillId="0" borderId="6" xfId="10" applyFont="1" applyFill="1" applyBorder="1" applyAlignment="1">
      <alignment horizontal="center" vertical="center" wrapText="1"/>
    </xf>
    <xf numFmtId="0" fontId="1" fillId="0" borderId="0" xfId="0" applyFont="1" applyFill="1" applyBorder="1"/>
    <xf numFmtId="4" fontId="4" fillId="0" borderId="0" xfId="0" applyNumberFormat="1" applyFont="1" applyFill="1" applyBorder="1" applyAlignment="1">
      <alignment horizontal="center" vertical="center" wrapText="1"/>
    </xf>
    <xf numFmtId="9" fontId="4" fillId="0" borderId="0" xfId="10" applyFont="1" applyFill="1" applyBorder="1" applyAlignment="1">
      <alignment horizontal="center" vertical="center" wrapText="1"/>
    </xf>
    <xf numFmtId="9" fontId="4" fillId="0" borderId="3" xfId="10" applyFont="1" applyFill="1" applyBorder="1" applyAlignment="1">
      <alignment horizontal="center" vertical="center" wrapText="1"/>
    </xf>
    <xf numFmtId="0" fontId="1" fillId="6" borderId="1" xfId="0" applyFont="1" applyFill="1" applyBorder="1"/>
    <xf numFmtId="164" fontId="4" fillId="6" borderId="1" xfId="9" applyFont="1" applyFill="1" applyBorder="1" applyAlignment="1">
      <alignment horizontal="center" vertical="center" wrapText="1"/>
    </xf>
    <xf numFmtId="9" fontId="4" fillId="6" borderId="1" xfId="10" applyFont="1" applyFill="1" applyBorder="1" applyAlignment="1">
      <alignment horizontal="center" vertical="center" wrapText="1"/>
    </xf>
    <xf numFmtId="4" fontId="4" fillId="6" borderId="19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26" fillId="6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0" fontId="41" fillId="0" borderId="0" xfId="0" applyFont="1" applyFill="1"/>
    <xf numFmtId="4" fontId="42" fillId="0" borderId="0" xfId="0" applyNumberFormat="1" applyFont="1" applyFill="1" applyBorder="1" applyAlignment="1">
      <alignment horizontal="center" vertical="center" wrapText="1"/>
    </xf>
    <xf numFmtId="0" fontId="41" fillId="0" borderId="0" xfId="0" applyFont="1" applyFill="1" applyAlignment="1">
      <alignment wrapText="1"/>
    </xf>
    <xf numFmtId="0" fontId="41" fillId="0" borderId="0" xfId="0" applyFont="1" applyFill="1" applyBorder="1" applyAlignment="1">
      <alignment wrapText="1"/>
    </xf>
    <xf numFmtId="0" fontId="43" fillId="0" borderId="0" xfId="0" applyFont="1" applyFill="1"/>
    <xf numFmtId="167" fontId="41" fillId="0" borderId="0" xfId="10" applyNumberFormat="1" applyFont="1" applyFill="1"/>
    <xf numFmtId="9" fontId="41" fillId="0" borderId="0" xfId="0" applyNumberFormat="1" applyFont="1" applyFill="1" applyAlignment="1">
      <alignment wrapText="1"/>
    </xf>
    <xf numFmtId="0" fontId="44" fillId="13" borderId="1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vertical="center" wrapText="1"/>
    </xf>
    <xf numFmtId="0" fontId="46" fillId="0" borderId="1" xfId="0" applyFont="1" applyFill="1" applyBorder="1" applyAlignment="1">
      <alignment horizontal="left" vertical="center" wrapText="1"/>
    </xf>
    <xf numFmtId="0" fontId="48" fillId="0" borderId="7" xfId="0" applyFont="1" applyFill="1" applyBorder="1" applyAlignment="1">
      <alignment horizontal="left" vertical="center" wrapText="1"/>
    </xf>
    <xf numFmtId="0" fontId="47" fillId="0" borderId="7" xfId="0" applyFont="1" applyFill="1" applyBorder="1" applyAlignment="1">
      <alignment horizontal="left" vertical="center" wrapText="1"/>
    </xf>
    <xf numFmtId="0" fontId="49" fillId="0" borderId="0" xfId="0" applyFont="1" applyFill="1" applyAlignment="1"/>
    <xf numFmtId="4" fontId="47" fillId="0" borderId="1" xfId="0" applyNumberFormat="1" applyFont="1" applyFill="1" applyBorder="1" applyAlignment="1">
      <alignment horizontal="right" vertical="center" wrapText="1"/>
    </xf>
    <xf numFmtId="0" fontId="51" fillId="13" borderId="6" xfId="0" applyFont="1" applyFill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9" fontId="48" fillId="11" borderId="1" xfId="10" applyNumberFormat="1" applyFont="1" applyFill="1" applyBorder="1" applyAlignment="1">
      <alignment horizontal="center" vertical="center"/>
    </xf>
    <xf numFmtId="9" fontId="48" fillId="12" borderId="1" xfId="10" applyNumberFormat="1" applyFont="1" applyFill="1" applyBorder="1" applyAlignment="1">
      <alignment horizontal="center" vertical="center"/>
    </xf>
    <xf numFmtId="9" fontId="51" fillId="12" borderId="1" xfId="10" applyNumberFormat="1" applyFont="1" applyFill="1" applyBorder="1" applyAlignment="1">
      <alignment horizontal="center" vertical="center"/>
    </xf>
    <xf numFmtId="0" fontId="44" fillId="13" borderId="1" xfId="0" applyFont="1" applyFill="1" applyBorder="1" applyAlignment="1">
      <alignment horizontal="center" vertical="center" wrapText="1"/>
    </xf>
    <xf numFmtId="9" fontId="43" fillId="0" borderId="0" xfId="10" applyNumberFormat="1" applyFont="1" applyFill="1"/>
    <xf numFmtId="0" fontId="51" fillId="0" borderId="6" xfId="0" applyFont="1" applyFill="1" applyBorder="1" applyAlignment="1">
      <alignment horizontal="center" vertical="center" wrapText="1"/>
    </xf>
    <xf numFmtId="9" fontId="46" fillId="0" borderId="1" xfId="10" applyFont="1" applyFill="1" applyBorder="1" applyAlignment="1">
      <alignment horizontal="center" vertical="center" wrapText="1"/>
    </xf>
    <xf numFmtId="0" fontId="45" fillId="0" borderId="7" xfId="0" applyFont="1" applyFill="1" applyBorder="1" applyAlignment="1">
      <alignment horizontal="left" vertical="center" wrapText="1"/>
    </xf>
    <xf numFmtId="0" fontId="48" fillId="0" borderId="1" xfId="0" applyFont="1" applyBorder="1" applyAlignment="1">
      <alignment wrapText="1"/>
    </xf>
    <xf numFmtId="0" fontId="51" fillId="0" borderId="1" xfId="0" applyFont="1" applyBorder="1" applyAlignment="1">
      <alignment wrapText="1"/>
    </xf>
    <xf numFmtId="166" fontId="46" fillId="0" borderId="1" xfId="0" applyNumberFormat="1" applyFont="1" applyFill="1" applyBorder="1" applyAlignment="1">
      <alignment horizontal="right"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1" fillId="11" borderId="0" xfId="0" applyFont="1" applyFill="1" applyBorder="1" applyAlignment="1">
      <alignment wrapText="1"/>
    </xf>
    <xf numFmtId="0" fontId="41" fillId="12" borderId="0" xfId="0" applyFont="1" applyFill="1" applyBorder="1" applyAlignment="1">
      <alignment wrapText="1"/>
    </xf>
    <xf numFmtId="0" fontId="41" fillId="14" borderId="0" xfId="0" applyFont="1" applyFill="1" applyBorder="1" applyAlignment="1">
      <alignment wrapText="1"/>
    </xf>
    <xf numFmtId="0" fontId="46" fillId="0" borderId="3" xfId="0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167" fontId="41" fillId="0" borderId="0" xfId="0" applyNumberFormat="1" applyFont="1" applyFill="1" applyAlignment="1">
      <alignment wrapText="1"/>
    </xf>
    <xf numFmtId="0" fontId="51" fillId="13" borderId="1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right" vertical="center" wrapText="1"/>
    </xf>
    <xf numFmtId="4" fontId="46" fillId="0" borderId="1" xfId="0" applyNumberFormat="1" applyFont="1" applyFill="1" applyBorder="1" applyAlignment="1">
      <alignment horizontal="right" vertical="center" wrapText="1"/>
    </xf>
    <xf numFmtId="0" fontId="51" fillId="13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9" fillId="0" borderId="0" xfId="0" applyFont="1" applyFill="1" applyAlignment="1">
      <alignment horizont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39" fillId="0" borderId="1" xfId="0" applyFont="1" applyFill="1" applyBorder="1" applyAlignment="1">
      <alignment horizontal="center" vertical="center" wrapText="1"/>
    </xf>
    <xf numFmtId="0" fontId="44" fillId="13" borderId="1" xfId="0" applyFont="1" applyFill="1" applyBorder="1" applyAlignment="1">
      <alignment horizontal="center" vertical="center" wrapText="1"/>
    </xf>
    <xf numFmtId="0" fontId="44" fillId="13" borderId="3" xfId="0" applyFont="1" applyFill="1" applyBorder="1" applyAlignment="1">
      <alignment horizontal="center" vertical="center" wrapText="1"/>
    </xf>
    <xf numFmtId="0" fontId="44" fillId="13" borderId="4" xfId="0" applyFont="1" applyFill="1" applyBorder="1" applyAlignment="1">
      <alignment horizontal="center" vertical="center" wrapText="1"/>
    </xf>
    <xf numFmtId="0" fontId="44" fillId="13" borderId="5" xfId="0" applyFont="1" applyFill="1" applyBorder="1" applyAlignment="1">
      <alignment horizontal="center" vertical="center" wrapText="1"/>
    </xf>
    <xf numFmtId="0" fontId="51" fillId="13" borderId="6" xfId="0" applyFont="1" applyFill="1" applyBorder="1" applyAlignment="1">
      <alignment horizontal="center" vertical="center" wrapText="1"/>
    </xf>
    <xf numFmtId="0" fontId="51" fillId="13" borderId="15" xfId="0" applyFont="1" applyFill="1" applyBorder="1" applyAlignment="1">
      <alignment horizontal="center" vertical="center" wrapText="1"/>
    </xf>
    <xf numFmtId="0" fontId="51" fillId="13" borderId="14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right" vertical="center" wrapText="1"/>
    </xf>
    <xf numFmtId="0" fontId="25" fillId="0" borderId="0" xfId="0" applyFont="1" applyAlignment="1"/>
    <xf numFmtId="0" fontId="25" fillId="0" borderId="1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/>
    <xf numFmtId="0" fontId="1" fillId="5" borderId="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25" fillId="5" borderId="14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5" borderId="14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5" fillId="0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 wrapText="1"/>
    </xf>
    <xf numFmtId="0" fontId="25" fillId="0" borderId="0" xfId="0" applyFont="1" applyAlignment="1">
      <alignment horizontal="center" vertical="center" wrapText="1"/>
    </xf>
    <xf numFmtId="0" fontId="16" fillId="0" borderId="12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right" vertical="center"/>
    </xf>
    <xf numFmtId="0" fontId="30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10" fontId="45" fillId="0" borderId="1" xfId="0" applyNumberFormat="1" applyFont="1" applyFill="1" applyBorder="1" applyAlignment="1">
      <alignment horizontal="right" vertical="center" wrapText="1"/>
    </xf>
    <xf numFmtId="10" fontId="46" fillId="0" borderId="1" xfId="0" applyNumberFormat="1" applyFont="1" applyFill="1" applyBorder="1" applyAlignment="1">
      <alignment horizontal="right" vertical="center" wrapText="1"/>
    </xf>
  </cellXfs>
  <cellStyles count="11">
    <cellStyle name="Обычный" xfId="0" builtinId="0"/>
    <cellStyle name="Обычный 2" xfId="2" xr:uid="{00000000-0005-0000-0000-000001000000}"/>
    <cellStyle name="Обычный 2 2" xfId="1" xr:uid="{00000000-0005-0000-0000-000002000000}"/>
    <cellStyle name="Обычный 3" xfId="3" xr:uid="{00000000-0005-0000-0000-000003000000}"/>
    <cellStyle name="Обычный 4" xfId="4" xr:uid="{00000000-0005-0000-0000-000004000000}"/>
    <cellStyle name="Обычный 5" xfId="5" xr:uid="{00000000-0005-0000-0000-000005000000}"/>
    <cellStyle name="Обычный 6" xfId="6" xr:uid="{00000000-0005-0000-0000-000006000000}"/>
    <cellStyle name="Обычный 7" xfId="7" xr:uid="{00000000-0005-0000-0000-000007000000}"/>
    <cellStyle name="Обычный 8" xfId="8" xr:uid="{00000000-0005-0000-0000-000008000000}"/>
    <cellStyle name="Процентный" xfId="10" builtinId="5"/>
    <cellStyle name="Финансовый" xfId="9" builtinId="3"/>
  </cellStyles>
  <dxfs count="54">
    <dxf>
      <fill>
        <patternFill>
          <bgColor rgb="FFC6E0B4"/>
        </patternFill>
      </fill>
    </dxf>
    <dxf>
      <fill>
        <patternFill>
          <bgColor rgb="FFFFFF00"/>
        </patternFill>
      </fill>
    </dxf>
    <dxf>
      <fill>
        <patternFill>
          <bgColor rgb="FFFFB7B9"/>
        </patternFill>
      </fill>
    </dxf>
    <dxf>
      <fill>
        <patternFill>
          <bgColor rgb="FFFFB7B7"/>
        </patternFill>
      </fill>
    </dxf>
    <dxf>
      <fill>
        <patternFill>
          <bgColor rgb="FFFFFF00"/>
        </patternFill>
      </fill>
    </dxf>
    <dxf>
      <fill>
        <patternFill>
          <bgColor rgb="FFC6E0B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B7B7"/>
        </patternFill>
      </fill>
    </dxf>
    <dxf>
      <fill>
        <patternFill>
          <bgColor rgb="FFFFFF00"/>
        </patternFill>
      </fill>
    </dxf>
    <dxf>
      <fill>
        <patternFill>
          <bgColor rgb="FFC6E0B4"/>
        </patternFill>
      </fill>
    </dxf>
    <dxf>
      <fill>
        <patternFill>
          <bgColor rgb="FFFFB7B7"/>
        </patternFill>
      </fill>
    </dxf>
    <dxf>
      <fill>
        <patternFill>
          <bgColor rgb="FFFFFF00"/>
        </patternFill>
      </fill>
    </dxf>
    <dxf>
      <fill>
        <patternFill>
          <bgColor rgb="FFC6E0B4"/>
        </patternFill>
      </fill>
    </dxf>
  </dxfs>
  <tableStyles count="1" defaultTableStyle="TableStyleMedium9" defaultPivotStyle="PivotStyleLight16">
    <tableStyle name="Invisible" pivot="0" table="0" count="0" xr9:uid="{A34B9CD3-128F-448C-B476-39539A82F28D}"/>
  </tableStyles>
  <colors>
    <mruColors>
      <color rgb="FFFFC7CE"/>
      <color rgb="FFFFEB9C"/>
      <color rgb="FFC6EFCE"/>
      <color rgb="FFFFFFCC"/>
      <color rgb="FF2047C9"/>
      <color rgb="FF2047FF"/>
      <color rgb="FFEAF3FA"/>
      <color rgb="FFDAEBB5"/>
      <color rgb="FFC6E0B4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3"/>
  <sheetViews>
    <sheetView view="pageBreakPreview" topLeftCell="A7" zoomScale="30" zoomScaleNormal="30" zoomScaleSheetLayoutView="30" workbookViewId="0">
      <selection activeCell="Q5" sqref="Q5:S5"/>
    </sheetView>
  </sheetViews>
  <sheetFormatPr defaultColWidth="9.140625" defaultRowHeight="35.25" x14ac:dyDescent="0.5"/>
  <cols>
    <col min="1" max="1" width="14" style="1" customWidth="1"/>
    <col min="2" max="2" width="143" style="1" customWidth="1"/>
    <col min="3" max="26" width="43.28515625" style="1" customWidth="1"/>
    <col min="27" max="16384" width="9.140625" style="1"/>
  </cols>
  <sheetData>
    <row r="1" spans="1:26" ht="102" customHeight="1" x14ac:dyDescent="0.5">
      <c r="A1" s="288" t="s">
        <v>0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</row>
    <row r="2" spans="1:26" ht="104.25" customHeight="1" x14ac:dyDescent="0.5">
      <c r="A2" s="290" t="s">
        <v>25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</row>
    <row r="3" spans="1:26" ht="35.25" customHeight="1" x14ac:dyDescent="0.5">
      <c r="A3" s="1" t="s">
        <v>254</v>
      </c>
    </row>
    <row r="4" spans="1:26" ht="27.75" customHeight="1" x14ac:dyDescent="0.5"/>
    <row r="5" spans="1:26" ht="117.75" customHeight="1" x14ac:dyDescent="0.5">
      <c r="A5" s="287" t="s">
        <v>1</v>
      </c>
      <c r="B5" s="285" t="s">
        <v>2</v>
      </c>
      <c r="C5" s="287" t="s">
        <v>16</v>
      </c>
      <c r="D5" s="287"/>
      <c r="E5" s="287"/>
      <c r="F5" s="285"/>
      <c r="G5" s="285"/>
      <c r="H5" s="285"/>
      <c r="I5" s="285"/>
      <c r="J5" s="285"/>
      <c r="K5" s="285"/>
      <c r="L5" s="292"/>
      <c r="M5" s="285" t="s">
        <v>3</v>
      </c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6"/>
    </row>
    <row r="6" spans="1:26" ht="78" customHeight="1" x14ac:dyDescent="0.5">
      <c r="A6" s="287"/>
      <c r="B6" s="285"/>
      <c r="C6" s="287" t="s">
        <v>4</v>
      </c>
      <c r="D6" s="287"/>
      <c r="E6" s="287"/>
      <c r="F6" s="287"/>
      <c r="G6" s="293" t="s">
        <v>17</v>
      </c>
      <c r="H6" s="294"/>
      <c r="I6" s="294"/>
      <c r="J6" s="295"/>
      <c r="K6" s="296" t="s">
        <v>18</v>
      </c>
      <c r="L6" s="296"/>
      <c r="M6" s="287" t="s">
        <v>4</v>
      </c>
      <c r="N6" s="287"/>
      <c r="O6" s="287"/>
      <c r="P6" s="287"/>
      <c r="Q6" s="287"/>
      <c r="R6" s="287"/>
      <c r="S6" s="287" t="s">
        <v>5</v>
      </c>
      <c r="T6" s="287"/>
      <c r="U6" s="287"/>
      <c r="V6" s="287"/>
      <c r="W6" s="287"/>
      <c r="X6" s="287"/>
      <c r="Y6" s="291" t="s">
        <v>18</v>
      </c>
      <c r="Z6" s="291"/>
    </row>
    <row r="7" spans="1:26" ht="409.6" customHeight="1" x14ac:dyDescent="0.5">
      <c r="A7" s="287"/>
      <c r="B7" s="285"/>
      <c r="C7" s="8" t="s">
        <v>19</v>
      </c>
      <c r="D7" s="8" t="s">
        <v>111</v>
      </c>
      <c r="E7" s="8" t="s">
        <v>112</v>
      </c>
      <c r="F7" s="8" t="s">
        <v>20</v>
      </c>
      <c r="G7" s="8" t="s">
        <v>19</v>
      </c>
      <c r="H7" s="8" t="s">
        <v>21</v>
      </c>
      <c r="I7" s="8" t="s">
        <v>112</v>
      </c>
      <c r="J7" s="8" t="s">
        <v>20</v>
      </c>
      <c r="K7" s="8" t="s">
        <v>112</v>
      </c>
      <c r="L7" s="11" t="s">
        <v>20</v>
      </c>
      <c r="M7" s="53" t="s">
        <v>6</v>
      </c>
      <c r="N7" s="15" t="s">
        <v>113</v>
      </c>
      <c r="O7" s="53" t="s">
        <v>23</v>
      </c>
      <c r="P7" s="53" t="s">
        <v>114</v>
      </c>
      <c r="Q7" s="53" t="s">
        <v>255</v>
      </c>
      <c r="R7" s="53" t="s">
        <v>7</v>
      </c>
      <c r="S7" s="53" t="s">
        <v>6</v>
      </c>
      <c r="T7" s="15" t="s">
        <v>113</v>
      </c>
      <c r="U7" s="53" t="s">
        <v>23</v>
      </c>
      <c r="V7" s="53" t="s">
        <v>114</v>
      </c>
      <c r="W7" s="53" t="s">
        <v>24</v>
      </c>
      <c r="X7" s="53" t="s">
        <v>7</v>
      </c>
      <c r="Y7" s="53" t="s">
        <v>115</v>
      </c>
      <c r="Z7" s="53" t="s">
        <v>15</v>
      </c>
    </row>
    <row r="8" spans="1:26" ht="69.75" customHeight="1" x14ac:dyDescent="0.5">
      <c r="A8" s="287"/>
      <c r="B8" s="285"/>
      <c r="C8" s="7" t="s">
        <v>8</v>
      </c>
      <c r="D8" s="7" t="s">
        <v>8</v>
      </c>
      <c r="E8" s="7" t="s">
        <v>8</v>
      </c>
      <c r="F8" s="7" t="s">
        <v>8</v>
      </c>
      <c r="G8" s="7" t="s">
        <v>22</v>
      </c>
      <c r="H8" s="7" t="s">
        <v>22</v>
      </c>
      <c r="I8" s="7" t="s">
        <v>22</v>
      </c>
      <c r="J8" s="7" t="s">
        <v>22</v>
      </c>
      <c r="K8" s="7" t="s">
        <v>12</v>
      </c>
      <c r="L8" s="10" t="s">
        <v>12</v>
      </c>
      <c r="M8" s="52" t="s">
        <v>8</v>
      </c>
      <c r="N8" s="52" t="s">
        <v>8</v>
      </c>
      <c r="O8" s="52" t="s">
        <v>8</v>
      </c>
      <c r="P8" s="52" t="s">
        <v>8</v>
      </c>
      <c r="Q8" s="52" t="s">
        <v>8</v>
      </c>
      <c r="R8" s="52" t="s">
        <v>10</v>
      </c>
      <c r="S8" s="52" t="s">
        <v>9</v>
      </c>
      <c r="T8" s="52" t="s">
        <v>9</v>
      </c>
      <c r="U8" s="52" t="s">
        <v>9</v>
      </c>
      <c r="V8" s="52" t="s">
        <v>9</v>
      </c>
      <c r="W8" s="52" t="s">
        <v>9</v>
      </c>
      <c r="X8" s="52" t="s">
        <v>10</v>
      </c>
      <c r="Y8" s="52" t="s">
        <v>12</v>
      </c>
      <c r="Z8" s="52" t="s">
        <v>12</v>
      </c>
    </row>
    <row r="9" spans="1:26" ht="46.5" customHeight="1" x14ac:dyDescent="0.5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  <c r="H9" s="2">
        <v>8</v>
      </c>
      <c r="I9" s="2">
        <v>9</v>
      </c>
      <c r="J9" s="2">
        <v>10</v>
      </c>
      <c r="K9" s="2">
        <v>11</v>
      </c>
      <c r="L9" s="12">
        <v>12</v>
      </c>
      <c r="M9" s="2">
        <v>13</v>
      </c>
      <c r="N9" s="2">
        <v>14</v>
      </c>
      <c r="O9" s="2">
        <v>15</v>
      </c>
      <c r="P9" s="2">
        <v>16</v>
      </c>
      <c r="Q9" s="2">
        <v>17</v>
      </c>
      <c r="R9" s="2">
        <v>18</v>
      </c>
      <c r="S9" s="2">
        <v>19</v>
      </c>
      <c r="T9" s="2">
        <v>20</v>
      </c>
      <c r="U9" s="2">
        <v>21</v>
      </c>
      <c r="V9" s="2">
        <v>22</v>
      </c>
      <c r="W9" s="2">
        <v>23</v>
      </c>
      <c r="X9" s="2">
        <v>24</v>
      </c>
      <c r="Y9" s="2">
        <v>25</v>
      </c>
      <c r="Z9" s="2">
        <v>26</v>
      </c>
    </row>
    <row r="10" spans="1:26" ht="45" customHeight="1" x14ac:dyDescent="0.5">
      <c r="A10" s="3"/>
      <c r="B10" s="16" t="s">
        <v>11</v>
      </c>
      <c r="C10" s="61">
        <f t="shared" ref="C10:L10" si="0">SUM(C11,C30,C42,C51,C59,C74,C81,C92)</f>
        <v>10503.9</v>
      </c>
      <c r="D10" s="61">
        <f t="shared" si="0"/>
        <v>10490.899999999998</v>
      </c>
      <c r="E10" s="61">
        <f t="shared" si="0"/>
        <v>869.74999999999989</v>
      </c>
      <c r="F10" s="61">
        <f t="shared" si="0"/>
        <v>345.58000000000004</v>
      </c>
      <c r="G10" s="61">
        <f t="shared" si="0"/>
        <v>635.95000000000005</v>
      </c>
      <c r="H10" s="61">
        <f t="shared" si="0"/>
        <v>634.11</v>
      </c>
      <c r="I10" s="61">
        <f t="shared" si="0"/>
        <v>53.403000000000006</v>
      </c>
      <c r="J10" s="61">
        <f t="shared" si="0"/>
        <v>21.18</v>
      </c>
      <c r="K10" s="76">
        <f t="shared" si="0"/>
        <v>22074</v>
      </c>
      <c r="L10" s="76">
        <f t="shared" si="0"/>
        <v>8300</v>
      </c>
      <c r="M10" s="63">
        <f t="shared" ref="M10:Q10" si="1">SUM(M11,M30,M42,M51,M59,M74,M81,M92)</f>
        <v>999.9899999999999</v>
      </c>
      <c r="N10" s="61">
        <f t="shared" si="1"/>
        <v>522.03</v>
      </c>
      <c r="O10" s="13">
        <f t="shared" si="1"/>
        <v>283.70999999999998</v>
      </c>
      <c r="P10" s="61">
        <f t="shared" si="1"/>
        <v>206.72</v>
      </c>
      <c r="Q10" s="61">
        <f t="shared" si="1"/>
        <v>61.87</v>
      </c>
      <c r="R10" s="61">
        <f>ROUND(IF(M10&lt;&gt;0,MIN(MAX(0,(P10+N10+O10+Q10)/M10*100),100),0),2)</f>
        <v>100</v>
      </c>
      <c r="S10" s="61">
        <f>SUM(S11,S30,S42,S51,S59,S74,S81,S92)</f>
        <v>54.600000000000009</v>
      </c>
      <c r="T10" s="61">
        <f>SUM(T11,T30,T42,T51,T59,T74,T81,T92)</f>
        <v>32.379999999999995</v>
      </c>
      <c r="U10" s="13">
        <f t="shared" ref="U10" si="2">SUM(U11,U30,U42,U51,U59,U74,U81,U92)</f>
        <v>17.23</v>
      </c>
      <c r="V10" s="61">
        <f>SUM(V11,V30,V42,V51,V59,V74,V81,V92)</f>
        <v>12.82</v>
      </c>
      <c r="W10" s="61">
        <f>SUM(W11,W30,W42,W51,W59,W74,W81,W92)</f>
        <v>3.9499999999999997</v>
      </c>
      <c r="X10" s="64">
        <f>ROUND(IF(S10&lt;&gt;0,MIN(MAX(0,(V10+T10+U10+W10)/S10*100),100),0),2)</f>
        <v>100</v>
      </c>
      <c r="Y10" s="76">
        <f>SUM(Y11,Y30,Y42,Y51,Y59,Y74,Y81,Y92)</f>
        <v>5409</v>
      </c>
      <c r="Z10" s="76">
        <f>SUM(Z11,Z30,Z42,Z51,Z59,Z74,Z81,Z92)</f>
        <v>1481</v>
      </c>
    </row>
    <row r="11" spans="1:26" ht="45" customHeight="1" x14ac:dyDescent="0.5">
      <c r="A11" s="54"/>
      <c r="B11" s="16" t="s">
        <v>155</v>
      </c>
      <c r="C11" s="61">
        <f t="shared" ref="C11:L11" si="3">SUM(C12:C29)</f>
        <v>1439.37</v>
      </c>
      <c r="D11" s="61">
        <f t="shared" si="3"/>
        <v>1426.84</v>
      </c>
      <c r="E11" s="61">
        <f t="shared" si="3"/>
        <v>108.44</v>
      </c>
      <c r="F11" s="61">
        <f t="shared" si="3"/>
        <v>20.79</v>
      </c>
      <c r="G11" s="61">
        <f t="shared" si="3"/>
        <v>86.059999999999988</v>
      </c>
      <c r="H11" s="61">
        <f t="shared" si="3"/>
        <v>83.75</v>
      </c>
      <c r="I11" s="61">
        <f t="shared" si="3"/>
        <v>6.900000000000003</v>
      </c>
      <c r="J11" s="61">
        <f t="shared" si="3"/>
        <v>1.26</v>
      </c>
      <c r="K11" s="76">
        <f t="shared" si="3"/>
        <v>2919</v>
      </c>
      <c r="L11" s="76">
        <f t="shared" si="3"/>
        <v>575</v>
      </c>
      <c r="M11" s="61">
        <f t="shared" ref="M11:Q11" si="4">SUM(M12:M29)</f>
        <v>130.81</v>
      </c>
      <c r="N11" s="61">
        <f t="shared" si="4"/>
        <v>62.129999999999988</v>
      </c>
      <c r="O11" s="13">
        <f t="shared" si="4"/>
        <v>18.069999999999997</v>
      </c>
      <c r="P11" s="61">
        <f t="shared" si="4"/>
        <v>27.990000000000002</v>
      </c>
      <c r="Q11" s="61">
        <f t="shared" si="4"/>
        <v>2.72</v>
      </c>
      <c r="R11" s="61">
        <f t="shared" ref="R11:R74" si="5">ROUND(IF(M11&lt;&gt;0,MIN(MAX(0,(P11+N11+O11+Q11)/M11*100),100),0),2)</f>
        <v>84.79</v>
      </c>
      <c r="S11" s="61">
        <f>SUM(S12:S29)</f>
        <v>7.1400000000000006</v>
      </c>
      <c r="T11" s="61">
        <f>SUM(T12:T29)</f>
        <v>4.04</v>
      </c>
      <c r="U11" s="13">
        <f t="shared" ref="U11" si="6">SUM(U12:U29)</f>
        <v>1.1000000000000001</v>
      </c>
      <c r="V11" s="61">
        <f>SUM(V12:V29)</f>
        <v>1.7900000000000003</v>
      </c>
      <c r="W11" s="61">
        <f>SUM(W12:W29)</f>
        <v>0.16</v>
      </c>
      <c r="X11" s="65">
        <f t="shared" ref="X11:X74" si="7">ROUND(IF(S11&lt;&gt;0,MIN(MAX(0,(V11+T11+U11+W11)/S11*100),100),0),2)</f>
        <v>99.3</v>
      </c>
      <c r="Y11" s="76">
        <f>SUM(Y12:Y29)</f>
        <v>785</v>
      </c>
      <c r="Z11" s="76">
        <f>SUM(Z12:Z29)</f>
        <v>71</v>
      </c>
    </row>
    <row r="12" spans="1:26" ht="45" customHeight="1" x14ac:dyDescent="0.5">
      <c r="A12" s="55">
        <v>1</v>
      </c>
      <c r="B12" s="128" t="s">
        <v>156</v>
      </c>
      <c r="C12" s="62">
        <v>102.54</v>
      </c>
      <c r="D12" s="62">
        <v>102.54</v>
      </c>
      <c r="E12" s="62">
        <v>4.74</v>
      </c>
      <c r="F12" s="62">
        <v>0</v>
      </c>
      <c r="G12" s="62">
        <v>5.0999999999999996</v>
      </c>
      <c r="H12" s="62">
        <v>5.0999999999999996</v>
      </c>
      <c r="I12" s="62">
        <v>0.25</v>
      </c>
      <c r="J12" s="62">
        <v>0</v>
      </c>
      <c r="K12" s="116">
        <v>114</v>
      </c>
      <c r="L12" s="116">
        <v>0</v>
      </c>
      <c r="M12" s="62">
        <v>5.63</v>
      </c>
      <c r="N12" s="62">
        <v>0.9</v>
      </c>
      <c r="O12" s="14">
        <v>0</v>
      </c>
      <c r="P12" s="62">
        <v>3.05</v>
      </c>
      <c r="Q12" s="62">
        <v>0</v>
      </c>
      <c r="R12" s="62">
        <f t="shared" si="5"/>
        <v>70.16</v>
      </c>
      <c r="S12" s="62">
        <v>0.31</v>
      </c>
      <c r="T12" s="62">
        <v>0.03</v>
      </c>
      <c r="U12" s="14">
        <v>0</v>
      </c>
      <c r="V12" s="62">
        <v>0.17</v>
      </c>
      <c r="W12" s="62">
        <v>0</v>
      </c>
      <c r="X12" s="66">
        <f t="shared" si="7"/>
        <v>64.52</v>
      </c>
      <c r="Y12" s="116">
        <v>76</v>
      </c>
      <c r="Z12" s="116">
        <v>0</v>
      </c>
    </row>
    <row r="13" spans="1:26" ht="45" customHeight="1" x14ac:dyDescent="0.5">
      <c r="A13" s="55">
        <v>2</v>
      </c>
      <c r="B13" s="129" t="s">
        <v>157</v>
      </c>
      <c r="C13" s="62">
        <v>25.3</v>
      </c>
      <c r="D13" s="62">
        <v>25.3</v>
      </c>
      <c r="E13" s="62">
        <v>2.4700000000000002</v>
      </c>
      <c r="F13" s="62">
        <v>0</v>
      </c>
      <c r="G13" s="62">
        <v>2.0299999999999998</v>
      </c>
      <c r="H13" s="62">
        <v>2.0299999999999998</v>
      </c>
      <c r="I13" s="62">
        <v>0.15</v>
      </c>
      <c r="J13" s="62">
        <v>0</v>
      </c>
      <c r="K13" s="116">
        <v>65</v>
      </c>
      <c r="L13" s="116">
        <v>0</v>
      </c>
      <c r="M13" s="62">
        <v>2.46</v>
      </c>
      <c r="N13" s="62">
        <v>1.78</v>
      </c>
      <c r="O13" s="14">
        <v>0</v>
      </c>
      <c r="P13" s="62">
        <v>0.35</v>
      </c>
      <c r="Q13" s="62">
        <v>0</v>
      </c>
      <c r="R13" s="62">
        <f t="shared" si="5"/>
        <v>86.59</v>
      </c>
      <c r="S13" s="62">
        <v>0.13</v>
      </c>
      <c r="T13" s="62">
        <v>0.1</v>
      </c>
      <c r="U13" s="14">
        <v>0</v>
      </c>
      <c r="V13" s="62">
        <v>0.03</v>
      </c>
      <c r="W13" s="62">
        <v>0</v>
      </c>
      <c r="X13" s="67">
        <f t="shared" si="7"/>
        <v>100</v>
      </c>
      <c r="Y13" s="116">
        <v>9</v>
      </c>
      <c r="Z13" s="116">
        <v>0</v>
      </c>
    </row>
    <row r="14" spans="1:26" ht="45" customHeight="1" x14ac:dyDescent="0.5">
      <c r="A14" s="56">
        <v>3</v>
      </c>
      <c r="B14" s="128" t="s">
        <v>158</v>
      </c>
      <c r="C14" s="62">
        <v>116.93</v>
      </c>
      <c r="D14" s="62">
        <v>116.93</v>
      </c>
      <c r="E14" s="62">
        <v>10.45</v>
      </c>
      <c r="F14" s="62">
        <v>4.8900000000000006</v>
      </c>
      <c r="G14" s="62">
        <v>6.77</v>
      </c>
      <c r="H14" s="62">
        <v>6.77</v>
      </c>
      <c r="I14" s="62">
        <v>0.58000000000000007</v>
      </c>
      <c r="J14" s="62">
        <v>0.25</v>
      </c>
      <c r="K14" s="116">
        <v>261</v>
      </c>
      <c r="L14" s="116">
        <v>120</v>
      </c>
      <c r="M14" s="62">
        <v>11.35</v>
      </c>
      <c r="N14" s="62">
        <v>5.95</v>
      </c>
      <c r="O14" s="60">
        <v>3.83</v>
      </c>
      <c r="P14" s="62">
        <v>2.91</v>
      </c>
      <c r="Q14" s="62">
        <v>1.06</v>
      </c>
      <c r="R14" s="62">
        <f t="shared" si="5"/>
        <v>100</v>
      </c>
      <c r="S14" s="62">
        <v>0.62</v>
      </c>
      <c r="T14" s="62">
        <v>0.31</v>
      </c>
      <c r="U14" s="14">
        <v>0.19</v>
      </c>
      <c r="V14" s="62">
        <v>0.18</v>
      </c>
      <c r="W14" s="62">
        <v>0.06</v>
      </c>
      <c r="X14" s="68">
        <f t="shared" si="7"/>
        <v>100</v>
      </c>
      <c r="Y14" s="116">
        <v>69</v>
      </c>
      <c r="Z14" s="116">
        <v>25</v>
      </c>
    </row>
    <row r="15" spans="1:26" ht="45" customHeight="1" x14ac:dyDescent="0.5">
      <c r="A15" s="56">
        <v>4</v>
      </c>
      <c r="B15" s="128" t="s">
        <v>159</v>
      </c>
      <c r="C15" s="62">
        <v>53.24</v>
      </c>
      <c r="D15" s="62">
        <v>53.24</v>
      </c>
      <c r="E15" s="62">
        <v>9.6999999999999993</v>
      </c>
      <c r="F15" s="62">
        <v>4.55</v>
      </c>
      <c r="G15" s="62">
        <v>3.39</v>
      </c>
      <c r="H15" s="62">
        <v>3.39</v>
      </c>
      <c r="I15" s="62">
        <v>0.7</v>
      </c>
      <c r="J15" s="62">
        <v>0.36</v>
      </c>
      <c r="K15" s="116">
        <v>307</v>
      </c>
      <c r="L15" s="116">
        <v>177</v>
      </c>
      <c r="M15" s="62">
        <v>5.99</v>
      </c>
      <c r="N15" s="62">
        <v>5.71</v>
      </c>
      <c r="O15" s="9">
        <v>3.41</v>
      </c>
      <c r="P15" s="62">
        <v>3.15</v>
      </c>
      <c r="Q15" s="62">
        <v>1.1399999999999999</v>
      </c>
      <c r="R15" s="62">
        <f t="shared" si="5"/>
        <v>100</v>
      </c>
      <c r="S15" s="62">
        <v>0.33</v>
      </c>
      <c r="T15" s="62">
        <v>0.37</v>
      </c>
      <c r="U15" s="14">
        <v>0.31</v>
      </c>
      <c r="V15" s="62">
        <v>0.28000000000000003</v>
      </c>
      <c r="W15" s="62">
        <v>0.05</v>
      </c>
      <c r="X15" s="67">
        <f t="shared" si="7"/>
        <v>100</v>
      </c>
      <c r="Y15" s="116">
        <v>117</v>
      </c>
      <c r="Z15" s="116">
        <v>25</v>
      </c>
    </row>
    <row r="16" spans="1:26" ht="45" customHeight="1" x14ac:dyDescent="0.5">
      <c r="A16" s="56">
        <v>5</v>
      </c>
      <c r="B16" s="58" t="s">
        <v>160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116">
        <v>0</v>
      </c>
      <c r="L16" s="116">
        <v>0</v>
      </c>
      <c r="M16" s="62">
        <v>0</v>
      </c>
      <c r="N16" s="62">
        <v>0</v>
      </c>
      <c r="O16" s="100">
        <v>0</v>
      </c>
      <c r="P16" s="62">
        <v>0</v>
      </c>
      <c r="Q16" s="62">
        <v>0</v>
      </c>
      <c r="R16" s="62">
        <f t="shared" si="5"/>
        <v>0</v>
      </c>
      <c r="S16" s="62">
        <v>0</v>
      </c>
      <c r="T16" s="62">
        <v>0</v>
      </c>
      <c r="U16" s="14">
        <v>0</v>
      </c>
      <c r="V16" s="62">
        <v>0</v>
      </c>
      <c r="W16" s="62">
        <v>0</v>
      </c>
      <c r="X16" s="74">
        <f t="shared" si="7"/>
        <v>0</v>
      </c>
      <c r="Y16" s="116">
        <v>0</v>
      </c>
      <c r="Z16" s="116">
        <v>0</v>
      </c>
    </row>
    <row r="17" spans="1:26" ht="45" customHeight="1" x14ac:dyDescent="0.5">
      <c r="A17" s="55">
        <v>6</v>
      </c>
      <c r="B17" s="128" t="s">
        <v>161</v>
      </c>
      <c r="C17" s="62">
        <v>22.3</v>
      </c>
      <c r="D17" s="62">
        <v>22.3</v>
      </c>
      <c r="E17" s="62">
        <v>2.4299999999999997</v>
      </c>
      <c r="F17" s="62">
        <v>0</v>
      </c>
      <c r="G17" s="62">
        <v>1.31</v>
      </c>
      <c r="H17" s="62">
        <v>1.31</v>
      </c>
      <c r="I17" s="62">
        <v>0.14000000000000001</v>
      </c>
      <c r="J17" s="62">
        <v>0</v>
      </c>
      <c r="K17" s="116">
        <v>58</v>
      </c>
      <c r="L17" s="116">
        <v>0</v>
      </c>
      <c r="M17" s="62">
        <v>2.42</v>
      </c>
      <c r="N17" s="62">
        <v>1.62</v>
      </c>
      <c r="O17" s="100">
        <v>0</v>
      </c>
      <c r="P17" s="62">
        <v>0.47</v>
      </c>
      <c r="Q17" s="62">
        <v>0</v>
      </c>
      <c r="R17" s="62">
        <f t="shared" si="5"/>
        <v>86.36</v>
      </c>
      <c r="S17" s="62">
        <v>0.13</v>
      </c>
      <c r="T17" s="62">
        <v>0.09</v>
      </c>
      <c r="U17" s="14">
        <v>0</v>
      </c>
      <c r="V17" s="62">
        <v>0.03</v>
      </c>
      <c r="W17" s="62">
        <v>0</v>
      </c>
      <c r="X17" s="74">
        <f t="shared" si="7"/>
        <v>92.31</v>
      </c>
      <c r="Y17" s="116">
        <v>10</v>
      </c>
      <c r="Z17" s="116">
        <v>0</v>
      </c>
    </row>
    <row r="18" spans="1:26" ht="45" customHeight="1" x14ac:dyDescent="0.5">
      <c r="A18" s="55">
        <v>7</v>
      </c>
      <c r="B18" s="130" t="s">
        <v>162</v>
      </c>
      <c r="C18" s="62">
        <v>70.13</v>
      </c>
      <c r="D18" s="62">
        <v>70.13</v>
      </c>
      <c r="E18" s="62">
        <v>2.2600000000000002</v>
      </c>
      <c r="F18" s="62">
        <v>0</v>
      </c>
      <c r="G18" s="62">
        <v>4.45</v>
      </c>
      <c r="H18" s="62">
        <v>4.45</v>
      </c>
      <c r="I18" s="62">
        <v>0.14000000000000001</v>
      </c>
      <c r="J18" s="62">
        <v>0</v>
      </c>
      <c r="K18" s="116">
        <v>50</v>
      </c>
      <c r="L18" s="116">
        <v>0</v>
      </c>
      <c r="M18" s="62">
        <v>6.05</v>
      </c>
      <c r="N18" s="62">
        <v>0.95</v>
      </c>
      <c r="O18" s="100">
        <v>0</v>
      </c>
      <c r="P18" s="62">
        <v>0.46</v>
      </c>
      <c r="Q18" s="62">
        <v>0</v>
      </c>
      <c r="R18" s="62">
        <f t="shared" si="5"/>
        <v>23.31</v>
      </c>
      <c r="S18" s="62">
        <v>0.33</v>
      </c>
      <c r="T18" s="62">
        <v>0.05</v>
      </c>
      <c r="U18" s="14">
        <v>0</v>
      </c>
      <c r="V18" s="62">
        <v>0.04</v>
      </c>
      <c r="W18" s="62">
        <v>0</v>
      </c>
      <c r="X18" s="74">
        <f t="shared" si="7"/>
        <v>27.27</v>
      </c>
      <c r="Y18" s="116">
        <v>11</v>
      </c>
      <c r="Z18" s="116">
        <v>0</v>
      </c>
    </row>
    <row r="19" spans="1:26" ht="45" customHeight="1" x14ac:dyDescent="0.5">
      <c r="A19" s="55">
        <v>8</v>
      </c>
      <c r="B19" s="131" t="s">
        <v>163</v>
      </c>
      <c r="C19" s="62">
        <v>92.96</v>
      </c>
      <c r="D19" s="62">
        <v>92.96</v>
      </c>
      <c r="E19" s="62">
        <v>7.22</v>
      </c>
      <c r="F19" s="62">
        <v>0</v>
      </c>
      <c r="G19" s="62">
        <v>5.61</v>
      </c>
      <c r="H19" s="62">
        <v>5.61</v>
      </c>
      <c r="I19" s="62">
        <v>0.41000000000000003</v>
      </c>
      <c r="J19" s="62">
        <v>0</v>
      </c>
      <c r="K19" s="116">
        <v>206</v>
      </c>
      <c r="L19" s="116">
        <v>0</v>
      </c>
      <c r="M19" s="62">
        <v>5.89</v>
      </c>
      <c r="N19" s="62">
        <v>6.17</v>
      </c>
      <c r="O19" s="100">
        <v>0</v>
      </c>
      <c r="P19" s="62">
        <v>0.22</v>
      </c>
      <c r="Q19" s="62">
        <v>0</v>
      </c>
      <c r="R19" s="62">
        <f t="shared" si="5"/>
        <v>100</v>
      </c>
      <c r="S19" s="62">
        <v>0.32</v>
      </c>
      <c r="T19" s="62">
        <v>0.34</v>
      </c>
      <c r="U19" s="14">
        <v>0</v>
      </c>
      <c r="V19" s="62">
        <v>0.02</v>
      </c>
      <c r="W19" s="62">
        <v>0</v>
      </c>
      <c r="X19" s="74">
        <f t="shared" si="7"/>
        <v>100</v>
      </c>
      <c r="Y19" s="116">
        <v>7</v>
      </c>
      <c r="Z19" s="116">
        <v>0</v>
      </c>
    </row>
    <row r="20" spans="1:26" ht="45" customHeight="1" x14ac:dyDescent="0.5">
      <c r="A20" s="55">
        <v>9</v>
      </c>
      <c r="B20" s="128" t="s">
        <v>164</v>
      </c>
      <c r="C20" s="62">
        <v>17.649999999999999</v>
      </c>
      <c r="D20" s="62">
        <v>17.649999999999999</v>
      </c>
      <c r="E20" s="62">
        <v>4.4000000000000004</v>
      </c>
      <c r="F20" s="62">
        <v>0</v>
      </c>
      <c r="G20" s="62">
        <v>1.29</v>
      </c>
      <c r="H20" s="62">
        <v>1.29</v>
      </c>
      <c r="I20" s="62">
        <v>0.48</v>
      </c>
      <c r="J20" s="62">
        <v>0</v>
      </c>
      <c r="K20" s="116">
        <v>187</v>
      </c>
      <c r="L20" s="116">
        <v>0</v>
      </c>
      <c r="M20" s="62">
        <v>1.45</v>
      </c>
      <c r="N20" s="62">
        <v>4.2</v>
      </c>
      <c r="O20" s="100">
        <v>0</v>
      </c>
      <c r="P20" s="62">
        <v>0</v>
      </c>
      <c r="Q20" s="62">
        <v>0</v>
      </c>
      <c r="R20" s="62">
        <f t="shared" si="5"/>
        <v>100</v>
      </c>
      <c r="S20" s="62">
        <v>0.08</v>
      </c>
      <c r="T20" s="62">
        <v>0.47</v>
      </c>
      <c r="U20" s="14">
        <v>0</v>
      </c>
      <c r="V20" s="62">
        <v>0</v>
      </c>
      <c r="W20" s="62">
        <v>0</v>
      </c>
      <c r="X20" s="74">
        <f t="shared" si="7"/>
        <v>100</v>
      </c>
      <c r="Y20" s="116">
        <v>0</v>
      </c>
      <c r="Z20" s="116">
        <v>0</v>
      </c>
    </row>
    <row r="21" spans="1:26" ht="45" customHeight="1" x14ac:dyDescent="0.5">
      <c r="A21" s="56">
        <v>10</v>
      </c>
      <c r="B21" s="130" t="s">
        <v>165</v>
      </c>
      <c r="C21" s="62">
        <v>114.52</v>
      </c>
      <c r="D21" s="62">
        <v>114.52</v>
      </c>
      <c r="E21" s="62">
        <v>3.04</v>
      </c>
      <c r="F21" s="62">
        <v>0</v>
      </c>
      <c r="G21" s="62">
        <v>6.94</v>
      </c>
      <c r="H21" s="62">
        <v>6.94</v>
      </c>
      <c r="I21" s="62">
        <v>0.22</v>
      </c>
      <c r="J21" s="62">
        <v>0</v>
      </c>
      <c r="K21" s="116">
        <v>78</v>
      </c>
      <c r="L21" s="116">
        <v>0</v>
      </c>
      <c r="M21" s="62">
        <v>10.55</v>
      </c>
      <c r="N21" s="62">
        <v>1.49</v>
      </c>
      <c r="O21" s="100">
        <v>0</v>
      </c>
      <c r="P21" s="62">
        <v>7.0000000000000007E-2</v>
      </c>
      <c r="Q21" s="62">
        <v>0</v>
      </c>
      <c r="R21" s="62">
        <f t="shared" si="5"/>
        <v>14.79</v>
      </c>
      <c r="S21" s="62">
        <v>0.57999999999999996</v>
      </c>
      <c r="T21" s="62">
        <v>0.12</v>
      </c>
      <c r="U21" s="14">
        <v>0</v>
      </c>
      <c r="V21" s="62">
        <v>0.01</v>
      </c>
      <c r="W21" s="62">
        <v>0</v>
      </c>
      <c r="X21" s="74">
        <f t="shared" si="7"/>
        <v>22.41</v>
      </c>
      <c r="Y21" s="116">
        <v>2</v>
      </c>
      <c r="Z21" s="116">
        <v>0</v>
      </c>
    </row>
    <row r="22" spans="1:26" ht="45" customHeight="1" x14ac:dyDescent="0.5">
      <c r="A22" s="56">
        <v>11</v>
      </c>
      <c r="B22" s="132" t="s">
        <v>166</v>
      </c>
      <c r="C22" s="62">
        <v>369.04</v>
      </c>
      <c r="D22" s="62">
        <v>361.47</v>
      </c>
      <c r="E22" s="62">
        <v>35.85</v>
      </c>
      <c r="F22" s="62">
        <v>3.52</v>
      </c>
      <c r="G22" s="62">
        <v>22.59</v>
      </c>
      <c r="H22" s="62">
        <v>20.54</v>
      </c>
      <c r="I22" s="62">
        <v>2.2800000000000002</v>
      </c>
      <c r="J22" s="62">
        <v>0.22999999999999998</v>
      </c>
      <c r="K22" s="116">
        <v>895</v>
      </c>
      <c r="L22" s="116">
        <v>95</v>
      </c>
      <c r="M22" s="62">
        <v>26</v>
      </c>
      <c r="N22" s="62">
        <v>25.15</v>
      </c>
      <c r="O22" s="100">
        <v>3</v>
      </c>
      <c r="P22" s="62">
        <v>7.06</v>
      </c>
      <c r="Q22" s="62">
        <v>0.52</v>
      </c>
      <c r="R22" s="62">
        <f t="shared" si="5"/>
        <v>100</v>
      </c>
      <c r="S22" s="62">
        <v>1.42</v>
      </c>
      <c r="T22" s="62">
        <v>1.66</v>
      </c>
      <c r="U22" s="14">
        <v>0.18</v>
      </c>
      <c r="V22" s="62">
        <v>0.41</v>
      </c>
      <c r="W22" s="62">
        <v>0.05</v>
      </c>
      <c r="X22" s="74">
        <f t="shared" si="7"/>
        <v>100</v>
      </c>
      <c r="Y22" s="116">
        <v>172</v>
      </c>
      <c r="Z22" s="116">
        <v>21</v>
      </c>
    </row>
    <row r="23" spans="1:26" ht="45" customHeight="1" x14ac:dyDescent="0.5">
      <c r="A23" s="55">
        <v>12</v>
      </c>
      <c r="B23" s="130" t="s">
        <v>167</v>
      </c>
      <c r="C23" s="62">
        <v>46.15</v>
      </c>
      <c r="D23" s="62">
        <v>46.15</v>
      </c>
      <c r="E23" s="62">
        <v>1.61</v>
      </c>
      <c r="F23" s="62">
        <v>0</v>
      </c>
      <c r="G23" s="62">
        <v>3.23</v>
      </c>
      <c r="H23" s="62">
        <v>3.23</v>
      </c>
      <c r="I23" s="62">
        <v>0.11</v>
      </c>
      <c r="J23" s="62">
        <v>0</v>
      </c>
      <c r="K23" s="116">
        <v>51</v>
      </c>
      <c r="L23" s="116">
        <v>0</v>
      </c>
      <c r="M23" s="62">
        <v>5.29</v>
      </c>
      <c r="N23" s="62">
        <v>0.62</v>
      </c>
      <c r="O23" s="100">
        <v>0</v>
      </c>
      <c r="P23" s="62">
        <v>0.25</v>
      </c>
      <c r="Q23" s="62">
        <v>0</v>
      </c>
      <c r="R23" s="62">
        <f t="shared" si="5"/>
        <v>16.45</v>
      </c>
      <c r="S23" s="62">
        <v>0.28999999999999998</v>
      </c>
      <c r="T23" s="62">
        <v>0.05</v>
      </c>
      <c r="U23" s="14">
        <v>0</v>
      </c>
      <c r="V23" s="62">
        <v>0.02</v>
      </c>
      <c r="W23" s="62">
        <v>0</v>
      </c>
      <c r="X23" s="74">
        <f t="shared" si="7"/>
        <v>24.14</v>
      </c>
      <c r="Y23" s="116">
        <v>8</v>
      </c>
      <c r="Z23" s="116">
        <v>0</v>
      </c>
    </row>
    <row r="24" spans="1:26" ht="45" customHeight="1" x14ac:dyDescent="0.5">
      <c r="A24" s="55">
        <v>13</v>
      </c>
      <c r="B24" s="128" t="s">
        <v>168</v>
      </c>
      <c r="C24" s="62">
        <v>56.62</v>
      </c>
      <c r="D24" s="62">
        <v>56.62</v>
      </c>
      <c r="E24" s="62">
        <v>3.61</v>
      </c>
      <c r="F24" s="62">
        <v>0</v>
      </c>
      <c r="G24" s="62">
        <v>3.25</v>
      </c>
      <c r="H24" s="62">
        <v>3.25</v>
      </c>
      <c r="I24" s="62">
        <v>0.19</v>
      </c>
      <c r="J24" s="62">
        <v>0</v>
      </c>
      <c r="K24" s="116">
        <v>78</v>
      </c>
      <c r="L24" s="116">
        <v>0</v>
      </c>
      <c r="M24" s="62">
        <v>7.24</v>
      </c>
      <c r="N24" s="62">
        <v>1.99</v>
      </c>
      <c r="O24" s="100">
        <v>0</v>
      </c>
      <c r="P24" s="62">
        <v>0.6</v>
      </c>
      <c r="Q24" s="62">
        <v>0</v>
      </c>
      <c r="R24" s="62">
        <f t="shared" si="5"/>
        <v>35.770000000000003</v>
      </c>
      <c r="S24" s="62">
        <v>0.4</v>
      </c>
      <c r="T24" s="62">
        <v>0.1</v>
      </c>
      <c r="U24" s="14">
        <v>0</v>
      </c>
      <c r="V24" s="62">
        <v>0.03</v>
      </c>
      <c r="W24" s="62">
        <v>0</v>
      </c>
      <c r="X24" s="74">
        <f t="shared" si="7"/>
        <v>32.5</v>
      </c>
      <c r="Y24" s="116">
        <v>15</v>
      </c>
      <c r="Z24" s="116">
        <v>0</v>
      </c>
    </row>
    <row r="25" spans="1:26" ht="45" customHeight="1" x14ac:dyDescent="0.5">
      <c r="A25" s="55">
        <v>14</v>
      </c>
      <c r="B25" s="130" t="s">
        <v>169</v>
      </c>
      <c r="C25" s="62">
        <v>28.6</v>
      </c>
      <c r="D25" s="62">
        <v>28.6</v>
      </c>
      <c r="E25" s="62">
        <v>1.56</v>
      </c>
      <c r="F25" s="62">
        <v>0</v>
      </c>
      <c r="G25" s="62">
        <v>1.69</v>
      </c>
      <c r="H25" s="62">
        <v>1.69</v>
      </c>
      <c r="I25" s="62">
        <v>0.08</v>
      </c>
      <c r="J25" s="62">
        <v>0</v>
      </c>
      <c r="K25" s="116">
        <v>39</v>
      </c>
      <c r="L25" s="116">
        <v>0</v>
      </c>
      <c r="M25" s="62">
        <v>2.94</v>
      </c>
      <c r="N25" s="62">
        <v>0.57999999999999996</v>
      </c>
      <c r="O25" s="100">
        <v>0</v>
      </c>
      <c r="P25" s="62">
        <v>0.56999999999999995</v>
      </c>
      <c r="Q25" s="62">
        <v>0</v>
      </c>
      <c r="R25" s="62">
        <f t="shared" si="5"/>
        <v>39.119999999999997</v>
      </c>
      <c r="S25" s="62">
        <v>0.16</v>
      </c>
      <c r="T25" s="62">
        <v>0.03</v>
      </c>
      <c r="U25" s="14">
        <v>0</v>
      </c>
      <c r="V25" s="62">
        <v>0.03</v>
      </c>
      <c r="W25" s="62">
        <v>0</v>
      </c>
      <c r="X25" s="74">
        <f t="shared" si="7"/>
        <v>37.5</v>
      </c>
      <c r="Y25" s="116">
        <v>13</v>
      </c>
      <c r="Z25" s="116">
        <v>0</v>
      </c>
    </row>
    <row r="26" spans="1:26" ht="45" customHeight="1" x14ac:dyDescent="0.5">
      <c r="A26" s="55">
        <v>15</v>
      </c>
      <c r="B26" s="131" t="s">
        <v>170</v>
      </c>
      <c r="C26" s="62">
        <v>22.21</v>
      </c>
      <c r="D26" s="62">
        <v>22.21</v>
      </c>
      <c r="E26" s="62">
        <v>1.58</v>
      </c>
      <c r="F26" s="62">
        <v>0</v>
      </c>
      <c r="G26" s="62">
        <v>1.51</v>
      </c>
      <c r="H26" s="62">
        <v>1.51</v>
      </c>
      <c r="I26" s="62">
        <v>0.12</v>
      </c>
      <c r="J26" s="62">
        <v>0</v>
      </c>
      <c r="K26" s="116">
        <v>56</v>
      </c>
      <c r="L26" s="116">
        <v>0</v>
      </c>
      <c r="M26" s="62">
        <v>2.8</v>
      </c>
      <c r="N26" s="62">
        <v>0.12</v>
      </c>
      <c r="O26" s="100">
        <v>0</v>
      </c>
      <c r="P26" s="62">
        <v>1.07</v>
      </c>
      <c r="Q26" s="62">
        <v>0</v>
      </c>
      <c r="R26" s="62">
        <f t="shared" si="5"/>
        <v>42.5</v>
      </c>
      <c r="S26" s="62">
        <v>0.15</v>
      </c>
      <c r="T26" s="62">
        <v>0.02</v>
      </c>
      <c r="U26" s="14">
        <v>0</v>
      </c>
      <c r="V26" s="62">
        <v>0.08</v>
      </c>
      <c r="W26" s="62">
        <v>0</v>
      </c>
      <c r="X26" s="74">
        <f t="shared" si="7"/>
        <v>66.67</v>
      </c>
      <c r="Y26" s="116">
        <v>41</v>
      </c>
      <c r="Z26" s="116">
        <v>0</v>
      </c>
    </row>
    <row r="27" spans="1:26" ht="45" customHeight="1" x14ac:dyDescent="0.5">
      <c r="A27" s="55">
        <v>16</v>
      </c>
      <c r="B27" s="132" t="s">
        <v>171</v>
      </c>
      <c r="C27" s="62">
        <v>89.7</v>
      </c>
      <c r="D27" s="62">
        <v>89.7</v>
      </c>
      <c r="E27" s="62">
        <v>3.3</v>
      </c>
      <c r="F27" s="62">
        <v>3.18</v>
      </c>
      <c r="G27" s="62">
        <v>5.15</v>
      </c>
      <c r="H27" s="62">
        <v>5.15</v>
      </c>
      <c r="I27" s="62">
        <v>0.24</v>
      </c>
      <c r="J27" s="62">
        <v>0.16</v>
      </c>
      <c r="K27" s="116">
        <v>100</v>
      </c>
      <c r="L27" s="116">
        <v>58</v>
      </c>
      <c r="M27" s="62">
        <v>6.31</v>
      </c>
      <c r="N27" s="62">
        <v>1.47</v>
      </c>
      <c r="O27" s="100">
        <v>3.18</v>
      </c>
      <c r="P27" s="62">
        <v>0.95</v>
      </c>
      <c r="Q27" s="62">
        <v>0</v>
      </c>
      <c r="R27" s="62">
        <f t="shared" si="5"/>
        <v>88.75</v>
      </c>
      <c r="S27" s="62">
        <v>0.34</v>
      </c>
      <c r="T27" s="62">
        <v>0.13</v>
      </c>
      <c r="U27" s="14">
        <v>0.16</v>
      </c>
      <c r="V27" s="62">
        <v>0.06</v>
      </c>
      <c r="W27" s="62">
        <v>0</v>
      </c>
      <c r="X27" s="74">
        <f t="shared" si="7"/>
        <v>100</v>
      </c>
      <c r="Y27" s="116">
        <v>25</v>
      </c>
      <c r="Z27" s="116">
        <v>0</v>
      </c>
    </row>
    <row r="28" spans="1:26" ht="45" customHeight="1" x14ac:dyDescent="0.5">
      <c r="A28" s="55">
        <v>17</v>
      </c>
      <c r="B28" s="130" t="s">
        <v>172</v>
      </c>
      <c r="C28" s="62">
        <v>107.21</v>
      </c>
      <c r="D28" s="62">
        <v>107.21</v>
      </c>
      <c r="E28" s="62">
        <v>6.93</v>
      </c>
      <c r="F28" s="62">
        <v>3.91</v>
      </c>
      <c r="G28" s="62">
        <v>5.41</v>
      </c>
      <c r="H28" s="62">
        <v>5.41</v>
      </c>
      <c r="I28" s="62">
        <v>0.4</v>
      </c>
      <c r="J28" s="62">
        <v>0.22</v>
      </c>
      <c r="K28" s="116">
        <v>180</v>
      </c>
      <c r="L28" s="116">
        <v>105</v>
      </c>
      <c r="M28" s="62">
        <v>19.25</v>
      </c>
      <c r="N28" s="62">
        <v>1.43</v>
      </c>
      <c r="O28" s="100">
        <v>3.91</v>
      </c>
      <c r="P28" s="62">
        <v>2.8</v>
      </c>
      <c r="Q28" s="62">
        <v>0</v>
      </c>
      <c r="R28" s="62">
        <f t="shared" si="5"/>
        <v>42.29</v>
      </c>
      <c r="S28" s="62">
        <v>1.05</v>
      </c>
      <c r="T28" s="62">
        <v>0.08</v>
      </c>
      <c r="U28" s="14">
        <v>0.22</v>
      </c>
      <c r="V28" s="62">
        <v>0.16</v>
      </c>
      <c r="W28" s="62">
        <v>0</v>
      </c>
      <c r="X28" s="74">
        <f t="shared" si="7"/>
        <v>43.81</v>
      </c>
      <c r="Y28" s="116">
        <v>89</v>
      </c>
      <c r="Z28" s="116">
        <v>0</v>
      </c>
    </row>
    <row r="29" spans="1:26" ht="45" customHeight="1" x14ac:dyDescent="0.5">
      <c r="A29" s="56">
        <v>18</v>
      </c>
      <c r="B29" s="128" t="s">
        <v>173</v>
      </c>
      <c r="C29" s="62">
        <v>104.27</v>
      </c>
      <c r="D29" s="62">
        <v>99.31</v>
      </c>
      <c r="E29" s="62">
        <v>7.2899999999999991</v>
      </c>
      <c r="F29" s="62">
        <v>0.74</v>
      </c>
      <c r="G29" s="62">
        <v>6.34</v>
      </c>
      <c r="H29" s="62">
        <v>6.08</v>
      </c>
      <c r="I29" s="62">
        <v>0.41000000000000003</v>
      </c>
      <c r="J29" s="62">
        <v>0.04</v>
      </c>
      <c r="K29" s="116">
        <v>194</v>
      </c>
      <c r="L29" s="116">
        <v>20</v>
      </c>
      <c r="M29" s="62">
        <v>9.19</v>
      </c>
      <c r="N29" s="62">
        <v>2</v>
      </c>
      <c r="O29" s="100">
        <v>0.74</v>
      </c>
      <c r="P29" s="62">
        <v>4.01</v>
      </c>
      <c r="Q29" s="62">
        <v>0</v>
      </c>
      <c r="R29" s="62">
        <f t="shared" si="5"/>
        <v>73.45</v>
      </c>
      <c r="S29" s="62">
        <v>0.5</v>
      </c>
      <c r="T29" s="62">
        <v>0.09</v>
      </c>
      <c r="U29" s="14">
        <v>0.04</v>
      </c>
      <c r="V29" s="62">
        <v>0.24</v>
      </c>
      <c r="W29" s="62">
        <v>0</v>
      </c>
      <c r="X29" s="74">
        <f t="shared" si="7"/>
        <v>74</v>
      </c>
      <c r="Y29" s="116">
        <v>121</v>
      </c>
      <c r="Z29" s="116">
        <v>0</v>
      </c>
    </row>
    <row r="30" spans="1:26" ht="45" customHeight="1" x14ac:dyDescent="0.5">
      <c r="A30" s="57"/>
      <c r="B30" s="59" t="s">
        <v>174</v>
      </c>
      <c r="C30" s="61">
        <f t="shared" ref="C30:L30" si="8">SUM(C31:C41)</f>
        <v>1408.8200000000002</v>
      </c>
      <c r="D30" s="61">
        <f t="shared" si="8"/>
        <v>1408.8200000000002</v>
      </c>
      <c r="E30" s="61">
        <f t="shared" si="8"/>
        <v>93.36</v>
      </c>
      <c r="F30" s="61">
        <f t="shared" si="8"/>
        <v>10.450000000000001</v>
      </c>
      <c r="G30" s="61">
        <f t="shared" si="8"/>
        <v>82.840000000000018</v>
      </c>
      <c r="H30" s="61">
        <f t="shared" si="8"/>
        <v>82.840000000000018</v>
      </c>
      <c r="I30" s="61">
        <f t="shared" si="8"/>
        <v>5.49</v>
      </c>
      <c r="J30" s="61">
        <f t="shared" si="8"/>
        <v>0.59</v>
      </c>
      <c r="K30" s="76">
        <f t="shared" si="8"/>
        <v>2238</v>
      </c>
      <c r="L30" s="76">
        <f t="shared" si="8"/>
        <v>227</v>
      </c>
      <c r="M30" s="61">
        <f t="shared" ref="M30:Q30" si="9">SUM(M31:M41)</f>
        <v>138.99999999999997</v>
      </c>
      <c r="N30" s="61">
        <f t="shared" si="9"/>
        <v>37.29</v>
      </c>
      <c r="O30" s="61">
        <f t="shared" si="9"/>
        <v>8.74</v>
      </c>
      <c r="P30" s="61">
        <f t="shared" si="9"/>
        <v>35.630000000000003</v>
      </c>
      <c r="Q30" s="61">
        <f t="shared" si="9"/>
        <v>1.71</v>
      </c>
      <c r="R30" s="61">
        <f t="shared" si="5"/>
        <v>59.98</v>
      </c>
      <c r="S30" s="61">
        <f>SUM(S31:S41)</f>
        <v>7.6000000000000014</v>
      </c>
      <c r="T30" s="61">
        <f>SUM(T31:T41)</f>
        <v>2.19</v>
      </c>
      <c r="U30" s="61">
        <f t="shared" ref="U30:W30" si="10">SUM(U31:U41)</f>
        <v>0.49</v>
      </c>
      <c r="V30" s="61">
        <f t="shared" si="10"/>
        <v>2.1700000000000004</v>
      </c>
      <c r="W30" s="61">
        <f t="shared" si="10"/>
        <v>0.1</v>
      </c>
      <c r="X30" s="75">
        <f t="shared" si="7"/>
        <v>65.13</v>
      </c>
      <c r="Y30" s="76">
        <f>SUM(Y31:Y41)</f>
        <v>868</v>
      </c>
      <c r="Z30" s="76">
        <f>SUM(Z31:Z41)</f>
        <v>33</v>
      </c>
    </row>
    <row r="31" spans="1:26" ht="45" customHeight="1" x14ac:dyDescent="0.5">
      <c r="A31" s="56">
        <v>19</v>
      </c>
      <c r="B31" s="131" t="s">
        <v>175</v>
      </c>
      <c r="C31" s="62">
        <v>476.6</v>
      </c>
      <c r="D31" s="62">
        <v>476.6</v>
      </c>
      <c r="E31" s="62">
        <v>13.42</v>
      </c>
      <c r="F31" s="62">
        <v>0</v>
      </c>
      <c r="G31" s="62">
        <v>27.35</v>
      </c>
      <c r="H31" s="62">
        <v>27.35</v>
      </c>
      <c r="I31" s="62">
        <v>0.74</v>
      </c>
      <c r="J31" s="62">
        <v>0</v>
      </c>
      <c r="K31" s="116">
        <v>288</v>
      </c>
      <c r="L31" s="116">
        <v>0</v>
      </c>
      <c r="M31" s="62">
        <v>38.82</v>
      </c>
      <c r="N31" s="62">
        <v>3.33</v>
      </c>
      <c r="O31" s="100">
        <v>0</v>
      </c>
      <c r="P31" s="62">
        <v>4.66</v>
      </c>
      <c r="Q31" s="62">
        <v>0</v>
      </c>
      <c r="R31" s="62">
        <f t="shared" si="5"/>
        <v>20.58</v>
      </c>
      <c r="S31" s="62">
        <v>2.12</v>
      </c>
      <c r="T31" s="62">
        <v>0.16</v>
      </c>
      <c r="U31" s="14">
        <v>0</v>
      </c>
      <c r="V31" s="62">
        <v>0.26</v>
      </c>
      <c r="W31" s="62">
        <v>0</v>
      </c>
      <c r="X31" s="74">
        <f t="shared" si="7"/>
        <v>19.809999999999999</v>
      </c>
      <c r="Y31" s="116">
        <v>102</v>
      </c>
      <c r="Z31" s="116">
        <v>0</v>
      </c>
    </row>
    <row r="32" spans="1:26" ht="45" customHeight="1" x14ac:dyDescent="0.5">
      <c r="A32" s="55">
        <v>20</v>
      </c>
      <c r="B32" s="128" t="s">
        <v>176</v>
      </c>
      <c r="C32" s="62">
        <v>117.31</v>
      </c>
      <c r="D32" s="62">
        <v>117.31</v>
      </c>
      <c r="E32" s="62">
        <v>14.61</v>
      </c>
      <c r="F32" s="62">
        <v>0.56000000000000005</v>
      </c>
      <c r="G32" s="62">
        <v>6.49</v>
      </c>
      <c r="H32" s="62">
        <v>6.49</v>
      </c>
      <c r="I32" s="62">
        <v>0.85000000000000009</v>
      </c>
      <c r="J32" s="62">
        <v>0.05</v>
      </c>
      <c r="K32" s="116">
        <v>360</v>
      </c>
      <c r="L32" s="116">
        <v>11</v>
      </c>
      <c r="M32" s="62">
        <v>15.48</v>
      </c>
      <c r="N32" s="62">
        <v>9.49</v>
      </c>
      <c r="O32" s="100">
        <v>0.56000000000000005</v>
      </c>
      <c r="P32" s="62">
        <v>2.96</v>
      </c>
      <c r="Q32" s="62">
        <v>0</v>
      </c>
      <c r="R32" s="62">
        <f t="shared" si="5"/>
        <v>84.04</v>
      </c>
      <c r="S32" s="62">
        <v>0.85</v>
      </c>
      <c r="T32" s="62">
        <v>0.54</v>
      </c>
      <c r="U32" s="14">
        <v>0.05</v>
      </c>
      <c r="V32" s="62">
        <v>0.19</v>
      </c>
      <c r="W32" s="62">
        <v>0</v>
      </c>
      <c r="X32" s="74">
        <f t="shared" si="7"/>
        <v>91.76</v>
      </c>
      <c r="Y32" s="116">
        <v>75</v>
      </c>
      <c r="Z32" s="116">
        <v>0</v>
      </c>
    </row>
    <row r="33" spans="1:26" ht="45" customHeight="1" x14ac:dyDescent="0.5">
      <c r="A33" s="56">
        <v>21</v>
      </c>
      <c r="B33" s="128" t="s">
        <v>177</v>
      </c>
      <c r="C33" s="62">
        <v>4.78</v>
      </c>
      <c r="D33" s="62">
        <v>4.78</v>
      </c>
      <c r="E33" s="62">
        <v>1.07</v>
      </c>
      <c r="F33" s="62">
        <v>2.46</v>
      </c>
      <c r="G33" s="62">
        <v>0.24</v>
      </c>
      <c r="H33" s="62">
        <v>0.24</v>
      </c>
      <c r="I33" s="62">
        <v>0.05</v>
      </c>
      <c r="J33" s="62">
        <v>0.16999999999999998</v>
      </c>
      <c r="K33" s="116">
        <v>21</v>
      </c>
      <c r="L33" s="116">
        <v>58</v>
      </c>
      <c r="M33" s="62">
        <v>0.73</v>
      </c>
      <c r="N33" s="62">
        <v>0.71</v>
      </c>
      <c r="O33" s="100">
        <v>1.6</v>
      </c>
      <c r="P33" s="62">
        <v>0.26</v>
      </c>
      <c r="Q33" s="62">
        <v>0.86</v>
      </c>
      <c r="R33" s="62">
        <f t="shared" si="5"/>
        <v>100</v>
      </c>
      <c r="S33" s="62">
        <v>0.04</v>
      </c>
      <c r="T33" s="62">
        <v>0.03</v>
      </c>
      <c r="U33" s="14">
        <v>0.11</v>
      </c>
      <c r="V33" s="62">
        <v>0.01</v>
      </c>
      <c r="W33" s="62">
        <v>0.06</v>
      </c>
      <c r="X33" s="74">
        <f t="shared" si="7"/>
        <v>100</v>
      </c>
      <c r="Y33" s="116">
        <v>6</v>
      </c>
      <c r="Z33" s="116">
        <v>16</v>
      </c>
    </row>
    <row r="34" spans="1:26" ht="45" customHeight="1" x14ac:dyDescent="0.5">
      <c r="A34" s="55">
        <v>22</v>
      </c>
      <c r="B34" s="131" t="s">
        <v>178</v>
      </c>
      <c r="C34" s="62">
        <v>55.82</v>
      </c>
      <c r="D34" s="62">
        <v>55.82</v>
      </c>
      <c r="E34" s="62">
        <v>5.96</v>
      </c>
      <c r="F34" s="62">
        <v>0.36</v>
      </c>
      <c r="G34" s="62">
        <v>3.65</v>
      </c>
      <c r="H34" s="62">
        <v>3.65</v>
      </c>
      <c r="I34" s="62">
        <v>0.42</v>
      </c>
      <c r="J34" s="62">
        <v>0.02</v>
      </c>
      <c r="K34" s="116">
        <v>169</v>
      </c>
      <c r="L34" s="116">
        <v>8</v>
      </c>
      <c r="M34" s="62">
        <v>5.84</v>
      </c>
      <c r="N34" s="62">
        <v>4.34</v>
      </c>
      <c r="O34" s="100">
        <v>0.36</v>
      </c>
      <c r="P34" s="62">
        <v>0.8</v>
      </c>
      <c r="Q34" s="62">
        <v>0</v>
      </c>
      <c r="R34" s="62">
        <f t="shared" si="5"/>
        <v>94.18</v>
      </c>
      <c r="S34" s="62">
        <v>0.32</v>
      </c>
      <c r="T34" s="62">
        <v>0.31</v>
      </c>
      <c r="U34" s="14">
        <v>0.02</v>
      </c>
      <c r="V34" s="62">
        <v>0.06</v>
      </c>
      <c r="W34" s="62">
        <v>0</v>
      </c>
      <c r="X34" s="74">
        <f t="shared" si="7"/>
        <v>100</v>
      </c>
      <c r="Y34" s="116">
        <v>20</v>
      </c>
      <c r="Z34" s="116">
        <v>0</v>
      </c>
    </row>
    <row r="35" spans="1:26" ht="45" customHeight="1" x14ac:dyDescent="0.5">
      <c r="A35" s="55">
        <v>23</v>
      </c>
      <c r="B35" s="130" t="s">
        <v>179</v>
      </c>
      <c r="C35" s="62">
        <v>239.16</v>
      </c>
      <c r="D35" s="62">
        <v>239.16</v>
      </c>
      <c r="E35" s="62">
        <v>13.080000000000002</v>
      </c>
      <c r="F35" s="62">
        <v>0</v>
      </c>
      <c r="G35" s="62">
        <v>15.73</v>
      </c>
      <c r="H35" s="62">
        <v>15.73</v>
      </c>
      <c r="I35" s="62">
        <v>0.88</v>
      </c>
      <c r="J35" s="62">
        <v>0</v>
      </c>
      <c r="K35" s="116">
        <v>337</v>
      </c>
      <c r="L35" s="116">
        <v>0</v>
      </c>
      <c r="M35" s="62">
        <v>20.440000000000001</v>
      </c>
      <c r="N35" s="62">
        <v>0.01</v>
      </c>
      <c r="O35" s="100">
        <v>0</v>
      </c>
      <c r="P35" s="62">
        <v>9.2100000000000009</v>
      </c>
      <c r="Q35" s="62">
        <v>0</v>
      </c>
      <c r="R35" s="62">
        <f t="shared" si="5"/>
        <v>45.11</v>
      </c>
      <c r="S35" s="62">
        <v>1.1200000000000001</v>
      </c>
      <c r="T35" s="62">
        <v>0.1</v>
      </c>
      <c r="U35" s="14">
        <v>0</v>
      </c>
      <c r="V35" s="62">
        <v>0.62</v>
      </c>
      <c r="W35" s="62">
        <v>0</v>
      </c>
      <c r="X35" s="74">
        <f t="shared" si="7"/>
        <v>64.290000000000006</v>
      </c>
      <c r="Y35" s="116">
        <v>234</v>
      </c>
      <c r="Z35" s="116">
        <v>0</v>
      </c>
    </row>
    <row r="36" spans="1:26" ht="45" customHeight="1" x14ac:dyDescent="0.5">
      <c r="A36" s="56">
        <v>24</v>
      </c>
      <c r="B36" s="128" t="s">
        <v>180</v>
      </c>
      <c r="C36" s="62">
        <v>101.95</v>
      </c>
      <c r="D36" s="62">
        <v>101.95</v>
      </c>
      <c r="E36" s="62">
        <v>13.58</v>
      </c>
      <c r="F36" s="62">
        <v>1.5</v>
      </c>
      <c r="G36" s="62">
        <v>5.84</v>
      </c>
      <c r="H36" s="62">
        <v>5.84</v>
      </c>
      <c r="I36" s="62">
        <v>0.76</v>
      </c>
      <c r="J36" s="62">
        <v>0.06</v>
      </c>
      <c r="K36" s="116">
        <v>335</v>
      </c>
      <c r="L36" s="116">
        <v>36</v>
      </c>
      <c r="M36" s="62">
        <v>12.02</v>
      </c>
      <c r="N36" s="62">
        <v>4.4400000000000004</v>
      </c>
      <c r="O36" s="100">
        <v>1.5</v>
      </c>
      <c r="P36" s="62">
        <v>7.46</v>
      </c>
      <c r="Q36" s="62">
        <v>0</v>
      </c>
      <c r="R36" s="62">
        <f t="shared" si="5"/>
        <v>100</v>
      </c>
      <c r="S36" s="62">
        <v>0.66</v>
      </c>
      <c r="T36" s="62">
        <v>0.25</v>
      </c>
      <c r="U36" s="14">
        <v>0.06</v>
      </c>
      <c r="V36" s="62">
        <v>0.41</v>
      </c>
      <c r="W36" s="62">
        <v>0</v>
      </c>
      <c r="X36" s="74">
        <f t="shared" si="7"/>
        <v>100</v>
      </c>
      <c r="Y36" s="116">
        <v>193</v>
      </c>
      <c r="Z36" s="116">
        <v>0</v>
      </c>
    </row>
    <row r="37" spans="1:26" ht="45" customHeight="1" x14ac:dyDescent="0.5">
      <c r="A37" s="56">
        <v>25</v>
      </c>
      <c r="B37" s="128" t="s">
        <v>181</v>
      </c>
      <c r="C37" s="62">
        <v>29.09</v>
      </c>
      <c r="D37" s="62">
        <v>29.09</v>
      </c>
      <c r="E37" s="62">
        <v>4.4400000000000004</v>
      </c>
      <c r="F37" s="62">
        <v>4.62</v>
      </c>
      <c r="G37" s="62">
        <v>1.7</v>
      </c>
      <c r="H37" s="62">
        <v>1.7</v>
      </c>
      <c r="I37" s="62">
        <v>0.22999999999999998</v>
      </c>
      <c r="J37" s="62">
        <v>0.25</v>
      </c>
      <c r="K37" s="116">
        <v>95</v>
      </c>
      <c r="L37" s="116">
        <v>94</v>
      </c>
      <c r="M37" s="62">
        <v>3.39</v>
      </c>
      <c r="N37" s="62">
        <v>2.94</v>
      </c>
      <c r="O37" s="100">
        <v>3.77</v>
      </c>
      <c r="P37" s="62">
        <v>1.03</v>
      </c>
      <c r="Q37" s="62">
        <v>0.85</v>
      </c>
      <c r="R37" s="62">
        <f t="shared" si="5"/>
        <v>100</v>
      </c>
      <c r="S37" s="62">
        <v>0.18</v>
      </c>
      <c r="T37" s="62">
        <v>0.15</v>
      </c>
      <c r="U37" s="14">
        <v>0.21</v>
      </c>
      <c r="V37" s="62">
        <v>0.05</v>
      </c>
      <c r="W37" s="62">
        <v>0.04</v>
      </c>
      <c r="X37" s="74">
        <f t="shared" si="7"/>
        <v>100</v>
      </c>
      <c r="Y37" s="116">
        <v>22</v>
      </c>
      <c r="Z37" s="116">
        <v>17</v>
      </c>
    </row>
    <row r="38" spans="1:26" ht="45" customHeight="1" x14ac:dyDescent="0.5">
      <c r="A38" s="55">
        <v>26</v>
      </c>
      <c r="B38" s="128" t="s">
        <v>182</v>
      </c>
      <c r="C38" s="62">
        <v>41.66</v>
      </c>
      <c r="D38" s="62">
        <v>41.66</v>
      </c>
      <c r="E38" s="62">
        <v>4.0600000000000005</v>
      </c>
      <c r="F38" s="62">
        <v>0</v>
      </c>
      <c r="G38" s="62">
        <v>2.4900000000000002</v>
      </c>
      <c r="H38" s="62">
        <v>2.4900000000000002</v>
      </c>
      <c r="I38" s="62">
        <v>0.22</v>
      </c>
      <c r="J38" s="62">
        <v>0</v>
      </c>
      <c r="K38" s="116">
        <v>94</v>
      </c>
      <c r="L38" s="116">
        <v>0</v>
      </c>
      <c r="M38" s="62">
        <v>5.13</v>
      </c>
      <c r="N38" s="62">
        <v>1.1599999999999999</v>
      </c>
      <c r="O38" s="100">
        <v>0</v>
      </c>
      <c r="P38" s="62">
        <v>2.1800000000000002</v>
      </c>
      <c r="Q38" s="62">
        <v>0</v>
      </c>
      <c r="R38" s="62">
        <f t="shared" si="5"/>
        <v>65.11</v>
      </c>
      <c r="S38" s="62">
        <v>0.28000000000000003</v>
      </c>
      <c r="T38" s="62">
        <v>0.06</v>
      </c>
      <c r="U38" s="14">
        <v>0</v>
      </c>
      <c r="V38" s="62">
        <v>0.12</v>
      </c>
      <c r="W38" s="62">
        <v>0</v>
      </c>
      <c r="X38" s="74">
        <f t="shared" si="7"/>
        <v>64.290000000000006</v>
      </c>
      <c r="Y38" s="116">
        <v>43</v>
      </c>
      <c r="Z38" s="116">
        <v>0</v>
      </c>
    </row>
    <row r="39" spans="1:26" ht="45" customHeight="1" x14ac:dyDescent="0.5">
      <c r="A39" s="55">
        <v>27</v>
      </c>
      <c r="B39" s="130" t="s">
        <v>183</v>
      </c>
      <c r="C39" s="62">
        <v>42.19</v>
      </c>
      <c r="D39" s="62">
        <v>42.19</v>
      </c>
      <c r="E39" s="62">
        <v>0.83</v>
      </c>
      <c r="F39" s="62">
        <v>7.0000000000000007E-2</v>
      </c>
      <c r="G39" s="62">
        <v>2.67</v>
      </c>
      <c r="H39" s="62">
        <v>2.67</v>
      </c>
      <c r="I39" s="62">
        <v>0.03</v>
      </c>
      <c r="J39" s="62">
        <v>0.01</v>
      </c>
      <c r="K39" s="116">
        <v>18</v>
      </c>
      <c r="L39" s="116">
        <v>2</v>
      </c>
      <c r="M39" s="62">
        <v>4.1900000000000004</v>
      </c>
      <c r="N39" s="62">
        <v>0.24</v>
      </c>
      <c r="O39" s="100">
        <v>7.0000000000000007E-2</v>
      </c>
      <c r="P39" s="62">
        <v>0</v>
      </c>
      <c r="Q39" s="62">
        <v>0</v>
      </c>
      <c r="R39" s="62">
        <f t="shared" si="5"/>
        <v>7.4</v>
      </c>
      <c r="S39" s="62">
        <v>0.23</v>
      </c>
      <c r="T39" s="62">
        <v>0</v>
      </c>
      <c r="U39" s="14">
        <v>0.01</v>
      </c>
      <c r="V39" s="62">
        <v>0</v>
      </c>
      <c r="W39" s="62">
        <v>0</v>
      </c>
      <c r="X39" s="74">
        <f t="shared" si="7"/>
        <v>4.3499999999999996</v>
      </c>
      <c r="Y39" s="116">
        <v>0</v>
      </c>
      <c r="Z39" s="116">
        <v>0</v>
      </c>
    </row>
    <row r="40" spans="1:26" ht="45" customHeight="1" x14ac:dyDescent="0.5">
      <c r="A40" s="55">
        <v>28</v>
      </c>
      <c r="B40" s="128" t="s">
        <v>184</v>
      </c>
      <c r="C40" s="62">
        <v>160.41</v>
      </c>
      <c r="D40" s="62">
        <v>160.41</v>
      </c>
      <c r="E40" s="62">
        <v>11.34</v>
      </c>
      <c r="F40" s="62">
        <v>0.88</v>
      </c>
      <c r="G40" s="62">
        <v>9.17</v>
      </c>
      <c r="H40" s="62">
        <v>9.17</v>
      </c>
      <c r="I40" s="62">
        <v>0.67999999999999994</v>
      </c>
      <c r="J40" s="62">
        <v>0.03</v>
      </c>
      <c r="K40" s="116">
        <v>261</v>
      </c>
      <c r="L40" s="116">
        <v>18</v>
      </c>
      <c r="M40" s="62">
        <v>18.78</v>
      </c>
      <c r="N40" s="62">
        <v>3.83</v>
      </c>
      <c r="O40" s="100">
        <v>0.88</v>
      </c>
      <c r="P40" s="62">
        <v>4.88</v>
      </c>
      <c r="Q40" s="62">
        <v>0</v>
      </c>
      <c r="R40" s="62">
        <f t="shared" si="5"/>
        <v>51.06</v>
      </c>
      <c r="S40" s="62">
        <v>1.03</v>
      </c>
      <c r="T40" s="62">
        <v>0.2</v>
      </c>
      <c r="U40" s="14">
        <v>0.03</v>
      </c>
      <c r="V40" s="62">
        <v>0.33</v>
      </c>
      <c r="W40" s="62">
        <v>0</v>
      </c>
      <c r="X40" s="74">
        <f t="shared" si="7"/>
        <v>54.37</v>
      </c>
      <c r="Y40" s="116">
        <v>121</v>
      </c>
      <c r="Z40" s="116">
        <v>0</v>
      </c>
    </row>
    <row r="41" spans="1:26" ht="45" customHeight="1" x14ac:dyDescent="0.5">
      <c r="A41" s="55">
        <v>29</v>
      </c>
      <c r="B41" s="132" t="s">
        <v>185</v>
      </c>
      <c r="C41" s="62">
        <v>139.85</v>
      </c>
      <c r="D41" s="62">
        <v>139.85</v>
      </c>
      <c r="E41" s="62">
        <v>10.969999999999999</v>
      </c>
      <c r="F41" s="62">
        <v>0</v>
      </c>
      <c r="G41" s="62">
        <v>7.51</v>
      </c>
      <c r="H41" s="62">
        <v>7.51</v>
      </c>
      <c r="I41" s="62">
        <v>0.63</v>
      </c>
      <c r="J41" s="62">
        <v>0</v>
      </c>
      <c r="K41" s="116">
        <v>260</v>
      </c>
      <c r="L41" s="116">
        <v>0</v>
      </c>
      <c r="M41" s="62">
        <v>14.18</v>
      </c>
      <c r="N41" s="62">
        <v>6.8</v>
      </c>
      <c r="O41" s="100">
        <v>0</v>
      </c>
      <c r="P41" s="62">
        <v>2.19</v>
      </c>
      <c r="Q41" s="62">
        <v>0</v>
      </c>
      <c r="R41" s="62">
        <f t="shared" si="5"/>
        <v>63.4</v>
      </c>
      <c r="S41" s="62">
        <v>0.77</v>
      </c>
      <c r="T41" s="62">
        <v>0.39</v>
      </c>
      <c r="U41" s="14">
        <v>0</v>
      </c>
      <c r="V41" s="62">
        <v>0.12</v>
      </c>
      <c r="W41" s="62">
        <v>0</v>
      </c>
      <c r="X41" s="74">
        <f t="shared" si="7"/>
        <v>66.23</v>
      </c>
      <c r="Y41" s="116">
        <v>52</v>
      </c>
      <c r="Z41" s="116">
        <v>0</v>
      </c>
    </row>
    <row r="42" spans="1:26" ht="45" customHeight="1" x14ac:dyDescent="0.5">
      <c r="A42" s="57"/>
      <c r="B42" s="59" t="s">
        <v>186</v>
      </c>
      <c r="C42" s="61">
        <f t="shared" ref="C42:L42" si="11">SUM(C43:C50)</f>
        <v>468.55999999999995</v>
      </c>
      <c r="D42" s="61">
        <f t="shared" si="11"/>
        <v>468.55999999999995</v>
      </c>
      <c r="E42" s="61">
        <f t="shared" si="11"/>
        <v>50.83</v>
      </c>
      <c r="F42" s="61">
        <f t="shared" si="11"/>
        <v>2.0100000000000002</v>
      </c>
      <c r="G42" s="61">
        <f t="shared" si="11"/>
        <v>29.759999999999998</v>
      </c>
      <c r="H42" s="61">
        <f t="shared" si="11"/>
        <v>29.759999999999998</v>
      </c>
      <c r="I42" s="61">
        <f t="shared" si="11"/>
        <v>3.0999999999999996</v>
      </c>
      <c r="J42" s="61">
        <f t="shared" si="11"/>
        <v>0.15</v>
      </c>
      <c r="K42" s="76">
        <f t="shared" si="11"/>
        <v>1301</v>
      </c>
      <c r="L42" s="76">
        <f t="shared" si="11"/>
        <v>55</v>
      </c>
      <c r="M42" s="61">
        <f t="shared" ref="M42:O42" si="12">SUM(M43:M50)</f>
        <v>46.06</v>
      </c>
      <c r="N42" s="61">
        <f t="shared" si="12"/>
        <v>33.78</v>
      </c>
      <c r="O42" s="61">
        <f t="shared" si="12"/>
        <v>2.0100000000000002</v>
      </c>
      <c r="P42" s="61">
        <f t="shared" ref="P42:Q42" si="13">SUM(P43:P50)</f>
        <v>10.59</v>
      </c>
      <c r="Q42" s="61">
        <f t="shared" si="13"/>
        <v>0</v>
      </c>
      <c r="R42" s="61">
        <f t="shared" si="5"/>
        <v>100</v>
      </c>
      <c r="S42" s="61">
        <f>SUM(S43:S50)</f>
        <v>2.5100000000000002</v>
      </c>
      <c r="T42" s="61">
        <f>SUM(T43:T50)</f>
        <v>1.9500000000000002</v>
      </c>
      <c r="U42" s="61">
        <f t="shared" ref="U42:W42" si="14">SUM(U43:U50)</f>
        <v>0.15</v>
      </c>
      <c r="V42" s="61">
        <f t="shared" si="14"/>
        <v>0.76</v>
      </c>
      <c r="W42" s="61">
        <f t="shared" si="14"/>
        <v>0</v>
      </c>
      <c r="X42" s="75">
        <f t="shared" si="7"/>
        <v>100</v>
      </c>
      <c r="Y42" s="76">
        <f>SUM(Y43:Y50)</f>
        <v>298</v>
      </c>
      <c r="Z42" s="76">
        <f>SUM(Z43:Z50)</f>
        <v>0</v>
      </c>
    </row>
    <row r="43" spans="1:26" ht="45" customHeight="1" x14ac:dyDescent="0.5">
      <c r="A43" s="55">
        <v>30</v>
      </c>
      <c r="B43" s="130" t="s">
        <v>187</v>
      </c>
      <c r="C43" s="62">
        <v>38.979999999999997</v>
      </c>
      <c r="D43" s="62">
        <v>38.979999999999997</v>
      </c>
      <c r="E43" s="62">
        <v>2.11</v>
      </c>
      <c r="F43" s="62">
        <v>0</v>
      </c>
      <c r="G43" s="62">
        <v>2.77</v>
      </c>
      <c r="H43" s="62">
        <v>2.77</v>
      </c>
      <c r="I43" s="62">
        <v>0.08</v>
      </c>
      <c r="J43" s="62">
        <v>0</v>
      </c>
      <c r="K43" s="116">
        <v>48</v>
      </c>
      <c r="L43" s="116">
        <v>0</v>
      </c>
      <c r="M43" s="62">
        <v>3.5</v>
      </c>
      <c r="N43" s="62">
        <v>1.62</v>
      </c>
      <c r="O43" s="100">
        <v>0</v>
      </c>
      <c r="P43" s="62">
        <v>0</v>
      </c>
      <c r="Q43" s="62">
        <v>0</v>
      </c>
      <c r="R43" s="62">
        <f t="shared" si="5"/>
        <v>46.29</v>
      </c>
      <c r="S43" s="62">
        <v>0.19</v>
      </c>
      <c r="T43" s="62">
        <v>0.05</v>
      </c>
      <c r="U43" s="14">
        <v>0</v>
      </c>
      <c r="V43" s="62">
        <v>0</v>
      </c>
      <c r="W43" s="62">
        <v>0</v>
      </c>
      <c r="X43" s="74">
        <f t="shared" si="7"/>
        <v>26.32</v>
      </c>
      <c r="Y43" s="116">
        <v>0</v>
      </c>
      <c r="Z43" s="116">
        <v>0</v>
      </c>
    </row>
    <row r="44" spans="1:26" ht="45" customHeight="1" x14ac:dyDescent="0.5">
      <c r="A44" s="55">
        <v>31</v>
      </c>
      <c r="B44" s="132" t="s">
        <v>188</v>
      </c>
      <c r="C44" s="62">
        <v>171.44</v>
      </c>
      <c r="D44" s="62">
        <v>171.44</v>
      </c>
      <c r="E44" s="62">
        <v>7.1199999999999992</v>
      </c>
      <c r="F44" s="62">
        <v>0.54</v>
      </c>
      <c r="G44" s="62">
        <v>11.45</v>
      </c>
      <c r="H44" s="62">
        <v>11.45</v>
      </c>
      <c r="I44" s="62">
        <v>0.46</v>
      </c>
      <c r="J44" s="62">
        <v>0.03</v>
      </c>
      <c r="K44" s="116">
        <v>194</v>
      </c>
      <c r="L44" s="116">
        <v>14</v>
      </c>
      <c r="M44" s="62">
        <v>18.46</v>
      </c>
      <c r="N44" s="62">
        <v>1.48</v>
      </c>
      <c r="O44" s="100">
        <v>0.54</v>
      </c>
      <c r="P44" s="62">
        <v>3.06</v>
      </c>
      <c r="Q44" s="62">
        <v>0</v>
      </c>
      <c r="R44" s="62">
        <f t="shared" si="5"/>
        <v>27.52</v>
      </c>
      <c r="S44" s="62">
        <v>1.01</v>
      </c>
      <c r="T44" s="62">
        <v>0.11</v>
      </c>
      <c r="U44" s="14">
        <v>0.03</v>
      </c>
      <c r="V44" s="62">
        <v>0.2</v>
      </c>
      <c r="W44" s="62">
        <v>0</v>
      </c>
      <c r="X44" s="74">
        <f t="shared" si="7"/>
        <v>33.659999999999997</v>
      </c>
      <c r="Y44" s="116">
        <v>95</v>
      </c>
      <c r="Z44" s="116">
        <v>0</v>
      </c>
    </row>
    <row r="45" spans="1:26" ht="45" customHeight="1" x14ac:dyDescent="0.5">
      <c r="A45" s="56">
        <v>32</v>
      </c>
      <c r="B45" s="128" t="s">
        <v>189</v>
      </c>
      <c r="C45" s="62">
        <v>1.21</v>
      </c>
      <c r="D45" s="62">
        <v>1.21</v>
      </c>
      <c r="E45" s="62">
        <v>0.59</v>
      </c>
      <c r="F45" s="62">
        <v>0</v>
      </c>
      <c r="G45" s="62">
        <v>7.0000000000000007E-2</v>
      </c>
      <c r="H45" s="62">
        <v>7.0000000000000007E-2</v>
      </c>
      <c r="I45" s="62">
        <v>0.04</v>
      </c>
      <c r="J45" s="62">
        <v>0</v>
      </c>
      <c r="K45" s="116">
        <v>12</v>
      </c>
      <c r="L45" s="116">
        <v>0</v>
      </c>
      <c r="M45" s="62">
        <v>0.17</v>
      </c>
      <c r="N45" s="62">
        <v>0.56000000000000005</v>
      </c>
      <c r="O45" s="100">
        <v>0</v>
      </c>
      <c r="P45" s="62">
        <v>0</v>
      </c>
      <c r="Q45" s="62">
        <v>0</v>
      </c>
      <c r="R45" s="62">
        <f t="shared" si="5"/>
        <v>100</v>
      </c>
      <c r="S45" s="62">
        <v>0.01</v>
      </c>
      <c r="T45" s="62">
        <v>0.04</v>
      </c>
      <c r="U45" s="14">
        <v>0</v>
      </c>
      <c r="V45" s="62">
        <v>0</v>
      </c>
      <c r="W45" s="62">
        <v>0</v>
      </c>
      <c r="X45" s="74">
        <f t="shared" si="7"/>
        <v>100</v>
      </c>
      <c r="Y45" s="116">
        <v>0</v>
      </c>
      <c r="Z45" s="116">
        <v>0</v>
      </c>
    </row>
    <row r="46" spans="1:26" ht="45" customHeight="1" x14ac:dyDescent="0.5">
      <c r="A46" s="56">
        <v>33</v>
      </c>
      <c r="B46" s="129" t="s">
        <v>190</v>
      </c>
      <c r="C46" s="62">
        <v>65.75</v>
      </c>
      <c r="D46" s="62">
        <v>65.75</v>
      </c>
      <c r="E46" s="62">
        <v>8.3800000000000008</v>
      </c>
      <c r="F46" s="62">
        <v>0.68</v>
      </c>
      <c r="G46" s="62">
        <v>4.76</v>
      </c>
      <c r="H46" s="62">
        <v>4.76</v>
      </c>
      <c r="I46" s="62">
        <v>0.63</v>
      </c>
      <c r="J46" s="62">
        <v>7.0000000000000007E-2</v>
      </c>
      <c r="K46" s="116">
        <v>267</v>
      </c>
      <c r="L46" s="116">
        <v>20</v>
      </c>
      <c r="M46" s="62">
        <v>4.53</v>
      </c>
      <c r="N46" s="62">
        <v>6.69</v>
      </c>
      <c r="O46" s="100">
        <v>0.68</v>
      </c>
      <c r="P46" s="62">
        <v>1.05</v>
      </c>
      <c r="Q46" s="62">
        <v>0</v>
      </c>
      <c r="R46" s="62">
        <f t="shared" si="5"/>
        <v>100</v>
      </c>
      <c r="S46" s="62">
        <v>0.25</v>
      </c>
      <c r="T46" s="62">
        <v>0.45</v>
      </c>
      <c r="U46" s="14">
        <v>7.0000000000000007E-2</v>
      </c>
      <c r="V46" s="62">
        <v>0.14000000000000001</v>
      </c>
      <c r="W46" s="62">
        <v>0</v>
      </c>
      <c r="X46" s="74">
        <f t="shared" si="7"/>
        <v>100</v>
      </c>
      <c r="Y46" s="116">
        <v>63</v>
      </c>
      <c r="Z46" s="116">
        <v>0</v>
      </c>
    </row>
    <row r="47" spans="1:26" ht="45" customHeight="1" x14ac:dyDescent="0.5">
      <c r="A47" s="55">
        <v>34</v>
      </c>
      <c r="B47" s="132" t="s">
        <v>191</v>
      </c>
      <c r="C47" s="62">
        <v>7.9</v>
      </c>
      <c r="D47" s="62">
        <v>7.9</v>
      </c>
      <c r="E47" s="62">
        <v>0.48</v>
      </c>
      <c r="F47" s="62">
        <v>0.13</v>
      </c>
      <c r="G47" s="62">
        <v>0.43</v>
      </c>
      <c r="H47" s="62">
        <v>0.43</v>
      </c>
      <c r="I47" s="62">
        <v>0.04</v>
      </c>
      <c r="J47" s="62">
        <v>0.01</v>
      </c>
      <c r="K47" s="116">
        <v>14</v>
      </c>
      <c r="L47" s="116">
        <v>4</v>
      </c>
      <c r="M47" s="62">
        <v>0.63</v>
      </c>
      <c r="N47" s="62">
        <v>0.3</v>
      </c>
      <c r="O47" s="100">
        <v>0.13</v>
      </c>
      <c r="P47" s="62">
        <v>0.09</v>
      </c>
      <c r="Q47" s="62">
        <v>0</v>
      </c>
      <c r="R47" s="62">
        <f t="shared" si="5"/>
        <v>82.54</v>
      </c>
      <c r="S47" s="62">
        <v>0.03</v>
      </c>
      <c r="T47" s="62">
        <v>0.02</v>
      </c>
      <c r="U47" s="14">
        <v>0.01</v>
      </c>
      <c r="V47" s="62">
        <v>0.01</v>
      </c>
      <c r="W47" s="62">
        <v>0</v>
      </c>
      <c r="X47" s="74">
        <f t="shared" si="7"/>
        <v>100</v>
      </c>
      <c r="Y47" s="116">
        <v>3</v>
      </c>
      <c r="Z47" s="116">
        <v>0</v>
      </c>
    </row>
    <row r="48" spans="1:26" ht="45" customHeight="1" x14ac:dyDescent="0.5">
      <c r="A48" s="55">
        <v>35</v>
      </c>
      <c r="B48" s="132" t="s">
        <v>192</v>
      </c>
      <c r="C48" s="62">
        <v>6.09</v>
      </c>
      <c r="D48" s="62">
        <v>6.09</v>
      </c>
      <c r="E48" s="62">
        <v>0.28000000000000003</v>
      </c>
      <c r="F48" s="62">
        <v>0</v>
      </c>
      <c r="G48" s="62">
        <v>0.28000000000000003</v>
      </c>
      <c r="H48" s="62">
        <v>0.28000000000000003</v>
      </c>
      <c r="I48" s="62">
        <v>0.02</v>
      </c>
      <c r="J48" s="62">
        <v>0</v>
      </c>
      <c r="K48" s="116">
        <v>7</v>
      </c>
      <c r="L48" s="116">
        <v>0</v>
      </c>
      <c r="M48" s="62">
        <v>0.82</v>
      </c>
      <c r="N48" s="62">
        <v>0.02</v>
      </c>
      <c r="O48" s="100">
        <v>0</v>
      </c>
      <c r="P48" s="62">
        <v>0.15</v>
      </c>
      <c r="Q48" s="62">
        <v>0</v>
      </c>
      <c r="R48" s="62">
        <f t="shared" si="5"/>
        <v>20.73</v>
      </c>
      <c r="S48" s="62">
        <v>0.04</v>
      </c>
      <c r="T48" s="62">
        <v>0</v>
      </c>
      <c r="U48" s="14">
        <v>0</v>
      </c>
      <c r="V48" s="62">
        <v>0.01</v>
      </c>
      <c r="W48" s="62">
        <v>0</v>
      </c>
      <c r="X48" s="74">
        <f t="shared" si="7"/>
        <v>25</v>
      </c>
      <c r="Y48" s="116">
        <v>4</v>
      </c>
      <c r="Z48" s="116">
        <v>0</v>
      </c>
    </row>
    <row r="49" spans="1:26" ht="45" customHeight="1" x14ac:dyDescent="0.5">
      <c r="A49" s="55">
        <v>36</v>
      </c>
      <c r="B49" s="130" t="s">
        <v>193</v>
      </c>
      <c r="C49" s="62">
        <v>23.33</v>
      </c>
      <c r="D49" s="62">
        <v>23.33</v>
      </c>
      <c r="E49" s="62">
        <v>0.22</v>
      </c>
      <c r="F49" s="62">
        <v>0</v>
      </c>
      <c r="G49" s="62">
        <v>1.55</v>
      </c>
      <c r="H49" s="62">
        <v>1.55</v>
      </c>
      <c r="I49" s="62">
        <v>0.03</v>
      </c>
      <c r="J49" s="62">
        <v>0</v>
      </c>
      <c r="K49" s="116">
        <v>5</v>
      </c>
      <c r="L49" s="116">
        <v>0</v>
      </c>
      <c r="M49" s="62">
        <v>1.22</v>
      </c>
      <c r="N49" s="62">
        <v>0.05</v>
      </c>
      <c r="O49" s="100">
        <v>0</v>
      </c>
      <c r="P49" s="62">
        <v>0</v>
      </c>
      <c r="Q49" s="62">
        <v>0</v>
      </c>
      <c r="R49" s="62">
        <f t="shared" si="5"/>
        <v>4.0999999999999996</v>
      </c>
      <c r="S49" s="62">
        <v>7.0000000000000007E-2</v>
      </c>
      <c r="T49" s="62">
        <v>0.02</v>
      </c>
      <c r="U49" s="14">
        <v>0</v>
      </c>
      <c r="V49" s="62">
        <v>0</v>
      </c>
      <c r="W49" s="62">
        <v>0</v>
      </c>
      <c r="X49" s="74">
        <f t="shared" si="7"/>
        <v>28.57</v>
      </c>
      <c r="Y49" s="116">
        <v>0</v>
      </c>
      <c r="Z49" s="116">
        <v>0</v>
      </c>
    </row>
    <row r="50" spans="1:26" ht="45" customHeight="1" x14ac:dyDescent="0.5">
      <c r="A50" s="56">
        <v>37</v>
      </c>
      <c r="B50" s="128" t="s">
        <v>194</v>
      </c>
      <c r="C50" s="62">
        <v>153.86000000000001</v>
      </c>
      <c r="D50" s="62">
        <v>153.86000000000001</v>
      </c>
      <c r="E50" s="62">
        <v>31.65</v>
      </c>
      <c r="F50" s="62">
        <v>0.66</v>
      </c>
      <c r="G50" s="62">
        <v>8.4499999999999993</v>
      </c>
      <c r="H50" s="62">
        <v>8.4499999999999993</v>
      </c>
      <c r="I50" s="62">
        <v>1.7999999999999998</v>
      </c>
      <c r="J50" s="62">
        <v>0.04</v>
      </c>
      <c r="K50" s="116">
        <v>754</v>
      </c>
      <c r="L50" s="116">
        <v>17</v>
      </c>
      <c r="M50" s="62">
        <v>16.73</v>
      </c>
      <c r="N50" s="62">
        <v>23.06</v>
      </c>
      <c r="O50" s="100">
        <v>0.66</v>
      </c>
      <c r="P50" s="62">
        <v>6.24</v>
      </c>
      <c r="Q50" s="62">
        <v>0</v>
      </c>
      <c r="R50" s="62">
        <f t="shared" si="5"/>
        <v>100</v>
      </c>
      <c r="S50" s="62">
        <v>0.91</v>
      </c>
      <c r="T50" s="62">
        <v>1.26</v>
      </c>
      <c r="U50" s="14">
        <v>0.04</v>
      </c>
      <c r="V50" s="62">
        <v>0.4</v>
      </c>
      <c r="W50" s="62">
        <v>0</v>
      </c>
      <c r="X50" s="74">
        <f t="shared" si="7"/>
        <v>100</v>
      </c>
      <c r="Y50" s="116">
        <v>133</v>
      </c>
      <c r="Z50" s="116">
        <v>0</v>
      </c>
    </row>
    <row r="51" spans="1:26" ht="45" customHeight="1" x14ac:dyDescent="0.5">
      <c r="A51" s="57"/>
      <c r="B51" s="59" t="s">
        <v>195</v>
      </c>
      <c r="C51" s="61">
        <f t="shared" ref="C51:L51" si="15">SUM(C52:C58)</f>
        <v>239.49</v>
      </c>
      <c r="D51" s="61">
        <f t="shared" si="15"/>
        <v>239.49</v>
      </c>
      <c r="E51" s="61">
        <f t="shared" si="15"/>
        <v>10.96</v>
      </c>
      <c r="F51" s="61">
        <f t="shared" si="15"/>
        <v>1.03</v>
      </c>
      <c r="G51" s="61">
        <f t="shared" si="15"/>
        <v>15.57</v>
      </c>
      <c r="H51" s="61">
        <f t="shared" si="15"/>
        <v>16.150000000000002</v>
      </c>
      <c r="I51" s="61">
        <f t="shared" si="15"/>
        <v>0.74</v>
      </c>
      <c r="J51" s="61">
        <f t="shared" si="15"/>
        <v>0.09</v>
      </c>
      <c r="K51" s="76">
        <f t="shared" si="15"/>
        <v>239</v>
      </c>
      <c r="L51" s="76">
        <f t="shared" si="15"/>
        <v>47</v>
      </c>
      <c r="M51" s="61">
        <f t="shared" ref="M51:Q51" si="16">SUM(M52:M58)</f>
        <v>14.1</v>
      </c>
      <c r="N51" s="61">
        <f t="shared" si="16"/>
        <v>6.08</v>
      </c>
      <c r="O51" s="61">
        <f t="shared" si="16"/>
        <v>0</v>
      </c>
      <c r="P51" s="61">
        <f t="shared" si="16"/>
        <v>2.91</v>
      </c>
      <c r="Q51" s="61">
        <f t="shared" si="16"/>
        <v>1.03</v>
      </c>
      <c r="R51" s="61">
        <f t="shared" si="5"/>
        <v>71.06</v>
      </c>
      <c r="S51" s="61">
        <f>SUM(S52:S58)</f>
        <v>0.77</v>
      </c>
      <c r="T51" s="61">
        <f>SUM(T52:T58)</f>
        <v>0.44999999999999996</v>
      </c>
      <c r="U51" s="61">
        <f t="shared" ref="U51:W51" si="17">SUM(U52:U58)</f>
        <v>0</v>
      </c>
      <c r="V51" s="61">
        <f t="shared" si="17"/>
        <v>0.16999999999999998</v>
      </c>
      <c r="W51" s="61">
        <f t="shared" si="17"/>
        <v>0.09</v>
      </c>
      <c r="X51" s="75">
        <f t="shared" si="7"/>
        <v>92.21</v>
      </c>
      <c r="Y51" s="76">
        <f>SUM(Y52:Y58)</f>
        <v>64</v>
      </c>
      <c r="Z51" s="76">
        <f>SUM(Z52:Z58)</f>
        <v>47</v>
      </c>
    </row>
    <row r="52" spans="1:26" ht="45" customHeight="1" x14ac:dyDescent="0.5">
      <c r="A52" s="55">
        <v>38</v>
      </c>
      <c r="B52" s="129" t="s">
        <v>196</v>
      </c>
      <c r="C52" s="62">
        <v>17.34</v>
      </c>
      <c r="D52" s="62">
        <v>17.34</v>
      </c>
      <c r="E52" s="62">
        <v>1.38</v>
      </c>
      <c r="F52" s="62">
        <v>0</v>
      </c>
      <c r="G52" s="62">
        <v>1.01</v>
      </c>
      <c r="H52" s="62">
        <v>1.01</v>
      </c>
      <c r="I52" s="62">
        <v>0.08</v>
      </c>
      <c r="J52" s="62">
        <v>0</v>
      </c>
      <c r="K52" s="116">
        <v>27</v>
      </c>
      <c r="L52" s="116">
        <v>0</v>
      </c>
      <c r="M52" s="62">
        <v>1.49</v>
      </c>
      <c r="N52" s="62">
        <v>1.17</v>
      </c>
      <c r="O52" s="100">
        <v>0</v>
      </c>
      <c r="P52" s="62">
        <v>0</v>
      </c>
      <c r="Q52" s="62">
        <v>0</v>
      </c>
      <c r="R52" s="62">
        <f t="shared" si="5"/>
        <v>78.52</v>
      </c>
      <c r="S52" s="62">
        <v>0.08</v>
      </c>
      <c r="T52" s="62">
        <v>7.0000000000000007E-2</v>
      </c>
      <c r="U52" s="14">
        <v>0</v>
      </c>
      <c r="V52" s="62">
        <v>0</v>
      </c>
      <c r="W52" s="62">
        <v>0</v>
      </c>
      <c r="X52" s="74">
        <f t="shared" si="7"/>
        <v>87.5</v>
      </c>
      <c r="Y52" s="116">
        <v>0</v>
      </c>
      <c r="Z52" s="116">
        <v>0</v>
      </c>
    </row>
    <row r="53" spans="1:26" ht="45" customHeight="1" x14ac:dyDescent="0.5">
      <c r="A53" s="55">
        <v>39</v>
      </c>
      <c r="B53" s="128" t="s">
        <v>197</v>
      </c>
      <c r="C53" s="62">
        <v>2.75</v>
      </c>
      <c r="D53" s="62">
        <v>2.75</v>
      </c>
      <c r="E53" s="62">
        <v>0.2</v>
      </c>
      <c r="F53" s="62">
        <v>0</v>
      </c>
      <c r="G53" s="62">
        <v>0.17</v>
      </c>
      <c r="H53" s="62">
        <v>0.17</v>
      </c>
      <c r="I53" s="62">
        <v>0.02</v>
      </c>
      <c r="J53" s="62">
        <v>0</v>
      </c>
      <c r="K53" s="116">
        <v>4</v>
      </c>
      <c r="L53" s="116">
        <v>0</v>
      </c>
      <c r="M53" s="62">
        <v>0.18</v>
      </c>
      <c r="N53" s="62">
        <v>0.17</v>
      </c>
      <c r="O53" s="100">
        <v>0</v>
      </c>
      <c r="P53" s="62">
        <v>0</v>
      </c>
      <c r="Q53" s="62">
        <v>0</v>
      </c>
      <c r="R53" s="62">
        <f t="shared" si="5"/>
        <v>94.44</v>
      </c>
      <c r="S53" s="62">
        <v>0.01</v>
      </c>
      <c r="T53" s="62">
        <v>0.02</v>
      </c>
      <c r="U53" s="14">
        <v>0</v>
      </c>
      <c r="V53" s="62">
        <v>0</v>
      </c>
      <c r="W53" s="62">
        <v>0</v>
      </c>
      <c r="X53" s="74">
        <f t="shared" si="7"/>
        <v>100</v>
      </c>
      <c r="Y53" s="116">
        <v>0</v>
      </c>
      <c r="Z53" s="116">
        <v>0</v>
      </c>
    </row>
    <row r="54" spans="1:26" ht="45" customHeight="1" x14ac:dyDescent="0.5">
      <c r="A54" s="55">
        <v>40</v>
      </c>
      <c r="B54" s="128" t="s">
        <v>198</v>
      </c>
      <c r="C54" s="62">
        <v>3.39</v>
      </c>
      <c r="D54" s="62">
        <v>3.39</v>
      </c>
      <c r="E54" s="62">
        <v>0.66</v>
      </c>
      <c r="F54" s="62">
        <v>0</v>
      </c>
      <c r="G54" s="62">
        <v>0.26</v>
      </c>
      <c r="H54" s="62">
        <v>0.26</v>
      </c>
      <c r="I54" s="62">
        <v>0.05</v>
      </c>
      <c r="J54" s="62">
        <v>0</v>
      </c>
      <c r="K54" s="116">
        <v>15</v>
      </c>
      <c r="L54" s="116">
        <v>0</v>
      </c>
      <c r="M54" s="62">
        <v>0.66</v>
      </c>
      <c r="N54" s="62">
        <v>0.13</v>
      </c>
      <c r="O54" s="100">
        <v>0</v>
      </c>
      <c r="P54" s="62">
        <v>0.44</v>
      </c>
      <c r="Q54" s="62">
        <v>0</v>
      </c>
      <c r="R54" s="62">
        <f t="shared" si="5"/>
        <v>86.36</v>
      </c>
      <c r="S54" s="62">
        <v>0.04</v>
      </c>
      <c r="T54" s="62">
        <v>0.01</v>
      </c>
      <c r="U54" s="14">
        <v>0</v>
      </c>
      <c r="V54" s="62">
        <v>0.03</v>
      </c>
      <c r="W54" s="62">
        <v>0</v>
      </c>
      <c r="X54" s="74">
        <f t="shared" si="7"/>
        <v>100</v>
      </c>
      <c r="Y54" s="116">
        <v>11</v>
      </c>
      <c r="Z54" s="116">
        <v>0</v>
      </c>
    </row>
    <row r="55" spans="1:26" ht="45" customHeight="1" x14ac:dyDescent="0.5">
      <c r="A55" s="55">
        <v>41</v>
      </c>
      <c r="B55" s="128" t="s">
        <v>199</v>
      </c>
      <c r="C55" s="62">
        <v>6.65</v>
      </c>
      <c r="D55" s="62">
        <v>6.65</v>
      </c>
      <c r="E55" s="62">
        <v>0.82</v>
      </c>
      <c r="F55" s="62">
        <v>0</v>
      </c>
      <c r="G55" s="62">
        <v>0.64</v>
      </c>
      <c r="H55" s="62">
        <v>0.64</v>
      </c>
      <c r="I55" s="62">
        <v>0.09</v>
      </c>
      <c r="J55" s="62">
        <v>0</v>
      </c>
      <c r="K55" s="116">
        <v>18</v>
      </c>
      <c r="L55" s="116">
        <v>0</v>
      </c>
      <c r="M55" s="62">
        <v>1.01</v>
      </c>
      <c r="N55" s="62">
        <v>0.68</v>
      </c>
      <c r="O55" s="100">
        <v>0</v>
      </c>
      <c r="P55" s="62">
        <v>0</v>
      </c>
      <c r="Q55" s="62">
        <v>0</v>
      </c>
      <c r="R55" s="62">
        <f t="shared" si="5"/>
        <v>67.33</v>
      </c>
      <c r="S55" s="62">
        <v>0.05</v>
      </c>
      <c r="T55" s="62">
        <v>0.08</v>
      </c>
      <c r="U55" s="14">
        <v>0</v>
      </c>
      <c r="V55" s="62">
        <v>0</v>
      </c>
      <c r="W55" s="62">
        <v>0</v>
      </c>
      <c r="X55" s="74">
        <f t="shared" si="7"/>
        <v>100</v>
      </c>
      <c r="Y55" s="116">
        <v>0</v>
      </c>
      <c r="Z55" s="116">
        <v>0</v>
      </c>
    </row>
    <row r="56" spans="1:26" ht="45" customHeight="1" x14ac:dyDescent="0.5">
      <c r="A56" s="55">
        <v>42</v>
      </c>
      <c r="B56" s="128" t="s">
        <v>200</v>
      </c>
      <c r="C56" s="62">
        <v>20.76</v>
      </c>
      <c r="D56" s="62">
        <v>20.76</v>
      </c>
      <c r="E56" s="62">
        <v>1.46</v>
      </c>
      <c r="F56" s="62">
        <v>0</v>
      </c>
      <c r="G56" s="62">
        <v>1.2</v>
      </c>
      <c r="H56" s="62">
        <v>1.2</v>
      </c>
      <c r="I56" s="62">
        <v>0.08</v>
      </c>
      <c r="J56" s="62">
        <v>0</v>
      </c>
      <c r="K56" s="116">
        <v>39</v>
      </c>
      <c r="L56" s="116">
        <v>0</v>
      </c>
      <c r="M56" s="62">
        <v>2.15</v>
      </c>
      <c r="N56" s="62">
        <v>0.01</v>
      </c>
      <c r="O56" s="100">
        <v>0</v>
      </c>
      <c r="P56" s="62">
        <v>1.1499999999999999</v>
      </c>
      <c r="Q56" s="62">
        <v>0</v>
      </c>
      <c r="R56" s="62">
        <f t="shared" si="5"/>
        <v>53.95</v>
      </c>
      <c r="S56" s="62">
        <v>0.12</v>
      </c>
      <c r="T56" s="62">
        <v>0</v>
      </c>
      <c r="U56" s="14">
        <v>0</v>
      </c>
      <c r="V56" s="62">
        <v>0.06</v>
      </c>
      <c r="W56" s="62">
        <v>0</v>
      </c>
      <c r="X56" s="74">
        <f t="shared" si="7"/>
        <v>50</v>
      </c>
      <c r="Y56" s="116">
        <v>30</v>
      </c>
      <c r="Z56" s="116">
        <v>0</v>
      </c>
    </row>
    <row r="57" spans="1:26" ht="45" customHeight="1" x14ac:dyDescent="0.5">
      <c r="A57" s="55">
        <v>43</v>
      </c>
      <c r="B57" s="132" t="s">
        <v>201</v>
      </c>
      <c r="C57" s="62">
        <v>35.76</v>
      </c>
      <c r="D57" s="62">
        <v>35.76</v>
      </c>
      <c r="E57" s="62">
        <v>0.56999999999999995</v>
      </c>
      <c r="F57" s="62">
        <v>1.03</v>
      </c>
      <c r="G57" s="62">
        <v>2.41</v>
      </c>
      <c r="H57" s="62">
        <v>2.41</v>
      </c>
      <c r="I57" s="62">
        <v>0.06</v>
      </c>
      <c r="J57" s="62">
        <v>0.09</v>
      </c>
      <c r="K57" s="116">
        <v>18</v>
      </c>
      <c r="L57" s="116">
        <v>47</v>
      </c>
      <c r="M57" s="62">
        <v>3.51</v>
      </c>
      <c r="N57" s="62">
        <v>0.08</v>
      </c>
      <c r="O57" s="100">
        <v>0</v>
      </c>
      <c r="P57" s="62">
        <v>0</v>
      </c>
      <c r="Q57" s="62">
        <v>1.03</v>
      </c>
      <c r="R57" s="62">
        <f t="shared" si="5"/>
        <v>31.62</v>
      </c>
      <c r="S57" s="62">
        <v>0.19</v>
      </c>
      <c r="T57" s="62">
        <v>0.03</v>
      </c>
      <c r="U57" s="14">
        <v>0</v>
      </c>
      <c r="V57" s="62">
        <v>0</v>
      </c>
      <c r="W57" s="62">
        <v>0.09</v>
      </c>
      <c r="X57" s="74">
        <f t="shared" si="7"/>
        <v>63.16</v>
      </c>
      <c r="Y57" s="116">
        <v>0</v>
      </c>
      <c r="Z57" s="116">
        <v>47</v>
      </c>
    </row>
    <row r="58" spans="1:26" ht="45" customHeight="1" x14ac:dyDescent="0.5">
      <c r="A58" s="56">
        <v>44</v>
      </c>
      <c r="B58" s="128" t="s">
        <v>202</v>
      </c>
      <c r="C58" s="62">
        <v>152.84</v>
      </c>
      <c r="D58" s="62">
        <v>152.84</v>
      </c>
      <c r="E58" s="62">
        <v>5.87</v>
      </c>
      <c r="F58" s="62">
        <v>0</v>
      </c>
      <c r="G58" s="62">
        <v>9.8800000000000008</v>
      </c>
      <c r="H58" s="62">
        <v>10.46</v>
      </c>
      <c r="I58" s="62">
        <v>0.36000000000000004</v>
      </c>
      <c r="J58" s="62">
        <v>0</v>
      </c>
      <c r="K58" s="116">
        <v>118</v>
      </c>
      <c r="L58" s="116">
        <v>0</v>
      </c>
      <c r="M58" s="62">
        <v>5.0999999999999996</v>
      </c>
      <c r="N58" s="62">
        <v>3.84</v>
      </c>
      <c r="O58" s="100">
        <v>0</v>
      </c>
      <c r="P58" s="62">
        <v>1.32</v>
      </c>
      <c r="Q58" s="62">
        <v>0</v>
      </c>
      <c r="R58" s="62">
        <f t="shared" si="5"/>
        <v>100</v>
      </c>
      <c r="S58" s="62">
        <v>0.28000000000000003</v>
      </c>
      <c r="T58" s="62">
        <v>0.24</v>
      </c>
      <c r="U58" s="14">
        <v>0</v>
      </c>
      <c r="V58" s="62">
        <v>0.08</v>
      </c>
      <c r="W58" s="62">
        <v>0</v>
      </c>
      <c r="X58" s="74">
        <f t="shared" si="7"/>
        <v>100</v>
      </c>
      <c r="Y58" s="116">
        <v>23</v>
      </c>
      <c r="Z58" s="116">
        <v>0</v>
      </c>
    </row>
    <row r="59" spans="1:26" ht="45" customHeight="1" x14ac:dyDescent="0.5">
      <c r="A59" s="57"/>
      <c r="B59" s="59" t="s">
        <v>203</v>
      </c>
      <c r="C59" s="61">
        <f t="shared" ref="C59:L59" si="18">SUM(C60:C73)</f>
        <v>1977.6299999999994</v>
      </c>
      <c r="D59" s="61">
        <f t="shared" si="18"/>
        <v>1978.0299999999995</v>
      </c>
      <c r="E59" s="61">
        <f t="shared" si="18"/>
        <v>141.6</v>
      </c>
      <c r="F59" s="61">
        <f t="shared" si="18"/>
        <v>77.73</v>
      </c>
      <c r="G59" s="61">
        <f t="shared" si="18"/>
        <v>126.29999999999998</v>
      </c>
      <c r="H59" s="61">
        <f t="shared" si="18"/>
        <v>126.20999999999998</v>
      </c>
      <c r="I59" s="61">
        <f t="shared" si="18"/>
        <v>9.49</v>
      </c>
      <c r="J59" s="61">
        <f t="shared" si="18"/>
        <v>4.5500000000000007</v>
      </c>
      <c r="K59" s="76">
        <f t="shared" si="18"/>
        <v>4066</v>
      </c>
      <c r="L59" s="76">
        <f t="shared" si="18"/>
        <v>1959</v>
      </c>
      <c r="M59" s="61">
        <f t="shared" ref="M59:Q59" si="19">SUM(M60:M73)</f>
        <v>194.58</v>
      </c>
      <c r="N59" s="61">
        <f t="shared" si="19"/>
        <v>83.13</v>
      </c>
      <c r="O59" s="61">
        <f t="shared" si="19"/>
        <v>66.139999999999986</v>
      </c>
      <c r="P59" s="61">
        <f t="shared" si="19"/>
        <v>31.249999999999996</v>
      </c>
      <c r="Q59" s="61">
        <f t="shared" si="19"/>
        <v>11.59</v>
      </c>
      <c r="R59" s="61">
        <f t="shared" si="5"/>
        <v>98.73</v>
      </c>
      <c r="S59" s="61">
        <f>SUM(S60:S73)</f>
        <v>10.610000000000001</v>
      </c>
      <c r="T59" s="61">
        <f>SUM(T60:T73)</f>
        <v>5.82</v>
      </c>
      <c r="U59" s="61">
        <f t="shared" ref="U59:W59" si="20">SUM(U60:U73)</f>
        <v>3.91</v>
      </c>
      <c r="V59" s="61">
        <f t="shared" si="20"/>
        <v>2.0800000000000005</v>
      </c>
      <c r="W59" s="61">
        <f t="shared" si="20"/>
        <v>0.64</v>
      </c>
      <c r="X59" s="75">
        <f t="shared" si="7"/>
        <v>100</v>
      </c>
      <c r="Y59" s="76">
        <f>SUM(Y60:Y73)</f>
        <v>925</v>
      </c>
      <c r="Z59" s="76">
        <f>SUM(Z60:Z73)</f>
        <v>309</v>
      </c>
    </row>
    <row r="60" spans="1:26" ht="45" customHeight="1" x14ac:dyDescent="0.5">
      <c r="A60" s="56">
        <v>45</v>
      </c>
      <c r="B60" s="132" t="s">
        <v>204</v>
      </c>
      <c r="C60" s="62">
        <v>119.44</v>
      </c>
      <c r="D60" s="62">
        <v>119.44</v>
      </c>
      <c r="E60" s="62">
        <v>2.94</v>
      </c>
      <c r="F60" s="62">
        <v>0.34</v>
      </c>
      <c r="G60" s="62">
        <v>7.18</v>
      </c>
      <c r="H60" s="62">
        <v>7.18</v>
      </c>
      <c r="I60" s="62">
        <v>0.18</v>
      </c>
      <c r="J60" s="62">
        <v>0.02</v>
      </c>
      <c r="K60" s="116">
        <v>76</v>
      </c>
      <c r="L60" s="116">
        <v>11</v>
      </c>
      <c r="M60" s="62">
        <v>14.48</v>
      </c>
      <c r="N60" s="62">
        <v>0.48</v>
      </c>
      <c r="O60" s="100">
        <v>0.34</v>
      </c>
      <c r="P60" s="62">
        <v>0.44</v>
      </c>
      <c r="Q60" s="62">
        <v>0</v>
      </c>
      <c r="R60" s="62">
        <f t="shared" si="5"/>
        <v>8.6999999999999993</v>
      </c>
      <c r="S60" s="62">
        <v>0.79</v>
      </c>
      <c r="T60" s="62">
        <v>0.03</v>
      </c>
      <c r="U60" s="14">
        <v>0.02</v>
      </c>
      <c r="V60" s="62">
        <v>0.03</v>
      </c>
      <c r="W60" s="62">
        <v>0</v>
      </c>
      <c r="X60" s="74">
        <f t="shared" si="7"/>
        <v>10.130000000000001</v>
      </c>
      <c r="Y60" s="116">
        <v>11</v>
      </c>
      <c r="Z60" s="116">
        <v>0</v>
      </c>
    </row>
    <row r="61" spans="1:26" ht="45" customHeight="1" x14ac:dyDescent="0.5">
      <c r="A61" s="55">
        <v>46</v>
      </c>
      <c r="B61" s="132" t="s">
        <v>205</v>
      </c>
      <c r="C61" s="62">
        <v>231.23</v>
      </c>
      <c r="D61" s="62">
        <v>231.23</v>
      </c>
      <c r="E61" s="62">
        <v>14.9</v>
      </c>
      <c r="F61" s="62">
        <v>1.52</v>
      </c>
      <c r="G61" s="62">
        <v>14.36</v>
      </c>
      <c r="H61" s="62">
        <v>14.36</v>
      </c>
      <c r="I61" s="62">
        <v>0.98</v>
      </c>
      <c r="J61" s="62">
        <v>0.09</v>
      </c>
      <c r="K61" s="116">
        <v>467</v>
      </c>
      <c r="L61" s="116">
        <v>33</v>
      </c>
      <c r="M61" s="62">
        <v>22.06</v>
      </c>
      <c r="N61" s="62">
        <v>8</v>
      </c>
      <c r="O61" s="100">
        <v>1.52</v>
      </c>
      <c r="P61" s="62">
        <v>3.81</v>
      </c>
      <c r="Q61" s="62">
        <v>0</v>
      </c>
      <c r="R61" s="62">
        <f t="shared" si="5"/>
        <v>60.43</v>
      </c>
      <c r="S61" s="62">
        <v>1.2</v>
      </c>
      <c r="T61" s="62">
        <v>0.59</v>
      </c>
      <c r="U61" s="14">
        <v>0.09</v>
      </c>
      <c r="V61" s="62">
        <v>0.21</v>
      </c>
      <c r="W61" s="62">
        <v>0</v>
      </c>
      <c r="X61" s="74">
        <f t="shared" si="7"/>
        <v>74.17</v>
      </c>
      <c r="Y61" s="116">
        <v>116</v>
      </c>
      <c r="Z61" s="116">
        <v>0</v>
      </c>
    </row>
    <row r="62" spans="1:26" ht="45" customHeight="1" x14ac:dyDescent="0.5">
      <c r="A62" s="56">
        <v>47</v>
      </c>
      <c r="B62" s="133" t="s">
        <v>206</v>
      </c>
      <c r="C62" s="62">
        <v>98.85</v>
      </c>
      <c r="D62" s="62">
        <v>98.85</v>
      </c>
      <c r="E62" s="62">
        <v>5.0299999999999994</v>
      </c>
      <c r="F62" s="62">
        <v>4.37</v>
      </c>
      <c r="G62" s="62">
        <v>5.32</v>
      </c>
      <c r="H62" s="62">
        <v>5.32</v>
      </c>
      <c r="I62" s="62">
        <v>0.25</v>
      </c>
      <c r="J62" s="62">
        <v>0.25</v>
      </c>
      <c r="K62" s="116">
        <v>110</v>
      </c>
      <c r="L62" s="116">
        <v>115</v>
      </c>
      <c r="M62" s="62">
        <v>11.78</v>
      </c>
      <c r="N62" s="62">
        <v>2.91</v>
      </c>
      <c r="O62" s="100">
        <v>0</v>
      </c>
      <c r="P62" s="62">
        <v>0.47</v>
      </c>
      <c r="Q62" s="62">
        <v>4.37</v>
      </c>
      <c r="R62" s="62">
        <f t="shared" si="5"/>
        <v>65.790000000000006</v>
      </c>
      <c r="S62" s="62">
        <v>0.64</v>
      </c>
      <c r="T62" s="62">
        <v>0.13</v>
      </c>
      <c r="U62" s="14">
        <v>0</v>
      </c>
      <c r="V62" s="62">
        <v>0.03</v>
      </c>
      <c r="W62" s="62">
        <v>0.25</v>
      </c>
      <c r="X62" s="74">
        <f t="shared" si="7"/>
        <v>64.06</v>
      </c>
      <c r="Y62" s="116">
        <v>10</v>
      </c>
      <c r="Z62" s="116">
        <v>115</v>
      </c>
    </row>
    <row r="63" spans="1:26" ht="45" customHeight="1" x14ac:dyDescent="0.5">
      <c r="A63" s="55">
        <v>48</v>
      </c>
      <c r="B63" s="130" t="s">
        <v>207</v>
      </c>
      <c r="C63" s="62">
        <v>66.25</v>
      </c>
      <c r="D63" s="62">
        <v>66.25</v>
      </c>
      <c r="E63" s="62">
        <v>2.25</v>
      </c>
      <c r="F63" s="62">
        <v>0</v>
      </c>
      <c r="G63" s="62">
        <v>4.3600000000000003</v>
      </c>
      <c r="H63" s="62">
        <v>4.3600000000000003</v>
      </c>
      <c r="I63" s="62">
        <v>0.15</v>
      </c>
      <c r="J63" s="62">
        <v>0</v>
      </c>
      <c r="K63" s="116">
        <v>72</v>
      </c>
      <c r="L63" s="116">
        <v>0</v>
      </c>
      <c r="M63" s="62">
        <v>7.16</v>
      </c>
      <c r="N63" s="62">
        <v>1.1499999999999999</v>
      </c>
      <c r="O63" s="100">
        <v>0</v>
      </c>
      <c r="P63" s="62">
        <v>0.09</v>
      </c>
      <c r="Q63" s="62">
        <v>0</v>
      </c>
      <c r="R63" s="62">
        <f t="shared" si="5"/>
        <v>17.32</v>
      </c>
      <c r="S63" s="62">
        <v>0.39</v>
      </c>
      <c r="T63" s="62">
        <v>0.09</v>
      </c>
      <c r="U63" s="14">
        <v>0</v>
      </c>
      <c r="V63" s="62">
        <v>0</v>
      </c>
      <c r="W63" s="62">
        <v>0</v>
      </c>
      <c r="X63" s="74">
        <f t="shared" si="7"/>
        <v>23.08</v>
      </c>
      <c r="Y63" s="116">
        <v>2</v>
      </c>
      <c r="Z63" s="116">
        <v>0</v>
      </c>
    </row>
    <row r="64" spans="1:26" ht="45" customHeight="1" x14ac:dyDescent="0.5">
      <c r="A64" s="56">
        <v>49</v>
      </c>
      <c r="B64" s="128" t="s">
        <v>208</v>
      </c>
      <c r="C64" s="62">
        <v>491.26</v>
      </c>
      <c r="D64" s="62">
        <v>491.26</v>
      </c>
      <c r="E64" s="62">
        <v>60.35</v>
      </c>
      <c r="F64" s="62">
        <v>65.52</v>
      </c>
      <c r="G64" s="62">
        <v>32.04</v>
      </c>
      <c r="H64" s="62">
        <v>32.04</v>
      </c>
      <c r="I64" s="62">
        <v>4.0600000000000005</v>
      </c>
      <c r="J64" s="62">
        <v>3.74</v>
      </c>
      <c r="K64" s="116">
        <v>1685</v>
      </c>
      <c r="L64" s="116">
        <v>1634</v>
      </c>
      <c r="M64" s="62">
        <v>48.34</v>
      </c>
      <c r="N64" s="62">
        <v>41.79</v>
      </c>
      <c r="O64" s="100">
        <v>58.3</v>
      </c>
      <c r="P64" s="62">
        <v>11.79</v>
      </c>
      <c r="Q64" s="62">
        <v>7.22</v>
      </c>
      <c r="R64" s="62">
        <f t="shared" si="5"/>
        <v>100</v>
      </c>
      <c r="S64" s="62">
        <v>2.64</v>
      </c>
      <c r="T64" s="62">
        <v>2.86</v>
      </c>
      <c r="U64" s="14">
        <v>3.35</v>
      </c>
      <c r="V64" s="62">
        <v>0.81</v>
      </c>
      <c r="W64" s="62">
        <v>0.39</v>
      </c>
      <c r="X64" s="74">
        <f t="shared" si="7"/>
        <v>100</v>
      </c>
      <c r="Y64" s="116">
        <v>322</v>
      </c>
      <c r="Z64" s="116">
        <v>194</v>
      </c>
    </row>
    <row r="65" spans="1:26" ht="45" customHeight="1" x14ac:dyDescent="0.5">
      <c r="A65" s="56">
        <v>50</v>
      </c>
      <c r="B65" s="128" t="s">
        <v>209</v>
      </c>
      <c r="C65" s="62">
        <v>63.61</v>
      </c>
      <c r="D65" s="62">
        <v>63.61</v>
      </c>
      <c r="E65" s="62">
        <v>12.96</v>
      </c>
      <c r="F65" s="62">
        <v>2.4</v>
      </c>
      <c r="G65" s="62">
        <v>5.09</v>
      </c>
      <c r="H65" s="62">
        <v>5.09</v>
      </c>
      <c r="I65" s="62">
        <v>1.08</v>
      </c>
      <c r="J65" s="62">
        <v>0.24</v>
      </c>
      <c r="K65" s="116">
        <v>411</v>
      </c>
      <c r="L65" s="116">
        <v>76</v>
      </c>
      <c r="M65" s="62">
        <v>7.54</v>
      </c>
      <c r="N65" s="62">
        <v>10.69</v>
      </c>
      <c r="O65" s="100">
        <v>2.4</v>
      </c>
      <c r="P65" s="62">
        <v>1.22</v>
      </c>
      <c r="Q65" s="62">
        <v>0</v>
      </c>
      <c r="R65" s="62">
        <f t="shared" si="5"/>
        <v>100</v>
      </c>
      <c r="S65" s="62">
        <v>0.41</v>
      </c>
      <c r="T65" s="62">
        <v>0.91</v>
      </c>
      <c r="U65" s="14">
        <v>0.24</v>
      </c>
      <c r="V65" s="62">
        <v>0.11</v>
      </c>
      <c r="W65" s="62">
        <v>0</v>
      </c>
      <c r="X65" s="74">
        <f t="shared" si="7"/>
        <v>100</v>
      </c>
      <c r="Y65" s="116">
        <v>44</v>
      </c>
      <c r="Z65" s="116">
        <v>0</v>
      </c>
    </row>
    <row r="66" spans="1:26" ht="45" customHeight="1" x14ac:dyDescent="0.5">
      <c r="A66" s="55">
        <v>51</v>
      </c>
      <c r="B66" s="130" t="s">
        <v>210</v>
      </c>
      <c r="C66" s="62">
        <v>102.35</v>
      </c>
      <c r="D66" s="62">
        <v>102.35</v>
      </c>
      <c r="E66" s="62">
        <v>3.62</v>
      </c>
      <c r="F66" s="62">
        <v>0</v>
      </c>
      <c r="G66" s="62">
        <v>6.95</v>
      </c>
      <c r="H66" s="62">
        <v>6.95</v>
      </c>
      <c r="I66" s="62">
        <v>0.22</v>
      </c>
      <c r="J66" s="62">
        <v>0</v>
      </c>
      <c r="K66" s="116">
        <v>87</v>
      </c>
      <c r="L66" s="116">
        <v>0</v>
      </c>
      <c r="M66" s="62">
        <v>10.53</v>
      </c>
      <c r="N66" s="62">
        <v>0.45</v>
      </c>
      <c r="O66" s="100">
        <v>0</v>
      </c>
      <c r="P66" s="62">
        <v>1.7</v>
      </c>
      <c r="Q66" s="62">
        <v>0</v>
      </c>
      <c r="R66" s="62">
        <f t="shared" si="5"/>
        <v>20.420000000000002</v>
      </c>
      <c r="S66" s="62">
        <v>0.56999999999999995</v>
      </c>
      <c r="T66" s="62">
        <v>0.03</v>
      </c>
      <c r="U66" s="14">
        <v>0</v>
      </c>
      <c r="V66" s="62">
        <v>0.1</v>
      </c>
      <c r="W66" s="62">
        <v>0</v>
      </c>
      <c r="X66" s="74">
        <f t="shared" si="7"/>
        <v>22.81</v>
      </c>
      <c r="Y66" s="116">
        <v>38</v>
      </c>
      <c r="Z66" s="116">
        <v>0</v>
      </c>
    </row>
    <row r="67" spans="1:26" ht="45" customHeight="1" x14ac:dyDescent="0.5">
      <c r="A67" s="55">
        <v>52</v>
      </c>
      <c r="B67" s="130" t="s">
        <v>211</v>
      </c>
      <c r="C67" s="62">
        <v>86.71</v>
      </c>
      <c r="D67" s="62">
        <v>86.71</v>
      </c>
      <c r="E67" s="62">
        <v>2.13</v>
      </c>
      <c r="F67" s="62">
        <v>0</v>
      </c>
      <c r="G67" s="62">
        <v>4.96</v>
      </c>
      <c r="H67" s="62">
        <v>4.96</v>
      </c>
      <c r="I67" s="62">
        <v>0.15000000000000002</v>
      </c>
      <c r="J67" s="62">
        <v>0</v>
      </c>
      <c r="K67" s="116">
        <v>59</v>
      </c>
      <c r="L67" s="116">
        <v>0</v>
      </c>
      <c r="M67" s="62">
        <v>7.42</v>
      </c>
      <c r="N67" s="62">
        <v>0.14000000000000001</v>
      </c>
      <c r="O67" s="100">
        <v>0</v>
      </c>
      <c r="P67" s="62">
        <v>0.96</v>
      </c>
      <c r="Q67" s="62">
        <v>0</v>
      </c>
      <c r="R67" s="62">
        <f t="shared" si="5"/>
        <v>14.82</v>
      </c>
      <c r="S67" s="62">
        <v>0.41</v>
      </c>
      <c r="T67" s="62">
        <v>0.04</v>
      </c>
      <c r="U67" s="14">
        <v>0</v>
      </c>
      <c r="V67" s="62">
        <v>0.05</v>
      </c>
      <c r="W67" s="62">
        <v>0</v>
      </c>
      <c r="X67" s="74">
        <f t="shared" si="7"/>
        <v>21.95</v>
      </c>
      <c r="Y67" s="116">
        <v>23</v>
      </c>
      <c r="Z67" s="116">
        <v>0</v>
      </c>
    </row>
    <row r="68" spans="1:26" ht="45" customHeight="1" x14ac:dyDescent="0.5">
      <c r="A68" s="55">
        <v>53</v>
      </c>
      <c r="B68" s="128" t="s">
        <v>212</v>
      </c>
      <c r="C68" s="62">
        <v>21.03</v>
      </c>
      <c r="D68" s="62">
        <v>21.03</v>
      </c>
      <c r="E68" s="62">
        <v>1.94</v>
      </c>
      <c r="F68" s="62">
        <v>0</v>
      </c>
      <c r="G68" s="62">
        <v>1.75</v>
      </c>
      <c r="H68" s="62">
        <v>1.75</v>
      </c>
      <c r="I68" s="62">
        <v>0.18</v>
      </c>
      <c r="J68" s="62">
        <v>0</v>
      </c>
      <c r="K68" s="116">
        <v>52</v>
      </c>
      <c r="L68" s="116">
        <v>0</v>
      </c>
      <c r="M68" s="62">
        <v>2.04</v>
      </c>
      <c r="N68" s="62">
        <v>0.81</v>
      </c>
      <c r="O68" s="100">
        <v>0</v>
      </c>
      <c r="P68" s="62">
        <v>0.85</v>
      </c>
      <c r="Q68" s="62">
        <v>0</v>
      </c>
      <c r="R68" s="62">
        <f t="shared" si="5"/>
        <v>81.37</v>
      </c>
      <c r="S68" s="62">
        <v>0.11</v>
      </c>
      <c r="T68" s="62">
        <v>7.0000000000000007E-2</v>
      </c>
      <c r="U68" s="14">
        <v>0</v>
      </c>
      <c r="V68" s="62">
        <v>0.09</v>
      </c>
      <c r="W68" s="62">
        <v>0</v>
      </c>
      <c r="X68" s="74">
        <f t="shared" si="7"/>
        <v>100</v>
      </c>
      <c r="Y68" s="116">
        <v>23</v>
      </c>
      <c r="Z68" s="116">
        <v>0</v>
      </c>
    </row>
    <row r="69" spans="1:26" ht="45" customHeight="1" x14ac:dyDescent="0.5">
      <c r="A69" s="55">
        <v>54</v>
      </c>
      <c r="B69" s="130" t="s">
        <v>213</v>
      </c>
      <c r="C69" s="62">
        <v>392.65</v>
      </c>
      <c r="D69" s="62">
        <v>392.65</v>
      </c>
      <c r="E69" s="62">
        <v>11.32</v>
      </c>
      <c r="F69" s="62">
        <v>0</v>
      </c>
      <c r="G69" s="62">
        <v>24.15</v>
      </c>
      <c r="H69" s="62">
        <v>24.15</v>
      </c>
      <c r="I69" s="62">
        <v>0.58000000000000007</v>
      </c>
      <c r="J69" s="62">
        <v>0</v>
      </c>
      <c r="K69" s="116">
        <v>322</v>
      </c>
      <c r="L69" s="116">
        <v>0</v>
      </c>
      <c r="M69" s="62">
        <v>32.89</v>
      </c>
      <c r="N69" s="62">
        <v>2.68</v>
      </c>
      <c r="O69" s="100">
        <v>0</v>
      </c>
      <c r="P69" s="62">
        <v>4.04</v>
      </c>
      <c r="Q69" s="62">
        <v>0</v>
      </c>
      <c r="R69" s="62">
        <f t="shared" si="5"/>
        <v>20.43</v>
      </c>
      <c r="S69" s="62">
        <v>1.8</v>
      </c>
      <c r="T69" s="62">
        <v>0.05</v>
      </c>
      <c r="U69" s="14">
        <v>0</v>
      </c>
      <c r="V69" s="62">
        <v>0.26</v>
      </c>
      <c r="W69" s="62">
        <v>0</v>
      </c>
      <c r="X69" s="74">
        <f t="shared" si="7"/>
        <v>17.22</v>
      </c>
      <c r="Y69" s="116">
        <v>156</v>
      </c>
      <c r="Z69" s="116">
        <v>0</v>
      </c>
    </row>
    <row r="70" spans="1:26" ht="45" customHeight="1" x14ac:dyDescent="0.5">
      <c r="A70" s="55">
        <v>55</v>
      </c>
      <c r="B70" s="131" t="s">
        <v>214</v>
      </c>
      <c r="C70" s="62">
        <v>152.37</v>
      </c>
      <c r="D70" s="62">
        <v>152.77000000000001</v>
      </c>
      <c r="E70" s="62">
        <v>10.98</v>
      </c>
      <c r="F70" s="62">
        <v>1.78</v>
      </c>
      <c r="G70" s="62">
        <v>9.8800000000000008</v>
      </c>
      <c r="H70" s="62">
        <v>9.7899999999999991</v>
      </c>
      <c r="I70" s="62">
        <v>0.77</v>
      </c>
      <c r="J70" s="62">
        <v>0.08</v>
      </c>
      <c r="K70" s="116">
        <v>303</v>
      </c>
      <c r="L70" s="116">
        <v>43</v>
      </c>
      <c r="M70" s="62">
        <v>14.72</v>
      </c>
      <c r="N70" s="62">
        <v>7.88</v>
      </c>
      <c r="O70" s="100">
        <v>1.78</v>
      </c>
      <c r="P70" s="62">
        <v>1.04</v>
      </c>
      <c r="Q70" s="62">
        <v>0</v>
      </c>
      <c r="R70" s="62">
        <f t="shared" si="5"/>
        <v>72.69</v>
      </c>
      <c r="S70" s="62">
        <v>0.8</v>
      </c>
      <c r="T70" s="62">
        <v>0.59</v>
      </c>
      <c r="U70" s="14">
        <v>0.08</v>
      </c>
      <c r="V70" s="62">
        <v>0.06</v>
      </c>
      <c r="W70" s="62">
        <v>0</v>
      </c>
      <c r="X70" s="74">
        <f t="shared" si="7"/>
        <v>91.25</v>
      </c>
      <c r="Y70" s="116">
        <v>25</v>
      </c>
      <c r="Z70" s="116">
        <v>0</v>
      </c>
    </row>
    <row r="71" spans="1:26" ht="45" customHeight="1" x14ac:dyDescent="0.5">
      <c r="A71" s="55">
        <v>56</v>
      </c>
      <c r="B71" s="132" t="s">
        <v>215</v>
      </c>
      <c r="C71" s="62">
        <v>95.74</v>
      </c>
      <c r="D71" s="62">
        <v>95.74</v>
      </c>
      <c r="E71" s="62">
        <v>6.66</v>
      </c>
      <c r="F71" s="62">
        <v>0.06</v>
      </c>
      <c r="G71" s="62">
        <v>6.57</v>
      </c>
      <c r="H71" s="62">
        <v>6.57</v>
      </c>
      <c r="I71" s="62">
        <v>0.43</v>
      </c>
      <c r="J71" s="62">
        <v>0</v>
      </c>
      <c r="K71" s="116">
        <v>227</v>
      </c>
      <c r="L71" s="116">
        <v>1</v>
      </c>
      <c r="M71" s="62">
        <v>7.96</v>
      </c>
      <c r="N71" s="62">
        <v>3.21</v>
      </c>
      <c r="O71" s="100">
        <v>0.06</v>
      </c>
      <c r="P71" s="62">
        <v>2.34</v>
      </c>
      <c r="Q71" s="62">
        <v>0</v>
      </c>
      <c r="R71" s="62">
        <f t="shared" si="5"/>
        <v>70.48</v>
      </c>
      <c r="S71" s="62">
        <v>0.43</v>
      </c>
      <c r="T71" s="62">
        <v>0.23</v>
      </c>
      <c r="U71" s="14">
        <v>0</v>
      </c>
      <c r="V71" s="62">
        <v>0.14000000000000001</v>
      </c>
      <c r="W71" s="62">
        <v>0</v>
      </c>
      <c r="X71" s="74">
        <f t="shared" si="7"/>
        <v>86.05</v>
      </c>
      <c r="Y71" s="116">
        <v>78</v>
      </c>
      <c r="Z71" s="116">
        <v>0</v>
      </c>
    </row>
    <row r="72" spans="1:26" ht="45" customHeight="1" x14ac:dyDescent="0.5">
      <c r="A72" s="55">
        <v>57</v>
      </c>
      <c r="B72" s="132" t="s">
        <v>216</v>
      </c>
      <c r="C72" s="62">
        <v>44.86</v>
      </c>
      <c r="D72" s="62">
        <v>44.86</v>
      </c>
      <c r="E72" s="62">
        <v>3.83</v>
      </c>
      <c r="F72" s="62">
        <v>1.74</v>
      </c>
      <c r="G72" s="62">
        <v>2.92</v>
      </c>
      <c r="H72" s="62">
        <v>2.92</v>
      </c>
      <c r="I72" s="62">
        <v>0.29000000000000004</v>
      </c>
      <c r="J72" s="62">
        <v>0.13</v>
      </c>
      <c r="K72" s="116">
        <v>134</v>
      </c>
      <c r="L72" s="116">
        <v>46</v>
      </c>
      <c r="M72" s="62">
        <v>4.59</v>
      </c>
      <c r="N72" s="62">
        <v>2.0699999999999998</v>
      </c>
      <c r="O72" s="100">
        <v>1.74</v>
      </c>
      <c r="P72" s="62">
        <v>1.1100000000000001</v>
      </c>
      <c r="Q72" s="62">
        <v>0</v>
      </c>
      <c r="R72" s="62">
        <f t="shared" si="5"/>
        <v>100</v>
      </c>
      <c r="S72" s="62">
        <v>0.25</v>
      </c>
      <c r="T72" s="62">
        <v>0.15</v>
      </c>
      <c r="U72" s="14">
        <v>0.13</v>
      </c>
      <c r="V72" s="62">
        <v>0.1</v>
      </c>
      <c r="W72" s="62">
        <v>0</v>
      </c>
      <c r="X72" s="74">
        <f t="shared" si="7"/>
        <v>100</v>
      </c>
      <c r="Y72" s="116">
        <v>42</v>
      </c>
      <c r="Z72" s="116">
        <v>0</v>
      </c>
    </row>
    <row r="73" spans="1:26" ht="45" customHeight="1" x14ac:dyDescent="0.5">
      <c r="A73" s="55">
        <v>58</v>
      </c>
      <c r="B73" s="128" t="s">
        <v>217</v>
      </c>
      <c r="C73" s="62">
        <v>11.28</v>
      </c>
      <c r="D73" s="62">
        <v>11.28</v>
      </c>
      <c r="E73" s="62">
        <v>2.69</v>
      </c>
      <c r="F73" s="62">
        <v>0</v>
      </c>
      <c r="G73" s="62">
        <v>0.77</v>
      </c>
      <c r="H73" s="62">
        <v>0.77</v>
      </c>
      <c r="I73" s="62">
        <v>0.16999999999999998</v>
      </c>
      <c r="J73" s="62">
        <v>0</v>
      </c>
      <c r="K73" s="116">
        <v>61</v>
      </c>
      <c r="L73" s="116">
        <v>0</v>
      </c>
      <c r="M73" s="62">
        <v>3.07</v>
      </c>
      <c r="N73" s="62">
        <v>0.87</v>
      </c>
      <c r="O73" s="100">
        <v>0</v>
      </c>
      <c r="P73" s="62">
        <v>1.39</v>
      </c>
      <c r="Q73" s="62">
        <v>0</v>
      </c>
      <c r="R73" s="62">
        <f t="shared" si="5"/>
        <v>73.62</v>
      </c>
      <c r="S73" s="62">
        <v>0.17</v>
      </c>
      <c r="T73" s="62">
        <v>0.05</v>
      </c>
      <c r="U73" s="14">
        <v>0</v>
      </c>
      <c r="V73" s="62">
        <v>0.09</v>
      </c>
      <c r="W73" s="62">
        <v>0</v>
      </c>
      <c r="X73" s="74">
        <f t="shared" si="7"/>
        <v>82.35</v>
      </c>
      <c r="Y73" s="116">
        <v>35</v>
      </c>
      <c r="Z73" s="116">
        <v>0</v>
      </c>
    </row>
    <row r="74" spans="1:26" ht="45" customHeight="1" x14ac:dyDescent="0.5">
      <c r="A74" s="57"/>
      <c r="B74" s="59" t="s">
        <v>218</v>
      </c>
      <c r="C74" s="61">
        <f t="shared" ref="C74:L74" si="21">SUM(C75:C80)</f>
        <v>1416.32</v>
      </c>
      <c r="D74" s="61">
        <f t="shared" si="21"/>
        <v>1416.32</v>
      </c>
      <c r="E74" s="61">
        <f t="shared" si="21"/>
        <v>200.95</v>
      </c>
      <c r="F74" s="61">
        <f t="shared" si="21"/>
        <v>173.08</v>
      </c>
      <c r="G74" s="61">
        <f t="shared" si="21"/>
        <v>92.990000000000009</v>
      </c>
      <c r="H74" s="61">
        <f t="shared" si="21"/>
        <v>92.990000000000009</v>
      </c>
      <c r="I74" s="61">
        <f t="shared" si="21"/>
        <v>13.43</v>
      </c>
      <c r="J74" s="61">
        <f t="shared" si="21"/>
        <v>11.280000000000001</v>
      </c>
      <c r="K74" s="76">
        <f t="shared" si="21"/>
        <v>5145</v>
      </c>
      <c r="L74" s="76">
        <f t="shared" si="21"/>
        <v>3904</v>
      </c>
      <c r="M74" s="61">
        <f t="shared" ref="M74:Q74" si="22">SUM(M75:M80)</f>
        <v>159.89999999999998</v>
      </c>
      <c r="N74" s="61">
        <f t="shared" si="22"/>
        <v>132.38999999999999</v>
      </c>
      <c r="O74" s="61">
        <f t="shared" si="22"/>
        <v>138.13</v>
      </c>
      <c r="P74" s="61">
        <f t="shared" si="22"/>
        <v>46.169999999999995</v>
      </c>
      <c r="Q74" s="61">
        <f t="shared" si="22"/>
        <v>34.949999999999996</v>
      </c>
      <c r="R74" s="61">
        <f t="shared" si="5"/>
        <v>100</v>
      </c>
      <c r="S74" s="61">
        <f>SUM(S75:S80)</f>
        <v>8.74</v>
      </c>
      <c r="T74" s="61">
        <f>SUM(T75:T80)</f>
        <v>8.9499999999999993</v>
      </c>
      <c r="U74" s="61">
        <f t="shared" ref="U74:W74" si="23">SUM(U75:U80)</f>
        <v>8.84</v>
      </c>
      <c r="V74" s="61">
        <f t="shared" si="23"/>
        <v>3.18</v>
      </c>
      <c r="W74" s="61">
        <f t="shared" si="23"/>
        <v>2.44</v>
      </c>
      <c r="X74" s="75">
        <f t="shared" si="7"/>
        <v>100</v>
      </c>
      <c r="Y74" s="76">
        <f>SUM(Y75:Y80)</f>
        <v>1253</v>
      </c>
      <c r="Z74" s="76">
        <f>SUM(Z75:Z80)</f>
        <v>795</v>
      </c>
    </row>
    <row r="75" spans="1:26" ht="45" customHeight="1" x14ac:dyDescent="0.5">
      <c r="A75" s="55">
        <v>59</v>
      </c>
      <c r="B75" s="131" t="s">
        <v>219</v>
      </c>
      <c r="C75" s="62">
        <v>46.9</v>
      </c>
      <c r="D75" s="62">
        <v>46.9</v>
      </c>
      <c r="E75" s="62">
        <v>2.92</v>
      </c>
      <c r="F75" s="62">
        <v>0</v>
      </c>
      <c r="G75" s="62">
        <v>3.09</v>
      </c>
      <c r="H75" s="62">
        <v>3.09</v>
      </c>
      <c r="I75" s="62">
        <v>0.19</v>
      </c>
      <c r="J75" s="62">
        <v>0</v>
      </c>
      <c r="K75" s="116">
        <v>81</v>
      </c>
      <c r="L75" s="116">
        <v>0</v>
      </c>
      <c r="M75" s="62">
        <v>6.09</v>
      </c>
      <c r="N75" s="62">
        <v>0.23</v>
      </c>
      <c r="O75" s="100">
        <v>0</v>
      </c>
      <c r="P75" s="62">
        <v>1.84</v>
      </c>
      <c r="Q75" s="62">
        <v>0</v>
      </c>
      <c r="R75" s="62">
        <f t="shared" ref="R75:R103" si="24">ROUND(IF(M75&lt;&gt;0,MIN(MAX(0,(P75+N75+O75+Q75)/M75*100),100),0),2)</f>
        <v>33.99</v>
      </c>
      <c r="S75" s="62">
        <v>0.33</v>
      </c>
      <c r="T75" s="62">
        <v>0.02</v>
      </c>
      <c r="U75" s="14">
        <v>0</v>
      </c>
      <c r="V75" s="62">
        <v>0.12</v>
      </c>
      <c r="W75" s="62">
        <v>0</v>
      </c>
      <c r="X75" s="74">
        <f t="shared" ref="X75:X103" si="25">ROUND(IF(S75&lt;&gt;0,MIN(MAX(0,(V75+T75+U75+W75)/S75*100),100),0),2)</f>
        <v>42.42</v>
      </c>
      <c r="Y75" s="116">
        <v>51</v>
      </c>
      <c r="Z75" s="116">
        <v>0</v>
      </c>
    </row>
    <row r="76" spans="1:26" ht="45" customHeight="1" x14ac:dyDescent="0.5">
      <c r="A76" s="56">
        <v>60</v>
      </c>
      <c r="B76" s="128" t="s">
        <v>220</v>
      </c>
      <c r="C76" s="62">
        <v>332.48</v>
      </c>
      <c r="D76" s="62">
        <v>332.48</v>
      </c>
      <c r="E76" s="62">
        <v>34.69</v>
      </c>
      <c r="F76" s="62">
        <v>2.5299999999999998</v>
      </c>
      <c r="G76" s="62">
        <v>20.05</v>
      </c>
      <c r="H76" s="62">
        <v>20.05</v>
      </c>
      <c r="I76" s="62">
        <v>1.94</v>
      </c>
      <c r="J76" s="62">
        <v>0.11</v>
      </c>
      <c r="K76" s="116">
        <v>938</v>
      </c>
      <c r="L76" s="116">
        <v>76</v>
      </c>
      <c r="M76" s="62">
        <v>36.909999999999997</v>
      </c>
      <c r="N76" s="62">
        <v>16.39</v>
      </c>
      <c r="O76" s="100">
        <v>2.5299999999999998</v>
      </c>
      <c r="P76" s="62">
        <v>13.13</v>
      </c>
      <c r="Q76" s="62">
        <v>0</v>
      </c>
      <c r="R76" s="62">
        <f t="shared" si="24"/>
        <v>86.83</v>
      </c>
      <c r="S76" s="62">
        <v>2.02</v>
      </c>
      <c r="T76" s="62">
        <v>0.84</v>
      </c>
      <c r="U76" s="14">
        <v>0.11</v>
      </c>
      <c r="V76" s="62">
        <v>0.8</v>
      </c>
      <c r="W76" s="62">
        <v>0</v>
      </c>
      <c r="X76" s="74">
        <f t="shared" si="25"/>
        <v>86.63</v>
      </c>
      <c r="Y76" s="116">
        <v>372</v>
      </c>
      <c r="Z76" s="116">
        <v>0</v>
      </c>
    </row>
    <row r="77" spans="1:26" ht="45" customHeight="1" x14ac:dyDescent="0.5">
      <c r="A77" s="56">
        <v>61</v>
      </c>
      <c r="B77" s="132" t="s">
        <v>221</v>
      </c>
      <c r="C77" s="62">
        <v>148.08000000000001</v>
      </c>
      <c r="D77" s="62">
        <v>148.08000000000001</v>
      </c>
      <c r="E77" s="62">
        <v>36.53</v>
      </c>
      <c r="F77" s="62">
        <v>16.060000000000002</v>
      </c>
      <c r="G77" s="62">
        <v>9.61</v>
      </c>
      <c r="H77" s="62">
        <v>9.61</v>
      </c>
      <c r="I77" s="62">
        <v>2.12</v>
      </c>
      <c r="J77" s="62">
        <v>1.07</v>
      </c>
      <c r="K77" s="116">
        <v>796</v>
      </c>
      <c r="L77" s="116">
        <v>428</v>
      </c>
      <c r="M77" s="62">
        <v>19.93</v>
      </c>
      <c r="N77" s="62">
        <v>29.17</v>
      </c>
      <c r="O77" s="100">
        <v>12.48</v>
      </c>
      <c r="P77" s="62">
        <v>4.57</v>
      </c>
      <c r="Q77" s="62">
        <v>3.58</v>
      </c>
      <c r="R77" s="62">
        <f t="shared" si="24"/>
        <v>100</v>
      </c>
      <c r="S77" s="62">
        <v>1.0900000000000001</v>
      </c>
      <c r="T77" s="62">
        <v>1.66</v>
      </c>
      <c r="U77" s="14">
        <v>0.81</v>
      </c>
      <c r="V77" s="62">
        <v>0.3</v>
      </c>
      <c r="W77" s="62">
        <v>0.26</v>
      </c>
      <c r="X77" s="74">
        <f t="shared" si="25"/>
        <v>100</v>
      </c>
      <c r="Y77" s="116">
        <v>92</v>
      </c>
      <c r="Z77" s="116">
        <v>121</v>
      </c>
    </row>
    <row r="78" spans="1:26" ht="45" customHeight="1" x14ac:dyDescent="0.5">
      <c r="A78" s="56">
        <v>62</v>
      </c>
      <c r="B78" s="132" t="s">
        <v>222</v>
      </c>
      <c r="C78" s="62">
        <v>431.33</v>
      </c>
      <c r="D78" s="62">
        <v>431.33</v>
      </c>
      <c r="E78" s="62">
        <v>50.25</v>
      </c>
      <c r="F78" s="62">
        <v>92.23</v>
      </c>
      <c r="G78" s="62">
        <v>29.73</v>
      </c>
      <c r="H78" s="62">
        <v>29.73</v>
      </c>
      <c r="I78" s="62">
        <v>3.7300000000000004</v>
      </c>
      <c r="J78" s="62">
        <v>5.98</v>
      </c>
      <c r="K78" s="116">
        <v>1323</v>
      </c>
      <c r="L78" s="116">
        <v>1854</v>
      </c>
      <c r="M78" s="62">
        <v>40.43</v>
      </c>
      <c r="N78" s="62">
        <v>29.91</v>
      </c>
      <c r="O78" s="100">
        <v>70.260000000000005</v>
      </c>
      <c r="P78" s="62">
        <v>14.68</v>
      </c>
      <c r="Q78" s="62">
        <v>21.97</v>
      </c>
      <c r="R78" s="62">
        <f t="shared" si="24"/>
        <v>100</v>
      </c>
      <c r="S78" s="62">
        <v>2.21</v>
      </c>
      <c r="T78" s="62">
        <v>2.31</v>
      </c>
      <c r="U78" s="14">
        <v>4.4800000000000004</v>
      </c>
      <c r="V78" s="62">
        <v>1.0900000000000001</v>
      </c>
      <c r="W78" s="62">
        <v>1.5</v>
      </c>
      <c r="X78" s="74">
        <f t="shared" si="25"/>
        <v>100</v>
      </c>
      <c r="Y78" s="116">
        <v>400</v>
      </c>
      <c r="Z78" s="116">
        <v>462</v>
      </c>
    </row>
    <row r="79" spans="1:26" ht="45" customHeight="1" x14ac:dyDescent="0.5">
      <c r="A79" s="56">
        <v>63</v>
      </c>
      <c r="B79" s="128" t="s">
        <v>223</v>
      </c>
      <c r="C79" s="62">
        <v>202.1</v>
      </c>
      <c r="D79" s="62">
        <v>202.1</v>
      </c>
      <c r="E79" s="62">
        <v>22.919999999999998</v>
      </c>
      <c r="F79" s="62">
        <v>9.11</v>
      </c>
      <c r="G79" s="62">
        <v>12.94</v>
      </c>
      <c r="H79" s="62">
        <v>12.94</v>
      </c>
      <c r="I79" s="62">
        <v>1.52</v>
      </c>
      <c r="J79" s="62">
        <v>0.54</v>
      </c>
      <c r="K79" s="116">
        <v>611</v>
      </c>
      <c r="L79" s="116">
        <v>237</v>
      </c>
      <c r="M79" s="62">
        <v>19.71</v>
      </c>
      <c r="N79" s="62">
        <v>14.64</v>
      </c>
      <c r="O79" s="100">
        <v>9.11</v>
      </c>
      <c r="P79" s="62">
        <v>5.52</v>
      </c>
      <c r="Q79" s="62">
        <v>0</v>
      </c>
      <c r="R79" s="62">
        <f t="shared" si="24"/>
        <v>100</v>
      </c>
      <c r="S79" s="62">
        <v>1.08</v>
      </c>
      <c r="T79" s="62">
        <v>0.97</v>
      </c>
      <c r="U79" s="14">
        <v>0.54</v>
      </c>
      <c r="V79" s="62">
        <v>0.39</v>
      </c>
      <c r="W79" s="62">
        <v>0</v>
      </c>
      <c r="X79" s="74">
        <f t="shared" si="25"/>
        <v>100</v>
      </c>
      <c r="Y79" s="116">
        <v>164</v>
      </c>
      <c r="Z79" s="116">
        <v>0</v>
      </c>
    </row>
    <row r="80" spans="1:26" ht="45" customHeight="1" x14ac:dyDescent="0.5">
      <c r="A80" s="56">
        <v>64</v>
      </c>
      <c r="B80" s="131" t="s">
        <v>224</v>
      </c>
      <c r="C80" s="62">
        <v>255.43</v>
      </c>
      <c r="D80" s="62">
        <v>255.43</v>
      </c>
      <c r="E80" s="62">
        <v>53.64</v>
      </c>
      <c r="F80" s="62">
        <v>53.15</v>
      </c>
      <c r="G80" s="62">
        <v>17.57</v>
      </c>
      <c r="H80" s="62">
        <v>17.57</v>
      </c>
      <c r="I80" s="62">
        <v>3.93</v>
      </c>
      <c r="J80" s="62">
        <v>3.58</v>
      </c>
      <c r="K80" s="116">
        <v>1396</v>
      </c>
      <c r="L80" s="116">
        <v>1309</v>
      </c>
      <c r="M80" s="62">
        <v>36.83</v>
      </c>
      <c r="N80" s="62">
        <v>42.05</v>
      </c>
      <c r="O80" s="100">
        <v>43.75</v>
      </c>
      <c r="P80" s="62">
        <v>6.43</v>
      </c>
      <c r="Q80" s="62">
        <v>9.4</v>
      </c>
      <c r="R80" s="62">
        <f t="shared" si="24"/>
        <v>100</v>
      </c>
      <c r="S80" s="62">
        <v>2.0099999999999998</v>
      </c>
      <c r="T80" s="62">
        <v>3.15</v>
      </c>
      <c r="U80" s="14">
        <v>2.9</v>
      </c>
      <c r="V80" s="62">
        <v>0.48</v>
      </c>
      <c r="W80" s="62">
        <v>0.68</v>
      </c>
      <c r="X80" s="74">
        <f t="shared" si="25"/>
        <v>100</v>
      </c>
      <c r="Y80" s="116">
        <v>174</v>
      </c>
      <c r="Z80" s="116">
        <v>212</v>
      </c>
    </row>
    <row r="81" spans="1:26" ht="45" customHeight="1" x14ac:dyDescent="0.5">
      <c r="A81" s="57"/>
      <c r="B81" s="59" t="s">
        <v>225</v>
      </c>
      <c r="C81" s="61">
        <f t="shared" ref="C81:L81" si="26">SUM(C82:C91)</f>
        <v>1691.4499999999998</v>
      </c>
      <c r="D81" s="61">
        <f t="shared" si="26"/>
        <v>1691.29</v>
      </c>
      <c r="E81" s="61">
        <f t="shared" si="26"/>
        <v>150.26</v>
      </c>
      <c r="F81" s="61">
        <f t="shared" si="26"/>
        <v>15.75</v>
      </c>
      <c r="G81" s="61">
        <f t="shared" si="26"/>
        <v>99.58</v>
      </c>
      <c r="H81" s="61">
        <f t="shared" si="26"/>
        <v>99.56</v>
      </c>
      <c r="I81" s="61">
        <f t="shared" si="26"/>
        <v>8.7929999999999993</v>
      </c>
      <c r="J81" s="61">
        <f t="shared" si="26"/>
        <v>0.88</v>
      </c>
      <c r="K81" s="76">
        <f t="shared" si="26"/>
        <v>3674</v>
      </c>
      <c r="L81" s="76">
        <f t="shared" si="26"/>
        <v>490</v>
      </c>
      <c r="M81" s="61">
        <f t="shared" ref="M81:O81" si="27">SUM(M82:M91)</f>
        <v>149.34</v>
      </c>
      <c r="N81" s="61">
        <f t="shared" si="27"/>
        <v>98.32</v>
      </c>
      <c r="O81" s="61">
        <f t="shared" si="27"/>
        <v>15.75</v>
      </c>
      <c r="P81" s="61">
        <f t="shared" ref="P81:Q81" si="28">SUM(P82:P91)</f>
        <v>31.02</v>
      </c>
      <c r="Q81" s="61">
        <f t="shared" si="28"/>
        <v>0</v>
      </c>
      <c r="R81" s="61">
        <f t="shared" si="24"/>
        <v>97.15</v>
      </c>
      <c r="S81" s="61">
        <f>SUM(S82:S91)</f>
        <v>8.17</v>
      </c>
      <c r="T81" s="61">
        <f>SUM(T82:T91)</f>
        <v>5.86</v>
      </c>
      <c r="U81" s="61">
        <f t="shared" ref="U81" si="29">SUM(U82:U91)</f>
        <v>0.88</v>
      </c>
      <c r="V81" s="61">
        <f t="shared" ref="V81:W81" si="30">SUM(V82:V91)</f>
        <v>1.71</v>
      </c>
      <c r="W81" s="61">
        <f t="shared" si="30"/>
        <v>0</v>
      </c>
      <c r="X81" s="75">
        <f t="shared" si="25"/>
        <v>100</v>
      </c>
      <c r="Y81" s="76">
        <f>SUM(Y82:Y91)</f>
        <v>725</v>
      </c>
      <c r="Z81" s="76">
        <f>SUM(Z82:Z91)</f>
        <v>0</v>
      </c>
    </row>
    <row r="82" spans="1:26" ht="45" customHeight="1" x14ac:dyDescent="0.5">
      <c r="A82" s="56">
        <v>65</v>
      </c>
      <c r="B82" s="132" t="s">
        <v>226</v>
      </c>
      <c r="C82" s="62">
        <v>127.24</v>
      </c>
      <c r="D82" s="62">
        <v>127.24</v>
      </c>
      <c r="E82" s="62">
        <v>15.21</v>
      </c>
      <c r="F82" s="62">
        <v>1.27</v>
      </c>
      <c r="G82" s="62">
        <v>8.34</v>
      </c>
      <c r="H82" s="62">
        <v>8.34</v>
      </c>
      <c r="I82" s="62">
        <v>0.99</v>
      </c>
      <c r="J82" s="62">
        <v>0.09</v>
      </c>
      <c r="K82" s="116">
        <v>436</v>
      </c>
      <c r="L82" s="116">
        <v>41</v>
      </c>
      <c r="M82" s="62">
        <v>12.57</v>
      </c>
      <c r="N82" s="62">
        <v>12.74</v>
      </c>
      <c r="O82" s="100">
        <v>1.27</v>
      </c>
      <c r="P82" s="62">
        <v>0.71</v>
      </c>
      <c r="Q82" s="62">
        <v>0</v>
      </c>
      <c r="R82" s="62">
        <f t="shared" si="24"/>
        <v>100</v>
      </c>
      <c r="S82" s="62">
        <v>0.69</v>
      </c>
      <c r="T82" s="62">
        <v>0.84</v>
      </c>
      <c r="U82" s="14">
        <v>0.09</v>
      </c>
      <c r="V82" s="62">
        <v>0.05</v>
      </c>
      <c r="W82" s="62">
        <v>0</v>
      </c>
      <c r="X82" s="74">
        <f t="shared" si="25"/>
        <v>100</v>
      </c>
      <c r="Y82" s="116">
        <v>22</v>
      </c>
      <c r="Z82" s="116">
        <v>0</v>
      </c>
    </row>
    <row r="83" spans="1:26" ht="45" customHeight="1" x14ac:dyDescent="0.5">
      <c r="A83" s="55">
        <v>66</v>
      </c>
      <c r="B83" s="132" t="s">
        <v>227</v>
      </c>
      <c r="C83" s="62">
        <v>397.83</v>
      </c>
      <c r="D83" s="62">
        <v>397.83</v>
      </c>
      <c r="E83" s="62">
        <v>33.699999999999996</v>
      </c>
      <c r="F83" s="62">
        <v>1.24</v>
      </c>
      <c r="G83" s="62">
        <v>22.53</v>
      </c>
      <c r="H83" s="62">
        <v>22.53</v>
      </c>
      <c r="I83" s="62">
        <v>1.98</v>
      </c>
      <c r="J83" s="62">
        <v>0.05</v>
      </c>
      <c r="K83" s="116">
        <v>765</v>
      </c>
      <c r="L83" s="116">
        <v>24</v>
      </c>
      <c r="M83" s="62">
        <v>23.26</v>
      </c>
      <c r="N83" s="62">
        <v>23.73</v>
      </c>
      <c r="O83" s="100">
        <v>1.24</v>
      </c>
      <c r="P83" s="62">
        <v>6.71</v>
      </c>
      <c r="Q83" s="62">
        <v>0</v>
      </c>
      <c r="R83" s="62">
        <f t="shared" si="24"/>
        <v>100</v>
      </c>
      <c r="S83" s="62">
        <v>1.27</v>
      </c>
      <c r="T83" s="62">
        <v>1.42</v>
      </c>
      <c r="U83" s="14">
        <v>0.05</v>
      </c>
      <c r="V83" s="62">
        <v>0.37</v>
      </c>
      <c r="W83" s="62">
        <v>0</v>
      </c>
      <c r="X83" s="74">
        <f t="shared" si="25"/>
        <v>100</v>
      </c>
      <c r="Y83" s="116">
        <v>140</v>
      </c>
      <c r="Z83" s="116">
        <v>0</v>
      </c>
    </row>
    <row r="84" spans="1:26" ht="45" customHeight="1" x14ac:dyDescent="0.5">
      <c r="A84" s="56">
        <v>67</v>
      </c>
      <c r="B84" s="128" t="s">
        <v>228</v>
      </c>
      <c r="C84" s="62">
        <v>488.19</v>
      </c>
      <c r="D84" s="62">
        <v>488.19</v>
      </c>
      <c r="E84" s="62">
        <v>52.78</v>
      </c>
      <c r="F84" s="62">
        <v>0</v>
      </c>
      <c r="G84" s="62">
        <v>25.94</v>
      </c>
      <c r="H84" s="62">
        <v>25.94</v>
      </c>
      <c r="I84" s="62">
        <v>2.8</v>
      </c>
      <c r="J84" s="62">
        <v>0</v>
      </c>
      <c r="K84" s="116">
        <v>1216</v>
      </c>
      <c r="L84" s="116">
        <v>0</v>
      </c>
      <c r="M84" s="62">
        <v>45.9</v>
      </c>
      <c r="N84" s="62">
        <v>37.43</v>
      </c>
      <c r="O84" s="100">
        <v>0</v>
      </c>
      <c r="P84" s="62">
        <v>8.92</v>
      </c>
      <c r="Q84" s="62">
        <v>0</v>
      </c>
      <c r="R84" s="62">
        <f t="shared" si="24"/>
        <v>100</v>
      </c>
      <c r="S84" s="62">
        <v>2.5099999999999998</v>
      </c>
      <c r="T84" s="62">
        <v>2.0699999999999998</v>
      </c>
      <c r="U84" s="14">
        <v>0</v>
      </c>
      <c r="V84" s="62">
        <v>0.36</v>
      </c>
      <c r="W84" s="62">
        <v>0</v>
      </c>
      <c r="X84" s="74">
        <f t="shared" si="25"/>
        <v>96.81</v>
      </c>
      <c r="Y84" s="116">
        <v>198</v>
      </c>
      <c r="Z84" s="116">
        <v>0</v>
      </c>
    </row>
    <row r="85" spans="1:26" ht="45" customHeight="1" x14ac:dyDescent="0.5">
      <c r="A85" s="56">
        <v>68</v>
      </c>
      <c r="B85" s="128" t="s">
        <v>229</v>
      </c>
      <c r="C85" s="62">
        <v>320.35000000000002</v>
      </c>
      <c r="D85" s="62">
        <v>320.35000000000002</v>
      </c>
      <c r="E85" s="62">
        <v>18.860000000000003</v>
      </c>
      <c r="F85" s="62">
        <v>3.45</v>
      </c>
      <c r="G85" s="62">
        <v>18.84</v>
      </c>
      <c r="H85" s="62">
        <v>18.84</v>
      </c>
      <c r="I85" s="62">
        <v>1.02</v>
      </c>
      <c r="J85" s="62">
        <v>0.14000000000000001</v>
      </c>
      <c r="K85" s="116">
        <v>432</v>
      </c>
      <c r="L85" s="116">
        <v>159</v>
      </c>
      <c r="M85" s="62">
        <v>32.869999999999997</v>
      </c>
      <c r="N85" s="62">
        <v>11.57</v>
      </c>
      <c r="O85" s="100">
        <v>3.45</v>
      </c>
      <c r="P85" s="62">
        <v>2.69</v>
      </c>
      <c r="Q85" s="62">
        <v>0</v>
      </c>
      <c r="R85" s="62">
        <f t="shared" si="24"/>
        <v>53.88</v>
      </c>
      <c r="S85" s="62">
        <v>1.8</v>
      </c>
      <c r="T85" s="62">
        <v>0.59</v>
      </c>
      <c r="U85" s="14">
        <v>0.14000000000000001</v>
      </c>
      <c r="V85" s="62">
        <v>0.16</v>
      </c>
      <c r="W85" s="62">
        <v>0</v>
      </c>
      <c r="X85" s="74">
        <f t="shared" si="25"/>
        <v>49.44</v>
      </c>
      <c r="Y85" s="116">
        <v>66</v>
      </c>
      <c r="Z85" s="116">
        <v>0</v>
      </c>
    </row>
    <row r="86" spans="1:26" ht="45" customHeight="1" x14ac:dyDescent="0.5">
      <c r="A86" s="56">
        <v>69</v>
      </c>
      <c r="B86" s="128" t="s">
        <v>230</v>
      </c>
      <c r="C86" s="62">
        <v>106.98</v>
      </c>
      <c r="D86" s="62">
        <v>106.98</v>
      </c>
      <c r="E86" s="62">
        <v>14.11</v>
      </c>
      <c r="F86" s="62">
        <v>9.4</v>
      </c>
      <c r="G86" s="62">
        <v>6.88</v>
      </c>
      <c r="H86" s="62">
        <v>6.88</v>
      </c>
      <c r="I86" s="62">
        <v>0.95</v>
      </c>
      <c r="J86" s="62">
        <v>0.57999999999999996</v>
      </c>
      <c r="K86" s="116">
        <v>405</v>
      </c>
      <c r="L86" s="116">
        <v>252</v>
      </c>
      <c r="M86" s="62">
        <v>12.02</v>
      </c>
      <c r="N86" s="62">
        <v>7.99</v>
      </c>
      <c r="O86" s="100">
        <v>9.4</v>
      </c>
      <c r="P86" s="62">
        <v>4.4400000000000004</v>
      </c>
      <c r="Q86" s="62">
        <v>0</v>
      </c>
      <c r="R86" s="62">
        <f t="shared" si="24"/>
        <v>100</v>
      </c>
      <c r="S86" s="62">
        <v>0.66</v>
      </c>
      <c r="T86" s="62">
        <v>0.6</v>
      </c>
      <c r="U86" s="14">
        <v>0.57999999999999996</v>
      </c>
      <c r="V86" s="62">
        <v>0.25</v>
      </c>
      <c r="W86" s="62">
        <v>0</v>
      </c>
      <c r="X86" s="74">
        <f t="shared" si="25"/>
        <v>100</v>
      </c>
      <c r="Y86" s="116">
        <v>98</v>
      </c>
      <c r="Z86" s="116">
        <v>0</v>
      </c>
    </row>
    <row r="87" spans="1:26" ht="45" customHeight="1" x14ac:dyDescent="0.5">
      <c r="A87" s="55">
        <v>70</v>
      </c>
      <c r="B87" s="132" t="s">
        <v>231</v>
      </c>
      <c r="C87" s="62">
        <v>80.849999999999994</v>
      </c>
      <c r="D87" s="62">
        <v>80.849999999999994</v>
      </c>
      <c r="E87" s="62">
        <v>4.3499999999999996</v>
      </c>
      <c r="F87" s="62">
        <v>0</v>
      </c>
      <c r="G87" s="62">
        <v>5.26</v>
      </c>
      <c r="H87" s="62">
        <v>5.26</v>
      </c>
      <c r="I87" s="62">
        <v>0.27</v>
      </c>
      <c r="J87" s="62">
        <v>0</v>
      </c>
      <c r="K87" s="116">
        <v>106</v>
      </c>
      <c r="L87" s="116">
        <v>0</v>
      </c>
      <c r="M87" s="62">
        <v>6.65</v>
      </c>
      <c r="N87" s="62">
        <v>0.75</v>
      </c>
      <c r="O87" s="100">
        <v>0</v>
      </c>
      <c r="P87" s="62">
        <v>2.67</v>
      </c>
      <c r="Q87" s="62">
        <v>0</v>
      </c>
      <c r="R87" s="62">
        <f t="shared" si="24"/>
        <v>51.43</v>
      </c>
      <c r="S87" s="62">
        <v>0.36</v>
      </c>
      <c r="T87" s="62">
        <v>7.0000000000000007E-2</v>
      </c>
      <c r="U87" s="14">
        <v>0</v>
      </c>
      <c r="V87" s="62">
        <v>0.15</v>
      </c>
      <c r="W87" s="62">
        <v>0</v>
      </c>
      <c r="X87" s="74">
        <f t="shared" si="25"/>
        <v>61.11</v>
      </c>
      <c r="Y87" s="116">
        <v>61</v>
      </c>
      <c r="Z87" s="116">
        <v>0</v>
      </c>
    </row>
    <row r="88" spans="1:26" ht="45" customHeight="1" x14ac:dyDescent="0.5">
      <c r="A88" s="55">
        <v>71</v>
      </c>
      <c r="B88" s="130" t="s">
        <v>232</v>
      </c>
      <c r="C88" s="62">
        <v>10.33</v>
      </c>
      <c r="D88" s="62">
        <v>10.33</v>
      </c>
      <c r="E88" s="62">
        <v>0.22</v>
      </c>
      <c r="F88" s="62">
        <v>0</v>
      </c>
      <c r="G88" s="62">
        <v>0.55000000000000004</v>
      </c>
      <c r="H88" s="62">
        <v>0.55000000000000004</v>
      </c>
      <c r="I88" s="62">
        <v>0.01</v>
      </c>
      <c r="J88" s="62">
        <v>0</v>
      </c>
      <c r="K88" s="116">
        <v>5</v>
      </c>
      <c r="L88" s="116">
        <v>0</v>
      </c>
      <c r="M88" s="62">
        <v>0.99</v>
      </c>
      <c r="N88" s="62">
        <v>0.08</v>
      </c>
      <c r="O88" s="100">
        <v>0</v>
      </c>
      <c r="P88" s="62">
        <v>0</v>
      </c>
      <c r="Q88" s="62">
        <v>0</v>
      </c>
      <c r="R88" s="62">
        <f t="shared" si="24"/>
        <v>8.08</v>
      </c>
      <c r="S88" s="62">
        <v>0.05</v>
      </c>
      <c r="T88" s="62">
        <v>0</v>
      </c>
      <c r="U88" s="14">
        <v>0</v>
      </c>
      <c r="V88" s="62">
        <v>0</v>
      </c>
      <c r="W88" s="62">
        <v>0</v>
      </c>
      <c r="X88" s="74">
        <f t="shared" si="25"/>
        <v>0</v>
      </c>
      <c r="Y88" s="116">
        <v>0</v>
      </c>
      <c r="Z88" s="116">
        <v>0</v>
      </c>
    </row>
    <row r="89" spans="1:26" ht="45" customHeight="1" x14ac:dyDescent="0.5">
      <c r="A89" s="55">
        <v>72</v>
      </c>
      <c r="B89" s="130" t="s">
        <v>233</v>
      </c>
      <c r="C89" s="62">
        <v>11.82</v>
      </c>
      <c r="D89" s="62">
        <v>11.66</v>
      </c>
      <c r="E89" s="62">
        <v>0.03</v>
      </c>
      <c r="F89" s="62">
        <v>0</v>
      </c>
      <c r="G89" s="62">
        <v>0.72</v>
      </c>
      <c r="H89" s="62">
        <v>0.7</v>
      </c>
      <c r="I89" s="62">
        <v>3.0000000000000001E-3</v>
      </c>
      <c r="J89" s="62">
        <v>0</v>
      </c>
      <c r="K89" s="116">
        <v>1</v>
      </c>
      <c r="L89" s="116">
        <v>0</v>
      </c>
      <c r="M89" s="62">
        <v>0.11</v>
      </c>
      <c r="N89" s="62">
        <v>0.01</v>
      </c>
      <c r="O89" s="100">
        <v>0</v>
      </c>
      <c r="P89" s="62">
        <v>0</v>
      </c>
      <c r="Q89" s="62">
        <v>0</v>
      </c>
      <c r="R89" s="62">
        <f t="shared" si="24"/>
        <v>9.09</v>
      </c>
      <c r="S89" s="62">
        <v>0.01</v>
      </c>
      <c r="T89" s="62">
        <v>0</v>
      </c>
      <c r="U89" s="14">
        <v>0</v>
      </c>
      <c r="V89" s="62">
        <v>0</v>
      </c>
      <c r="W89" s="62">
        <v>0</v>
      </c>
      <c r="X89" s="74">
        <f t="shared" si="25"/>
        <v>0</v>
      </c>
      <c r="Y89" s="116">
        <v>0</v>
      </c>
      <c r="Z89" s="116">
        <v>0</v>
      </c>
    </row>
    <row r="90" spans="1:26" ht="45" customHeight="1" x14ac:dyDescent="0.5">
      <c r="A90" s="55">
        <v>73</v>
      </c>
      <c r="B90" s="132" t="s">
        <v>234</v>
      </c>
      <c r="C90" s="62">
        <v>20.52</v>
      </c>
      <c r="D90" s="62">
        <v>20.52</v>
      </c>
      <c r="E90" s="62">
        <v>0.73</v>
      </c>
      <c r="F90" s="62">
        <v>0</v>
      </c>
      <c r="G90" s="62">
        <v>1.17</v>
      </c>
      <c r="H90" s="62">
        <v>1.17</v>
      </c>
      <c r="I90" s="62">
        <v>0.06</v>
      </c>
      <c r="J90" s="62">
        <v>0</v>
      </c>
      <c r="K90" s="116">
        <v>17</v>
      </c>
      <c r="L90" s="116">
        <v>0</v>
      </c>
      <c r="M90" s="62">
        <v>1.85</v>
      </c>
      <c r="N90" s="62">
        <v>0.47</v>
      </c>
      <c r="O90" s="100">
        <v>0</v>
      </c>
      <c r="P90" s="62">
        <v>0</v>
      </c>
      <c r="Q90" s="62">
        <v>0</v>
      </c>
      <c r="R90" s="62">
        <f t="shared" si="24"/>
        <v>25.41</v>
      </c>
      <c r="S90" s="62">
        <v>0.1</v>
      </c>
      <c r="T90" s="62">
        <v>0.04</v>
      </c>
      <c r="U90" s="14">
        <v>0</v>
      </c>
      <c r="V90" s="62">
        <v>0</v>
      </c>
      <c r="W90" s="62">
        <v>0</v>
      </c>
      <c r="X90" s="74">
        <f t="shared" si="25"/>
        <v>40</v>
      </c>
      <c r="Y90" s="116">
        <v>0</v>
      </c>
      <c r="Z90" s="116">
        <v>0</v>
      </c>
    </row>
    <row r="91" spans="1:26" ht="45" customHeight="1" x14ac:dyDescent="0.5">
      <c r="A91" s="55">
        <v>74</v>
      </c>
      <c r="B91" s="131" t="s">
        <v>235</v>
      </c>
      <c r="C91" s="62">
        <v>127.34</v>
      </c>
      <c r="D91" s="62">
        <v>127.34</v>
      </c>
      <c r="E91" s="62">
        <v>10.27</v>
      </c>
      <c r="F91" s="62">
        <v>0.39</v>
      </c>
      <c r="G91" s="62">
        <v>9.35</v>
      </c>
      <c r="H91" s="62">
        <v>9.35</v>
      </c>
      <c r="I91" s="62">
        <v>0.71</v>
      </c>
      <c r="J91" s="62">
        <v>0.02</v>
      </c>
      <c r="K91" s="116">
        <v>291</v>
      </c>
      <c r="L91" s="116">
        <v>14</v>
      </c>
      <c r="M91" s="62">
        <v>13.12</v>
      </c>
      <c r="N91" s="62">
        <v>3.55</v>
      </c>
      <c r="O91" s="100">
        <v>0.39</v>
      </c>
      <c r="P91" s="62">
        <v>4.88</v>
      </c>
      <c r="Q91" s="62">
        <v>0</v>
      </c>
      <c r="R91" s="62">
        <f t="shared" si="24"/>
        <v>67.23</v>
      </c>
      <c r="S91" s="62">
        <v>0.72</v>
      </c>
      <c r="T91" s="62">
        <v>0.23</v>
      </c>
      <c r="U91" s="14">
        <v>0.02</v>
      </c>
      <c r="V91" s="62">
        <v>0.37</v>
      </c>
      <c r="W91" s="62">
        <v>0</v>
      </c>
      <c r="X91" s="74">
        <f t="shared" si="25"/>
        <v>86.11</v>
      </c>
      <c r="Y91" s="116">
        <v>140</v>
      </c>
      <c r="Z91" s="116">
        <v>0</v>
      </c>
    </row>
    <row r="92" spans="1:26" ht="45" customHeight="1" x14ac:dyDescent="0.5">
      <c r="A92" s="57"/>
      <c r="B92" s="59" t="s">
        <v>236</v>
      </c>
      <c r="C92" s="61">
        <f t="shared" ref="C92:L92" si="31">SUM(C93:C103)</f>
        <v>1862.2599999999998</v>
      </c>
      <c r="D92" s="61">
        <f t="shared" si="31"/>
        <v>1861.5499999999997</v>
      </c>
      <c r="E92" s="61">
        <f t="shared" si="31"/>
        <v>113.35</v>
      </c>
      <c r="F92" s="61">
        <f t="shared" si="31"/>
        <v>44.739999999999995</v>
      </c>
      <c r="G92" s="61">
        <f t="shared" si="31"/>
        <v>102.85</v>
      </c>
      <c r="H92" s="61">
        <f t="shared" si="31"/>
        <v>102.85</v>
      </c>
      <c r="I92" s="61">
        <f t="shared" si="31"/>
        <v>5.46</v>
      </c>
      <c r="J92" s="61">
        <f t="shared" si="31"/>
        <v>2.3800000000000003</v>
      </c>
      <c r="K92" s="76">
        <f t="shared" si="31"/>
        <v>2492</v>
      </c>
      <c r="L92" s="76">
        <f t="shared" si="31"/>
        <v>1043</v>
      </c>
      <c r="M92" s="61">
        <f t="shared" ref="M92:O92" si="32">SUM(M93:M103)</f>
        <v>166.19999999999996</v>
      </c>
      <c r="N92" s="61">
        <f t="shared" si="32"/>
        <v>68.909999999999982</v>
      </c>
      <c r="O92" s="61">
        <f t="shared" si="32"/>
        <v>34.869999999999997</v>
      </c>
      <c r="P92" s="61">
        <f t="shared" ref="P92:Q92" si="33">SUM(P93:P103)</f>
        <v>21.159999999999997</v>
      </c>
      <c r="Q92" s="61">
        <f t="shared" si="33"/>
        <v>9.8699999999999992</v>
      </c>
      <c r="R92" s="61">
        <f t="shared" si="24"/>
        <v>81.11</v>
      </c>
      <c r="S92" s="61">
        <f>SUM(S93:S103)</f>
        <v>9.06</v>
      </c>
      <c r="T92" s="61">
        <f>SUM(T93:T103)</f>
        <v>3.1199999999999997</v>
      </c>
      <c r="U92" s="61">
        <f t="shared" ref="U92" si="34">SUM(U93:U103)</f>
        <v>1.8599999999999999</v>
      </c>
      <c r="V92" s="61">
        <f t="shared" ref="V92:W92" si="35">SUM(V93:V103)</f>
        <v>0.96000000000000008</v>
      </c>
      <c r="W92" s="61">
        <f t="shared" si="35"/>
        <v>0.52</v>
      </c>
      <c r="X92" s="75">
        <f t="shared" si="25"/>
        <v>71.3</v>
      </c>
      <c r="Y92" s="76">
        <f>SUM(Y93:Y103)</f>
        <v>491</v>
      </c>
      <c r="Z92" s="76">
        <f>SUM(Z93:Z103)</f>
        <v>226</v>
      </c>
    </row>
    <row r="93" spans="1:26" ht="45" customHeight="1" x14ac:dyDescent="0.5">
      <c r="A93" s="55">
        <v>75</v>
      </c>
      <c r="B93" s="128" t="s">
        <v>237</v>
      </c>
      <c r="C93" s="62">
        <v>124.16</v>
      </c>
      <c r="D93" s="62">
        <v>124.16</v>
      </c>
      <c r="E93" s="62">
        <v>13.16</v>
      </c>
      <c r="F93" s="62">
        <v>0</v>
      </c>
      <c r="G93" s="62">
        <v>7.06</v>
      </c>
      <c r="H93" s="62">
        <v>7.06</v>
      </c>
      <c r="I93" s="62">
        <v>0.52</v>
      </c>
      <c r="J93" s="62">
        <v>0</v>
      </c>
      <c r="K93" s="116">
        <v>300</v>
      </c>
      <c r="L93" s="116">
        <v>0</v>
      </c>
      <c r="M93" s="62">
        <v>12.5</v>
      </c>
      <c r="N93" s="62">
        <v>5.37</v>
      </c>
      <c r="O93" s="100">
        <v>0</v>
      </c>
      <c r="P93" s="62">
        <v>6.04</v>
      </c>
      <c r="Q93" s="62">
        <v>0</v>
      </c>
      <c r="R93" s="62">
        <f t="shared" si="24"/>
        <v>91.28</v>
      </c>
      <c r="S93" s="62">
        <v>0.68</v>
      </c>
      <c r="T93" s="62">
        <v>0.22</v>
      </c>
      <c r="U93" s="14">
        <v>0</v>
      </c>
      <c r="V93" s="62">
        <v>0.2</v>
      </c>
      <c r="W93" s="62">
        <v>0</v>
      </c>
      <c r="X93" s="74">
        <f t="shared" si="25"/>
        <v>61.76</v>
      </c>
      <c r="Y93" s="116">
        <v>137</v>
      </c>
      <c r="Z93" s="116">
        <v>0</v>
      </c>
    </row>
    <row r="94" spans="1:26" ht="45" customHeight="1" x14ac:dyDescent="0.5">
      <c r="A94" s="55">
        <v>76</v>
      </c>
      <c r="B94" s="130" t="s">
        <v>238</v>
      </c>
      <c r="C94" s="62">
        <v>78.94</v>
      </c>
      <c r="D94" s="62">
        <v>78.94</v>
      </c>
      <c r="E94" s="62">
        <v>2.21</v>
      </c>
      <c r="F94" s="62">
        <v>0</v>
      </c>
      <c r="G94" s="62">
        <v>4.4000000000000004</v>
      </c>
      <c r="H94" s="62">
        <v>4.4000000000000004</v>
      </c>
      <c r="I94" s="62">
        <v>0.13</v>
      </c>
      <c r="J94" s="62">
        <v>0</v>
      </c>
      <c r="K94" s="116">
        <v>53</v>
      </c>
      <c r="L94" s="116">
        <v>0</v>
      </c>
      <c r="M94" s="62">
        <v>7.39</v>
      </c>
      <c r="N94" s="62">
        <v>0.18</v>
      </c>
      <c r="O94" s="100">
        <v>0</v>
      </c>
      <c r="P94" s="62">
        <v>1</v>
      </c>
      <c r="Q94" s="62">
        <v>0</v>
      </c>
      <c r="R94" s="62">
        <f t="shared" si="24"/>
        <v>15.97</v>
      </c>
      <c r="S94" s="62">
        <v>0.4</v>
      </c>
      <c r="T94" s="62">
        <v>0.01</v>
      </c>
      <c r="U94" s="14">
        <v>0</v>
      </c>
      <c r="V94" s="62">
        <v>0.06</v>
      </c>
      <c r="W94" s="62">
        <v>0</v>
      </c>
      <c r="X94" s="74">
        <f t="shared" si="25"/>
        <v>17.5</v>
      </c>
      <c r="Y94" s="116">
        <v>25</v>
      </c>
      <c r="Z94" s="116">
        <v>0</v>
      </c>
    </row>
    <row r="95" spans="1:26" ht="45" customHeight="1" x14ac:dyDescent="0.5">
      <c r="A95" s="55">
        <v>77</v>
      </c>
      <c r="B95" s="130" t="s">
        <v>239</v>
      </c>
      <c r="C95" s="62">
        <v>87.65</v>
      </c>
      <c r="D95" s="62">
        <v>87.65</v>
      </c>
      <c r="E95" s="62">
        <v>1.81</v>
      </c>
      <c r="F95" s="62">
        <v>0</v>
      </c>
      <c r="G95" s="62">
        <v>5.07</v>
      </c>
      <c r="H95" s="62">
        <v>5.07</v>
      </c>
      <c r="I95" s="62">
        <v>0.12000000000000001</v>
      </c>
      <c r="J95" s="62">
        <v>0</v>
      </c>
      <c r="K95" s="116">
        <v>33</v>
      </c>
      <c r="L95" s="116">
        <v>0</v>
      </c>
      <c r="M95" s="62">
        <v>6.07</v>
      </c>
      <c r="N95" s="62">
        <v>0.74</v>
      </c>
      <c r="O95" s="100">
        <v>0</v>
      </c>
      <c r="P95" s="62">
        <v>0.22</v>
      </c>
      <c r="Q95" s="62">
        <v>0</v>
      </c>
      <c r="R95" s="62">
        <f t="shared" si="24"/>
        <v>15.82</v>
      </c>
      <c r="S95" s="62">
        <v>0.33</v>
      </c>
      <c r="T95" s="62">
        <v>0.05</v>
      </c>
      <c r="U95" s="14">
        <v>0</v>
      </c>
      <c r="V95" s="62">
        <v>0.02</v>
      </c>
      <c r="W95" s="62">
        <v>0</v>
      </c>
      <c r="X95" s="74">
        <f t="shared" si="25"/>
        <v>21.21</v>
      </c>
      <c r="Y95" s="116">
        <v>5</v>
      </c>
      <c r="Z95" s="116">
        <v>0</v>
      </c>
    </row>
    <row r="96" spans="1:26" ht="45" customHeight="1" x14ac:dyDescent="0.5">
      <c r="A96" s="56">
        <v>78</v>
      </c>
      <c r="B96" s="132" t="s">
        <v>240</v>
      </c>
      <c r="C96" s="62">
        <v>33.94</v>
      </c>
      <c r="D96" s="62">
        <v>33.94</v>
      </c>
      <c r="E96" s="62">
        <v>7.08</v>
      </c>
      <c r="F96" s="62">
        <v>1.3</v>
      </c>
      <c r="G96" s="62">
        <v>1.63</v>
      </c>
      <c r="H96" s="62">
        <v>1.63</v>
      </c>
      <c r="I96" s="62">
        <v>0.36</v>
      </c>
      <c r="J96" s="62">
        <v>0.06</v>
      </c>
      <c r="K96" s="116">
        <v>161</v>
      </c>
      <c r="L96" s="116">
        <v>26</v>
      </c>
      <c r="M96" s="62">
        <v>5.83</v>
      </c>
      <c r="N96" s="62">
        <v>4.55</v>
      </c>
      <c r="O96" s="100">
        <v>1.3</v>
      </c>
      <c r="P96" s="62">
        <v>1.71</v>
      </c>
      <c r="Q96" s="62">
        <v>0</v>
      </c>
      <c r="R96" s="62">
        <f t="shared" si="24"/>
        <v>100</v>
      </c>
      <c r="S96" s="62">
        <v>0.32</v>
      </c>
      <c r="T96" s="62">
        <v>0.21</v>
      </c>
      <c r="U96" s="14">
        <v>0.06</v>
      </c>
      <c r="V96" s="62">
        <v>0.1</v>
      </c>
      <c r="W96" s="62">
        <v>0</v>
      </c>
      <c r="X96" s="74">
        <f t="shared" si="25"/>
        <v>100</v>
      </c>
      <c r="Y96" s="116">
        <v>40</v>
      </c>
      <c r="Z96" s="116">
        <v>0</v>
      </c>
    </row>
    <row r="97" spans="1:26" ht="45" customHeight="1" x14ac:dyDescent="0.5">
      <c r="A97" s="55">
        <v>79</v>
      </c>
      <c r="B97" s="128" t="s">
        <v>241</v>
      </c>
      <c r="C97" s="62">
        <v>9.82</v>
      </c>
      <c r="D97" s="62">
        <v>9.82</v>
      </c>
      <c r="E97" s="62">
        <v>2.86</v>
      </c>
      <c r="F97" s="62">
        <v>1.81</v>
      </c>
      <c r="G97" s="62">
        <v>0.36</v>
      </c>
      <c r="H97" s="62">
        <v>0.36</v>
      </c>
      <c r="I97" s="62">
        <v>0.12</v>
      </c>
      <c r="J97" s="62">
        <v>0.08</v>
      </c>
      <c r="K97" s="116">
        <v>54</v>
      </c>
      <c r="L97" s="116">
        <v>43</v>
      </c>
      <c r="M97" s="62">
        <v>0.91</v>
      </c>
      <c r="N97" s="62">
        <v>2.74</v>
      </c>
      <c r="O97" s="100">
        <v>1.81</v>
      </c>
      <c r="P97" s="62">
        <v>0</v>
      </c>
      <c r="Q97" s="62">
        <v>0</v>
      </c>
      <c r="R97" s="62">
        <f t="shared" si="24"/>
        <v>100</v>
      </c>
      <c r="S97" s="62">
        <v>0.05</v>
      </c>
      <c r="T97" s="62">
        <v>0.11</v>
      </c>
      <c r="U97" s="14">
        <v>0.08</v>
      </c>
      <c r="V97" s="62">
        <v>0</v>
      </c>
      <c r="W97" s="62">
        <v>0</v>
      </c>
      <c r="X97" s="74">
        <f t="shared" si="25"/>
        <v>100</v>
      </c>
      <c r="Y97" s="116">
        <v>0</v>
      </c>
      <c r="Z97" s="116">
        <v>0</v>
      </c>
    </row>
    <row r="98" spans="1:26" ht="45" customHeight="1" x14ac:dyDescent="0.5">
      <c r="A98" s="55">
        <v>80</v>
      </c>
      <c r="B98" s="131" t="s">
        <v>242</v>
      </c>
      <c r="C98" s="62">
        <v>105.93</v>
      </c>
      <c r="D98" s="62">
        <v>105.93</v>
      </c>
      <c r="E98" s="62">
        <v>12.59</v>
      </c>
      <c r="F98" s="62">
        <v>0.24</v>
      </c>
      <c r="G98" s="62">
        <v>6.2</v>
      </c>
      <c r="H98" s="62">
        <v>6.2</v>
      </c>
      <c r="I98" s="62">
        <v>0.53</v>
      </c>
      <c r="J98" s="62">
        <v>0.01</v>
      </c>
      <c r="K98" s="116">
        <v>294</v>
      </c>
      <c r="L98" s="116">
        <v>5</v>
      </c>
      <c r="M98" s="62">
        <v>10.76</v>
      </c>
      <c r="N98" s="62">
        <v>10.29</v>
      </c>
      <c r="O98" s="100">
        <v>0.24</v>
      </c>
      <c r="P98" s="62">
        <v>0.79</v>
      </c>
      <c r="Q98" s="62">
        <v>0</v>
      </c>
      <c r="R98" s="62">
        <f t="shared" si="24"/>
        <v>100</v>
      </c>
      <c r="S98" s="62">
        <v>0.59</v>
      </c>
      <c r="T98" s="62">
        <v>0.4</v>
      </c>
      <c r="U98" s="14">
        <v>0.01</v>
      </c>
      <c r="V98" s="62">
        <v>0.04</v>
      </c>
      <c r="W98" s="62">
        <v>0</v>
      </c>
      <c r="X98" s="74">
        <f t="shared" si="25"/>
        <v>76.27</v>
      </c>
      <c r="Y98" s="116">
        <v>23</v>
      </c>
      <c r="Z98" s="116">
        <v>0</v>
      </c>
    </row>
    <row r="99" spans="1:26" ht="45" customHeight="1" x14ac:dyDescent="0.5">
      <c r="A99" s="55">
        <v>81</v>
      </c>
      <c r="B99" s="132" t="s">
        <v>243</v>
      </c>
      <c r="C99" s="62">
        <v>98.88</v>
      </c>
      <c r="D99" s="62">
        <v>98.88</v>
      </c>
      <c r="E99" s="62">
        <v>8.0399999999999991</v>
      </c>
      <c r="F99" s="62">
        <v>0.12</v>
      </c>
      <c r="G99" s="62">
        <v>7.13</v>
      </c>
      <c r="H99" s="62">
        <v>7.13</v>
      </c>
      <c r="I99" s="62">
        <v>0.51</v>
      </c>
      <c r="J99" s="62">
        <v>0.03</v>
      </c>
      <c r="K99" s="116">
        <v>183</v>
      </c>
      <c r="L99" s="116">
        <v>4</v>
      </c>
      <c r="M99" s="62">
        <v>6.94</v>
      </c>
      <c r="N99" s="62">
        <v>4.58</v>
      </c>
      <c r="O99" s="100">
        <v>0.12</v>
      </c>
      <c r="P99" s="62">
        <v>2.4900000000000002</v>
      </c>
      <c r="Q99" s="62">
        <v>0</v>
      </c>
      <c r="R99" s="62">
        <f t="shared" si="24"/>
        <v>100</v>
      </c>
      <c r="S99" s="62">
        <v>0.38</v>
      </c>
      <c r="T99" s="62">
        <v>0.33</v>
      </c>
      <c r="U99" s="14">
        <v>0.03</v>
      </c>
      <c r="V99" s="62">
        <v>0.12</v>
      </c>
      <c r="W99" s="62">
        <v>0</v>
      </c>
      <c r="X99" s="74">
        <f t="shared" si="25"/>
        <v>100</v>
      </c>
      <c r="Y99" s="116">
        <v>46</v>
      </c>
      <c r="Z99" s="116">
        <v>0</v>
      </c>
    </row>
    <row r="100" spans="1:26" ht="45" customHeight="1" x14ac:dyDescent="0.5">
      <c r="A100" s="55">
        <v>82</v>
      </c>
      <c r="B100" s="132" t="s">
        <v>244</v>
      </c>
      <c r="C100" s="62">
        <v>1156.56</v>
      </c>
      <c r="D100" s="62">
        <v>1156.56</v>
      </c>
      <c r="E100" s="62">
        <v>39.720000000000006</v>
      </c>
      <c r="F100" s="62">
        <v>0</v>
      </c>
      <c r="G100" s="62">
        <v>61.82</v>
      </c>
      <c r="H100" s="62">
        <v>61.82</v>
      </c>
      <c r="I100" s="62">
        <v>1.9100000000000001</v>
      </c>
      <c r="J100" s="62">
        <v>0</v>
      </c>
      <c r="K100" s="116">
        <v>826</v>
      </c>
      <c r="L100" s="116">
        <v>0</v>
      </c>
      <c r="M100" s="62">
        <v>96.29</v>
      </c>
      <c r="N100" s="62">
        <v>24.63</v>
      </c>
      <c r="O100" s="100">
        <v>0</v>
      </c>
      <c r="P100" s="62">
        <v>1.59</v>
      </c>
      <c r="Q100" s="62">
        <v>0</v>
      </c>
      <c r="R100" s="62">
        <f t="shared" si="24"/>
        <v>27.23</v>
      </c>
      <c r="S100" s="62">
        <v>5.24</v>
      </c>
      <c r="T100" s="62">
        <v>1.06</v>
      </c>
      <c r="U100" s="14">
        <v>0</v>
      </c>
      <c r="V100" s="62">
        <v>0.05</v>
      </c>
      <c r="W100" s="62">
        <v>0</v>
      </c>
      <c r="X100" s="74">
        <f t="shared" si="25"/>
        <v>21.18</v>
      </c>
      <c r="Y100" s="116">
        <v>31</v>
      </c>
      <c r="Z100" s="116">
        <v>0</v>
      </c>
    </row>
    <row r="101" spans="1:26" ht="45" customHeight="1" x14ac:dyDescent="0.5">
      <c r="A101" s="55">
        <v>83</v>
      </c>
      <c r="B101" s="128" t="s">
        <v>245</v>
      </c>
      <c r="C101" s="62">
        <v>87.84</v>
      </c>
      <c r="D101" s="62">
        <v>87.84</v>
      </c>
      <c r="E101" s="62">
        <v>21.259999999999998</v>
      </c>
      <c r="F101" s="62">
        <v>37.659999999999997</v>
      </c>
      <c r="G101" s="62">
        <v>4.33</v>
      </c>
      <c r="H101" s="62">
        <v>4.33</v>
      </c>
      <c r="I101" s="62">
        <v>1.04</v>
      </c>
      <c r="J101" s="62">
        <v>2</v>
      </c>
      <c r="K101" s="116">
        <v>483</v>
      </c>
      <c r="L101" s="116">
        <v>892</v>
      </c>
      <c r="M101" s="62">
        <v>13.42</v>
      </c>
      <c r="N101" s="62">
        <v>13.99</v>
      </c>
      <c r="O101" s="100">
        <v>27.79</v>
      </c>
      <c r="P101" s="62">
        <v>5.39</v>
      </c>
      <c r="Q101" s="62">
        <v>9.8699999999999992</v>
      </c>
      <c r="R101" s="62">
        <f t="shared" si="24"/>
        <v>100</v>
      </c>
      <c r="S101" s="62">
        <v>0.73</v>
      </c>
      <c r="T101" s="62">
        <v>0.67</v>
      </c>
      <c r="U101" s="14">
        <v>1.48</v>
      </c>
      <c r="V101" s="62">
        <v>0.26</v>
      </c>
      <c r="W101" s="62">
        <v>0.52</v>
      </c>
      <c r="X101" s="74">
        <f t="shared" si="25"/>
        <v>100</v>
      </c>
      <c r="Y101" s="116">
        <v>136</v>
      </c>
      <c r="Z101" s="116">
        <v>226</v>
      </c>
    </row>
    <row r="102" spans="1:26" ht="45" customHeight="1" x14ac:dyDescent="0.5">
      <c r="A102" s="55">
        <v>84</v>
      </c>
      <c r="B102" s="132" t="s">
        <v>246</v>
      </c>
      <c r="C102" s="62">
        <v>64.17</v>
      </c>
      <c r="D102" s="62">
        <v>63.46</v>
      </c>
      <c r="E102" s="62">
        <v>3.79</v>
      </c>
      <c r="F102" s="62">
        <v>1.86</v>
      </c>
      <c r="G102" s="62">
        <v>3.88</v>
      </c>
      <c r="H102" s="62">
        <v>3.88</v>
      </c>
      <c r="I102" s="62">
        <v>0.18</v>
      </c>
      <c r="J102" s="62">
        <v>0.12</v>
      </c>
      <c r="K102" s="116">
        <v>85</v>
      </c>
      <c r="L102" s="116">
        <v>39</v>
      </c>
      <c r="M102" s="62">
        <v>5.42</v>
      </c>
      <c r="N102" s="62">
        <v>1.1000000000000001</v>
      </c>
      <c r="O102" s="100">
        <v>1.86</v>
      </c>
      <c r="P102" s="62">
        <v>1.93</v>
      </c>
      <c r="Q102" s="62">
        <v>0</v>
      </c>
      <c r="R102" s="62">
        <f t="shared" si="24"/>
        <v>90.22</v>
      </c>
      <c r="S102" s="62">
        <v>0.3</v>
      </c>
      <c r="T102" s="62">
        <v>0.03</v>
      </c>
      <c r="U102" s="14">
        <v>0.12</v>
      </c>
      <c r="V102" s="62">
        <v>0.11</v>
      </c>
      <c r="W102" s="62">
        <v>0</v>
      </c>
      <c r="X102" s="74">
        <f t="shared" si="25"/>
        <v>86.67</v>
      </c>
      <c r="Y102" s="116">
        <v>48</v>
      </c>
      <c r="Z102" s="116">
        <v>0</v>
      </c>
    </row>
    <row r="103" spans="1:26" ht="45" customHeight="1" x14ac:dyDescent="0.5">
      <c r="A103" s="55">
        <v>85</v>
      </c>
      <c r="B103" s="132" t="s">
        <v>247</v>
      </c>
      <c r="C103" s="62">
        <v>14.37</v>
      </c>
      <c r="D103" s="62">
        <v>14.37</v>
      </c>
      <c r="E103" s="62">
        <v>0.83</v>
      </c>
      <c r="F103" s="62">
        <v>1.75</v>
      </c>
      <c r="G103" s="62">
        <v>0.97</v>
      </c>
      <c r="H103" s="62">
        <v>0.97</v>
      </c>
      <c r="I103" s="62">
        <v>0.04</v>
      </c>
      <c r="J103" s="62">
        <v>0.08</v>
      </c>
      <c r="K103" s="116">
        <v>20</v>
      </c>
      <c r="L103" s="116">
        <v>34</v>
      </c>
      <c r="M103" s="62">
        <v>0.67</v>
      </c>
      <c r="N103" s="62">
        <v>0.74</v>
      </c>
      <c r="O103" s="100">
        <v>1.75</v>
      </c>
      <c r="P103" s="62">
        <v>0</v>
      </c>
      <c r="Q103" s="62">
        <v>0</v>
      </c>
      <c r="R103" s="62">
        <f t="shared" si="24"/>
        <v>100</v>
      </c>
      <c r="S103" s="62">
        <v>0.04</v>
      </c>
      <c r="T103" s="62">
        <v>0.03</v>
      </c>
      <c r="U103" s="14">
        <v>0.08</v>
      </c>
      <c r="V103" s="62">
        <v>0</v>
      </c>
      <c r="W103" s="62">
        <v>0</v>
      </c>
      <c r="X103" s="74">
        <f t="shared" si="25"/>
        <v>100</v>
      </c>
      <c r="Y103" s="116">
        <v>0</v>
      </c>
      <c r="Z103" s="116">
        <v>0</v>
      </c>
    </row>
  </sheetData>
  <autoFilter ref="A9:Z103" xr:uid="{00000000-0009-0000-0000-000000000000}"/>
  <mergeCells count="12">
    <mergeCell ref="B5:B8"/>
    <mergeCell ref="M5:Z5"/>
    <mergeCell ref="M6:R6"/>
    <mergeCell ref="S6:X6"/>
    <mergeCell ref="A1:Z1"/>
    <mergeCell ref="A2:Z2"/>
    <mergeCell ref="Y6:Z6"/>
    <mergeCell ref="A5:A8"/>
    <mergeCell ref="C5:L5"/>
    <mergeCell ref="C6:F6"/>
    <mergeCell ref="G6:J6"/>
    <mergeCell ref="K6:L6"/>
  </mergeCells>
  <conditionalFormatting sqref="R31:R41 R43:R50 R52:R58 R60:R73 R75:R80 R82:R91 R12:R15 R17:R29 R93:R103">
    <cfRule type="cellIs" dxfId="53" priority="4" operator="greaterThan">
      <formula>50</formula>
    </cfRule>
    <cfRule type="cellIs" dxfId="52" priority="5" operator="between">
      <formula>25</formula>
      <formula>50</formula>
    </cfRule>
    <cfRule type="cellIs" dxfId="51" priority="6" operator="lessThan">
      <formula>25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15" orientation="landscape" r:id="rId1"/>
  <ignoredErrors>
    <ignoredError sqref="R10:R103 X10:X10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B101"/>
  <sheetViews>
    <sheetView view="pageBreakPreview" zoomScale="30" zoomScaleNormal="30" zoomScaleSheetLayoutView="30" workbookViewId="0">
      <pane xSplit="2" ySplit="8" topLeftCell="C86" activePane="bottomRight" state="frozen"/>
      <selection pane="topRight" activeCell="C1" sqref="C1"/>
      <selection pane="bottomLeft" activeCell="A9" sqref="A9"/>
      <selection pane="bottomRight" activeCell="D103" sqref="D103"/>
    </sheetView>
  </sheetViews>
  <sheetFormatPr defaultColWidth="9.140625" defaultRowHeight="35.25" x14ac:dyDescent="0.5"/>
  <cols>
    <col min="1" max="1" width="14" style="1" customWidth="1"/>
    <col min="2" max="2" width="93.42578125" style="1" customWidth="1"/>
    <col min="3" max="14" width="45.7109375" style="1" customWidth="1"/>
    <col min="15" max="15" width="45.7109375" style="191" customWidth="1"/>
    <col min="16" max="20" width="45.7109375" style="1" customWidth="1"/>
    <col min="21" max="21" width="45.7109375" style="191" customWidth="1"/>
    <col min="22" max="28" width="45.7109375" style="1" customWidth="1"/>
    <col min="29" max="16384" width="9.140625" style="1"/>
  </cols>
  <sheetData>
    <row r="1" spans="1:28" x14ac:dyDescent="0.5">
      <c r="A1" s="290" t="s">
        <v>25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</row>
    <row r="2" spans="1:28" x14ac:dyDescent="0.5">
      <c r="A2" s="1" t="s">
        <v>276</v>
      </c>
    </row>
    <row r="3" spans="1:28" ht="48.75" customHeight="1" x14ac:dyDescent="0.5">
      <c r="A3" s="287" t="s">
        <v>1</v>
      </c>
      <c r="B3" s="285" t="s">
        <v>2</v>
      </c>
      <c r="C3" s="287" t="s">
        <v>16</v>
      </c>
      <c r="D3" s="287"/>
      <c r="E3" s="287"/>
      <c r="F3" s="287"/>
      <c r="G3" s="285"/>
      <c r="H3" s="285"/>
      <c r="I3" s="285"/>
      <c r="J3" s="285"/>
      <c r="K3" s="285"/>
      <c r="L3" s="285"/>
      <c r="M3" s="285"/>
      <c r="N3" s="292"/>
      <c r="O3" s="285" t="s">
        <v>3</v>
      </c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6"/>
    </row>
    <row r="4" spans="1:28" ht="48.75" customHeight="1" x14ac:dyDescent="0.5">
      <c r="A4" s="287"/>
      <c r="B4" s="285"/>
      <c r="C4" s="287" t="s">
        <v>4</v>
      </c>
      <c r="D4" s="287"/>
      <c r="E4" s="287"/>
      <c r="F4" s="287"/>
      <c r="G4" s="287"/>
      <c r="H4" s="293" t="s">
        <v>17</v>
      </c>
      <c r="I4" s="294"/>
      <c r="J4" s="294"/>
      <c r="K4" s="294"/>
      <c r="L4" s="295"/>
      <c r="M4" s="296" t="s">
        <v>18</v>
      </c>
      <c r="N4" s="296"/>
      <c r="O4" s="287" t="s">
        <v>4</v>
      </c>
      <c r="P4" s="287"/>
      <c r="Q4" s="287"/>
      <c r="R4" s="287"/>
      <c r="S4" s="287"/>
      <c r="T4" s="287"/>
      <c r="U4" s="287" t="s">
        <v>5</v>
      </c>
      <c r="V4" s="287"/>
      <c r="W4" s="287"/>
      <c r="X4" s="287"/>
      <c r="Y4" s="287"/>
      <c r="Z4" s="287"/>
      <c r="AA4" s="291" t="s">
        <v>18</v>
      </c>
      <c r="AB4" s="291"/>
    </row>
    <row r="5" spans="1:28" ht="48.75" customHeight="1" x14ac:dyDescent="0.5">
      <c r="A5" s="287"/>
      <c r="B5" s="285"/>
      <c r="C5" s="184" t="s">
        <v>19</v>
      </c>
      <c r="D5" s="184" t="s">
        <v>111</v>
      </c>
      <c r="E5" s="184"/>
      <c r="F5" s="184" t="s">
        <v>112</v>
      </c>
      <c r="G5" s="184" t="s">
        <v>20</v>
      </c>
      <c r="H5" s="184" t="s">
        <v>19</v>
      </c>
      <c r="I5" s="184" t="s">
        <v>21</v>
      </c>
      <c r="J5" s="184"/>
      <c r="K5" s="184" t="s">
        <v>112</v>
      </c>
      <c r="L5" s="184" t="s">
        <v>20</v>
      </c>
      <c r="M5" s="184" t="s">
        <v>112</v>
      </c>
      <c r="N5" s="11" t="s">
        <v>20</v>
      </c>
      <c r="O5" s="192" t="s">
        <v>6</v>
      </c>
      <c r="P5" s="188" t="s">
        <v>113</v>
      </c>
      <c r="Q5" s="181" t="s">
        <v>23</v>
      </c>
      <c r="R5" s="181" t="s">
        <v>114</v>
      </c>
      <c r="S5" s="181" t="s">
        <v>255</v>
      </c>
      <c r="T5" s="181" t="s">
        <v>7</v>
      </c>
      <c r="U5" s="192" t="s">
        <v>6</v>
      </c>
      <c r="V5" s="188" t="s">
        <v>113</v>
      </c>
      <c r="W5" s="181" t="s">
        <v>23</v>
      </c>
      <c r="X5" s="181" t="s">
        <v>114</v>
      </c>
      <c r="Y5" s="181" t="s">
        <v>24</v>
      </c>
      <c r="Z5" s="181" t="s">
        <v>7</v>
      </c>
      <c r="AA5" s="181" t="s">
        <v>115</v>
      </c>
      <c r="AB5" s="181" t="s">
        <v>15</v>
      </c>
    </row>
    <row r="6" spans="1:28" ht="48.75" customHeight="1" x14ac:dyDescent="0.5">
      <c r="A6" s="287"/>
      <c r="B6" s="285"/>
      <c r="C6" s="180" t="s">
        <v>8</v>
      </c>
      <c r="D6" s="180" t="s">
        <v>8</v>
      </c>
      <c r="E6" s="180" t="s">
        <v>8</v>
      </c>
      <c r="F6" s="180" t="s">
        <v>8</v>
      </c>
      <c r="G6" s="180" t="s">
        <v>8</v>
      </c>
      <c r="H6" s="180" t="s">
        <v>22</v>
      </c>
      <c r="I6" s="180" t="s">
        <v>22</v>
      </c>
      <c r="J6" s="180"/>
      <c r="K6" s="180" t="s">
        <v>22</v>
      </c>
      <c r="L6" s="180" t="s">
        <v>22</v>
      </c>
      <c r="M6" s="180" t="s">
        <v>12</v>
      </c>
      <c r="N6" s="183" t="s">
        <v>12</v>
      </c>
      <c r="O6" s="193" t="s">
        <v>8</v>
      </c>
      <c r="P6" s="180" t="s">
        <v>8</v>
      </c>
      <c r="Q6" s="180" t="s">
        <v>8</v>
      </c>
      <c r="R6" s="180" t="s">
        <v>8</v>
      </c>
      <c r="S6" s="180" t="s">
        <v>8</v>
      </c>
      <c r="T6" s="180" t="s">
        <v>10</v>
      </c>
      <c r="U6" s="193" t="s">
        <v>9</v>
      </c>
      <c r="V6" s="180" t="s">
        <v>9</v>
      </c>
      <c r="W6" s="180" t="s">
        <v>9</v>
      </c>
      <c r="X6" s="180" t="s">
        <v>9</v>
      </c>
      <c r="Y6" s="180" t="s">
        <v>9</v>
      </c>
      <c r="Z6" s="180" t="s">
        <v>10</v>
      </c>
      <c r="AA6" s="180" t="s">
        <v>12</v>
      </c>
      <c r="AB6" s="180" t="s">
        <v>12</v>
      </c>
    </row>
    <row r="7" spans="1:28" ht="48.75" customHeight="1" x14ac:dyDescent="0.5">
      <c r="A7" s="2">
        <v>1</v>
      </c>
      <c r="B7" s="2">
        <v>2</v>
      </c>
      <c r="C7" s="2">
        <v>3</v>
      </c>
      <c r="D7" s="2">
        <v>4</v>
      </c>
      <c r="E7" s="2" t="s">
        <v>277</v>
      </c>
      <c r="F7" s="2">
        <v>5</v>
      </c>
      <c r="G7" s="2">
        <v>6</v>
      </c>
      <c r="H7" s="2">
        <v>7</v>
      </c>
      <c r="I7" s="2">
        <v>8</v>
      </c>
      <c r="J7" s="2" t="s">
        <v>278</v>
      </c>
      <c r="K7" s="2">
        <v>9</v>
      </c>
      <c r="L7" s="2">
        <v>10</v>
      </c>
      <c r="M7" s="2">
        <v>11</v>
      </c>
      <c r="N7" s="12">
        <v>12</v>
      </c>
      <c r="O7" s="194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194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</row>
    <row r="8" spans="1:28" ht="45" customHeight="1" x14ac:dyDescent="0.5">
      <c r="A8" s="3"/>
      <c r="B8" s="16" t="s">
        <v>11</v>
      </c>
      <c r="C8" s="61">
        <f t="shared" ref="C8:S8" si="0">SUM(C9,C28,C40,C49,C57,C72,C79,C90)</f>
        <v>10503.429999999998</v>
      </c>
      <c r="D8" s="61">
        <f t="shared" si="0"/>
        <v>10495.54</v>
      </c>
      <c r="E8" s="61">
        <f>F8+G8</f>
        <v>1283.6300000000001</v>
      </c>
      <c r="F8" s="61">
        <f t="shared" si="0"/>
        <v>929.62</v>
      </c>
      <c r="G8" s="61">
        <f t="shared" si="0"/>
        <v>354.01</v>
      </c>
      <c r="H8" s="61">
        <f t="shared" si="0"/>
        <v>636.17000000000007</v>
      </c>
      <c r="I8" s="61">
        <f t="shared" si="0"/>
        <v>636.03</v>
      </c>
      <c r="J8" s="61">
        <f>K8+L8</f>
        <v>78.983000000000004</v>
      </c>
      <c r="K8" s="61">
        <f t="shared" si="0"/>
        <v>57.263000000000005</v>
      </c>
      <c r="L8" s="61">
        <f t="shared" si="0"/>
        <v>21.72</v>
      </c>
      <c r="M8" s="76">
        <f t="shared" si="0"/>
        <v>23550</v>
      </c>
      <c r="N8" s="76">
        <f t="shared" si="0"/>
        <v>8502</v>
      </c>
      <c r="O8" s="195">
        <f t="shared" si="0"/>
        <v>999.9899999999999</v>
      </c>
      <c r="P8" s="61">
        <f t="shared" si="0"/>
        <v>522.03</v>
      </c>
      <c r="Q8" s="13">
        <f t="shared" si="0"/>
        <v>283.70999999999998</v>
      </c>
      <c r="R8" s="61">
        <f t="shared" si="0"/>
        <v>266.59000000000003</v>
      </c>
      <c r="S8" s="61">
        <f t="shared" si="0"/>
        <v>70.3</v>
      </c>
      <c r="T8" s="61">
        <f>ROUND(IF(O8&lt;&gt;0,MIN(MAX(0,(R8+P8+Q8+S8)/O8*100),100),0),2)</f>
        <v>100</v>
      </c>
      <c r="U8" s="196">
        <f>SUM(U9,U28,U40,U49,U57,U72,U79,U90)</f>
        <v>54.600000000000009</v>
      </c>
      <c r="V8" s="61">
        <f>SUM(V9,V28,V40,V49,V57,V72,V79,V90)</f>
        <v>32.379999999999995</v>
      </c>
      <c r="W8" s="13">
        <f t="shared" ref="W8:Y8" si="1">SUM(W9,W28,W40,W49,W57,W72,W79,W90)</f>
        <v>17.23</v>
      </c>
      <c r="X8" s="13">
        <f t="shared" si="1"/>
        <v>16.68</v>
      </c>
      <c r="Y8" s="13">
        <f t="shared" si="1"/>
        <v>4.49</v>
      </c>
      <c r="Z8" s="64">
        <f>ROUND(IF(U8&lt;&gt;0,MIN(MAX(0,(X8+V8+W8+Y8)/U8*100),100),0),2)</f>
        <v>100</v>
      </c>
      <c r="AA8" s="76">
        <f>SUM(AA9,AA28,AA40,AA49,AA57,AA72,AA79,AA90)</f>
        <v>6885</v>
      </c>
      <c r="AB8" s="76">
        <f>SUM(AB9,AB28,AB40,AB49,AB57,AB72,AB79,AB90)</f>
        <v>1683</v>
      </c>
    </row>
    <row r="9" spans="1:28" ht="45" customHeight="1" x14ac:dyDescent="0.5">
      <c r="A9" s="54"/>
      <c r="B9" s="16" t="s">
        <v>155</v>
      </c>
      <c r="C9" s="61">
        <f t="shared" ref="C9:S9" si="2">SUM(C10:C27)</f>
        <v>1439.1200000000001</v>
      </c>
      <c r="D9" s="61">
        <f t="shared" si="2"/>
        <v>1434.23</v>
      </c>
      <c r="E9" s="61">
        <f t="shared" ref="E9:E72" si="3">F9+G9</f>
        <v>131.82</v>
      </c>
      <c r="F9" s="61">
        <f t="shared" si="2"/>
        <v>111.9</v>
      </c>
      <c r="G9" s="61">
        <f t="shared" si="2"/>
        <v>19.919999999999998</v>
      </c>
      <c r="H9" s="61">
        <f t="shared" si="2"/>
        <v>86.09999999999998</v>
      </c>
      <c r="I9" s="61">
        <f t="shared" si="2"/>
        <v>85.789999999999992</v>
      </c>
      <c r="J9" s="61">
        <f t="shared" ref="J9:J72" si="4">K9+L9</f>
        <v>8.3600000000000012</v>
      </c>
      <c r="K9" s="61">
        <f t="shared" si="2"/>
        <v>7.1500000000000012</v>
      </c>
      <c r="L9" s="61">
        <f t="shared" si="2"/>
        <v>1.2100000000000002</v>
      </c>
      <c r="M9" s="76">
        <f t="shared" si="2"/>
        <v>3010</v>
      </c>
      <c r="N9" s="76">
        <f t="shared" si="2"/>
        <v>555</v>
      </c>
      <c r="O9" s="196">
        <f t="shared" si="2"/>
        <v>130.81</v>
      </c>
      <c r="P9" s="61">
        <f t="shared" si="2"/>
        <v>62.129999999999988</v>
      </c>
      <c r="Q9" s="13">
        <f t="shared" si="2"/>
        <v>18.069999999999997</v>
      </c>
      <c r="R9" s="61">
        <f t="shared" si="2"/>
        <v>31.450000000000003</v>
      </c>
      <c r="S9" s="61">
        <f t="shared" si="2"/>
        <v>1.85</v>
      </c>
      <c r="T9" s="61">
        <f t="shared" ref="T9:T72" si="5">ROUND(IF(O9&lt;&gt;0,MIN(MAX(0,(R9+P9+Q9+S9)/O9*100),100),0),2)</f>
        <v>86.77</v>
      </c>
      <c r="U9" s="196">
        <f>SUM(U10:U27)</f>
        <v>7.1400000000000006</v>
      </c>
      <c r="V9" s="61">
        <f>SUM(V10:V27)</f>
        <v>4.04</v>
      </c>
      <c r="W9" s="13">
        <f t="shared" ref="W9:Y9" si="6">SUM(W10:W27)</f>
        <v>1.1000000000000001</v>
      </c>
      <c r="X9" s="13">
        <f t="shared" si="6"/>
        <v>2.04</v>
      </c>
      <c r="Y9" s="13">
        <f t="shared" si="6"/>
        <v>0.11</v>
      </c>
      <c r="Z9" s="65">
        <f t="shared" ref="Z9:Z72" si="7">ROUND(IF(U9&lt;&gt;0,MIN(MAX(0,(X9+V9+W9+Y9)/U9*100),100),0),2)</f>
        <v>100</v>
      </c>
      <c r="AA9" s="76">
        <f>SUM(AA10:AA27)</f>
        <v>876</v>
      </c>
      <c r="AB9" s="76">
        <f>SUM(AB10:AB27)</f>
        <v>51</v>
      </c>
    </row>
    <row r="10" spans="1:28" ht="45" customHeight="1" x14ac:dyDescent="0.5">
      <c r="A10" s="55">
        <v>1</v>
      </c>
      <c r="B10" s="128" t="s">
        <v>156</v>
      </c>
      <c r="C10" s="62">
        <v>102.54</v>
      </c>
      <c r="D10" s="62">
        <v>102.54</v>
      </c>
      <c r="E10" s="62">
        <f t="shared" si="3"/>
        <v>4.74</v>
      </c>
      <c r="F10" s="62">
        <v>4.74</v>
      </c>
      <c r="G10" s="62">
        <v>0</v>
      </c>
      <c r="H10" s="62">
        <v>5.0999999999999996</v>
      </c>
      <c r="I10" s="62">
        <v>5.0999999999999996</v>
      </c>
      <c r="J10" s="62">
        <f t="shared" si="4"/>
        <v>0.25</v>
      </c>
      <c r="K10" s="62">
        <v>0.25</v>
      </c>
      <c r="L10" s="62">
        <v>0</v>
      </c>
      <c r="M10" s="116">
        <v>114</v>
      </c>
      <c r="N10" s="116">
        <v>0</v>
      </c>
      <c r="O10" s="197">
        <v>5.63</v>
      </c>
      <c r="P10" s="62">
        <v>0.9</v>
      </c>
      <c r="Q10" s="14">
        <v>0</v>
      </c>
      <c r="R10" s="62">
        <v>3.05</v>
      </c>
      <c r="S10" s="62">
        <v>0</v>
      </c>
      <c r="T10" s="62">
        <f t="shared" si="5"/>
        <v>70.16</v>
      </c>
      <c r="U10" s="197">
        <v>0.31</v>
      </c>
      <c r="V10" s="62">
        <v>0.03</v>
      </c>
      <c r="W10" s="14">
        <v>0</v>
      </c>
      <c r="X10" s="62">
        <v>0.17</v>
      </c>
      <c r="Y10" s="62">
        <v>0</v>
      </c>
      <c r="Z10" s="67">
        <f t="shared" si="7"/>
        <v>64.52</v>
      </c>
      <c r="AA10" s="116">
        <v>76</v>
      </c>
      <c r="AB10" s="116">
        <v>0</v>
      </c>
    </row>
    <row r="11" spans="1:28" ht="45" customHeight="1" x14ac:dyDescent="0.5">
      <c r="A11" s="55">
        <v>2</v>
      </c>
      <c r="B11" s="129" t="s">
        <v>157</v>
      </c>
      <c r="C11" s="62">
        <v>25.3</v>
      </c>
      <c r="D11" s="62">
        <v>25.3</v>
      </c>
      <c r="E11" s="62">
        <f t="shared" si="3"/>
        <v>2.52</v>
      </c>
      <c r="F11" s="62">
        <v>2.52</v>
      </c>
      <c r="G11" s="62">
        <v>0</v>
      </c>
      <c r="H11" s="62">
        <v>2.0299999999999998</v>
      </c>
      <c r="I11" s="62">
        <v>2.0299999999999998</v>
      </c>
      <c r="J11" s="62">
        <f t="shared" si="4"/>
        <v>0.15</v>
      </c>
      <c r="K11" s="62">
        <v>0.15</v>
      </c>
      <c r="L11" s="62">
        <v>0</v>
      </c>
      <c r="M11" s="116">
        <v>66</v>
      </c>
      <c r="N11" s="116">
        <v>0</v>
      </c>
      <c r="O11" s="197">
        <v>2.46</v>
      </c>
      <c r="P11" s="62">
        <v>1.78</v>
      </c>
      <c r="Q11" s="14">
        <v>0</v>
      </c>
      <c r="R11" s="62">
        <v>0.4</v>
      </c>
      <c r="S11" s="62">
        <v>0</v>
      </c>
      <c r="T11" s="62">
        <f t="shared" si="5"/>
        <v>88.62</v>
      </c>
      <c r="U11" s="197">
        <v>0.13</v>
      </c>
      <c r="V11" s="62">
        <v>0.1</v>
      </c>
      <c r="W11" s="14">
        <v>0</v>
      </c>
      <c r="X11" s="62">
        <v>0.03</v>
      </c>
      <c r="Y11" s="62">
        <v>0</v>
      </c>
      <c r="Z11" s="67">
        <f t="shared" si="7"/>
        <v>100</v>
      </c>
      <c r="AA11" s="116">
        <v>10</v>
      </c>
      <c r="AB11" s="116">
        <v>0</v>
      </c>
    </row>
    <row r="12" spans="1:28" ht="45" customHeight="1" x14ac:dyDescent="0.5">
      <c r="A12" s="56">
        <v>3</v>
      </c>
      <c r="B12" s="128" t="s">
        <v>158</v>
      </c>
      <c r="C12" s="62">
        <v>116.93</v>
      </c>
      <c r="D12" s="62">
        <v>116.93</v>
      </c>
      <c r="E12" s="62">
        <f t="shared" si="3"/>
        <v>14.28</v>
      </c>
      <c r="F12" s="62">
        <v>10.45</v>
      </c>
      <c r="G12" s="62">
        <v>3.83</v>
      </c>
      <c r="H12" s="62">
        <v>6.77</v>
      </c>
      <c r="I12" s="62">
        <v>6.77</v>
      </c>
      <c r="J12" s="62">
        <f t="shared" si="4"/>
        <v>0.76</v>
      </c>
      <c r="K12" s="62">
        <v>0.57000000000000006</v>
      </c>
      <c r="L12" s="62">
        <v>0.19</v>
      </c>
      <c r="M12" s="116">
        <v>260</v>
      </c>
      <c r="N12" s="116">
        <v>95</v>
      </c>
      <c r="O12" s="197">
        <v>11.35</v>
      </c>
      <c r="P12" s="62">
        <v>5.95</v>
      </c>
      <c r="Q12" s="60">
        <v>3.83</v>
      </c>
      <c r="R12" s="62">
        <v>2.91</v>
      </c>
      <c r="S12" s="62">
        <v>0</v>
      </c>
      <c r="T12" s="62">
        <f t="shared" si="5"/>
        <v>100</v>
      </c>
      <c r="U12" s="197">
        <v>0.62</v>
      </c>
      <c r="V12" s="62">
        <v>0.31</v>
      </c>
      <c r="W12" s="14">
        <v>0.19</v>
      </c>
      <c r="X12" s="62">
        <v>0.17</v>
      </c>
      <c r="Y12" s="62">
        <v>0</v>
      </c>
      <c r="Z12" s="68">
        <f t="shared" si="7"/>
        <v>100</v>
      </c>
      <c r="AA12" s="116">
        <v>68</v>
      </c>
      <c r="AB12" s="116">
        <v>0</v>
      </c>
    </row>
    <row r="13" spans="1:28" ht="45" customHeight="1" x14ac:dyDescent="0.5">
      <c r="A13" s="56">
        <v>4</v>
      </c>
      <c r="B13" s="128" t="s">
        <v>159</v>
      </c>
      <c r="C13" s="62">
        <v>53.24</v>
      </c>
      <c r="D13" s="62">
        <v>53.24</v>
      </c>
      <c r="E13" s="62">
        <f t="shared" si="3"/>
        <v>15.02</v>
      </c>
      <c r="F13" s="62">
        <v>10.36</v>
      </c>
      <c r="G13" s="62">
        <v>4.66</v>
      </c>
      <c r="H13" s="62">
        <v>3.39</v>
      </c>
      <c r="I13" s="62">
        <v>3.39</v>
      </c>
      <c r="J13" s="62">
        <f t="shared" si="4"/>
        <v>1.1280000000000001</v>
      </c>
      <c r="K13" s="62">
        <v>0.76</v>
      </c>
      <c r="L13" s="62">
        <v>0.36799999999999999</v>
      </c>
      <c r="M13" s="116">
        <v>319</v>
      </c>
      <c r="N13" s="116">
        <v>181</v>
      </c>
      <c r="O13" s="197">
        <v>5.99</v>
      </c>
      <c r="P13" s="62">
        <v>5.71</v>
      </c>
      <c r="Q13" s="9">
        <v>3.41</v>
      </c>
      <c r="R13" s="62">
        <v>3.81</v>
      </c>
      <c r="S13" s="62">
        <v>1.25</v>
      </c>
      <c r="T13" s="62">
        <f t="shared" si="5"/>
        <v>100</v>
      </c>
      <c r="U13" s="197">
        <v>0.33</v>
      </c>
      <c r="V13" s="62">
        <v>0.37</v>
      </c>
      <c r="W13" s="14">
        <v>0.31</v>
      </c>
      <c r="X13" s="62">
        <v>0.34</v>
      </c>
      <c r="Y13" s="62">
        <v>5.8000000000000003E-2</v>
      </c>
      <c r="Z13" s="67">
        <f t="shared" si="7"/>
        <v>100</v>
      </c>
      <c r="AA13" s="116">
        <v>129</v>
      </c>
      <c r="AB13" s="116">
        <v>29</v>
      </c>
    </row>
    <row r="14" spans="1:28" ht="45" customHeight="1" x14ac:dyDescent="0.5">
      <c r="A14" s="56">
        <v>5</v>
      </c>
      <c r="B14" s="58" t="s">
        <v>160</v>
      </c>
      <c r="C14" s="62">
        <v>0</v>
      </c>
      <c r="D14" s="62">
        <v>0</v>
      </c>
      <c r="E14" s="62">
        <f t="shared" si="3"/>
        <v>0</v>
      </c>
      <c r="F14" s="62">
        <v>0</v>
      </c>
      <c r="G14" s="62">
        <v>0</v>
      </c>
      <c r="H14" s="62">
        <v>0</v>
      </c>
      <c r="I14" s="62">
        <v>0</v>
      </c>
      <c r="J14" s="62">
        <f t="shared" si="4"/>
        <v>0</v>
      </c>
      <c r="K14" s="62">
        <v>0</v>
      </c>
      <c r="L14" s="62">
        <v>0</v>
      </c>
      <c r="M14" s="116">
        <v>0</v>
      </c>
      <c r="N14" s="116">
        <v>0</v>
      </c>
      <c r="O14" s="197">
        <v>0</v>
      </c>
      <c r="P14" s="62">
        <v>0</v>
      </c>
      <c r="Q14" s="100">
        <v>0</v>
      </c>
      <c r="R14" s="62">
        <v>0</v>
      </c>
      <c r="S14" s="62">
        <v>0</v>
      </c>
      <c r="T14" s="62">
        <f t="shared" si="5"/>
        <v>0</v>
      </c>
      <c r="U14" s="197">
        <v>0</v>
      </c>
      <c r="V14" s="62">
        <v>0</v>
      </c>
      <c r="W14" s="14">
        <v>0</v>
      </c>
      <c r="X14" s="62">
        <v>0</v>
      </c>
      <c r="Y14" s="62">
        <v>0</v>
      </c>
      <c r="Z14" s="74">
        <f t="shared" si="7"/>
        <v>0</v>
      </c>
      <c r="AA14" s="116">
        <v>0</v>
      </c>
      <c r="AB14" s="116">
        <v>0</v>
      </c>
    </row>
    <row r="15" spans="1:28" ht="45" customHeight="1" x14ac:dyDescent="0.5">
      <c r="A15" s="55">
        <v>6</v>
      </c>
      <c r="B15" s="128" t="s">
        <v>161</v>
      </c>
      <c r="C15" s="62">
        <v>22.3</v>
      </c>
      <c r="D15" s="62">
        <v>22.3</v>
      </c>
      <c r="E15" s="62">
        <f t="shared" si="3"/>
        <v>2.4299999999999997</v>
      </c>
      <c r="F15" s="62">
        <v>2.4299999999999997</v>
      </c>
      <c r="G15" s="62">
        <v>0</v>
      </c>
      <c r="H15" s="62">
        <v>1.31</v>
      </c>
      <c r="I15" s="62">
        <v>1.31</v>
      </c>
      <c r="J15" s="62">
        <f t="shared" si="4"/>
        <v>0.14000000000000001</v>
      </c>
      <c r="K15" s="62">
        <v>0.14000000000000001</v>
      </c>
      <c r="L15" s="62">
        <v>0</v>
      </c>
      <c r="M15" s="116">
        <v>58</v>
      </c>
      <c r="N15" s="116">
        <v>0</v>
      </c>
      <c r="O15" s="197">
        <v>2.42</v>
      </c>
      <c r="P15" s="62">
        <v>1.62</v>
      </c>
      <c r="Q15" s="100">
        <v>0</v>
      </c>
      <c r="R15" s="62">
        <v>0.47</v>
      </c>
      <c r="S15" s="62">
        <v>0</v>
      </c>
      <c r="T15" s="62">
        <f t="shared" si="5"/>
        <v>86.36</v>
      </c>
      <c r="U15" s="197">
        <v>0.13</v>
      </c>
      <c r="V15" s="62">
        <v>0.09</v>
      </c>
      <c r="W15" s="14">
        <v>0</v>
      </c>
      <c r="X15" s="62">
        <v>0.03</v>
      </c>
      <c r="Y15" s="62">
        <v>0</v>
      </c>
      <c r="Z15" s="74">
        <f t="shared" si="7"/>
        <v>92.31</v>
      </c>
      <c r="AA15" s="116">
        <v>10</v>
      </c>
      <c r="AB15" s="116">
        <v>0</v>
      </c>
    </row>
    <row r="16" spans="1:28" ht="45" customHeight="1" x14ac:dyDescent="0.5">
      <c r="A16" s="55">
        <v>7</v>
      </c>
      <c r="B16" s="198" t="s">
        <v>162</v>
      </c>
      <c r="C16" s="62">
        <v>70.13</v>
      </c>
      <c r="D16" s="62">
        <v>70.13</v>
      </c>
      <c r="E16" s="62">
        <f t="shared" si="3"/>
        <v>2.2600000000000002</v>
      </c>
      <c r="F16" s="62">
        <v>2.2600000000000002</v>
      </c>
      <c r="G16" s="62">
        <v>0</v>
      </c>
      <c r="H16" s="62">
        <v>4.45</v>
      </c>
      <c r="I16" s="62">
        <v>4.45</v>
      </c>
      <c r="J16" s="62">
        <f t="shared" si="4"/>
        <v>0.14000000000000001</v>
      </c>
      <c r="K16" s="62">
        <v>0.14000000000000001</v>
      </c>
      <c r="L16" s="62">
        <v>0</v>
      </c>
      <c r="M16" s="116">
        <v>50</v>
      </c>
      <c r="N16" s="116">
        <v>0</v>
      </c>
      <c r="O16" s="197">
        <v>6.05</v>
      </c>
      <c r="P16" s="62">
        <v>0.95</v>
      </c>
      <c r="Q16" s="100">
        <v>0</v>
      </c>
      <c r="R16" s="62">
        <v>0.46</v>
      </c>
      <c r="S16" s="62">
        <v>0</v>
      </c>
      <c r="T16" s="62">
        <f t="shared" si="5"/>
        <v>23.31</v>
      </c>
      <c r="U16" s="197">
        <v>0.33</v>
      </c>
      <c r="V16" s="62">
        <v>0.05</v>
      </c>
      <c r="W16" s="14">
        <v>0</v>
      </c>
      <c r="X16" s="62">
        <v>0.04</v>
      </c>
      <c r="Y16" s="62">
        <v>0</v>
      </c>
      <c r="Z16" s="74">
        <f t="shared" si="7"/>
        <v>27.27</v>
      </c>
      <c r="AA16" s="116">
        <v>11</v>
      </c>
      <c r="AB16" s="116">
        <v>0</v>
      </c>
    </row>
    <row r="17" spans="1:28" ht="45" customHeight="1" x14ac:dyDescent="0.5">
      <c r="A17" s="55">
        <v>8</v>
      </c>
      <c r="B17" s="131" t="s">
        <v>163</v>
      </c>
      <c r="C17" s="62">
        <v>92.96</v>
      </c>
      <c r="D17" s="62">
        <v>92.96</v>
      </c>
      <c r="E17" s="62">
        <f t="shared" si="3"/>
        <v>7.27</v>
      </c>
      <c r="F17" s="62">
        <v>7.27</v>
      </c>
      <c r="G17" s="62">
        <v>0</v>
      </c>
      <c r="H17" s="62">
        <v>5.61</v>
      </c>
      <c r="I17" s="62">
        <v>5.61</v>
      </c>
      <c r="J17" s="62">
        <f t="shared" si="4"/>
        <v>0.41000000000000003</v>
      </c>
      <c r="K17" s="62">
        <v>0.41000000000000003</v>
      </c>
      <c r="L17" s="62">
        <v>0</v>
      </c>
      <c r="M17" s="116">
        <v>208</v>
      </c>
      <c r="N17" s="116">
        <v>0</v>
      </c>
      <c r="O17" s="197">
        <v>5.89</v>
      </c>
      <c r="P17" s="62">
        <v>6.17</v>
      </c>
      <c r="Q17" s="100">
        <v>0</v>
      </c>
      <c r="R17" s="62">
        <v>0.27</v>
      </c>
      <c r="S17" s="62">
        <v>0</v>
      </c>
      <c r="T17" s="62">
        <f t="shared" si="5"/>
        <v>100</v>
      </c>
      <c r="U17" s="197">
        <v>0.32</v>
      </c>
      <c r="V17" s="62">
        <v>0.34</v>
      </c>
      <c r="W17" s="14">
        <v>0</v>
      </c>
      <c r="X17" s="62">
        <v>0.02</v>
      </c>
      <c r="Y17" s="62">
        <v>0</v>
      </c>
      <c r="Z17" s="74">
        <f t="shared" si="7"/>
        <v>100</v>
      </c>
      <c r="AA17" s="116">
        <v>9</v>
      </c>
      <c r="AB17" s="116">
        <v>0</v>
      </c>
    </row>
    <row r="18" spans="1:28" ht="45" customHeight="1" x14ac:dyDescent="0.5">
      <c r="A18" s="55">
        <v>9</v>
      </c>
      <c r="B18" s="128" t="s">
        <v>164</v>
      </c>
      <c r="C18" s="62">
        <v>17.68</v>
      </c>
      <c r="D18" s="62">
        <v>17.649999999999999</v>
      </c>
      <c r="E18" s="62">
        <f t="shared" si="3"/>
        <v>4.4000000000000004</v>
      </c>
      <c r="F18" s="62">
        <v>4.4000000000000004</v>
      </c>
      <c r="G18" s="62">
        <v>0</v>
      </c>
      <c r="H18" s="62">
        <v>1.29</v>
      </c>
      <c r="I18" s="62">
        <v>1.29</v>
      </c>
      <c r="J18" s="62">
        <f t="shared" si="4"/>
        <v>0.48</v>
      </c>
      <c r="K18" s="62">
        <v>0.48</v>
      </c>
      <c r="L18" s="62">
        <v>0</v>
      </c>
      <c r="M18" s="116">
        <v>187</v>
      </c>
      <c r="N18" s="116">
        <v>0</v>
      </c>
      <c r="O18" s="197">
        <v>1.45</v>
      </c>
      <c r="P18" s="62">
        <v>4.2</v>
      </c>
      <c r="Q18" s="100">
        <v>0</v>
      </c>
      <c r="R18" s="62">
        <v>0</v>
      </c>
      <c r="S18" s="62">
        <v>0</v>
      </c>
      <c r="T18" s="62">
        <f t="shared" si="5"/>
        <v>100</v>
      </c>
      <c r="U18" s="197">
        <v>0.08</v>
      </c>
      <c r="V18" s="62">
        <v>0.47</v>
      </c>
      <c r="W18" s="14">
        <v>0</v>
      </c>
      <c r="X18" s="62">
        <v>0</v>
      </c>
      <c r="Y18" s="62">
        <v>0</v>
      </c>
      <c r="Z18" s="74">
        <f t="shared" si="7"/>
        <v>100</v>
      </c>
      <c r="AA18" s="116">
        <v>0</v>
      </c>
      <c r="AB18" s="116">
        <v>0</v>
      </c>
    </row>
    <row r="19" spans="1:28" ht="45" customHeight="1" x14ac:dyDescent="0.5">
      <c r="A19" s="56">
        <v>10</v>
      </c>
      <c r="B19" s="132" t="s">
        <v>165</v>
      </c>
      <c r="C19" s="62">
        <v>114.52</v>
      </c>
      <c r="D19" s="62">
        <v>114.52</v>
      </c>
      <c r="E19" s="62">
        <f t="shared" si="3"/>
        <v>3.04</v>
      </c>
      <c r="F19" s="62">
        <v>3.04</v>
      </c>
      <c r="G19" s="62">
        <v>0</v>
      </c>
      <c r="H19" s="62">
        <v>6.94</v>
      </c>
      <c r="I19" s="62">
        <v>6.94</v>
      </c>
      <c r="J19" s="62">
        <f t="shared" si="4"/>
        <v>0.22</v>
      </c>
      <c r="K19" s="62">
        <v>0.22</v>
      </c>
      <c r="L19" s="62">
        <v>0</v>
      </c>
      <c r="M19" s="116">
        <v>78</v>
      </c>
      <c r="N19" s="116">
        <v>0</v>
      </c>
      <c r="O19" s="197">
        <v>10.55</v>
      </c>
      <c r="P19" s="62">
        <v>1.49</v>
      </c>
      <c r="Q19" s="100">
        <v>0</v>
      </c>
      <c r="R19" s="62">
        <v>7.0000000000000007E-2</v>
      </c>
      <c r="S19" s="62">
        <v>0</v>
      </c>
      <c r="T19" s="62">
        <f t="shared" si="5"/>
        <v>14.79</v>
      </c>
      <c r="U19" s="197">
        <v>0.57999999999999996</v>
      </c>
      <c r="V19" s="62">
        <v>0.12</v>
      </c>
      <c r="W19" s="14">
        <v>0</v>
      </c>
      <c r="X19" s="62">
        <v>0.01</v>
      </c>
      <c r="Y19" s="62">
        <v>0</v>
      </c>
      <c r="Z19" s="74">
        <f t="shared" si="7"/>
        <v>22.41</v>
      </c>
      <c r="AA19" s="116">
        <v>2</v>
      </c>
      <c r="AB19" s="116">
        <v>0</v>
      </c>
    </row>
    <row r="20" spans="1:28" ht="45" customHeight="1" x14ac:dyDescent="0.5">
      <c r="A20" s="56">
        <v>11</v>
      </c>
      <c r="B20" s="128" t="s">
        <v>166</v>
      </c>
      <c r="C20" s="62">
        <v>369.04</v>
      </c>
      <c r="D20" s="62">
        <v>369.04</v>
      </c>
      <c r="E20" s="62">
        <f t="shared" si="3"/>
        <v>40.75</v>
      </c>
      <c r="F20" s="62">
        <v>37.15</v>
      </c>
      <c r="G20" s="62">
        <v>3.6</v>
      </c>
      <c r="H20" s="62">
        <v>22.59</v>
      </c>
      <c r="I20" s="62">
        <v>22.59</v>
      </c>
      <c r="J20" s="62">
        <f t="shared" si="4"/>
        <v>2.6120000000000001</v>
      </c>
      <c r="K20" s="62">
        <v>2.38</v>
      </c>
      <c r="L20" s="62">
        <v>0.23199999999999998</v>
      </c>
      <c r="M20" s="116">
        <v>938</v>
      </c>
      <c r="N20" s="116">
        <v>96</v>
      </c>
      <c r="O20" s="197">
        <v>26</v>
      </c>
      <c r="P20" s="62">
        <v>25.15</v>
      </c>
      <c r="Q20" s="100">
        <v>3</v>
      </c>
      <c r="R20" s="62">
        <v>8.36</v>
      </c>
      <c r="S20" s="62">
        <v>0.6</v>
      </c>
      <c r="T20" s="62">
        <f t="shared" si="5"/>
        <v>100</v>
      </c>
      <c r="U20" s="197">
        <v>1.42</v>
      </c>
      <c r="V20" s="62">
        <v>1.66</v>
      </c>
      <c r="W20" s="14">
        <v>0.18</v>
      </c>
      <c r="X20" s="62">
        <v>0.51</v>
      </c>
      <c r="Y20" s="62">
        <v>5.1999999999999998E-2</v>
      </c>
      <c r="Z20" s="74">
        <f t="shared" si="7"/>
        <v>100</v>
      </c>
      <c r="AA20" s="116">
        <v>215</v>
      </c>
      <c r="AB20" s="116">
        <v>22</v>
      </c>
    </row>
    <row r="21" spans="1:28" ht="45" customHeight="1" x14ac:dyDescent="0.5">
      <c r="A21" s="55">
        <v>12</v>
      </c>
      <c r="B21" s="198" t="s">
        <v>167</v>
      </c>
      <c r="C21" s="62">
        <v>46.15</v>
      </c>
      <c r="D21" s="62">
        <v>46.15</v>
      </c>
      <c r="E21" s="62">
        <f t="shared" si="3"/>
        <v>1.61</v>
      </c>
      <c r="F21" s="62">
        <v>1.61</v>
      </c>
      <c r="G21" s="62">
        <v>0</v>
      </c>
      <c r="H21" s="62">
        <v>3.23</v>
      </c>
      <c r="I21" s="62">
        <v>3.23</v>
      </c>
      <c r="J21" s="62">
        <f t="shared" si="4"/>
        <v>0.11</v>
      </c>
      <c r="K21" s="62">
        <v>0.11</v>
      </c>
      <c r="L21" s="62">
        <v>0</v>
      </c>
      <c r="M21" s="116">
        <v>51</v>
      </c>
      <c r="N21" s="116">
        <v>0</v>
      </c>
      <c r="O21" s="197">
        <v>5.29</v>
      </c>
      <c r="P21" s="62">
        <v>0.62</v>
      </c>
      <c r="Q21" s="100">
        <v>0</v>
      </c>
      <c r="R21" s="62">
        <v>0.25</v>
      </c>
      <c r="S21" s="62">
        <v>0</v>
      </c>
      <c r="T21" s="62">
        <f t="shared" si="5"/>
        <v>16.45</v>
      </c>
      <c r="U21" s="197">
        <v>0.28999999999999998</v>
      </c>
      <c r="V21" s="62">
        <v>0.05</v>
      </c>
      <c r="W21" s="14">
        <v>0</v>
      </c>
      <c r="X21" s="62">
        <v>0.02</v>
      </c>
      <c r="Y21" s="62">
        <v>0</v>
      </c>
      <c r="Z21" s="74">
        <f t="shared" si="7"/>
        <v>24.14</v>
      </c>
      <c r="AA21" s="116">
        <v>8</v>
      </c>
      <c r="AB21" s="116">
        <v>0</v>
      </c>
    </row>
    <row r="22" spans="1:28" ht="45" customHeight="1" x14ac:dyDescent="0.5">
      <c r="A22" s="55">
        <v>13</v>
      </c>
      <c r="B22" s="128" t="s">
        <v>168</v>
      </c>
      <c r="C22" s="62">
        <v>56.62</v>
      </c>
      <c r="D22" s="62">
        <v>56.62</v>
      </c>
      <c r="E22" s="62">
        <f t="shared" si="3"/>
        <v>3.61</v>
      </c>
      <c r="F22" s="62">
        <v>3.61</v>
      </c>
      <c r="G22" s="62">
        <v>0</v>
      </c>
      <c r="H22" s="62">
        <v>3.25</v>
      </c>
      <c r="I22" s="62">
        <v>3.25</v>
      </c>
      <c r="J22" s="62">
        <f t="shared" si="4"/>
        <v>0.19</v>
      </c>
      <c r="K22" s="62">
        <v>0.19</v>
      </c>
      <c r="L22" s="62">
        <v>0</v>
      </c>
      <c r="M22" s="116">
        <v>78</v>
      </c>
      <c r="N22" s="116">
        <v>0</v>
      </c>
      <c r="O22" s="197">
        <v>7.24</v>
      </c>
      <c r="P22" s="62">
        <v>1.99</v>
      </c>
      <c r="Q22" s="100">
        <v>0</v>
      </c>
      <c r="R22" s="62">
        <v>0.6</v>
      </c>
      <c r="S22" s="62">
        <v>0</v>
      </c>
      <c r="T22" s="62">
        <f t="shared" si="5"/>
        <v>35.770000000000003</v>
      </c>
      <c r="U22" s="197">
        <v>0.4</v>
      </c>
      <c r="V22" s="62">
        <v>0.1</v>
      </c>
      <c r="W22" s="14">
        <v>0</v>
      </c>
      <c r="X22" s="62">
        <v>0.03</v>
      </c>
      <c r="Y22" s="62">
        <v>0</v>
      </c>
      <c r="Z22" s="74">
        <f t="shared" si="7"/>
        <v>32.5</v>
      </c>
      <c r="AA22" s="116">
        <v>15</v>
      </c>
      <c r="AB22" s="116">
        <v>0</v>
      </c>
    </row>
    <row r="23" spans="1:28" ht="45" customHeight="1" x14ac:dyDescent="0.5">
      <c r="A23" s="55">
        <v>14</v>
      </c>
      <c r="B23" s="198" t="s">
        <v>169</v>
      </c>
      <c r="C23" s="62">
        <v>28.6</v>
      </c>
      <c r="D23" s="62">
        <v>28.6</v>
      </c>
      <c r="E23" s="62">
        <f t="shared" si="3"/>
        <v>1.56</v>
      </c>
      <c r="F23" s="62">
        <v>1.56</v>
      </c>
      <c r="G23" s="62">
        <v>0</v>
      </c>
      <c r="H23" s="62">
        <v>1.69</v>
      </c>
      <c r="I23" s="62">
        <v>1.69</v>
      </c>
      <c r="J23" s="62">
        <f t="shared" si="4"/>
        <v>0.08</v>
      </c>
      <c r="K23" s="62">
        <v>0.08</v>
      </c>
      <c r="L23" s="62">
        <v>0</v>
      </c>
      <c r="M23" s="116">
        <v>39</v>
      </c>
      <c r="N23" s="116">
        <v>0</v>
      </c>
      <c r="O23" s="197">
        <v>2.94</v>
      </c>
      <c r="P23" s="62">
        <v>0.57999999999999996</v>
      </c>
      <c r="Q23" s="100">
        <v>0</v>
      </c>
      <c r="R23" s="62">
        <v>0.56999999999999995</v>
      </c>
      <c r="S23" s="62">
        <v>0</v>
      </c>
      <c r="T23" s="62">
        <f t="shared" si="5"/>
        <v>39.119999999999997</v>
      </c>
      <c r="U23" s="197">
        <v>0.16</v>
      </c>
      <c r="V23" s="62">
        <v>0.03</v>
      </c>
      <c r="W23" s="14">
        <v>0</v>
      </c>
      <c r="X23" s="62">
        <v>0.03</v>
      </c>
      <c r="Y23" s="62">
        <v>0</v>
      </c>
      <c r="Z23" s="74">
        <f t="shared" si="7"/>
        <v>37.5</v>
      </c>
      <c r="AA23" s="116">
        <v>13</v>
      </c>
      <c r="AB23" s="116">
        <v>0</v>
      </c>
    </row>
    <row r="24" spans="1:28" ht="45" customHeight="1" x14ac:dyDescent="0.5">
      <c r="A24" s="55">
        <v>15</v>
      </c>
      <c r="B24" s="131" t="s">
        <v>170</v>
      </c>
      <c r="C24" s="62">
        <v>22.21</v>
      </c>
      <c r="D24" s="62">
        <v>22.21</v>
      </c>
      <c r="E24" s="62">
        <f t="shared" si="3"/>
        <v>1.6300000000000001</v>
      </c>
      <c r="F24" s="62">
        <v>1.6300000000000001</v>
      </c>
      <c r="G24" s="62">
        <v>0</v>
      </c>
      <c r="H24" s="62">
        <v>1.51</v>
      </c>
      <c r="I24" s="62">
        <v>1.51</v>
      </c>
      <c r="J24" s="62">
        <f t="shared" si="4"/>
        <v>0.13</v>
      </c>
      <c r="K24" s="62">
        <v>0.13</v>
      </c>
      <c r="L24" s="62">
        <v>0</v>
      </c>
      <c r="M24" s="116">
        <v>58</v>
      </c>
      <c r="N24" s="116">
        <v>0</v>
      </c>
      <c r="O24" s="197">
        <v>2.8</v>
      </c>
      <c r="P24" s="62">
        <v>0.12</v>
      </c>
      <c r="Q24" s="100">
        <v>0</v>
      </c>
      <c r="R24" s="62">
        <v>1.1200000000000001</v>
      </c>
      <c r="S24" s="62">
        <v>0</v>
      </c>
      <c r="T24" s="62">
        <f t="shared" si="5"/>
        <v>44.29</v>
      </c>
      <c r="U24" s="197">
        <v>0.15</v>
      </c>
      <c r="V24" s="62">
        <v>0.02</v>
      </c>
      <c r="W24" s="14">
        <v>0</v>
      </c>
      <c r="X24" s="62">
        <v>0.09</v>
      </c>
      <c r="Y24" s="62">
        <v>0</v>
      </c>
      <c r="Z24" s="74">
        <f t="shared" si="7"/>
        <v>73.33</v>
      </c>
      <c r="AA24" s="116">
        <v>43</v>
      </c>
      <c r="AB24" s="116">
        <v>0</v>
      </c>
    </row>
    <row r="25" spans="1:28" ht="45" customHeight="1" x14ac:dyDescent="0.5">
      <c r="A25" s="55">
        <v>16</v>
      </c>
      <c r="B25" s="132" t="s">
        <v>171</v>
      </c>
      <c r="C25" s="62">
        <v>89.7</v>
      </c>
      <c r="D25" s="62">
        <v>89.7</v>
      </c>
      <c r="E25" s="62">
        <f t="shared" si="3"/>
        <v>7.02</v>
      </c>
      <c r="F25" s="62">
        <v>3.84</v>
      </c>
      <c r="G25" s="62">
        <v>3.18</v>
      </c>
      <c r="H25" s="62">
        <v>5.15</v>
      </c>
      <c r="I25" s="62">
        <v>5.15</v>
      </c>
      <c r="J25" s="62">
        <f t="shared" si="4"/>
        <v>0.44999999999999996</v>
      </c>
      <c r="K25" s="62">
        <v>0.28999999999999998</v>
      </c>
      <c r="L25" s="62">
        <v>0.16</v>
      </c>
      <c r="M25" s="116">
        <v>111</v>
      </c>
      <c r="N25" s="116">
        <v>58</v>
      </c>
      <c r="O25" s="197">
        <v>6.31</v>
      </c>
      <c r="P25" s="62">
        <v>1.47</v>
      </c>
      <c r="Q25" s="100">
        <v>3.18</v>
      </c>
      <c r="R25" s="62">
        <v>1.49</v>
      </c>
      <c r="S25" s="62">
        <v>0</v>
      </c>
      <c r="T25" s="62">
        <f t="shared" si="5"/>
        <v>97.31</v>
      </c>
      <c r="U25" s="197">
        <v>0.34</v>
      </c>
      <c r="V25" s="62">
        <v>0.13</v>
      </c>
      <c r="W25" s="14">
        <v>0.16</v>
      </c>
      <c r="X25" s="62">
        <v>0.11</v>
      </c>
      <c r="Y25" s="62">
        <v>0</v>
      </c>
      <c r="Z25" s="74">
        <f t="shared" si="7"/>
        <v>100</v>
      </c>
      <c r="AA25" s="116">
        <v>36</v>
      </c>
      <c r="AB25" s="116">
        <v>0</v>
      </c>
    </row>
    <row r="26" spans="1:28" ht="45" customHeight="1" x14ac:dyDescent="0.5">
      <c r="A26" s="55">
        <v>17</v>
      </c>
      <c r="B26" s="198" t="s">
        <v>172</v>
      </c>
      <c r="C26" s="62">
        <v>107.21</v>
      </c>
      <c r="D26" s="62">
        <v>107.21</v>
      </c>
      <c r="E26" s="62">
        <f t="shared" si="3"/>
        <v>10.99</v>
      </c>
      <c r="F26" s="62">
        <v>7.08</v>
      </c>
      <c r="G26" s="62">
        <v>3.91</v>
      </c>
      <c r="H26" s="62">
        <v>5.41</v>
      </c>
      <c r="I26" s="62">
        <v>5.41</v>
      </c>
      <c r="J26" s="62">
        <f t="shared" si="4"/>
        <v>0.63</v>
      </c>
      <c r="K26" s="62">
        <v>0.41000000000000003</v>
      </c>
      <c r="L26" s="62">
        <v>0.22</v>
      </c>
      <c r="M26" s="116">
        <v>184</v>
      </c>
      <c r="N26" s="116">
        <v>105</v>
      </c>
      <c r="O26" s="197">
        <v>19.25</v>
      </c>
      <c r="P26" s="62">
        <v>1.43</v>
      </c>
      <c r="Q26" s="100">
        <v>3.91</v>
      </c>
      <c r="R26" s="62">
        <v>2.95</v>
      </c>
      <c r="S26" s="62">
        <v>0</v>
      </c>
      <c r="T26" s="62">
        <f t="shared" si="5"/>
        <v>43.06</v>
      </c>
      <c r="U26" s="197">
        <v>1.05</v>
      </c>
      <c r="V26" s="62">
        <v>0.08</v>
      </c>
      <c r="W26" s="14">
        <v>0.22</v>
      </c>
      <c r="X26" s="62">
        <v>0.17</v>
      </c>
      <c r="Y26" s="62">
        <v>0</v>
      </c>
      <c r="Z26" s="74">
        <f t="shared" si="7"/>
        <v>44.76</v>
      </c>
      <c r="AA26" s="116">
        <v>93</v>
      </c>
      <c r="AB26" s="116">
        <v>0</v>
      </c>
    </row>
    <row r="27" spans="1:28" ht="45" customHeight="1" x14ac:dyDescent="0.5">
      <c r="A27" s="56">
        <v>18</v>
      </c>
      <c r="B27" s="128" t="s">
        <v>173</v>
      </c>
      <c r="C27" s="62">
        <v>103.99</v>
      </c>
      <c r="D27" s="62">
        <v>99.13</v>
      </c>
      <c r="E27" s="62">
        <f t="shared" si="3"/>
        <v>8.69</v>
      </c>
      <c r="F27" s="62">
        <v>7.9499999999999993</v>
      </c>
      <c r="G27" s="62">
        <v>0.74</v>
      </c>
      <c r="H27" s="62">
        <v>6.38</v>
      </c>
      <c r="I27" s="62">
        <v>6.07</v>
      </c>
      <c r="J27" s="62">
        <f t="shared" si="4"/>
        <v>0.48000000000000004</v>
      </c>
      <c r="K27" s="62">
        <v>0.44000000000000006</v>
      </c>
      <c r="L27" s="62">
        <v>0.04</v>
      </c>
      <c r="M27" s="116">
        <v>211</v>
      </c>
      <c r="N27" s="116">
        <v>20</v>
      </c>
      <c r="O27" s="197">
        <v>9.19</v>
      </c>
      <c r="P27" s="62">
        <v>2</v>
      </c>
      <c r="Q27" s="100">
        <v>0.74</v>
      </c>
      <c r="R27" s="62">
        <v>4.67</v>
      </c>
      <c r="S27" s="62">
        <v>0</v>
      </c>
      <c r="T27" s="62">
        <f t="shared" si="5"/>
        <v>80.63</v>
      </c>
      <c r="U27" s="197">
        <v>0.5</v>
      </c>
      <c r="V27" s="62">
        <v>0.09</v>
      </c>
      <c r="W27" s="14">
        <v>0.04</v>
      </c>
      <c r="X27" s="62">
        <v>0.27</v>
      </c>
      <c r="Y27" s="62">
        <v>0</v>
      </c>
      <c r="Z27" s="74">
        <f t="shared" si="7"/>
        <v>80</v>
      </c>
      <c r="AA27" s="116">
        <v>138</v>
      </c>
      <c r="AB27" s="116">
        <v>0</v>
      </c>
    </row>
    <row r="28" spans="1:28" ht="45" customHeight="1" x14ac:dyDescent="0.5">
      <c r="A28" s="57"/>
      <c r="B28" s="59" t="s">
        <v>174</v>
      </c>
      <c r="C28" s="61">
        <f t="shared" ref="C28:S28" si="8">SUM(C29:C39)</f>
        <v>1408.8200000000002</v>
      </c>
      <c r="D28" s="61">
        <f t="shared" si="8"/>
        <v>1408.8200000000002</v>
      </c>
      <c r="E28" s="61">
        <f t="shared" si="3"/>
        <v>113.39000000000001</v>
      </c>
      <c r="F28" s="61">
        <f t="shared" si="8"/>
        <v>102.52000000000001</v>
      </c>
      <c r="G28" s="61">
        <f t="shared" si="8"/>
        <v>10.870000000000001</v>
      </c>
      <c r="H28" s="61">
        <f t="shared" si="8"/>
        <v>82.840000000000018</v>
      </c>
      <c r="I28" s="61">
        <f t="shared" si="8"/>
        <v>82.840000000000018</v>
      </c>
      <c r="J28" s="61">
        <f t="shared" si="4"/>
        <v>6.652000000000001</v>
      </c>
      <c r="K28" s="61">
        <f t="shared" si="8"/>
        <v>6.0400000000000009</v>
      </c>
      <c r="L28" s="61">
        <f t="shared" si="8"/>
        <v>0.61199999999999999</v>
      </c>
      <c r="M28" s="76">
        <f t="shared" si="8"/>
        <v>2450</v>
      </c>
      <c r="N28" s="76">
        <f t="shared" si="8"/>
        <v>236</v>
      </c>
      <c r="O28" s="196">
        <f t="shared" si="8"/>
        <v>138.99999999999997</v>
      </c>
      <c r="P28" s="61">
        <f t="shared" si="8"/>
        <v>37.29</v>
      </c>
      <c r="Q28" s="61">
        <f t="shared" si="8"/>
        <v>8.74</v>
      </c>
      <c r="R28" s="61">
        <f t="shared" si="8"/>
        <v>44.79</v>
      </c>
      <c r="S28" s="61">
        <f t="shared" si="8"/>
        <v>2.13</v>
      </c>
      <c r="T28" s="61">
        <f t="shared" si="5"/>
        <v>66.87</v>
      </c>
      <c r="U28" s="196">
        <f>SUM(U29:U39)</f>
        <v>7.6000000000000014</v>
      </c>
      <c r="V28" s="61">
        <f>SUM(V29:V39)</f>
        <v>2.19</v>
      </c>
      <c r="W28" s="61">
        <f t="shared" ref="W28:Y28" si="9">SUM(W29:W39)</f>
        <v>0.49</v>
      </c>
      <c r="X28" s="61">
        <f t="shared" si="9"/>
        <v>2.72</v>
      </c>
      <c r="Y28" s="61">
        <f t="shared" si="9"/>
        <v>0.122</v>
      </c>
      <c r="Z28" s="75">
        <f t="shared" si="7"/>
        <v>72.66</v>
      </c>
      <c r="AA28" s="76">
        <f>SUM(AA29:AA39)</f>
        <v>1080</v>
      </c>
      <c r="AB28" s="76">
        <f>SUM(AB29:AB39)</f>
        <v>42</v>
      </c>
    </row>
    <row r="29" spans="1:28" ht="45" customHeight="1" x14ac:dyDescent="0.5">
      <c r="A29" s="56">
        <v>19</v>
      </c>
      <c r="B29" s="199" t="s">
        <v>175</v>
      </c>
      <c r="C29" s="62">
        <v>476.6</v>
      </c>
      <c r="D29" s="62">
        <v>476.6</v>
      </c>
      <c r="E29" s="62">
        <f t="shared" si="3"/>
        <v>15.26</v>
      </c>
      <c r="F29" s="62">
        <v>15.26</v>
      </c>
      <c r="G29" s="62">
        <v>0</v>
      </c>
      <c r="H29" s="62">
        <v>27.35</v>
      </c>
      <c r="I29" s="62">
        <v>27.35</v>
      </c>
      <c r="J29" s="62">
        <f t="shared" si="4"/>
        <v>0.82000000000000006</v>
      </c>
      <c r="K29" s="62">
        <v>0.82000000000000006</v>
      </c>
      <c r="L29" s="62">
        <v>0</v>
      </c>
      <c r="M29" s="116">
        <v>330</v>
      </c>
      <c r="N29" s="116">
        <v>0</v>
      </c>
      <c r="O29" s="197">
        <v>38.82</v>
      </c>
      <c r="P29" s="62">
        <v>3.33</v>
      </c>
      <c r="Q29" s="100">
        <v>0</v>
      </c>
      <c r="R29" s="62">
        <v>6.5</v>
      </c>
      <c r="S29" s="62">
        <v>0</v>
      </c>
      <c r="T29" s="62">
        <f t="shared" si="5"/>
        <v>25.32</v>
      </c>
      <c r="U29" s="197">
        <v>2.12</v>
      </c>
      <c r="V29" s="62">
        <v>0.16</v>
      </c>
      <c r="W29" s="14">
        <v>0</v>
      </c>
      <c r="X29" s="62">
        <v>0.34</v>
      </c>
      <c r="Y29" s="62">
        <v>0</v>
      </c>
      <c r="Z29" s="74">
        <f t="shared" si="7"/>
        <v>23.58</v>
      </c>
      <c r="AA29" s="116">
        <v>144</v>
      </c>
      <c r="AB29" s="116">
        <v>0</v>
      </c>
    </row>
    <row r="30" spans="1:28" ht="45" customHeight="1" x14ac:dyDescent="0.5">
      <c r="A30" s="55">
        <v>20</v>
      </c>
      <c r="B30" s="128" t="s">
        <v>176</v>
      </c>
      <c r="C30" s="62">
        <v>117.31</v>
      </c>
      <c r="D30" s="62">
        <v>117.31</v>
      </c>
      <c r="E30" s="62">
        <f t="shared" si="3"/>
        <v>15.200000000000001</v>
      </c>
      <c r="F30" s="62">
        <v>14.64</v>
      </c>
      <c r="G30" s="62">
        <v>0.56000000000000005</v>
      </c>
      <c r="H30" s="62">
        <v>6.49</v>
      </c>
      <c r="I30" s="62">
        <v>6.49</v>
      </c>
      <c r="J30" s="62">
        <f t="shared" si="4"/>
        <v>0.90000000000000013</v>
      </c>
      <c r="K30" s="62">
        <v>0.85000000000000009</v>
      </c>
      <c r="L30" s="62">
        <v>0.05</v>
      </c>
      <c r="M30" s="116">
        <v>361</v>
      </c>
      <c r="N30" s="116">
        <v>11</v>
      </c>
      <c r="O30" s="197">
        <v>15.48</v>
      </c>
      <c r="P30" s="62">
        <v>9.49</v>
      </c>
      <c r="Q30" s="100">
        <v>0.56000000000000005</v>
      </c>
      <c r="R30" s="62">
        <v>2.99</v>
      </c>
      <c r="S30" s="62">
        <v>0</v>
      </c>
      <c r="T30" s="62">
        <f t="shared" si="5"/>
        <v>84.24</v>
      </c>
      <c r="U30" s="197">
        <v>0.85</v>
      </c>
      <c r="V30" s="62">
        <v>0.54</v>
      </c>
      <c r="W30" s="14">
        <v>0.05</v>
      </c>
      <c r="X30" s="62">
        <v>0.19</v>
      </c>
      <c r="Y30" s="62">
        <v>0</v>
      </c>
      <c r="Z30" s="74">
        <f t="shared" si="7"/>
        <v>91.76</v>
      </c>
      <c r="AA30" s="116">
        <v>76</v>
      </c>
      <c r="AB30" s="116">
        <v>0</v>
      </c>
    </row>
    <row r="31" spans="1:28" ht="45" customHeight="1" x14ac:dyDescent="0.5">
      <c r="A31" s="56">
        <v>21</v>
      </c>
      <c r="B31" s="128" t="s">
        <v>177</v>
      </c>
      <c r="C31" s="62">
        <v>4.78</v>
      </c>
      <c r="D31" s="62">
        <v>4.78</v>
      </c>
      <c r="E31" s="62">
        <f t="shared" si="3"/>
        <v>3.66</v>
      </c>
      <c r="F31" s="62">
        <v>1.17</v>
      </c>
      <c r="G31" s="62">
        <v>2.4900000000000002</v>
      </c>
      <c r="H31" s="62">
        <v>0.24</v>
      </c>
      <c r="I31" s="62">
        <v>0.24</v>
      </c>
      <c r="J31" s="62">
        <f t="shared" si="4"/>
        <v>0.23099999999999998</v>
      </c>
      <c r="K31" s="62">
        <v>0.06</v>
      </c>
      <c r="L31" s="62">
        <v>0.17099999999999999</v>
      </c>
      <c r="M31" s="116">
        <v>23</v>
      </c>
      <c r="N31" s="116">
        <v>59</v>
      </c>
      <c r="O31" s="197">
        <v>0.73</v>
      </c>
      <c r="P31" s="62">
        <v>0.71</v>
      </c>
      <c r="Q31" s="100">
        <v>1.6</v>
      </c>
      <c r="R31" s="62">
        <v>0.36</v>
      </c>
      <c r="S31" s="62">
        <v>0.89</v>
      </c>
      <c r="T31" s="62">
        <f t="shared" si="5"/>
        <v>100</v>
      </c>
      <c r="U31" s="197">
        <v>0.04</v>
      </c>
      <c r="V31" s="62">
        <v>0.03</v>
      </c>
      <c r="W31" s="14">
        <v>0.11</v>
      </c>
      <c r="X31" s="62">
        <v>0.02</v>
      </c>
      <c r="Y31" s="62">
        <v>6.0999999999999999E-2</v>
      </c>
      <c r="Z31" s="74">
        <f t="shared" si="7"/>
        <v>100</v>
      </c>
      <c r="AA31" s="116">
        <v>8</v>
      </c>
      <c r="AB31" s="116">
        <v>17</v>
      </c>
    </row>
    <row r="32" spans="1:28" ht="45" customHeight="1" x14ac:dyDescent="0.5">
      <c r="A32" s="55">
        <v>22</v>
      </c>
      <c r="B32" s="199" t="s">
        <v>178</v>
      </c>
      <c r="C32" s="62">
        <v>55.82</v>
      </c>
      <c r="D32" s="62">
        <v>55.82</v>
      </c>
      <c r="E32" s="62">
        <f t="shared" si="3"/>
        <v>6.95</v>
      </c>
      <c r="F32" s="62">
        <v>6.59</v>
      </c>
      <c r="G32" s="62">
        <v>0.36</v>
      </c>
      <c r="H32" s="62">
        <v>3.65</v>
      </c>
      <c r="I32" s="62">
        <v>3.65</v>
      </c>
      <c r="J32" s="62">
        <f t="shared" si="4"/>
        <v>0.49</v>
      </c>
      <c r="K32" s="62">
        <v>0.47</v>
      </c>
      <c r="L32" s="62">
        <v>0.02</v>
      </c>
      <c r="M32" s="116">
        <v>185</v>
      </c>
      <c r="N32" s="116">
        <v>8</v>
      </c>
      <c r="O32" s="197">
        <v>5.84</v>
      </c>
      <c r="P32" s="62">
        <v>4.34</v>
      </c>
      <c r="Q32" s="100">
        <v>0.36</v>
      </c>
      <c r="R32" s="62">
        <v>1.43</v>
      </c>
      <c r="S32" s="62">
        <v>0</v>
      </c>
      <c r="T32" s="62">
        <f t="shared" si="5"/>
        <v>100</v>
      </c>
      <c r="U32" s="197">
        <v>0.32</v>
      </c>
      <c r="V32" s="62">
        <v>0.31</v>
      </c>
      <c r="W32" s="14">
        <v>0.02</v>
      </c>
      <c r="X32" s="62">
        <v>0.11</v>
      </c>
      <c r="Y32" s="62">
        <v>0</v>
      </c>
      <c r="Z32" s="74">
        <f t="shared" si="7"/>
        <v>100</v>
      </c>
      <c r="AA32" s="116">
        <v>36</v>
      </c>
      <c r="AB32" s="116">
        <v>0</v>
      </c>
    </row>
    <row r="33" spans="1:28" ht="45" customHeight="1" x14ac:dyDescent="0.5">
      <c r="A33" s="55">
        <v>23</v>
      </c>
      <c r="B33" s="132" t="s">
        <v>179</v>
      </c>
      <c r="C33" s="62">
        <v>239.16</v>
      </c>
      <c r="D33" s="62">
        <v>239.16</v>
      </c>
      <c r="E33" s="62">
        <f t="shared" si="3"/>
        <v>14.920000000000002</v>
      </c>
      <c r="F33" s="62">
        <v>14.920000000000002</v>
      </c>
      <c r="G33" s="62">
        <v>0</v>
      </c>
      <c r="H33" s="62">
        <v>15.73</v>
      </c>
      <c r="I33" s="62">
        <v>15.73</v>
      </c>
      <c r="J33" s="62">
        <f t="shared" si="4"/>
        <v>1.01</v>
      </c>
      <c r="K33" s="62">
        <v>1.01</v>
      </c>
      <c r="L33" s="62">
        <v>0</v>
      </c>
      <c r="M33" s="116">
        <v>379</v>
      </c>
      <c r="N33" s="116">
        <v>0</v>
      </c>
      <c r="O33" s="197">
        <v>20.440000000000001</v>
      </c>
      <c r="P33" s="62">
        <v>0.01</v>
      </c>
      <c r="Q33" s="100">
        <v>0</v>
      </c>
      <c r="R33" s="62">
        <v>11.05</v>
      </c>
      <c r="S33" s="62">
        <v>0</v>
      </c>
      <c r="T33" s="62">
        <f t="shared" si="5"/>
        <v>54.11</v>
      </c>
      <c r="U33" s="197">
        <v>1.1200000000000001</v>
      </c>
      <c r="V33" s="62">
        <v>0.1</v>
      </c>
      <c r="W33" s="14">
        <v>0</v>
      </c>
      <c r="X33" s="62">
        <v>0.75</v>
      </c>
      <c r="Y33" s="62">
        <v>0</v>
      </c>
      <c r="Z33" s="74">
        <f t="shared" si="7"/>
        <v>75.89</v>
      </c>
      <c r="AA33" s="116">
        <v>276</v>
      </c>
      <c r="AB33" s="116">
        <v>0</v>
      </c>
    </row>
    <row r="34" spans="1:28" ht="45" customHeight="1" x14ac:dyDescent="0.5">
      <c r="A34" s="56">
        <v>24</v>
      </c>
      <c r="B34" s="128" t="s">
        <v>180</v>
      </c>
      <c r="C34" s="62">
        <v>101.95</v>
      </c>
      <c r="D34" s="62">
        <v>101.95</v>
      </c>
      <c r="E34" s="62">
        <f t="shared" si="3"/>
        <v>15.600000000000001</v>
      </c>
      <c r="F34" s="62">
        <v>14.100000000000001</v>
      </c>
      <c r="G34" s="62">
        <v>1.5</v>
      </c>
      <c r="H34" s="62">
        <v>5.84</v>
      </c>
      <c r="I34" s="62">
        <v>5.84</v>
      </c>
      <c r="J34" s="62">
        <f t="shared" si="4"/>
        <v>0.84000000000000008</v>
      </c>
      <c r="K34" s="62">
        <v>0.78</v>
      </c>
      <c r="L34" s="62">
        <v>0.06</v>
      </c>
      <c r="M34" s="116">
        <v>346</v>
      </c>
      <c r="N34" s="116">
        <v>36</v>
      </c>
      <c r="O34" s="197">
        <v>12.02</v>
      </c>
      <c r="P34" s="62">
        <v>4.4400000000000004</v>
      </c>
      <c r="Q34" s="100">
        <v>1.5</v>
      </c>
      <c r="R34" s="62">
        <v>7.98</v>
      </c>
      <c r="S34" s="62">
        <v>0</v>
      </c>
      <c r="T34" s="62">
        <f t="shared" si="5"/>
        <v>100</v>
      </c>
      <c r="U34" s="197">
        <v>0.66</v>
      </c>
      <c r="V34" s="62">
        <v>0.25</v>
      </c>
      <c r="W34" s="14">
        <v>0.06</v>
      </c>
      <c r="X34" s="62">
        <v>0.43</v>
      </c>
      <c r="Y34" s="62">
        <v>0</v>
      </c>
      <c r="Z34" s="74">
        <f t="shared" si="7"/>
        <v>100</v>
      </c>
      <c r="AA34" s="116">
        <v>204</v>
      </c>
      <c r="AB34" s="116">
        <v>0</v>
      </c>
    </row>
    <row r="35" spans="1:28" ht="45" customHeight="1" x14ac:dyDescent="0.5">
      <c r="A35" s="56">
        <v>25</v>
      </c>
      <c r="B35" s="128" t="s">
        <v>181</v>
      </c>
      <c r="C35" s="62">
        <v>29.09</v>
      </c>
      <c r="D35" s="62">
        <v>29.09</v>
      </c>
      <c r="E35" s="62">
        <f t="shared" si="3"/>
        <v>10.51</v>
      </c>
      <c r="F35" s="62">
        <v>5.5</v>
      </c>
      <c r="G35" s="62">
        <v>5.01</v>
      </c>
      <c r="H35" s="62">
        <v>1.7</v>
      </c>
      <c r="I35" s="62">
        <v>1.7</v>
      </c>
      <c r="J35" s="62">
        <f t="shared" si="4"/>
        <v>0.56099999999999994</v>
      </c>
      <c r="K35" s="62">
        <v>0.28999999999999998</v>
      </c>
      <c r="L35" s="62">
        <v>0.27100000000000002</v>
      </c>
      <c r="M35" s="116">
        <v>119</v>
      </c>
      <c r="N35" s="116">
        <v>102</v>
      </c>
      <c r="O35" s="197">
        <v>3.39</v>
      </c>
      <c r="P35" s="62">
        <v>2.94</v>
      </c>
      <c r="Q35" s="100">
        <v>3.77</v>
      </c>
      <c r="R35" s="62">
        <v>2.09</v>
      </c>
      <c r="S35" s="62">
        <v>1.24</v>
      </c>
      <c r="T35" s="62">
        <f t="shared" si="5"/>
        <v>100</v>
      </c>
      <c r="U35" s="197">
        <v>0.18</v>
      </c>
      <c r="V35" s="62">
        <v>0.15</v>
      </c>
      <c r="W35" s="14">
        <v>0.21</v>
      </c>
      <c r="X35" s="62">
        <v>0.11</v>
      </c>
      <c r="Y35" s="62">
        <v>6.0999999999999999E-2</v>
      </c>
      <c r="Z35" s="74">
        <f t="shared" si="7"/>
        <v>100</v>
      </c>
      <c r="AA35" s="116">
        <v>46</v>
      </c>
      <c r="AB35" s="116">
        <v>25</v>
      </c>
    </row>
    <row r="36" spans="1:28" ht="45" customHeight="1" x14ac:dyDescent="0.5">
      <c r="A36" s="55">
        <v>26</v>
      </c>
      <c r="B36" s="128" t="s">
        <v>182</v>
      </c>
      <c r="C36" s="62">
        <v>41.66</v>
      </c>
      <c r="D36" s="62">
        <v>41.66</v>
      </c>
      <c r="E36" s="62">
        <f t="shared" si="3"/>
        <v>4.0600000000000005</v>
      </c>
      <c r="F36" s="62">
        <v>4.0600000000000005</v>
      </c>
      <c r="G36" s="62">
        <v>0</v>
      </c>
      <c r="H36" s="62">
        <v>2.4900000000000002</v>
      </c>
      <c r="I36" s="62">
        <v>2.4900000000000002</v>
      </c>
      <c r="J36" s="62">
        <f t="shared" si="4"/>
        <v>0.22</v>
      </c>
      <c r="K36" s="62">
        <v>0.22</v>
      </c>
      <c r="L36" s="62">
        <v>0</v>
      </c>
      <c r="M36" s="116">
        <v>94</v>
      </c>
      <c r="N36" s="116">
        <v>0</v>
      </c>
      <c r="O36" s="197">
        <v>5.13</v>
      </c>
      <c r="P36" s="62">
        <v>1.1599999999999999</v>
      </c>
      <c r="Q36" s="100">
        <v>0</v>
      </c>
      <c r="R36" s="62">
        <v>2.1800000000000002</v>
      </c>
      <c r="S36" s="62">
        <v>0</v>
      </c>
      <c r="T36" s="62">
        <f t="shared" si="5"/>
        <v>65.11</v>
      </c>
      <c r="U36" s="197">
        <v>0.28000000000000003</v>
      </c>
      <c r="V36" s="62">
        <v>0.06</v>
      </c>
      <c r="W36" s="14">
        <v>0</v>
      </c>
      <c r="X36" s="62">
        <v>0.12</v>
      </c>
      <c r="Y36" s="62">
        <v>0</v>
      </c>
      <c r="Z36" s="74">
        <f t="shared" si="7"/>
        <v>64.290000000000006</v>
      </c>
      <c r="AA36" s="116">
        <v>43</v>
      </c>
      <c r="AB36" s="116">
        <v>0</v>
      </c>
    </row>
    <row r="37" spans="1:28" ht="45" customHeight="1" x14ac:dyDescent="0.5">
      <c r="A37" s="55">
        <v>27</v>
      </c>
      <c r="B37" s="198" t="s">
        <v>183</v>
      </c>
      <c r="C37" s="62">
        <v>42.19</v>
      </c>
      <c r="D37" s="62">
        <v>42.19</v>
      </c>
      <c r="E37" s="62">
        <f t="shared" si="3"/>
        <v>0.89999999999999991</v>
      </c>
      <c r="F37" s="62">
        <v>0.83</v>
      </c>
      <c r="G37" s="62">
        <v>7.0000000000000007E-2</v>
      </c>
      <c r="H37" s="62">
        <v>2.67</v>
      </c>
      <c r="I37" s="62">
        <v>2.67</v>
      </c>
      <c r="J37" s="62">
        <f t="shared" si="4"/>
        <v>0.04</v>
      </c>
      <c r="K37" s="62">
        <v>0.03</v>
      </c>
      <c r="L37" s="62">
        <v>0.01</v>
      </c>
      <c r="M37" s="116">
        <v>18</v>
      </c>
      <c r="N37" s="116">
        <v>2</v>
      </c>
      <c r="O37" s="197">
        <v>4.1900000000000004</v>
      </c>
      <c r="P37" s="62">
        <v>0.24</v>
      </c>
      <c r="Q37" s="100">
        <v>7.0000000000000007E-2</v>
      </c>
      <c r="R37" s="62">
        <v>0</v>
      </c>
      <c r="S37" s="62">
        <v>0</v>
      </c>
      <c r="T37" s="62">
        <f t="shared" si="5"/>
        <v>7.4</v>
      </c>
      <c r="U37" s="197">
        <v>0.23</v>
      </c>
      <c r="V37" s="62">
        <v>0</v>
      </c>
      <c r="W37" s="14">
        <v>0.01</v>
      </c>
      <c r="X37" s="62">
        <v>0</v>
      </c>
      <c r="Y37" s="62">
        <v>0</v>
      </c>
      <c r="Z37" s="74">
        <f t="shared" si="7"/>
        <v>4.3499999999999996</v>
      </c>
      <c r="AA37" s="116">
        <v>0</v>
      </c>
      <c r="AB37" s="116">
        <v>0</v>
      </c>
    </row>
    <row r="38" spans="1:28" ht="45" customHeight="1" x14ac:dyDescent="0.5">
      <c r="A38" s="55">
        <v>28</v>
      </c>
      <c r="B38" s="128" t="s">
        <v>184</v>
      </c>
      <c r="C38" s="62">
        <v>160.41</v>
      </c>
      <c r="D38" s="62">
        <v>160.41</v>
      </c>
      <c r="E38" s="62">
        <f t="shared" si="3"/>
        <v>14.99</v>
      </c>
      <c r="F38" s="62">
        <v>14.11</v>
      </c>
      <c r="G38" s="62">
        <v>0.88</v>
      </c>
      <c r="H38" s="62">
        <v>9.17</v>
      </c>
      <c r="I38" s="62">
        <v>9.17</v>
      </c>
      <c r="J38" s="62">
        <f t="shared" si="4"/>
        <v>0.89</v>
      </c>
      <c r="K38" s="62">
        <v>0.86</v>
      </c>
      <c r="L38" s="62">
        <v>0.03</v>
      </c>
      <c r="M38" s="116">
        <v>330</v>
      </c>
      <c r="N38" s="116">
        <v>18</v>
      </c>
      <c r="O38" s="197">
        <v>18.78</v>
      </c>
      <c r="P38" s="62">
        <v>3.83</v>
      </c>
      <c r="Q38" s="100">
        <v>0.88</v>
      </c>
      <c r="R38" s="62">
        <v>7.65</v>
      </c>
      <c r="S38" s="62">
        <v>0</v>
      </c>
      <c r="T38" s="62">
        <f t="shared" si="5"/>
        <v>65.81</v>
      </c>
      <c r="U38" s="197">
        <v>1.03</v>
      </c>
      <c r="V38" s="62">
        <v>0.2</v>
      </c>
      <c r="W38" s="14">
        <v>0.03</v>
      </c>
      <c r="X38" s="62">
        <v>0.51</v>
      </c>
      <c r="Y38" s="62">
        <v>0</v>
      </c>
      <c r="Z38" s="74">
        <f t="shared" si="7"/>
        <v>71.84</v>
      </c>
      <c r="AA38" s="116">
        <v>190</v>
      </c>
      <c r="AB38" s="116">
        <v>0</v>
      </c>
    </row>
    <row r="39" spans="1:28" ht="45" customHeight="1" x14ac:dyDescent="0.5">
      <c r="A39" s="55">
        <v>29</v>
      </c>
      <c r="B39" s="132" t="s">
        <v>185</v>
      </c>
      <c r="C39" s="62">
        <v>139.85</v>
      </c>
      <c r="D39" s="62">
        <v>139.85</v>
      </c>
      <c r="E39" s="62">
        <f t="shared" si="3"/>
        <v>11.34</v>
      </c>
      <c r="F39" s="62">
        <v>11.34</v>
      </c>
      <c r="G39" s="62">
        <v>0</v>
      </c>
      <c r="H39" s="62">
        <v>7.51</v>
      </c>
      <c r="I39" s="62">
        <v>7.51</v>
      </c>
      <c r="J39" s="62">
        <f t="shared" si="4"/>
        <v>0.65</v>
      </c>
      <c r="K39" s="62">
        <v>0.65</v>
      </c>
      <c r="L39" s="62">
        <v>0</v>
      </c>
      <c r="M39" s="116">
        <v>265</v>
      </c>
      <c r="N39" s="116">
        <v>0</v>
      </c>
      <c r="O39" s="197">
        <v>14.18</v>
      </c>
      <c r="P39" s="62">
        <v>6.8</v>
      </c>
      <c r="Q39" s="100">
        <v>0</v>
      </c>
      <c r="R39" s="62">
        <v>2.56</v>
      </c>
      <c r="S39" s="62">
        <v>0</v>
      </c>
      <c r="T39" s="62">
        <f t="shared" si="5"/>
        <v>66.010000000000005</v>
      </c>
      <c r="U39" s="197">
        <v>0.77</v>
      </c>
      <c r="V39" s="62">
        <v>0.39</v>
      </c>
      <c r="W39" s="14">
        <v>0</v>
      </c>
      <c r="X39" s="62">
        <v>0.14000000000000001</v>
      </c>
      <c r="Y39" s="62">
        <v>0</v>
      </c>
      <c r="Z39" s="74">
        <f t="shared" si="7"/>
        <v>68.83</v>
      </c>
      <c r="AA39" s="116">
        <v>57</v>
      </c>
      <c r="AB39" s="116">
        <v>0</v>
      </c>
    </row>
    <row r="40" spans="1:28" ht="45" customHeight="1" x14ac:dyDescent="0.5">
      <c r="A40" s="57"/>
      <c r="B40" s="59" t="s">
        <v>186</v>
      </c>
      <c r="C40" s="61">
        <f t="shared" ref="C40:S40" si="10">SUM(C41:C48)</f>
        <v>467.15</v>
      </c>
      <c r="D40" s="61">
        <f t="shared" si="10"/>
        <v>467.15</v>
      </c>
      <c r="E40" s="61">
        <f t="shared" si="3"/>
        <v>58.589999999999996</v>
      </c>
      <c r="F40" s="61">
        <f t="shared" si="10"/>
        <v>56.58</v>
      </c>
      <c r="G40" s="61">
        <f t="shared" si="10"/>
        <v>2.0100000000000002</v>
      </c>
      <c r="H40" s="61">
        <f t="shared" si="10"/>
        <v>29.679999999999996</v>
      </c>
      <c r="I40" s="61">
        <f t="shared" si="10"/>
        <v>29.679999999999996</v>
      </c>
      <c r="J40" s="61">
        <f t="shared" si="4"/>
        <v>3.61</v>
      </c>
      <c r="K40" s="61">
        <f t="shared" si="10"/>
        <v>3.46</v>
      </c>
      <c r="L40" s="61">
        <f t="shared" si="10"/>
        <v>0.15</v>
      </c>
      <c r="M40" s="76">
        <f t="shared" si="10"/>
        <v>1439</v>
      </c>
      <c r="N40" s="76">
        <f t="shared" si="10"/>
        <v>55</v>
      </c>
      <c r="O40" s="196">
        <f t="shared" si="10"/>
        <v>46.06</v>
      </c>
      <c r="P40" s="61">
        <f t="shared" si="10"/>
        <v>33.78</v>
      </c>
      <c r="Q40" s="61">
        <f t="shared" si="10"/>
        <v>2.0100000000000002</v>
      </c>
      <c r="R40" s="61">
        <f t="shared" si="10"/>
        <v>16.34</v>
      </c>
      <c r="S40" s="61">
        <f t="shared" si="10"/>
        <v>0</v>
      </c>
      <c r="T40" s="61">
        <f t="shared" si="5"/>
        <v>100</v>
      </c>
      <c r="U40" s="196">
        <f>SUM(U41:U48)</f>
        <v>2.5100000000000002</v>
      </c>
      <c r="V40" s="61">
        <f>SUM(V41:V48)</f>
        <v>1.9500000000000002</v>
      </c>
      <c r="W40" s="61">
        <f t="shared" ref="W40:Y40" si="11">SUM(W41:W48)</f>
        <v>0.15</v>
      </c>
      <c r="X40" s="61">
        <f t="shared" si="11"/>
        <v>1.1200000000000001</v>
      </c>
      <c r="Y40" s="61">
        <f t="shared" si="11"/>
        <v>0</v>
      </c>
      <c r="Z40" s="75">
        <f t="shared" si="7"/>
        <v>100</v>
      </c>
      <c r="AA40" s="76">
        <f>SUM(AA41:AA48)</f>
        <v>436</v>
      </c>
      <c r="AB40" s="76">
        <f>SUM(AB41:AB48)</f>
        <v>0</v>
      </c>
    </row>
    <row r="41" spans="1:28" ht="45" customHeight="1" x14ac:dyDescent="0.5">
      <c r="A41" s="55">
        <v>30</v>
      </c>
      <c r="B41" s="198" t="s">
        <v>187</v>
      </c>
      <c r="C41" s="62">
        <v>38.979999999999997</v>
      </c>
      <c r="D41" s="62">
        <v>38.979999999999997</v>
      </c>
      <c r="E41" s="62">
        <f t="shared" si="3"/>
        <v>2.11</v>
      </c>
      <c r="F41" s="62">
        <v>2.11</v>
      </c>
      <c r="G41" s="62">
        <v>0</v>
      </c>
      <c r="H41" s="62">
        <v>2.77</v>
      </c>
      <c r="I41" s="62">
        <v>2.77</v>
      </c>
      <c r="J41" s="62">
        <f t="shared" si="4"/>
        <v>0.08</v>
      </c>
      <c r="K41" s="62">
        <v>0.08</v>
      </c>
      <c r="L41" s="62">
        <v>0</v>
      </c>
      <c r="M41" s="116">
        <v>48</v>
      </c>
      <c r="N41" s="116">
        <v>0</v>
      </c>
      <c r="O41" s="197">
        <v>3.5</v>
      </c>
      <c r="P41" s="62">
        <v>1.62</v>
      </c>
      <c r="Q41" s="100">
        <v>0</v>
      </c>
      <c r="R41" s="62">
        <v>0</v>
      </c>
      <c r="S41" s="62">
        <v>0</v>
      </c>
      <c r="T41" s="62">
        <f t="shared" si="5"/>
        <v>46.29</v>
      </c>
      <c r="U41" s="197">
        <v>0.19</v>
      </c>
      <c r="V41" s="62">
        <v>0.05</v>
      </c>
      <c r="W41" s="14">
        <v>0</v>
      </c>
      <c r="X41" s="62">
        <v>0</v>
      </c>
      <c r="Y41" s="62">
        <v>0</v>
      </c>
      <c r="Z41" s="74">
        <f t="shared" si="7"/>
        <v>26.32</v>
      </c>
      <c r="AA41" s="116">
        <v>0</v>
      </c>
      <c r="AB41" s="116">
        <v>0</v>
      </c>
    </row>
    <row r="42" spans="1:28" ht="45" customHeight="1" x14ac:dyDescent="0.5">
      <c r="A42" s="55">
        <v>31</v>
      </c>
      <c r="B42" s="132" t="s">
        <v>188</v>
      </c>
      <c r="C42" s="62">
        <v>171.44</v>
      </c>
      <c r="D42" s="62">
        <v>171.44</v>
      </c>
      <c r="E42" s="62">
        <f t="shared" si="3"/>
        <v>9.2799999999999976</v>
      </c>
      <c r="F42" s="62">
        <v>8.7399999999999984</v>
      </c>
      <c r="G42" s="62">
        <v>0.54</v>
      </c>
      <c r="H42" s="62">
        <v>11.45</v>
      </c>
      <c r="I42" s="62">
        <v>11.45</v>
      </c>
      <c r="J42" s="62">
        <f t="shared" si="4"/>
        <v>0.59000000000000008</v>
      </c>
      <c r="K42" s="62">
        <v>0.56000000000000005</v>
      </c>
      <c r="L42" s="62">
        <v>0.03</v>
      </c>
      <c r="M42" s="116">
        <v>223</v>
      </c>
      <c r="N42" s="116">
        <v>14</v>
      </c>
      <c r="O42" s="197">
        <v>18.46</v>
      </c>
      <c r="P42" s="62">
        <v>1.48</v>
      </c>
      <c r="Q42" s="100">
        <v>0.54</v>
      </c>
      <c r="R42" s="62">
        <v>4.68</v>
      </c>
      <c r="S42" s="62">
        <v>0</v>
      </c>
      <c r="T42" s="62">
        <f t="shared" si="5"/>
        <v>36.29</v>
      </c>
      <c r="U42" s="197">
        <v>1.01</v>
      </c>
      <c r="V42" s="62">
        <v>0.11</v>
      </c>
      <c r="W42" s="14">
        <v>0.03</v>
      </c>
      <c r="X42" s="62">
        <v>0.3</v>
      </c>
      <c r="Y42" s="62">
        <v>0</v>
      </c>
      <c r="Z42" s="74">
        <f t="shared" si="7"/>
        <v>43.56</v>
      </c>
      <c r="AA42" s="116">
        <v>124</v>
      </c>
      <c r="AB42" s="116">
        <v>0</v>
      </c>
    </row>
    <row r="43" spans="1:28" ht="45" customHeight="1" x14ac:dyDescent="0.5">
      <c r="A43" s="56">
        <v>32</v>
      </c>
      <c r="B43" s="128" t="s">
        <v>189</v>
      </c>
      <c r="C43" s="62">
        <v>1.21</v>
      </c>
      <c r="D43" s="62">
        <v>1.21</v>
      </c>
      <c r="E43" s="62">
        <f t="shared" si="3"/>
        <v>0.59</v>
      </c>
      <c r="F43" s="62">
        <v>0.59</v>
      </c>
      <c r="G43" s="62">
        <v>0</v>
      </c>
      <c r="H43" s="62">
        <v>7.0000000000000007E-2</v>
      </c>
      <c r="I43" s="62">
        <v>7.0000000000000007E-2</v>
      </c>
      <c r="J43" s="62">
        <f t="shared" si="4"/>
        <v>0.04</v>
      </c>
      <c r="K43" s="62">
        <v>0.04</v>
      </c>
      <c r="L43" s="62">
        <v>0</v>
      </c>
      <c r="M43" s="116">
        <v>12</v>
      </c>
      <c r="N43" s="116">
        <v>0</v>
      </c>
      <c r="O43" s="197">
        <v>0.17</v>
      </c>
      <c r="P43" s="62">
        <v>0.56000000000000005</v>
      </c>
      <c r="Q43" s="100">
        <v>0</v>
      </c>
      <c r="R43" s="62">
        <v>0</v>
      </c>
      <c r="S43" s="62">
        <v>0</v>
      </c>
      <c r="T43" s="62">
        <f t="shared" si="5"/>
        <v>100</v>
      </c>
      <c r="U43" s="197">
        <v>0.01</v>
      </c>
      <c r="V43" s="62">
        <v>0.04</v>
      </c>
      <c r="W43" s="14">
        <v>0</v>
      </c>
      <c r="X43" s="62">
        <v>0</v>
      </c>
      <c r="Y43" s="62">
        <v>0</v>
      </c>
      <c r="Z43" s="74">
        <f t="shared" si="7"/>
        <v>100</v>
      </c>
      <c r="AA43" s="116">
        <v>0</v>
      </c>
      <c r="AB43" s="116">
        <v>0</v>
      </c>
    </row>
    <row r="44" spans="1:28" ht="45" customHeight="1" x14ac:dyDescent="0.5">
      <c r="A44" s="56">
        <v>33</v>
      </c>
      <c r="B44" s="128" t="s">
        <v>190</v>
      </c>
      <c r="C44" s="62">
        <v>65.75</v>
      </c>
      <c r="D44" s="62">
        <v>65.75</v>
      </c>
      <c r="E44" s="62">
        <f t="shared" si="3"/>
        <v>10.83</v>
      </c>
      <c r="F44" s="62">
        <v>10.15</v>
      </c>
      <c r="G44" s="62">
        <v>0.68</v>
      </c>
      <c r="H44" s="62">
        <v>4.76</v>
      </c>
      <c r="I44" s="62">
        <v>4.76</v>
      </c>
      <c r="J44" s="62">
        <f t="shared" si="4"/>
        <v>0.85000000000000009</v>
      </c>
      <c r="K44" s="62">
        <v>0.78</v>
      </c>
      <c r="L44" s="62">
        <v>7.0000000000000007E-2</v>
      </c>
      <c r="M44" s="116">
        <v>319</v>
      </c>
      <c r="N44" s="116">
        <v>20</v>
      </c>
      <c r="O44" s="197">
        <v>4.53</v>
      </c>
      <c r="P44" s="62">
        <v>6.69</v>
      </c>
      <c r="Q44" s="100">
        <v>0.68</v>
      </c>
      <c r="R44" s="62">
        <v>2.82</v>
      </c>
      <c r="S44" s="62">
        <v>0</v>
      </c>
      <c r="T44" s="62">
        <f t="shared" si="5"/>
        <v>100</v>
      </c>
      <c r="U44" s="197">
        <v>0.25</v>
      </c>
      <c r="V44" s="62">
        <v>0.45</v>
      </c>
      <c r="W44" s="14">
        <v>7.0000000000000007E-2</v>
      </c>
      <c r="X44" s="62">
        <v>0.28999999999999998</v>
      </c>
      <c r="Y44" s="62">
        <v>0</v>
      </c>
      <c r="Z44" s="74">
        <f t="shared" si="7"/>
        <v>100</v>
      </c>
      <c r="AA44" s="116">
        <v>115</v>
      </c>
      <c r="AB44" s="116">
        <v>0</v>
      </c>
    </row>
    <row r="45" spans="1:28" ht="45" customHeight="1" x14ac:dyDescent="0.5">
      <c r="A45" s="55">
        <v>34</v>
      </c>
      <c r="B45" s="132" t="s">
        <v>191</v>
      </c>
      <c r="C45" s="62">
        <v>7.9</v>
      </c>
      <c r="D45" s="62">
        <v>7.9</v>
      </c>
      <c r="E45" s="62">
        <f t="shared" si="3"/>
        <v>0.67</v>
      </c>
      <c r="F45" s="62">
        <v>0.54</v>
      </c>
      <c r="G45" s="62">
        <v>0.13</v>
      </c>
      <c r="H45" s="62">
        <v>0.43</v>
      </c>
      <c r="I45" s="62">
        <v>0.43</v>
      </c>
      <c r="J45" s="62">
        <f t="shared" si="4"/>
        <v>0.05</v>
      </c>
      <c r="K45" s="62">
        <v>0.04</v>
      </c>
      <c r="L45" s="62">
        <v>0.01</v>
      </c>
      <c r="M45" s="116">
        <v>17</v>
      </c>
      <c r="N45" s="116">
        <v>4</v>
      </c>
      <c r="O45" s="197">
        <v>0.63</v>
      </c>
      <c r="P45" s="62">
        <v>0.3</v>
      </c>
      <c r="Q45" s="100">
        <v>0.13</v>
      </c>
      <c r="R45" s="62">
        <v>0.15</v>
      </c>
      <c r="S45" s="62">
        <v>0</v>
      </c>
      <c r="T45" s="62">
        <f t="shared" si="5"/>
        <v>92.06</v>
      </c>
      <c r="U45" s="197">
        <v>0.03</v>
      </c>
      <c r="V45" s="62">
        <v>0.02</v>
      </c>
      <c r="W45" s="14">
        <v>0.01</v>
      </c>
      <c r="X45" s="62">
        <v>0.01</v>
      </c>
      <c r="Y45" s="62">
        <v>0</v>
      </c>
      <c r="Z45" s="74">
        <f t="shared" si="7"/>
        <v>100</v>
      </c>
      <c r="AA45" s="116">
        <v>6</v>
      </c>
      <c r="AB45" s="116">
        <v>0</v>
      </c>
    </row>
    <row r="46" spans="1:28" ht="45" customHeight="1" x14ac:dyDescent="0.5">
      <c r="A46" s="55">
        <v>35</v>
      </c>
      <c r="B46" s="132" t="s">
        <v>192</v>
      </c>
      <c r="C46" s="62">
        <v>6.09</v>
      </c>
      <c r="D46" s="62">
        <v>6.09</v>
      </c>
      <c r="E46" s="62">
        <f t="shared" si="3"/>
        <v>0.28000000000000003</v>
      </c>
      <c r="F46" s="62">
        <v>0.28000000000000003</v>
      </c>
      <c r="G46" s="62">
        <v>0</v>
      </c>
      <c r="H46" s="62">
        <v>0.28000000000000003</v>
      </c>
      <c r="I46" s="62">
        <v>0.28000000000000003</v>
      </c>
      <c r="J46" s="62">
        <f t="shared" si="4"/>
        <v>0.02</v>
      </c>
      <c r="K46" s="62">
        <v>0.02</v>
      </c>
      <c r="L46" s="62">
        <v>0</v>
      </c>
      <c r="M46" s="116">
        <v>7</v>
      </c>
      <c r="N46" s="116">
        <v>0</v>
      </c>
      <c r="O46" s="197">
        <v>0.82</v>
      </c>
      <c r="P46" s="62">
        <v>0.02</v>
      </c>
      <c r="Q46" s="100">
        <v>0</v>
      </c>
      <c r="R46" s="62">
        <v>0.15</v>
      </c>
      <c r="S46" s="62">
        <v>0</v>
      </c>
      <c r="T46" s="62">
        <f t="shared" si="5"/>
        <v>20.73</v>
      </c>
      <c r="U46" s="197">
        <v>0.04</v>
      </c>
      <c r="V46" s="62">
        <v>0</v>
      </c>
      <c r="W46" s="14">
        <v>0</v>
      </c>
      <c r="X46" s="62">
        <v>0.01</v>
      </c>
      <c r="Y46" s="62">
        <v>0</v>
      </c>
      <c r="Z46" s="74">
        <f t="shared" si="7"/>
        <v>25</v>
      </c>
      <c r="AA46" s="116">
        <v>4</v>
      </c>
      <c r="AB46" s="116">
        <v>0</v>
      </c>
    </row>
    <row r="47" spans="1:28" ht="45" customHeight="1" x14ac:dyDescent="0.5">
      <c r="A47" s="55">
        <v>36</v>
      </c>
      <c r="B47" s="132" t="s">
        <v>193</v>
      </c>
      <c r="C47" s="62">
        <v>21.92</v>
      </c>
      <c r="D47" s="62">
        <v>21.92</v>
      </c>
      <c r="E47" s="62">
        <f t="shared" si="3"/>
        <v>0.22</v>
      </c>
      <c r="F47" s="62">
        <v>0.22</v>
      </c>
      <c r="G47" s="62">
        <v>0</v>
      </c>
      <c r="H47" s="62">
        <v>1.47</v>
      </c>
      <c r="I47" s="62">
        <v>1.47</v>
      </c>
      <c r="J47" s="62">
        <f t="shared" si="4"/>
        <v>0.03</v>
      </c>
      <c r="K47" s="62">
        <v>0.03</v>
      </c>
      <c r="L47" s="62">
        <v>0</v>
      </c>
      <c r="M47" s="116">
        <v>5</v>
      </c>
      <c r="N47" s="116">
        <v>0</v>
      </c>
      <c r="O47" s="197">
        <v>1.22</v>
      </c>
      <c r="P47" s="62">
        <v>0.05</v>
      </c>
      <c r="Q47" s="100">
        <v>0</v>
      </c>
      <c r="R47" s="62">
        <v>0</v>
      </c>
      <c r="S47" s="62">
        <v>0</v>
      </c>
      <c r="T47" s="62">
        <f t="shared" si="5"/>
        <v>4.0999999999999996</v>
      </c>
      <c r="U47" s="197">
        <v>7.0000000000000007E-2</v>
      </c>
      <c r="V47" s="62">
        <v>0.02</v>
      </c>
      <c r="W47" s="14">
        <v>0</v>
      </c>
      <c r="X47" s="62">
        <v>0</v>
      </c>
      <c r="Y47" s="62">
        <v>0</v>
      </c>
      <c r="Z47" s="74">
        <f t="shared" si="7"/>
        <v>28.57</v>
      </c>
      <c r="AA47" s="116">
        <v>0</v>
      </c>
      <c r="AB47" s="116">
        <v>0</v>
      </c>
    </row>
    <row r="48" spans="1:28" ht="45" customHeight="1" x14ac:dyDescent="0.5">
      <c r="A48" s="56">
        <v>37</v>
      </c>
      <c r="B48" s="128" t="s">
        <v>194</v>
      </c>
      <c r="C48" s="62">
        <v>153.86000000000001</v>
      </c>
      <c r="D48" s="62">
        <v>153.86000000000001</v>
      </c>
      <c r="E48" s="62">
        <f t="shared" si="3"/>
        <v>34.61</v>
      </c>
      <c r="F48" s="62">
        <v>33.950000000000003</v>
      </c>
      <c r="G48" s="62">
        <v>0.66</v>
      </c>
      <c r="H48" s="62">
        <v>8.4499999999999993</v>
      </c>
      <c r="I48" s="62">
        <v>8.4499999999999993</v>
      </c>
      <c r="J48" s="62">
        <f t="shared" si="4"/>
        <v>1.95</v>
      </c>
      <c r="K48" s="62">
        <v>1.91</v>
      </c>
      <c r="L48" s="62">
        <v>0.04</v>
      </c>
      <c r="M48" s="116">
        <v>808</v>
      </c>
      <c r="N48" s="116">
        <v>17</v>
      </c>
      <c r="O48" s="197">
        <v>16.73</v>
      </c>
      <c r="P48" s="62">
        <v>23.06</v>
      </c>
      <c r="Q48" s="100">
        <v>0.66</v>
      </c>
      <c r="R48" s="62">
        <v>8.5399999999999991</v>
      </c>
      <c r="S48" s="62">
        <v>0</v>
      </c>
      <c r="T48" s="62">
        <f t="shared" si="5"/>
        <v>100</v>
      </c>
      <c r="U48" s="197">
        <v>0.91</v>
      </c>
      <c r="V48" s="62">
        <v>1.26</v>
      </c>
      <c r="W48" s="14">
        <v>0.04</v>
      </c>
      <c r="X48" s="62">
        <v>0.51</v>
      </c>
      <c r="Y48" s="62">
        <v>0</v>
      </c>
      <c r="Z48" s="74">
        <f t="shared" si="7"/>
        <v>100</v>
      </c>
      <c r="AA48" s="116">
        <v>187</v>
      </c>
      <c r="AB48" s="116">
        <v>0</v>
      </c>
    </row>
    <row r="49" spans="1:28" ht="45" customHeight="1" x14ac:dyDescent="0.5">
      <c r="A49" s="57"/>
      <c r="B49" s="59" t="s">
        <v>195</v>
      </c>
      <c r="C49" s="61">
        <f t="shared" ref="C49:S49" si="12">SUM(C50:C56)</f>
        <v>239.02</v>
      </c>
      <c r="D49" s="61">
        <f t="shared" si="12"/>
        <v>239.02</v>
      </c>
      <c r="E49" s="61">
        <f t="shared" si="3"/>
        <v>17.34</v>
      </c>
      <c r="F49" s="61">
        <f t="shared" si="12"/>
        <v>16.309999999999999</v>
      </c>
      <c r="G49" s="61">
        <f t="shared" si="12"/>
        <v>1.03</v>
      </c>
      <c r="H49" s="61">
        <f t="shared" si="12"/>
        <v>15.55</v>
      </c>
      <c r="I49" s="61">
        <f t="shared" si="12"/>
        <v>16.130000000000003</v>
      </c>
      <c r="J49" s="61">
        <f t="shared" si="4"/>
        <v>1.2080000000000002</v>
      </c>
      <c r="K49" s="61">
        <f t="shared" si="12"/>
        <v>1.1200000000000001</v>
      </c>
      <c r="L49" s="61">
        <f t="shared" si="12"/>
        <v>8.7999999999999995E-2</v>
      </c>
      <c r="M49" s="76">
        <f t="shared" si="12"/>
        <v>363</v>
      </c>
      <c r="N49" s="76">
        <f t="shared" si="12"/>
        <v>47</v>
      </c>
      <c r="O49" s="196">
        <f t="shared" si="12"/>
        <v>14.1</v>
      </c>
      <c r="P49" s="61">
        <f t="shared" si="12"/>
        <v>6.08</v>
      </c>
      <c r="Q49" s="61">
        <f t="shared" si="12"/>
        <v>0</v>
      </c>
      <c r="R49" s="61">
        <f t="shared" si="12"/>
        <v>8.26</v>
      </c>
      <c r="S49" s="61">
        <f t="shared" si="12"/>
        <v>1.03</v>
      </c>
      <c r="T49" s="61">
        <f t="shared" si="5"/>
        <v>100</v>
      </c>
      <c r="U49" s="196">
        <f>SUM(U50:U56)</f>
        <v>0.77</v>
      </c>
      <c r="V49" s="61">
        <f>SUM(V50:V56)</f>
        <v>0.44999999999999996</v>
      </c>
      <c r="W49" s="61">
        <f t="shared" ref="W49:Y49" si="13">SUM(W50:W56)</f>
        <v>0</v>
      </c>
      <c r="X49" s="61">
        <f t="shared" si="13"/>
        <v>0.55000000000000004</v>
      </c>
      <c r="Y49" s="61">
        <f t="shared" si="13"/>
        <v>8.7999999999999995E-2</v>
      </c>
      <c r="Z49" s="75">
        <f t="shared" si="7"/>
        <v>100</v>
      </c>
      <c r="AA49" s="76">
        <f>SUM(AA50:AA56)</f>
        <v>188</v>
      </c>
      <c r="AB49" s="76">
        <f>SUM(AB50:AB56)</f>
        <v>47</v>
      </c>
    </row>
    <row r="50" spans="1:28" ht="45" customHeight="1" x14ac:dyDescent="0.5">
      <c r="A50" s="55">
        <v>38</v>
      </c>
      <c r="B50" s="129" t="s">
        <v>196</v>
      </c>
      <c r="C50" s="62">
        <v>17.34</v>
      </c>
      <c r="D50" s="62">
        <v>17.34</v>
      </c>
      <c r="E50" s="62">
        <f t="shared" si="3"/>
        <v>1.38</v>
      </c>
      <c r="F50" s="62">
        <v>1.38</v>
      </c>
      <c r="G50" s="62">
        <v>0</v>
      </c>
      <c r="H50" s="62">
        <v>1.01</v>
      </c>
      <c r="I50" s="62">
        <v>1.01</v>
      </c>
      <c r="J50" s="62">
        <f t="shared" si="4"/>
        <v>0.08</v>
      </c>
      <c r="K50" s="62">
        <v>0.08</v>
      </c>
      <c r="L50" s="62">
        <v>0</v>
      </c>
      <c r="M50" s="116">
        <v>27</v>
      </c>
      <c r="N50" s="116">
        <v>0</v>
      </c>
      <c r="O50" s="197">
        <v>1.49</v>
      </c>
      <c r="P50" s="62">
        <v>1.17</v>
      </c>
      <c r="Q50" s="100">
        <v>0</v>
      </c>
      <c r="R50" s="62">
        <v>0</v>
      </c>
      <c r="S50" s="62">
        <v>0</v>
      </c>
      <c r="T50" s="62">
        <f t="shared" si="5"/>
        <v>78.52</v>
      </c>
      <c r="U50" s="197">
        <v>0.08</v>
      </c>
      <c r="V50" s="62">
        <v>7.0000000000000007E-2</v>
      </c>
      <c r="W50" s="14">
        <v>0</v>
      </c>
      <c r="X50" s="62">
        <v>0</v>
      </c>
      <c r="Y50" s="62">
        <v>0</v>
      </c>
      <c r="Z50" s="74">
        <f t="shared" si="7"/>
        <v>87.5</v>
      </c>
      <c r="AA50" s="116">
        <v>0</v>
      </c>
      <c r="AB50" s="116">
        <v>0</v>
      </c>
    </row>
    <row r="51" spans="1:28" ht="45" customHeight="1" x14ac:dyDescent="0.5">
      <c r="A51" s="55">
        <v>39</v>
      </c>
      <c r="B51" s="128" t="s">
        <v>197</v>
      </c>
      <c r="C51" s="62">
        <v>2.75</v>
      </c>
      <c r="D51" s="62">
        <v>2.75</v>
      </c>
      <c r="E51" s="62">
        <f t="shared" si="3"/>
        <v>0.2</v>
      </c>
      <c r="F51" s="62">
        <v>0.2</v>
      </c>
      <c r="G51" s="62">
        <v>0</v>
      </c>
      <c r="H51" s="62">
        <v>0.17</v>
      </c>
      <c r="I51" s="62">
        <v>0.17</v>
      </c>
      <c r="J51" s="62">
        <f t="shared" si="4"/>
        <v>0.02</v>
      </c>
      <c r="K51" s="62">
        <v>0.02</v>
      </c>
      <c r="L51" s="62">
        <v>0</v>
      </c>
      <c r="M51" s="116">
        <v>4</v>
      </c>
      <c r="N51" s="116">
        <v>0</v>
      </c>
      <c r="O51" s="197">
        <v>0.18</v>
      </c>
      <c r="P51" s="62">
        <v>0.17</v>
      </c>
      <c r="Q51" s="100">
        <v>0</v>
      </c>
      <c r="R51" s="62">
        <v>0</v>
      </c>
      <c r="S51" s="62">
        <v>0</v>
      </c>
      <c r="T51" s="62">
        <f t="shared" si="5"/>
        <v>94.44</v>
      </c>
      <c r="U51" s="197">
        <v>0.01</v>
      </c>
      <c r="V51" s="62">
        <v>0.02</v>
      </c>
      <c r="W51" s="14">
        <v>0</v>
      </c>
      <c r="X51" s="62">
        <v>0</v>
      </c>
      <c r="Y51" s="62">
        <v>0</v>
      </c>
      <c r="Z51" s="74">
        <f t="shared" si="7"/>
        <v>100</v>
      </c>
      <c r="AA51" s="116">
        <v>0</v>
      </c>
      <c r="AB51" s="116">
        <v>0</v>
      </c>
    </row>
    <row r="52" spans="1:28" ht="45" customHeight="1" x14ac:dyDescent="0.5">
      <c r="A52" s="55">
        <v>40</v>
      </c>
      <c r="B52" s="129" t="s">
        <v>198</v>
      </c>
      <c r="C52" s="62">
        <v>2.92</v>
      </c>
      <c r="D52" s="62">
        <v>2.92</v>
      </c>
      <c r="E52" s="62">
        <f t="shared" si="3"/>
        <v>0.74</v>
      </c>
      <c r="F52" s="62">
        <v>0.74</v>
      </c>
      <c r="G52" s="62">
        <v>0</v>
      </c>
      <c r="H52" s="62">
        <v>0.24</v>
      </c>
      <c r="I52" s="62">
        <v>0.24</v>
      </c>
      <c r="J52" s="62">
        <f t="shared" si="4"/>
        <v>0.06</v>
      </c>
      <c r="K52" s="62">
        <v>0.06</v>
      </c>
      <c r="L52" s="62">
        <v>0</v>
      </c>
      <c r="M52" s="116">
        <v>17</v>
      </c>
      <c r="N52" s="116">
        <v>0</v>
      </c>
      <c r="O52" s="197">
        <v>0.66</v>
      </c>
      <c r="P52" s="62">
        <v>0.13</v>
      </c>
      <c r="Q52" s="100">
        <v>0</v>
      </c>
      <c r="R52" s="62">
        <v>0.52</v>
      </c>
      <c r="S52" s="62">
        <v>0</v>
      </c>
      <c r="T52" s="62">
        <f t="shared" si="5"/>
        <v>98.48</v>
      </c>
      <c r="U52" s="197">
        <v>0.04</v>
      </c>
      <c r="V52" s="62">
        <v>0.01</v>
      </c>
      <c r="W52" s="14">
        <v>0</v>
      </c>
      <c r="X52" s="62">
        <v>0.04</v>
      </c>
      <c r="Y52" s="62">
        <v>0</v>
      </c>
      <c r="Z52" s="74">
        <f t="shared" si="7"/>
        <v>100</v>
      </c>
      <c r="AA52" s="116">
        <v>13</v>
      </c>
      <c r="AB52" s="116">
        <v>0</v>
      </c>
    </row>
    <row r="53" spans="1:28" ht="45" customHeight="1" x14ac:dyDescent="0.5">
      <c r="A53" s="55">
        <v>41</v>
      </c>
      <c r="B53" s="128" t="s">
        <v>199</v>
      </c>
      <c r="C53" s="62">
        <v>6.65</v>
      </c>
      <c r="D53" s="62">
        <v>6.65</v>
      </c>
      <c r="E53" s="62">
        <f t="shared" si="3"/>
        <v>1.39</v>
      </c>
      <c r="F53" s="62">
        <v>1.39</v>
      </c>
      <c r="G53" s="62">
        <v>0</v>
      </c>
      <c r="H53" s="62">
        <v>0.64</v>
      </c>
      <c r="I53" s="62">
        <v>0.64</v>
      </c>
      <c r="J53" s="62">
        <f t="shared" si="4"/>
        <v>0.16</v>
      </c>
      <c r="K53" s="62">
        <v>0.16</v>
      </c>
      <c r="L53" s="62">
        <v>0</v>
      </c>
      <c r="M53" s="116">
        <v>30</v>
      </c>
      <c r="N53" s="116">
        <v>0</v>
      </c>
      <c r="O53" s="197">
        <v>1.01</v>
      </c>
      <c r="P53" s="62">
        <v>0.68</v>
      </c>
      <c r="Q53" s="100">
        <v>0</v>
      </c>
      <c r="R53" s="62">
        <v>0.56999999999999995</v>
      </c>
      <c r="S53" s="62">
        <v>0</v>
      </c>
      <c r="T53" s="62">
        <f t="shared" si="5"/>
        <v>100</v>
      </c>
      <c r="U53" s="197">
        <v>0.05</v>
      </c>
      <c r="V53" s="62">
        <v>0.08</v>
      </c>
      <c r="W53" s="14">
        <v>0</v>
      </c>
      <c r="X53" s="62">
        <v>7.0000000000000007E-2</v>
      </c>
      <c r="Y53" s="62">
        <v>0</v>
      </c>
      <c r="Z53" s="74">
        <f t="shared" si="7"/>
        <v>100</v>
      </c>
      <c r="AA53" s="116">
        <v>12</v>
      </c>
      <c r="AB53" s="116">
        <v>0</v>
      </c>
    </row>
    <row r="54" spans="1:28" ht="45" customHeight="1" x14ac:dyDescent="0.5">
      <c r="A54" s="55">
        <v>42</v>
      </c>
      <c r="B54" s="128" t="s">
        <v>200</v>
      </c>
      <c r="C54" s="62">
        <v>20.76</v>
      </c>
      <c r="D54" s="62">
        <v>20.76</v>
      </c>
      <c r="E54" s="62">
        <f t="shared" si="3"/>
        <v>1.8800000000000001</v>
      </c>
      <c r="F54" s="62">
        <v>1.8800000000000001</v>
      </c>
      <c r="G54" s="62">
        <v>0</v>
      </c>
      <c r="H54" s="62">
        <v>1.2</v>
      </c>
      <c r="I54" s="62">
        <v>1.2</v>
      </c>
      <c r="J54" s="62">
        <f t="shared" si="4"/>
        <v>0.12000000000000001</v>
      </c>
      <c r="K54" s="62">
        <v>0.12000000000000001</v>
      </c>
      <c r="L54" s="62">
        <v>0</v>
      </c>
      <c r="M54" s="116">
        <v>46</v>
      </c>
      <c r="N54" s="116">
        <v>0</v>
      </c>
      <c r="O54" s="197">
        <v>2.15</v>
      </c>
      <c r="P54" s="62">
        <v>0.01</v>
      </c>
      <c r="Q54" s="100">
        <v>0</v>
      </c>
      <c r="R54" s="62">
        <v>1.57</v>
      </c>
      <c r="S54" s="62">
        <v>0</v>
      </c>
      <c r="T54" s="62">
        <f t="shared" si="5"/>
        <v>73.489999999999995</v>
      </c>
      <c r="U54" s="197">
        <v>0.12</v>
      </c>
      <c r="V54" s="62">
        <v>0</v>
      </c>
      <c r="W54" s="14">
        <v>0</v>
      </c>
      <c r="X54" s="62">
        <v>0.1</v>
      </c>
      <c r="Y54" s="62">
        <v>0</v>
      </c>
      <c r="Z54" s="74">
        <f t="shared" si="7"/>
        <v>83.33</v>
      </c>
      <c r="AA54" s="116">
        <v>37</v>
      </c>
      <c r="AB54" s="116">
        <v>0</v>
      </c>
    </row>
    <row r="55" spans="1:28" ht="45" customHeight="1" x14ac:dyDescent="0.5">
      <c r="A55" s="55">
        <v>43</v>
      </c>
      <c r="B55" s="132" t="s">
        <v>201</v>
      </c>
      <c r="C55" s="62">
        <v>35.76</v>
      </c>
      <c r="D55" s="62">
        <v>35.76</v>
      </c>
      <c r="E55" s="62">
        <f t="shared" si="3"/>
        <v>1.6</v>
      </c>
      <c r="F55" s="62">
        <v>0.56999999999999995</v>
      </c>
      <c r="G55" s="62">
        <v>1.03</v>
      </c>
      <c r="H55" s="62">
        <v>2.41</v>
      </c>
      <c r="I55" s="62">
        <v>2.41</v>
      </c>
      <c r="J55" s="62">
        <f t="shared" si="4"/>
        <v>0.14799999999999999</v>
      </c>
      <c r="K55" s="62">
        <v>0.06</v>
      </c>
      <c r="L55" s="62">
        <v>8.7999999999999995E-2</v>
      </c>
      <c r="M55" s="116">
        <v>18</v>
      </c>
      <c r="N55" s="116">
        <v>47</v>
      </c>
      <c r="O55" s="197">
        <v>3.51</v>
      </c>
      <c r="P55" s="62">
        <v>0.08</v>
      </c>
      <c r="Q55" s="100">
        <v>0</v>
      </c>
      <c r="R55" s="62">
        <v>0</v>
      </c>
      <c r="S55" s="62">
        <v>1.03</v>
      </c>
      <c r="T55" s="62">
        <f t="shared" si="5"/>
        <v>31.62</v>
      </c>
      <c r="U55" s="197">
        <v>0.19</v>
      </c>
      <c r="V55" s="62">
        <v>0.03</v>
      </c>
      <c r="W55" s="14">
        <v>0</v>
      </c>
      <c r="X55" s="62">
        <v>0</v>
      </c>
      <c r="Y55" s="62">
        <v>8.7999999999999995E-2</v>
      </c>
      <c r="Z55" s="74">
        <f t="shared" si="7"/>
        <v>62.11</v>
      </c>
      <c r="AA55" s="116">
        <v>0</v>
      </c>
      <c r="AB55" s="116">
        <v>47</v>
      </c>
    </row>
    <row r="56" spans="1:28" ht="45" customHeight="1" x14ac:dyDescent="0.5">
      <c r="A56" s="56">
        <v>44</v>
      </c>
      <c r="B56" s="128" t="s">
        <v>202</v>
      </c>
      <c r="C56" s="62">
        <v>152.84</v>
      </c>
      <c r="D56" s="62">
        <v>152.84</v>
      </c>
      <c r="E56" s="62">
        <f t="shared" si="3"/>
        <v>10.149999999999999</v>
      </c>
      <c r="F56" s="62">
        <v>10.149999999999999</v>
      </c>
      <c r="G56" s="62">
        <v>0</v>
      </c>
      <c r="H56" s="62">
        <v>9.8800000000000008</v>
      </c>
      <c r="I56" s="62">
        <v>10.46</v>
      </c>
      <c r="J56" s="62">
        <f t="shared" si="4"/>
        <v>0.62000000000000011</v>
      </c>
      <c r="K56" s="62">
        <v>0.62000000000000011</v>
      </c>
      <c r="L56" s="62">
        <v>0</v>
      </c>
      <c r="M56" s="116">
        <v>221</v>
      </c>
      <c r="N56" s="116">
        <v>0</v>
      </c>
      <c r="O56" s="197">
        <v>5.0999999999999996</v>
      </c>
      <c r="P56" s="62">
        <v>3.84</v>
      </c>
      <c r="Q56" s="100">
        <v>0</v>
      </c>
      <c r="R56" s="62">
        <v>5.6</v>
      </c>
      <c r="S56" s="62">
        <v>0</v>
      </c>
      <c r="T56" s="62">
        <f t="shared" si="5"/>
        <v>100</v>
      </c>
      <c r="U56" s="197">
        <v>0.28000000000000003</v>
      </c>
      <c r="V56" s="62">
        <v>0.24</v>
      </c>
      <c r="W56" s="14">
        <v>0</v>
      </c>
      <c r="X56" s="62">
        <v>0.34</v>
      </c>
      <c r="Y56" s="62">
        <v>0</v>
      </c>
      <c r="Z56" s="74">
        <f t="shared" si="7"/>
        <v>100</v>
      </c>
      <c r="AA56" s="116">
        <v>126</v>
      </c>
      <c r="AB56" s="116">
        <v>0</v>
      </c>
    </row>
    <row r="57" spans="1:28" ht="45" customHeight="1" x14ac:dyDescent="0.5">
      <c r="A57" s="57"/>
      <c r="B57" s="59" t="s">
        <v>203</v>
      </c>
      <c r="C57" s="61">
        <f t="shared" ref="C57:S57" si="14">SUM(C58:C71)</f>
        <v>1977.6299999999994</v>
      </c>
      <c r="D57" s="61">
        <f t="shared" si="14"/>
        <v>1978.0299999999995</v>
      </c>
      <c r="E57" s="61">
        <f t="shared" si="3"/>
        <v>229.13000000000002</v>
      </c>
      <c r="F57" s="61">
        <f t="shared" si="14"/>
        <v>148.99</v>
      </c>
      <c r="G57" s="61">
        <f t="shared" si="14"/>
        <v>80.140000000000015</v>
      </c>
      <c r="H57" s="61">
        <f t="shared" si="14"/>
        <v>126.29999999999998</v>
      </c>
      <c r="I57" s="61">
        <f t="shared" si="14"/>
        <v>126.20999999999998</v>
      </c>
      <c r="J57" s="61">
        <f t="shared" si="4"/>
        <v>14.781999999999998</v>
      </c>
      <c r="K57" s="61">
        <f t="shared" si="14"/>
        <v>10.079999999999998</v>
      </c>
      <c r="L57" s="61">
        <f t="shared" si="14"/>
        <v>4.702</v>
      </c>
      <c r="M57" s="76">
        <f t="shared" si="14"/>
        <v>4222</v>
      </c>
      <c r="N57" s="76">
        <f t="shared" si="14"/>
        <v>2025</v>
      </c>
      <c r="O57" s="196">
        <f t="shared" si="14"/>
        <v>194.58</v>
      </c>
      <c r="P57" s="61">
        <f t="shared" si="14"/>
        <v>83.13</v>
      </c>
      <c r="Q57" s="61">
        <f t="shared" si="14"/>
        <v>66.139999999999986</v>
      </c>
      <c r="R57" s="61">
        <f t="shared" si="14"/>
        <v>38.640000000000008</v>
      </c>
      <c r="S57" s="61">
        <f t="shared" si="14"/>
        <v>14</v>
      </c>
      <c r="T57" s="61">
        <f t="shared" si="5"/>
        <v>100</v>
      </c>
      <c r="U57" s="196">
        <f>SUM(U58:U71)</f>
        <v>10.610000000000001</v>
      </c>
      <c r="V57" s="61">
        <f>SUM(V58:V71)</f>
        <v>5.82</v>
      </c>
      <c r="W57" s="61">
        <f t="shared" ref="W57:Y57" si="15">SUM(W58:W71)</f>
        <v>3.91</v>
      </c>
      <c r="X57" s="61">
        <f t="shared" si="15"/>
        <v>2.67</v>
      </c>
      <c r="Y57" s="61">
        <f t="shared" si="15"/>
        <v>0.79200000000000004</v>
      </c>
      <c r="Z57" s="75">
        <f t="shared" si="7"/>
        <v>100</v>
      </c>
      <c r="AA57" s="76">
        <f>SUM(AA58:AA71)</f>
        <v>1081</v>
      </c>
      <c r="AB57" s="76">
        <f>SUM(AB58:AB71)</f>
        <v>375</v>
      </c>
    </row>
    <row r="58" spans="1:28" ht="45" customHeight="1" x14ac:dyDescent="0.5">
      <c r="A58" s="56">
        <v>45</v>
      </c>
      <c r="B58" s="132" t="s">
        <v>204</v>
      </c>
      <c r="C58" s="62">
        <v>119.44</v>
      </c>
      <c r="D58" s="62">
        <v>119.44</v>
      </c>
      <c r="E58" s="62">
        <f t="shared" si="3"/>
        <v>3.5999999999999996</v>
      </c>
      <c r="F58" s="62">
        <v>3.26</v>
      </c>
      <c r="G58" s="62">
        <v>0.34</v>
      </c>
      <c r="H58" s="62">
        <v>7.18</v>
      </c>
      <c r="I58" s="62">
        <v>7.18</v>
      </c>
      <c r="J58" s="62">
        <f t="shared" si="4"/>
        <v>0.21</v>
      </c>
      <c r="K58" s="62">
        <v>0.19</v>
      </c>
      <c r="L58" s="62">
        <v>0.02</v>
      </c>
      <c r="M58" s="116">
        <v>87</v>
      </c>
      <c r="N58" s="116">
        <v>11</v>
      </c>
      <c r="O58" s="197">
        <v>14.48</v>
      </c>
      <c r="P58" s="62">
        <v>0.48</v>
      </c>
      <c r="Q58" s="100">
        <v>0.34</v>
      </c>
      <c r="R58" s="62">
        <v>0.76</v>
      </c>
      <c r="S58" s="62">
        <v>0</v>
      </c>
      <c r="T58" s="62">
        <f t="shared" si="5"/>
        <v>10.91</v>
      </c>
      <c r="U58" s="197">
        <v>0.79</v>
      </c>
      <c r="V58" s="62">
        <v>0.03</v>
      </c>
      <c r="W58" s="14">
        <v>0.02</v>
      </c>
      <c r="X58" s="62">
        <v>0.04</v>
      </c>
      <c r="Y58" s="62">
        <v>0</v>
      </c>
      <c r="Z58" s="74">
        <f t="shared" si="7"/>
        <v>11.39</v>
      </c>
      <c r="AA58" s="116">
        <v>22</v>
      </c>
      <c r="AB58" s="116">
        <v>0</v>
      </c>
    </row>
    <row r="59" spans="1:28" ht="45" customHeight="1" x14ac:dyDescent="0.5">
      <c r="A59" s="55">
        <v>46</v>
      </c>
      <c r="B59" s="132" t="s">
        <v>205</v>
      </c>
      <c r="C59" s="62">
        <v>231.23</v>
      </c>
      <c r="D59" s="62">
        <v>231.23</v>
      </c>
      <c r="E59" s="62">
        <f t="shared" si="3"/>
        <v>16.62</v>
      </c>
      <c r="F59" s="62">
        <v>15.1</v>
      </c>
      <c r="G59" s="62">
        <v>1.52</v>
      </c>
      <c r="H59" s="62">
        <v>14.36</v>
      </c>
      <c r="I59" s="62">
        <v>14.36</v>
      </c>
      <c r="J59" s="62">
        <f t="shared" si="4"/>
        <v>1.08</v>
      </c>
      <c r="K59" s="62">
        <v>0.99</v>
      </c>
      <c r="L59" s="62">
        <v>0.09</v>
      </c>
      <c r="M59" s="116">
        <v>475</v>
      </c>
      <c r="N59" s="116">
        <v>33</v>
      </c>
      <c r="O59" s="197">
        <v>22.06</v>
      </c>
      <c r="P59" s="62">
        <v>8</v>
      </c>
      <c r="Q59" s="100">
        <v>1.52</v>
      </c>
      <c r="R59" s="62">
        <v>4.01</v>
      </c>
      <c r="S59" s="62">
        <v>0</v>
      </c>
      <c r="T59" s="62">
        <f t="shared" si="5"/>
        <v>61.33</v>
      </c>
      <c r="U59" s="197">
        <v>1.2</v>
      </c>
      <c r="V59" s="62">
        <v>0.59</v>
      </c>
      <c r="W59" s="14">
        <v>0.09</v>
      </c>
      <c r="X59" s="62">
        <v>0.22</v>
      </c>
      <c r="Y59" s="62">
        <v>0</v>
      </c>
      <c r="Z59" s="74">
        <f t="shared" si="7"/>
        <v>75</v>
      </c>
      <c r="AA59" s="116">
        <v>124</v>
      </c>
      <c r="AB59" s="116">
        <v>0</v>
      </c>
    </row>
    <row r="60" spans="1:28" ht="45" customHeight="1" x14ac:dyDescent="0.5">
      <c r="A60" s="56">
        <v>47</v>
      </c>
      <c r="B60" s="128" t="s">
        <v>206</v>
      </c>
      <c r="C60" s="62">
        <v>98.85</v>
      </c>
      <c r="D60" s="62">
        <v>98.85</v>
      </c>
      <c r="E60" s="62">
        <f t="shared" si="3"/>
        <v>9.9899999999999984</v>
      </c>
      <c r="F60" s="62">
        <v>5.5299999999999994</v>
      </c>
      <c r="G60" s="62">
        <v>4.46</v>
      </c>
      <c r="H60" s="62">
        <v>5.32</v>
      </c>
      <c r="I60" s="62">
        <v>5.32</v>
      </c>
      <c r="J60" s="62">
        <f t="shared" si="4"/>
        <v>0.52100000000000002</v>
      </c>
      <c r="K60" s="62">
        <v>0.27</v>
      </c>
      <c r="L60" s="62">
        <v>0.251</v>
      </c>
      <c r="M60" s="116">
        <v>120</v>
      </c>
      <c r="N60" s="116">
        <v>117</v>
      </c>
      <c r="O60" s="197">
        <v>11.78</v>
      </c>
      <c r="P60" s="62">
        <v>2.91</v>
      </c>
      <c r="Q60" s="100">
        <v>0</v>
      </c>
      <c r="R60" s="62">
        <v>0.97</v>
      </c>
      <c r="S60" s="62">
        <v>4.46</v>
      </c>
      <c r="T60" s="62">
        <f t="shared" si="5"/>
        <v>70.8</v>
      </c>
      <c r="U60" s="197">
        <v>0.64</v>
      </c>
      <c r="V60" s="62">
        <v>0.13</v>
      </c>
      <c r="W60" s="14">
        <v>0</v>
      </c>
      <c r="X60" s="62">
        <v>0.05</v>
      </c>
      <c r="Y60" s="62">
        <v>0.251</v>
      </c>
      <c r="Z60" s="74">
        <f t="shared" si="7"/>
        <v>67.34</v>
      </c>
      <c r="AA60" s="116">
        <v>20</v>
      </c>
      <c r="AB60" s="116">
        <v>117</v>
      </c>
    </row>
    <row r="61" spans="1:28" ht="45" customHeight="1" x14ac:dyDescent="0.5">
      <c r="A61" s="55">
        <v>48</v>
      </c>
      <c r="B61" s="198" t="s">
        <v>207</v>
      </c>
      <c r="C61" s="62">
        <v>66.25</v>
      </c>
      <c r="D61" s="62">
        <v>66.25</v>
      </c>
      <c r="E61" s="62">
        <f t="shared" si="3"/>
        <v>2.54</v>
      </c>
      <c r="F61" s="62">
        <v>2.54</v>
      </c>
      <c r="G61" s="62">
        <v>0</v>
      </c>
      <c r="H61" s="62">
        <v>4.3600000000000003</v>
      </c>
      <c r="I61" s="62">
        <v>4.3600000000000003</v>
      </c>
      <c r="J61" s="62">
        <f t="shared" si="4"/>
        <v>0.16999999999999998</v>
      </c>
      <c r="K61" s="62">
        <v>0.16999999999999998</v>
      </c>
      <c r="L61" s="62">
        <v>0</v>
      </c>
      <c r="M61" s="116">
        <v>78</v>
      </c>
      <c r="N61" s="116">
        <v>0</v>
      </c>
      <c r="O61" s="197">
        <v>7.16</v>
      </c>
      <c r="P61" s="62">
        <v>1.1499999999999999</v>
      </c>
      <c r="Q61" s="100">
        <v>0</v>
      </c>
      <c r="R61" s="62">
        <v>0.38</v>
      </c>
      <c r="S61" s="62">
        <v>0</v>
      </c>
      <c r="T61" s="62">
        <f t="shared" si="5"/>
        <v>21.37</v>
      </c>
      <c r="U61" s="197">
        <v>0.39</v>
      </c>
      <c r="V61" s="62">
        <v>0.09</v>
      </c>
      <c r="W61" s="14">
        <v>0</v>
      </c>
      <c r="X61" s="62">
        <v>0.02</v>
      </c>
      <c r="Y61" s="62">
        <v>0</v>
      </c>
      <c r="Z61" s="74">
        <f t="shared" si="7"/>
        <v>28.21</v>
      </c>
      <c r="AA61" s="116">
        <v>8</v>
      </c>
      <c r="AB61" s="116">
        <v>0</v>
      </c>
    </row>
    <row r="62" spans="1:28" ht="45" customHeight="1" x14ac:dyDescent="0.5">
      <c r="A62" s="56">
        <v>49</v>
      </c>
      <c r="B62" s="128" t="s">
        <v>208</v>
      </c>
      <c r="C62" s="62">
        <v>491.26</v>
      </c>
      <c r="D62" s="62">
        <v>491.26</v>
      </c>
      <c r="E62" s="62">
        <f t="shared" si="3"/>
        <v>129.11000000000001</v>
      </c>
      <c r="F62" s="62">
        <v>61.59</v>
      </c>
      <c r="G62" s="62">
        <v>67.52</v>
      </c>
      <c r="H62" s="62">
        <v>32.04</v>
      </c>
      <c r="I62" s="62">
        <v>32.04</v>
      </c>
      <c r="J62" s="62">
        <f t="shared" si="4"/>
        <v>7.98</v>
      </c>
      <c r="K62" s="62">
        <v>4.12</v>
      </c>
      <c r="L62" s="62">
        <v>3.8600000000000003</v>
      </c>
      <c r="M62" s="116">
        <v>1720</v>
      </c>
      <c r="N62" s="116">
        <v>1686</v>
      </c>
      <c r="O62" s="197">
        <v>48.34</v>
      </c>
      <c r="P62" s="62">
        <v>41.79</v>
      </c>
      <c r="Q62" s="100">
        <v>58.3</v>
      </c>
      <c r="R62" s="62">
        <v>13.03</v>
      </c>
      <c r="S62" s="62">
        <v>9.2200000000000006</v>
      </c>
      <c r="T62" s="62">
        <f t="shared" si="5"/>
        <v>100</v>
      </c>
      <c r="U62" s="197">
        <v>2.64</v>
      </c>
      <c r="V62" s="62">
        <v>2.86</v>
      </c>
      <c r="W62" s="14">
        <v>3.35</v>
      </c>
      <c r="X62" s="62">
        <v>0.87</v>
      </c>
      <c r="Y62" s="62">
        <v>0.51</v>
      </c>
      <c r="Z62" s="74">
        <f t="shared" si="7"/>
        <v>100</v>
      </c>
      <c r="AA62" s="116">
        <v>357</v>
      </c>
      <c r="AB62" s="116">
        <v>246</v>
      </c>
    </row>
    <row r="63" spans="1:28" ht="45" customHeight="1" x14ac:dyDescent="0.5">
      <c r="A63" s="56">
        <v>50</v>
      </c>
      <c r="B63" s="128" t="s">
        <v>209</v>
      </c>
      <c r="C63" s="62">
        <v>63.61</v>
      </c>
      <c r="D63" s="62">
        <v>63.61</v>
      </c>
      <c r="E63" s="62">
        <f t="shared" si="3"/>
        <v>15.76</v>
      </c>
      <c r="F63" s="62">
        <v>13.36</v>
      </c>
      <c r="G63" s="62">
        <v>2.4</v>
      </c>
      <c r="H63" s="62">
        <v>5.09</v>
      </c>
      <c r="I63" s="62">
        <v>5.09</v>
      </c>
      <c r="J63" s="62">
        <f t="shared" si="4"/>
        <v>1.34</v>
      </c>
      <c r="K63" s="62">
        <v>1.1000000000000001</v>
      </c>
      <c r="L63" s="62">
        <v>0.24</v>
      </c>
      <c r="M63" s="116">
        <v>421</v>
      </c>
      <c r="N63" s="116">
        <v>76</v>
      </c>
      <c r="O63" s="197">
        <v>7.54</v>
      </c>
      <c r="P63" s="62">
        <v>10.69</v>
      </c>
      <c r="Q63" s="100">
        <v>2.4</v>
      </c>
      <c r="R63" s="62">
        <v>1.62</v>
      </c>
      <c r="S63" s="62">
        <v>0</v>
      </c>
      <c r="T63" s="62">
        <f t="shared" si="5"/>
        <v>100</v>
      </c>
      <c r="U63" s="197">
        <v>0.41</v>
      </c>
      <c r="V63" s="62">
        <v>0.91</v>
      </c>
      <c r="W63" s="14">
        <v>0.24</v>
      </c>
      <c r="X63" s="62">
        <v>0.13</v>
      </c>
      <c r="Y63" s="62">
        <v>0</v>
      </c>
      <c r="Z63" s="74">
        <f t="shared" si="7"/>
        <v>100</v>
      </c>
      <c r="AA63" s="116">
        <v>54</v>
      </c>
      <c r="AB63" s="116">
        <v>0</v>
      </c>
    </row>
    <row r="64" spans="1:28" ht="45" customHeight="1" x14ac:dyDescent="0.5">
      <c r="A64" s="55">
        <v>51</v>
      </c>
      <c r="B64" s="198" t="s">
        <v>210</v>
      </c>
      <c r="C64" s="62">
        <v>102.35</v>
      </c>
      <c r="D64" s="62">
        <v>102.35</v>
      </c>
      <c r="E64" s="62">
        <f t="shared" si="3"/>
        <v>3.7199999999999998</v>
      </c>
      <c r="F64" s="62">
        <v>3.7199999999999998</v>
      </c>
      <c r="G64" s="62">
        <v>0</v>
      </c>
      <c r="H64" s="62">
        <v>6.95</v>
      </c>
      <c r="I64" s="62">
        <v>6.95</v>
      </c>
      <c r="J64" s="62">
        <f t="shared" si="4"/>
        <v>0.24</v>
      </c>
      <c r="K64" s="62">
        <v>0.24</v>
      </c>
      <c r="L64" s="62">
        <v>0</v>
      </c>
      <c r="M64" s="116">
        <v>94</v>
      </c>
      <c r="N64" s="116">
        <v>0</v>
      </c>
      <c r="O64" s="197">
        <v>10.53</v>
      </c>
      <c r="P64" s="62">
        <v>0.45</v>
      </c>
      <c r="Q64" s="100">
        <v>0</v>
      </c>
      <c r="R64" s="62">
        <v>1.8</v>
      </c>
      <c r="S64" s="62">
        <v>0</v>
      </c>
      <c r="T64" s="62">
        <f t="shared" si="5"/>
        <v>21.37</v>
      </c>
      <c r="U64" s="197">
        <v>0.56999999999999995</v>
      </c>
      <c r="V64" s="62">
        <v>0.03</v>
      </c>
      <c r="W64" s="14">
        <v>0</v>
      </c>
      <c r="X64" s="62">
        <v>0.12</v>
      </c>
      <c r="Y64" s="62">
        <v>0</v>
      </c>
      <c r="Z64" s="74">
        <f t="shared" si="7"/>
        <v>26.32</v>
      </c>
      <c r="AA64" s="116">
        <v>45</v>
      </c>
      <c r="AB64" s="116">
        <v>0</v>
      </c>
    </row>
    <row r="65" spans="1:28" ht="45" customHeight="1" x14ac:dyDescent="0.5">
      <c r="A65" s="55">
        <v>52</v>
      </c>
      <c r="B65" s="198" t="s">
        <v>211</v>
      </c>
      <c r="C65" s="62">
        <v>86.71</v>
      </c>
      <c r="D65" s="62">
        <v>86.71</v>
      </c>
      <c r="E65" s="62">
        <f t="shared" si="3"/>
        <v>2.13</v>
      </c>
      <c r="F65" s="62">
        <v>2.13</v>
      </c>
      <c r="G65" s="62">
        <v>0</v>
      </c>
      <c r="H65" s="62">
        <v>4.96</v>
      </c>
      <c r="I65" s="62">
        <v>4.96</v>
      </c>
      <c r="J65" s="62">
        <f t="shared" si="4"/>
        <v>0.15000000000000002</v>
      </c>
      <c r="K65" s="62">
        <v>0.15000000000000002</v>
      </c>
      <c r="L65" s="62">
        <v>0</v>
      </c>
      <c r="M65" s="116">
        <v>59</v>
      </c>
      <c r="N65" s="116">
        <v>0</v>
      </c>
      <c r="O65" s="197">
        <v>7.42</v>
      </c>
      <c r="P65" s="62">
        <v>0.14000000000000001</v>
      </c>
      <c r="Q65" s="100">
        <v>0</v>
      </c>
      <c r="R65" s="62">
        <v>0.96</v>
      </c>
      <c r="S65" s="62">
        <v>0</v>
      </c>
      <c r="T65" s="62">
        <f t="shared" si="5"/>
        <v>14.82</v>
      </c>
      <c r="U65" s="197">
        <v>0.41</v>
      </c>
      <c r="V65" s="62">
        <v>0.04</v>
      </c>
      <c r="W65" s="14">
        <v>0</v>
      </c>
      <c r="X65" s="62">
        <v>0.05</v>
      </c>
      <c r="Y65" s="62">
        <v>0</v>
      </c>
      <c r="Z65" s="74">
        <f t="shared" si="7"/>
        <v>21.95</v>
      </c>
      <c r="AA65" s="116">
        <v>23</v>
      </c>
      <c r="AB65" s="116">
        <v>0</v>
      </c>
    </row>
    <row r="66" spans="1:28" ht="45" customHeight="1" x14ac:dyDescent="0.5">
      <c r="A66" s="55">
        <v>53</v>
      </c>
      <c r="B66" s="128" t="s">
        <v>212</v>
      </c>
      <c r="C66" s="62">
        <v>21.03</v>
      </c>
      <c r="D66" s="62">
        <v>21.03</v>
      </c>
      <c r="E66" s="62">
        <f t="shared" si="3"/>
        <v>1.98</v>
      </c>
      <c r="F66" s="62">
        <v>1.98</v>
      </c>
      <c r="G66" s="62">
        <v>0</v>
      </c>
      <c r="H66" s="62">
        <v>1.75</v>
      </c>
      <c r="I66" s="62">
        <v>1.75</v>
      </c>
      <c r="J66" s="62">
        <f t="shared" si="4"/>
        <v>0.18</v>
      </c>
      <c r="K66" s="62">
        <v>0.18</v>
      </c>
      <c r="L66" s="62">
        <v>0</v>
      </c>
      <c r="M66" s="116">
        <v>53</v>
      </c>
      <c r="N66" s="116">
        <v>0</v>
      </c>
      <c r="O66" s="197">
        <v>2.04</v>
      </c>
      <c r="P66" s="62">
        <v>0.81</v>
      </c>
      <c r="Q66" s="100">
        <v>0</v>
      </c>
      <c r="R66" s="62">
        <v>0.89</v>
      </c>
      <c r="S66" s="62">
        <v>0</v>
      </c>
      <c r="T66" s="62">
        <f t="shared" si="5"/>
        <v>83.33</v>
      </c>
      <c r="U66" s="197">
        <v>0.11</v>
      </c>
      <c r="V66" s="62">
        <v>7.0000000000000007E-2</v>
      </c>
      <c r="W66" s="14">
        <v>0</v>
      </c>
      <c r="X66" s="62">
        <v>0.09</v>
      </c>
      <c r="Y66" s="62">
        <v>0</v>
      </c>
      <c r="Z66" s="74">
        <f t="shared" si="7"/>
        <v>100</v>
      </c>
      <c r="AA66" s="116">
        <v>24</v>
      </c>
      <c r="AB66" s="116">
        <v>0</v>
      </c>
    </row>
    <row r="67" spans="1:28" ht="45" customHeight="1" x14ac:dyDescent="0.5">
      <c r="A67" s="55">
        <v>54</v>
      </c>
      <c r="B67" s="132" t="s">
        <v>213</v>
      </c>
      <c r="C67" s="62">
        <v>392.65</v>
      </c>
      <c r="D67" s="62">
        <v>392.65</v>
      </c>
      <c r="E67" s="62">
        <f t="shared" si="3"/>
        <v>14.66</v>
      </c>
      <c r="F67" s="62">
        <v>14.66</v>
      </c>
      <c r="G67" s="62">
        <v>0</v>
      </c>
      <c r="H67" s="62">
        <v>24.15</v>
      </c>
      <c r="I67" s="62">
        <v>24.15</v>
      </c>
      <c r="J67" s="62">
        <f t="shared" si="4"/>
        <v>0.90999999999999992</v>
      </c>
      <c r="K67" s="62">
        <v>0.90999999999999992</v>
      </c>
      <c r="L67" s="62">
        <v>0</v>
      </c>
      <c r="M67" s="116">
        <v>355</v>
      </c>
      <c r="N67" s="116">
        <v>0</v>
      </c>
      <c r="O67" s="197">
        <v>32.89</v>
      </c>
      <c r="P67" s="62">
        <v>2.68</v>
      </c>
      <c r="Q67" s="100">
        <v>0</v>
      </c>
      <c r="R67" s="62">
        <v>7.38</v>
      </c>
      <c r="S67" s="62">
        <v>0</v>
      </c>
      <c r="T67" s="62">
        <f t="shared" si="5"/>
        <v>30.59</v>
      </c>
      <c r="U67" s="197">
        <v>1.8</v>
      </c>
      <c r="V67" s="62">
        <v>0.05</v>
      </c>
      <c r="W67" s="14">
        <v>0</v>
      </c>
      <c r="X67" s="62">
        <v>0.59</v>
      </c>
      <c r="Y67" s="62">
        <v>0</v>
      </c>
      <c r="Z67" s="74">
        <f t="shared" si="7"/>
        <v>35.56</v>
      </c>
      <c r="AA67" s="116">
        <v>189</v>
      </c>
      <c r="AB67" s="116">
        <v>0</v>
      </c>
    </row>
    <row r="68" spans="1:28" ht="45" customHeight="1" x14ac:dyDescent="0.5">
      <c r="A68" s="55">
        <v>55</v>
      </c>
      <c r="B68" s="131" t="s">
        <v>214</v>
      </c>
      <c r="C68" s="62">
        <v>152.37</v>
      </c>
      <c r="D68" s="62">
        <v>152.77000000000001</v>
      </c>
      <c r="E68" s="62">
        <f t="shared" si="3"/>
        <v>12.909999999999998</v>
      </c>
      <c r="F68" s="62">
        <v>11.129999999999999</v>
      </c>
      <c r="G68" s="62">
        <v>1.78</v>
      </c>
      <c r="H68" s="62">
        <v>9.8800000000000008</v>
      </c>
      <c r="I68" s="62">
        <v>9.7899999999999991</v>
      </c>
      <c r="J68" s="62">
        <f t="shared" si="4"/>
        <v>0.86</v>
      </c>
      <c r="K68" s="62">
        <v>0.78</v>
      </c>
      <c r="L68" s="62">
        <v>0.08</v>
      </c>
      <c r="M68" s="116">
        <v>307</v>
      </c>
      <c r="N68" s="116">
        <v>43</v>
      </c>
      <c r="O68" s="197">
        <v>14.72</v>
      </c>
      <c r="P68" s="62">
        <v>7.88</v>
      </c>
      <c r="Q68" s="100">
        <v>1.78</v>
      </c>
      <c r="R68" s="62">
        <v>1.19</v>
      </c>
      <c r="S68" s="62">
        <v>0</v>
      </c>
      <c r="T68" s="62">
        <f t="shared" si="5"/>
        <v>73.709999999999994</v>
      </c>
      <c r="U68" s="197">
        <v>0.8</v>
      </c>
      <c r="V68" s="62">
        <v>0.59</v>
      </c>
      <c r="W68" s="14">
        <v>0.08</v>
      </c>
      <c r="X68" s="62">
        <v>7.0000000000000007E-2</v>
      </c>
      <c r="Y68" s="62">
        <v>0</v>
      </c>
      <c r="Z68" s="74">
        <f t="shared" si="7"/>
        <v>92.5</v>
      </c>
      <c r="AA68" s="116">
        <v>29</v>
      </c>
      <c r="AB68" s="116">
        <v>0</v>
      </c>
    </row>
    <row r="69" spans="1:28" ht="45" customHeight="1" x14ac:dyDescent="0.5">
      <c r="A69" s="55">
        <v>56</v>
      </c>
      <c r="B69" s="132" t="s">
        <v>215</v>
      </c>
      <c r="C69" s="62">
        <v>95.74</v>
      </c>
      <c r="D69" s="62">
        <v>95.74</v>
      </c>
      <c r="E69" s="62">
        <f t="shared" si="3"/>
        <v>6.8999999999999995</v>
      </c>
      <c r="F69" s="62">
        <v>6.84</v>
      </c>
      <c r="G69" s="62">
        <v>0.06</v>
      </c>
      <c r="H69" s="62">
        <v>6.57</v>
      </c>
      <c r="I69" s="62">
        <v>6.57</v>
      </c>
      <c r="J69" s="62">
        <f t="shared" si="4"/>
        <v>0.43999999999999995</v>
      </c>
      <c r="K69" s="62">
        <v>0.43999999999999995</v>
      </c>
      <c r="L69" s="62">
        <v>0</v>
      </c>
      <c r="M69" s="116">
        <v>234</v>
      </c>
      <c r="N69" s="116">
        <v>1</v>
      </c>
      <c r="O69" s="197">
        <v>7.96</v>
      </c>
      <c r="P69" s="62">
        <v>3.21</v>
      </c>
      <c r="Q69" s="100">
        <v>0.06</v>
      </c>
      <c r="R69" s="62">
        <v>2.52</v>
      </c>
      <c r="S69" s="62">
        <v>0</v>
      </c>
      <c r="T69" s="62">
        <f t="shared" si="5"/>
        <v>72.739999999999995</v>
      </c>
      <c r="U69" s="197">
        <v>0.43</v>
      </c>
      <c r="V69" s="62">
        <v>0.23</v>
      </c>
      <c r="W69" s="14">
        <v>0</v>
      </c>
      <c r="X69" s="62">
        <v>0.15</v>
      </c>
      <c r="Y69" s="62">
        <v>0</v>
      </c>
      <c r="Z69" s="74">
        <f t="shared" si="7"/>
        <v>88.37</v>
      </c>
      <c r="AA69" s="116">
        <v>85</v>
      </c>
      <c r="AB69" s="116">
        <v>0</v>
      </c>
    </row>
    <row r="70" spans="1:28" ht="45" customHeight="1" x14ac:dyDescent="0.5">
      <c r="A70" s="55">
        <v>57</v>
      </c>
      <c r="B70" s="132" t="s">
        <v>216</v>
      </c>
      <c r="C70" s="62">
        <v>44.86</v>
      </c>
      <c r="D70" s="62">
        <v>44.86</v>
      </c>
      <c r="E70" s="62">
        <f t="shared" si="3"/>
        <v>6.52</v>
      </c>
      <c r="F70" s="62">
        <v>4.46</v>
      </c>
      <c r="G70" s="62">
        <v>2.06</v>
      </c>
      <c r="H70" s="62">
        <v>2.92</v>
      </c>
      <c r="I70" s="62">
        <v>2.92</v>
      </c>
      <c r="J70" s="62">
        <f t="shared" si="4"/>
        <v>0.53100000000000003</v>
      </c>
      <c r="K70" s="62">
        <v>0.37</v>
      </c>
      <c r="L70" s="62">
        <v>0.161</v>
      </c>
      <c r="M70" s="116">
        <v>158</v>
      </c>
      <c r="N70" s="116">
        <v>58</v>
      </c>
      <c r="O70" s="197">
        <v>4.59</v>
      </c>
      <c r="P70" s="62">
        <v>2.0699999999999998</v>
      </c>
      <c r="Q70" s="100">
        <v>1.74</v>
      </c>
      <c r="R70" s="62">
        <v>1.74</v>
      </c>
      <c r="S70" s="62">
        <v>0.32</v>
      </c>
      <c r="T70" s="62">
        <f t="shared" si="5"/>
        <v>100</v>
      </c>
      <c r="U70" s="197">
        <v>0.25</v>
      </c>
      <c r="V70" s="62">
        <v>0.15</v>
      </c>
      <c r="W70" s="14">
        <v>0.13</v>
      </c>
      <c r="X70" s="62">
        <v>0.18</v>
      </c>
      <c r="Y70" s="62">
        <v>3.1E-2</v>
      </c>
      <c r="Z70" s="74">
        <f t="shared" si="7"/>
        <v>100</v>
      </c>
      <c r="AA70" s="116">
        <v>66</v>
      </c>
      <c r="AB70" s="116">
        <v>12</v>
      </c>
    </row>
    <row r="71" spans="1:28" ht="45" customHeight="1" x14ac:dyDescent="0.5">
      <c r="A71" s="55">
        <v>58</v>
      </c>
      <c r="B71" s="128" t="s">
        <v>217</v>
      </c>
      <c r="C71" s="62">
        <v>11.28</v>
      </c>
      <c r="D71" s="62">
        <v>11.28</v>
      </c>
      <c r="E71" s="62">
        <f t="shared" si="3"/>
        <v>2.69</v>
      </c>
      <c r="F71" s="62">
        <v>2.69</v>
      </c>
      <c r="G71" s="62">
        <v>0</v>
      </c>
      <c r="H71" s="62">
        <v>0.77</v>
      </c>
      <c r="I71" s="62">
        <v>0.77</v>
      </c>
      <c r="J71" s="62">
        <f t="shared" si="4"/>
        <v>0.16999999999999998</v>
      </c>
      <c r="K71" s="62">
        <v>0.16999999999999998</v>
      </c>
      <c r="L71" s="62">
        <v>0</v>
      </c>
      <c r="M71" s="116">
        <v>61</v>
      </c>
      <c r="N71" s="116">
        <v>0</v>
      </c>
      <c r="O71" s="197">
        <v>3.07</v>
      </c>
      <c r="P71" s="62">
        <v>0.87</v>
      </c>
      <c r="Q71" s="100">
        <v>0</v>
      </c>
      <c r="R71" s="62">
        <v>1.39</v>
      </c>
      <c r="S71" s="62">
        <v>0</v>
      </c>
      <c r="T71" s="62">
        <f t="shared" si="5"/>
        <v>73.62</v>
      </c>
      <c r="U71" s="197">
        <v>0.17</v>
      </c>
      <c r="V71" s="62">
        <v>0.05</v>
      </c>
      <c r="W71" s="14">
        <v>0</v>
      </c>
      <c r="X71" s="62">
        <v>0.09</v>
      </c>
      <c r="Y71" s="62">
        <v>0</v>
      </c>
      <c r="Z71" s="74">
        <f t="shared" si="7"/>
        <v>82.35</v>
      </c>
      <c r="AA71" s="116">
        <v>35</v>
      </c>
      <c r="AB71" s="116">
        <v>0</v>
      </c>
    </row>
    <row r="72" spans="1:28" ht="45" customHeight="1" x14ac:dyDescent="0.5">
      <c r="A72" s="57"/>
      <c r="B72" s="59" t="s">
        <v>218</v>
      </c>
      <c r="C72" s="61">
        <f t="shared" ref="C72:S72" si="16">SUM(C73:C78)</f>
        <v>1416.32</v>
      </c>
      <c r="D72" s="61">
        <f t="shared" si="16"/>
        <v>1416.32</v>
      </c>
      <c r="E72" s="61">
        <f t="shared" si="3"/>
        <v>390.91999999999996</v>
      </c>
      <c r="F72" s="61">
        <f t="shared" si="16"/>
        <v>211.97</v>
      </c>
      <c r="G72" s="61">
        <f t="shared" si="16"/>
        <v>178.95</v>
      </c>
      <c r="H72" s="61">
        <f t="shared" si="16"/>
        <v>92.990000000000009</v>
      </c>
      <c r="I72" s="61">
        <f t="shared" si="16"/>
        <v>92.990000000000009</v>
      </c>
      <c r="J72" s="61">
        <f t="shared" si="4"/>
        <v>25.798999999999999</v>
      </c>
      <c r="K72" s="61">
        <f t="shared" si="16"/>
        <v>14.15</v>
      </c>
      <c r="L72" s="61">
        <f t="shared" si="16"/>
        <v>11.649000000000001</v>
      </c>
      <c r="M72" s="76">
        <f t="shared" si="16"/>
        <v>5452</v>
      </c>
      <c r="N72" s="76">
        <f t="shared" si="16"/>
        <v>4039</v>
      </c>
      <c r="O72" s="196">
        <f t="shared" si="16"/>
        <v>159.89999999999998</v>
      </c>
      <c r="P72" s="61">
        <f t="shared" si="16"/>
        <v>132.38999999999999</v>
      </c>
      <c r="Q72" s="61">
        <f t="shared" si="16"/>
        <v>138.13</v>
      </c>
      <c r="R72" s="61">
        <f t="shared" si="16"/>
        <v>57.190000000000005</v>
      </c>
      <c r="S72" s="61">
        <f t="shared" si="16"/>
        <v>40.82</v>
      </c>
      <c r="T72" s="61">
        <f t="shared" si="5"/>
        <v>100</v>
      </c>
      <c r="U72" s="196">
        <f>SUM(U73:U78)</f>
        <v>8.74</v>
      </c>
      <c r="V72" s="61">
        <f>SUM(V73:V78)</f>
        <v>8.9499999999999993</v>
      </c>
      <c r="W72" s="61">
        <f t="shared" ref="W72:Y72" si="17">SUM(W73:W78)</f>
        <v>8.84</v>
      </c>
      <c r="X72" s="61">
        <f t="shared" si="17"/>
        <v>3.9</v>
      </c>
      <c r="Y72" s="61">
        <f t="shared" si="17"/>
        <v>2.8090000000000002</v>
      </c>
      <c r="Z72" s="75">
        <f t="shared" si="7"/>
        <v>100</v>
      </c>
      <c r="AA72" s="76">
        <f>SUM(AA73:AA78)</f>
        <v>1560</v>
      </c>
      <c r="AB72" s="76">
        <f>SUM(AB73:AB78)</f>
        <v>930</v>
      </c>
    </row>
    <row r="73" spans="1:28" ht="45" customHeight="1" x14ac:dyDescent="0.5">
      <c r="A73" s="55">
        <v>59</v>
      </c>
      <c r="B73" s="131" t="s">
        <v>219</v>
      </c>
      <c r="C73" s="62">
        <v>46.9</v>
      </c>
      <c r="D73" s="62">
        <v>46.9</v>
      </c>
      <c r="E73" s="62">
        <f t="shared" ref="E73:E101" si="18">F73+G73</f>
        <v>2.92</v>
      </c>
      <c r="F73" s="62">
        <v>2.92</v>
      </c>
      <c r="G73" s="62">
        <v>0</v>
      </c>
      <c r="H73" s="62">
        <v>3.09</v>
      </c>
      <c r="I73" s="62">
        <v>3.09</v>
      </c>
      <c r="J73" s="62">
        <f t="shared" ref="J73:J100" si="19">K73+L73</f>
        <v>0.19</v>
      </c>
      <c r="K73" s="62">
        <v>0.19</v>
      </c>
      <c r="L73" s="62">
        <v>0</v>
      </c>
      <c r="M73" s="116">
        <v>81</v>
      </c>
      <c r="N73" s="116">
        <v>0</v>
      </c>
      <c r="O73" s="197">
        <v>6.09</v>
      </c>
      <c r="P73" s="62">
        <v>0.23</v>
      </c>
      <c r="Q73" s="100">
        <v>0</v>
      </c>
      <c r="R73" s="62">
        <v>1.84</v>
      </c>
      <c r="S73" s="62">
        <v>0</v>
      </c>
      <c r="T73" s="62">
        <f t="shared" ref="T73:T101" si="20">ROUND(IF(O73&lt;&gt;0,MIN(MAX(0,(R73+P73+Q73+S73)/O73*100),100),0),2)</f>
        <v>33.99</v>
      </c>
      <c r="U73" s="197">
        <v>0.33</v>
      </c>
      <c r="V73" s="62">
        <v>0.02</v>
      </c>
      <c r="W73" s="14">
        <v>0</v>
      </c>
      <c r="X73" s="62">
        <v>0.12</v>
      </c>
      <c r="Y73" s="62">
        <v>0</v>
      </c>
      <c r="Z73" s="74">
        <f t="shared" ref="Z73:Z101" si="21">ROUND(IF(U73&lt;&gt;0,MIN(MAX(0,(X73+V73+W73+Y73)/U73*100),100),0),2)</f>
        <v>42.42</v>
      </c>
      <c r="AA73" s="116">
        <v>51</v>
      </c>
      <c r="AB73" s="116">
        <v>0</v>
      </c>
    </row>
    <row r="74" spans="1:28" ht="45" customHeight="1" x14ac:dyDescent="0.5">
      <c r="A74" s="56">
        <v>60</v>
      </c>
      <c r="B74" s="128" t="s">
        <v>220</v>
      </c>
      <c r="C74" s="62">
        <v>332.48</v>
      </c>
      <c r="D74" s="62">
        <v>332.48</v>
      </c>
      <c r="E74" s="62">
        <f t="shared" si="18"/>
        <v>42.019999999999996</v>
      </c>
      <c r="F74" s="62">
        <v>39.489999999999995</v>
      </c>
      <c r="G74" s="62">
        <v>2.5299999999999998</v>
      </c>
      <c r="H74" s="62">
        <v>20.05</v>
      </c>
      <c r="I74" s="62">
        <v>20.05</v>
      </c>
      <c r="J74" s="62">
        <f t="shared" si="19"/>
        <v>2.36</v>
      </c>
      <c r="K74" s="62">
        <v>2.25</v>
      </c>
      <c r="L74" s="62">
        <v>0.11</v>
      </c>
      <c r="M74" s="116">
        <v>1069</v>
      </c>
      <c r="N74" s="116">
        <v>76</v>
      </c>
      <c r="O74" s="197">
        <v>36.909999999999997</v>
      </c>
      <c r="P74" s="62">
        <v>16.39</v>
      </c>
      <c r="Q74" s="100">
        <v>2.5299999999999998</v>
      </c>
      <c r="R74" s="62">
        <v>17.93</v>
      </c>
      <c r="S74" s="62">
        <v>0</v>
      </c>
      <c r="T74" s="62">
        <f t="shared" si="20"/>
        <v>99.84</v>
      </c>
      <c r="U74" s="197">
        <v>2.02</v>
      </c>
      <c r="V74" s="62">
        <v>0.84</v>
      </c>
      <c r="W74" s="14">
        <v>0.11</v>
      </c>
      <c r="X74" s="62">
        <v>1.1100000000000001</v>
      </c>
      <c r="Y74" s="62">
        <v>0</v>
      </c>
      <c r="Z74" s="74">
        <f t="shared" si="21"/>
        <v>100</v>
      </c>
      <c r="AA74" s="116">
        <v>503</v>
      </c>
      <c r="AB74" s="116">
        <v>0</v>
      </c>
    </row>
    <row r="75" spans="1:28" ht="45" customHeight="1" x14ac:dyDescent="0.5">
      <c r="A75" s="56">
        <v>61</v>
      </c>
      <c r="B75" s="132" t="s">
        <v>221</v>
      </c>
      <c r="C75" s="62">
        <v>148.08000000000001</v>
      </c>
      <c r="D75" s="62">
        <v>148.08000000000001</v>
      </c>
      <c r="E75" s="62">
        <f t="shared" si="18"/>
        <v>53.46</v>
      </c>
      <c r="F75" s="62">
        <v>37.1</v>
      </c>
      <c r="G75" s="62">
        <v>16.36</v>
      </c>
      <c r="H75" s="62">
        <v>9.61</v>
      </c>
      <c r="I75" s="62">
        <v>9.61</v>
      </c>
      <c r="J75" s="62">
        <f t="shared" si="19"/>
        <v>3.2610000000000001</v>
      </c>
      <c r="K75" s="62">
        <v>2.16</v>
      </c>
      <c r="L75" s="62">
        <v>1.101</v>
      </c>
      <c r="M75" s="116">
        <v>809</v>
      </c>
      <c r="N75" s="116">
        <v>440</v>
      </c>
      <c r="O75" s="197">
        <v>19.93</v>
      </c>
      <c r="P75" s="62">
        <v>29.17</v>
      </c>
      <c r="Q75" s="100">
        <v>12.48</v>
      </c>
      <c r="R75" s="62">
        <v>5.14</v>
      </c>
      <c r="S75" s="62">
        <v>3.88</v>
      </c>
      <c r="T75" s="62">
        <f t="shared" si="20"/>
        <v>100</v>
      </c>
      <c r="U75" s="197">
        <v>1.0900000000000001</v>
      </c>
      <c r="V75" s="62">
        <v>1.66</v>
      </c>
      <c r="W75" s="14">
        <v>0.81</v>
      </c>
      <c r="X75" s="62">
        <v>0.34</v>
      </c>
      <c r="Y75" s="62">
        <v>0.29099999999999998</v>
      </c>
      <c r="Z75" s="74">
        <f t="shared" si="21"/>
        <v>100</v>
      </c>
      <c r="AA75" s="116">
        <v>105</v>
      </c>
      <c r="AB75" s="116">
        <v>133</v>
      </c>
    </row>
    <row r="76" spans="1:28" ht="45" customHeight="1" x14ac:dyDescent="0.5">
      <c r="A76" s="56">
        <v>62</v>
      </c>
      <c r="B76" s="132" t="s">
        <v>222</v>
      </c>
      <c r="C76" s="62">
        <v>431.33</v>
      </c>
      <c r="D76" s="62">
        <v>431.33</v>
      </c>
      <c r="E76" s="62">
        <f t="shared" si="18"/>
        <v>147.32999999999998</v>
      </c>
      <c r="F76" s="62">
        <v>52.86</v>
      </c>
      <c r="G76" s="62">
        <v>94.47</v>
      </c>
      <c r="H76" s="62">
        <v>29.73</v>
      </c>
      <c r="I76" s="62">
        <v>29.73</v>
      </c>
      <c r="J76" s="62">
        <f t="shared" si="19"/>
        <v>9.9850000000000012</v>
      </c>
      <c r="K76" s="62">
        <v>3.9000000000000004</v>
      </c>
      <c r="L76" s="62">
        <v>6.0850000000000009</v>
      </c>
      <c r="M76" s="116">
        <v>1406</v>
      </c>
      <c r="N76" s="116">
        <v>1898</v>
      </c>
      <c r="O76" s="197">
        <v>40.43</v>
      </c>
      <c r="P76" s="62">
        <v>29.91</v>
      </c>
      <c r="Q76" s="100">
        <v>70.260000000000005</v>
      </c>
      <c r="R76" s="62">
        <v>17.29</v>
      </c>
      <c r="S76" s="62">
        <v>24.21</v>
      </c>
      <c r="T76" s="62">
        <f t="shared" si="20"/>
        <v>100</v>
      </c>
      <c r="U76" s="197">
        <v>2.21</v>
      </c>
      <c r="V76" s="62">
        <v>2.31</v>
      </c>
      <c r="W76" s="14">
        <v>4.4800000000000004</v>
      </c>
      <c r="X76" s="62">
        <v>1.26</v>
      </c>
      <c r="Y76" s="62">
        <v>1.605</v>
      </c>
      <c r="Z76" s="74">
        <f t="shared" si="21"/>
        <v>100</v>
      </c>
      <c r="AA76" s="116">
        <v>483</v>
      </c>
      <c r="AB76" s="116">
        <v>506</v>
      </c>
    </row>
    <row r="77" spans="1:28" ht="45" customHeight="1" x14ac:dyDescent="0.5">
      <c r="A77" s="56">
        <v>63</v>
      </c>
      <c r="B77" s="128" t="s">
        <v>223</v>
      </c>
      <c r="C77" s="62">
        <v>202.1</v>
      </c>
      <c r="D77" s="62">
        <v>202.1</v>
      </c>
      <c r="E77" s="62">
        <f t="shared" si="18"/>
        <v>33.239999999999995</v>
      </c>
      <c r="F77" s="62">
        <v>24.13</v>
      </c>
      <c r="G77" s="62">
        <v>9.11</v>
      </c>
      <c r="H77" s="62">
        <v>12.94</v>
      </c>
      <c r="I77" s="62">
        <v>12.94</v>
      </c>
      <c r="J77" s="62">
        <f t="shared" si="19"/>
        <v>2.13</v>
      </c>
      <c r="K77" s="62">
        <v>1.5899999999999999</v>
      </c>
      <c r="L77" s="62">
        <v>0.54</v>
      </c>
      <c r="M77" s="116">
        <v>642</v>
      </c>
      <c r="N77" s="116">
        <v>237</v>
      </c>
      <c r="O77" s="197">
        <v>19.71</v>
      </c>
      <c r="P77" s="62">
        <v>14.64</v>
      </c>
      <c r="Q77" s="100">
        <v>9.11</v>
      </c>
      <c r="R77" s="62">
        <v>6.73</v>
      </c>
      <c r="S77" s="62">
        <v>0</v>
      </c>
      <c r="T77" s="62">
        <f t="shared" si="20"/>
        <v>100</v>
      </c>
      <c r="U77" s="197">
        <v>1.08</v>
      </c>
      <c r="V77" s="62">
        <v>0.97</v>
      </c>
      <c r="W77" s="14">
        <v>0.54</v>
      </c>
      <c r="X77" s="62">
        <v>0.46</v>
      </c>
      <c r="Y77" s="62">
        <v>0</v>
      </c>
      <c r="Z77" s="74">
        <f t="shared" si="21"/>
        <v>100</v>
      </c>
      <c r="AA77" s="116">
        <v>195</v>
      </c>
      <c r="AB77" s="116">
        <v>0</v>
      </c>
    </row>
    <row r="78" spans="1:28" ht="45" customHeight="1" x14ac:dyDescent="0.5">
      <c r="A78" s="56">
        <v>64</v>
      </c>
      <c r="B78" s="131" t="s">
        <v>224</v>
      </c>
      <c r="C78" s="62">
        <v>255.43</v>
      </c>
      <c r="D78" s="62">
        <v>255.43</v>
      </c>
      <c r="E78" s="62">
        <f t="shared" si="18"/>
        <v>111.95</v>
      </c>
      <c r="F78" s="62">
        <v>55.47</v>
      </c>
      <c r="G78" s="62">
        <v>56.480000000000004</v>
      </c>
      <c r="H78" s="62">
        <v>17.57</v>
      </c>
      <c r="I78" s="62">
        <v>17.57</v>
      </c>
      <c r="J78" s="62">
        <f t="shared" si="19"/>
        <v>7.8730000000000002</v>
      </c>
      <c r="K78" s="62">
        <v>4.0600000000000005</v>
      </c>
      <c r="L78" s="62">
        <v>3.8129999999999997</v>
      </c>
      <c r="M78" s="116">
        <v>1445</v>
      </c>
      <c r="N78" s="116">
        <v>1388</v>
      </c>
      <c r="O78" s="197">
        <v>36.83</v>
      </c>
      <c r="P78" s="62">
        <v>42.05</v>
      </c>
      <c r="Q78" s="100">
        <v>43.75</v>
      </c>
      <c r="R78" s="62">
        <v>8.26</v>
      </c>
      <c r="S78" s="62">
        <v>12.73</v>
      </c>
      <c r="T78" s="62">
        <f t="shared" si="20"/>
        <v>100</v>
      </c>
      <c r="U78" s="197">
        <v>2.0099999999999998</v>
      </c>
      <c r="V78" s="62">
        <v>3.15</v>
      </c>
      <c r="W78" s="14">
        <v>2.9</v>
      </c>
      <c r="X78" s="62">
        <v>0.61</v>
      </c>
      <c r="Y78" s="62">
        <v>0.91300000000000003</v>
      </c>
      <c r="Z78" s="74">
        <f t="shared" si="21"/>
        <v>100</v>
      </c>
      <c r="AA78" s="116">
        <v>223</v>
      </c>
      <c r="AB78" s="116">
        <v>291</v>
      </c>
    </row>
    <row r="79" spans="1:28" ht="45" customHeight="1" x14ac:dyDescent="0.5">
      <c r="A79" s="57"/>
      <c r="B79" s="59" t="s">
        <v>225</v>
      </c>
      <c r="C79" s="61">
        <f t="shared" ref="C79:S79" si="22">SUM(C80:C89)</f>
        <v>1693.9799999999996</v>
      </c>
      <c r="D79" s="61">
        <f t="shared" si="22"/>
        <v>1691.29</v>
      </c>
      <c r="E79" s="61">
        <f t="shared" si="18"/>
        <v>179.34</v>
      </c>
      <c r="F79" s="61">
        <f t="shared" si="22"/>
        <v>163.59</v>
      </c>
      <c r="G79" s="61">
        <f t="shared" si="22"/>
        <v>15.75</v>
      </c>
      <c r="H79" s="61">
        <f t="shared" si="22"/>
        <v>99.88</v>
      </c>
      <c r="I79" s="61">
        <f t="shared" si="22"/>
        <v>99.56</v>
      </c>
      <c r="J79" s="61">
        <f t="shared" si="19"/>
        <v>10.373000000000001</v>
      </c>
      <c r="K79" s="61">
        <f t="shared" si="22"/>
        <v>9.4930000000000003</v>
      </c>
      <c r="L79" s="61">
        <f t="shared" si="22"/>
        <v>0.88</v>
      </c>
      <c r="M79" s="76">
        <f t="shared" si="22"/>
        <v>3992</v>
      </c>
      <c r="N79" s="76">
        <f t="shared" si="22"/>
        <v>490</v>
      </c>
      <c r="O79" s="196">
        <f t="shared" si="22"/>
        <v>149.34</v>
      </c>
      <c r="P79" s="61">
        <f t="shared" si="22"/>
        <v>98.32</v>
      </c>
      <c r="Q79" s="61">
        <f t="shared" si="22"/>
        <v>15.75</v>
      </c>
      <c r="R79" s="61">
        <f t="shared" si="22"/>
        <v>44.35</v>
      </c>
      <c r="S79" s="61">
        <f t="shared" si="22"/>
        <v>0</v>
      </c>
      <c r="T79" s="61">
        <f t="shared" si="20"/>
        <v>100</v>
      </c>
      <c r="U79" s="196">
        <f>SUM(U80:U89)</f>
        <v>8.17</v>
      </c>
      <c r="V79" s="61">
        <f>SUM(V80:V89)</f>
        <v>5.86</v>
      </c>
      <c r="W79" s="61">
        <f t="shared" ref="W79:Y79" si="23">SUM(W80:W89)</f>
        <v>0.88</v>
      </c>
      <c r="X79" s="61">
        <f t="shared" si="23"/>
        <v>2.41</v>
      </c>
      <c r="Y79" s="61">
        <f t="shared" si="23"/>
        <v>0</v>
      </c>
      <c r="Z79" s="75">
        <f t="shared" si="21"/>
        <v>100</v>
      </c>
      <c r="AA79" s="76">
        <f>SUM(AA80:AA89)</f>
        <v>1043</v>
      </c>
      <c r="AB79" s="76">
        <f>SUM(AB80:AB89)</f>
        <v>0</v>
      </c>
    </row>
    <row r="80" spans="1:28" ht="45" customHeight="1" x14ac:dyDescent="0.5">
      <c r="A80" s="56">
        <v>65</v>
      </c>
      <c r="B80" s="133" t="s">
        <v>226</v>
      </c>
      <c r="C80" s="62">
        <v>127.24</v>
      </c>
      <c r="D80" s="62">
        <v>127.24</v>
      </c>
      <c r="E80" s="62">
        <f t="shared" si="18"/>
        <v>16.57</v>
      </c>
      <c r="F80" s="62">
        <v>15.3</v>
      </c>
      <c r="G80" s="62">
        <v>1.27</v>
      </c>
      <c r="H80" s="62">
        <v>8.34</v>
      </c>
      <c r="I80" s="62">
        <v>8.34</v>
      </c>
      <c r="J80" s="62">
        <f t="shared" si="19"/>
        <v>1.08</v>
      </c>
      <c r="K80" s="62">
        <v>0.99</v>
      </c>
      <c r="L80" s="62">
        <v>0.09</v>
      </c>
      <c r="M80" s="116">
        <v>438</v>
      </c>
      <c r="N80" s="116">
        <v>41</v>
      </c>
      <c r="O80" s="197">
        <v>12.57</v>
      </c>
      <c r="P80" s="62">
        <v>12.74</v>
      </c>
      <c r="Q80" s="100">
        <v>1.27</v>
      </c>
      <c r="R80" s="62">
        <v>0.8</v>
      </c>
      <c r="S80" s="62">
        <v>0</v>
      </c>
      <c r="T80" s="62">
        <f t="shared" si="20"/>
        <v>100</v>
      </c>
      <c r="U80" s="197">
        <v>0.69</v>
      </c>
      <c r="V80" s="62">
        <v>0.84</v>
      </c>
      <c r="W80" s="14">
        <v>0.09</v>
      </c>
      <c r="X80" s="62">
        <v>0.05</v>
      </c>
      <c r="Y80" s="62">
        <v>0</v>
      </c>
      <c r="Z80" s="74">
        <f t="shared" si="21"/>
        <v>100</v>
      </c>
      <c r="AA80" s="116">
        <v>24</v>
      </c>
      <c r="AB80" s="116">
        <v>0</v>
      </c>
    </row>
    <row r="81" spans="1:28" ht="45" customHeight="1" x14ac:dyDescent="0.5">
      <c r="A81" s="55">
        <v>66</v>
      </c>
      <c r="B81" s="132" t="s">
        <v>227</v>
      </c>
      <c r="C81" s="62">
        <v>400.36</v>
      </c>
      <c r="D81" s="62">
        <v>397.83</v>
      </c>
      <c r="E81" s="62">
        <f t="shared" si="18"/>
        <v>40.880000000000003</v>
      </c>
      <c r="F81" s="62">
        <v>39.64</v>
      </c>
      <c r="G81" s="62">
        <v>1.24</v>
      </c>
      <c r="H81" s="62">
        <v>22.83</v>
      </c>
      <c r="I81" s="62">
        <v>22.53</v>
      </c>
      <c r="J81" s="62">
        <f t="shared" si="19"/>
        <v>2.33</v>
      </c>
      <c r="K81" s="62">
        <v>2.2800000000000002</v>
      </c>
      <c r="L81" s="62">
        <v>0.05</v>
      </c>
      <c r="M81" s="116">
        <v>899</v>
      </c>
      <c r="N81" s="116">
        <v>24</v>
      </c>
      <c r="O81" s="197">
        <v>23.26</v>
      </c>
      <c r="P81" s="62">
        <v>23.73</v>
      </c>
      <c r="Q81" s="100">
        <v>1.24</v>
      </c>
      <c r="R81" s="62">
        <v>12.65</v>
      </c>
      <c r="S81" s="62">
        <v>0</v>
      </c>
      <c r="T81" s="62">
        <f t="shared" si="20"/>
        <v>100</v>
      </c>
      <c r="U81" s="197">
        <v>1.27</v>
      </c>
      <c r="V81" s="62">
        <v>1.42</v>
      </c>
      <c r="W81" s="14">
        <v>0.05</v>
      </c>
      <c r="X81" s="62">
        <v>0.67</v>
      </c>
      <c r="Y81" s="62">
        <v>0</v>
      </c>
      <c r="Z81" s="74">
        <f t="shared" si="21"/>
        <v>100</v>
      </c>
      <c r="AA81" s="116">
        <v>274</v>
      </c>
      <c r="AB81" s="116">
        <v>0</v>
      </c>
    </row>
    <row r="82" spans="1:28" ht="45" customHeight="1" x14ac:dyDescent="0.5">
      <c r="A82" s="56">
        <v>67</v>
      </c>
      <c r="B82" s="128" t="s">
        <v>228</v>
      </c>
      <c r="C82" s="62">
        <v>488.19</v>
      </c>
      <c r="D82" s="62">
        <v>488.19</v>
      </c>
      <c r="E82" s="62">
        <f t="shared" si="18"/>
        <v>56.49</v>
      </c>
      <c r="F82" s="62">
        <v>56.49</v>
      </c>
      <c r="G82" s="62">
        <v>0</v>
      </c>
      <c r="H82" s="62">
        <v>25.94</v>
      </c>
      <c r="I82" s="62">
        <v>25.94</v>
      </c>
      <c r="J82" s="62">
        <f t="shared" si="19"/>
        <v>2.95</v>
      </c>
      <c r="K82" s="62">
        <v>2.95</v>
      </c>
      <c r="L82" s="62">
        <v>0</v>
      </c>
      <c r="M82" s="116">
        <v>1307</v>
      </c>
      <c r="N82" s="116">
        <v>0</v>
      </c>
      <c r="O82" s="197">
        <v>45.9</v>
      </c>
      <c r="P82" s="62">
        <v>37.43</v>
      </c>
      <c r="Q82" s="100">
        <v>0</v>
      </c>
      <c r="R82" s="62">
        <v>12.63</v>
      </c>
      <c r="S82" s="62">
        <v>0</v>
      </c>
      <c r="T82" s="62">
        <f t="shared" si="20"/>
        <v>100</v>
      </c>
      <c r="U82" s="197">
        <v>2.5099999999999998</v>
      </c>
      <c r="V82" s="62">
        <v>2.0699999999999998</v>
      </c>
      <c r="W82" s="14">
        <v>0</v>
      </c>
      <c r="X82" s="62">
        <v>0.51</v>
      </c>
      <c r="Y82" s="62">
        <v>0</v>
      </c>
      <c r="Z82" s="74">
        <f t="shared" si="21"/>
        <v>100</v>
      </c>
      <c r="AA82" s="116">
        <v>289</v>
      </c>
      <c r="AB82" s="116">
        <v>0</v>
      </c>
    </row>
    <row r="83" spans="1:28" ht="45" customHeight="1" x14ac:dyDescent="0.5">
      <c r="A83" s="56">
        <v>68</v>
      </c>
      <c r="B83" s="128" t="s">
        <v>229</v>
      </c>
      <c r="C83" s="62">
        <v>320.35000000000002</v>
      </c>
      <c r="D83" s="62">
        <v>320.35000000000002</v>
      </c>
      <c r="E83" s="62">
        <f t="shared" si="18"/>
        <v>23.43</v>
      </c>
      <c r="F83" s="62">
        <v>19.98</v>
      </c>
      <c r="G83" s="62">
        <v>3.45</v>
      </c>
      <c r="H83" s="62">
        <v>18.84</v>
      </c>
      <c r="I83" s="62">
        <v>18.84</v>
      </c>
      <c r="J83" s="62">
        <f t="shared" si="19"/>
        <v>1.2400000000000002</v>
      </c>
      <c r="K83" s="62">
        <v>1.1000000000000001</v>
      </c>
      <c r="L83" s="62">
        <v>0.14000000000000001</v>
      </c>
      <c r="M83" s="116">
        <v>461</v>
      </c>
      <c r="N83" s="116">
        <v>159</v>
      </c>
      <c r="O83" s="197">
        <v>32.869999999999997</v>
      </c>
      <c r="P83" s="62">
        <v>11.57</v>
      </c>
      <c r="Q83" s="100">
        <v>3.45</v>
      </c>
      <c r="R83" s="62">
        <v>3.81</v>
      </c>
      <c r="S83" s="62">
        <v>0</v>
      </c>
      <c r="T83" s="62">
        <f t="shared" si="20"/>
        <v>57.29</v>
      </c>
      <c r="U83" s="197">
        <v>1.8</v>
      </c>
      <c r="V83" s="62">
        <v>0.59</v>
      </c>
      <c r="W83" s="14">
        <v>0.14000000000000001</v>
      </c>
      <c r="X83" s="62">
        <v>0.24</v>
      </c>
      <c r="Y83" s="62">
        <v>0</v>
      </c>
      <c r="Z83" s="74">
        <f t="shared" si="21"/>
        <v>53.89</v>
      </c>
      <c r="AA83" s="116">
        <v>95</v>
      </c>
      <c r="AB83" s="116">
        <v>0</v>
      </c>
    </row>
    <row r="84" spans="1:28" ht="45" customHeight="1" x14ac:dyDescent="0.5">
      <c r="A84" s="56">
        <v>69</v>
      </c>
      <c r="B84" s="128" t="s">
        <v>230</v>
      </c>
      <c r="C84" s="62">
        <v>106.98</v>
      </c>
      <c r="D84" s="62">
        <v>106.98</v>
      </c>
      <c r="E84" s="62">
        <f t="shared" si="18"/>
        <v>23.86</v>
      </c>
      <c r="F84" s="62">
        <v>14.46</v>
      </c>
      <c r="G84" s="62">
        <v>9.4</v>
      </c>
      <c r="H84" s="62">
        <v>6.88</v>
      </c>
      <c r="I84" s="62">
        <v>6.88</v>
      </c>
      <c r="J84" s="62">
        <f t="shared" si="19"/>
        <v>1.56</v>
      </c>
      <c r="K84" s="62">
        <v>0.98</v>
      </c>
      <c r="L84" s="62">
        <v>0.57999999999999996</v>
      </c>
      <c r="M84" s="116">
        <v>419</v>
      </c>
      <c r="N84" s="116">
        <v>252</v>
      </c>
      <c r="O84" s="197">
        <v>12.02</v>
      </c>
      <c r="P84" s="62">
        <v>7.99</v>
      </c>
      <c r="Q84" s="100">
        <v>9.4</v>
      </c>
      <c r="R84" s="62">
        <v>4.79</v>
      </c>
      <c r="S84" s="62">
        <v>0</v>
      </c>
      <c r="T84" s="62">
        <f t="shared" si="20"/>
        <v>100</v>
      </c>
      <c r="U84" s="197">
        <v>0.66</v>
      </c>
      <c r="V84" s="62">
        <v>0.6</v>
      </c>
      <c r="W84" s="14">
        <v>0.57999999999999996</v>
      </c>
      <c r="X84" s="62">
        <v>0.28000000000000003</v>
      </c>
      <c r="Y84" s="62">
        <v>0</v>
      </c>
      <c r="Z84" s="74">
        <f t="shared" si="21"/>
        <v>100</v>
      </c>
      <c r="AA84" s="116">
        <v>112</v>
      </c>
      <c r="AB84" s="116">
        <v>0</v>
      </c>
    </row>
    <row r="85" spans="1:28" ht="45" customHeight="1" x14ac:dyDescent="0.5">
      <c r="A85" s="55">
        <v>70</v>
      </c>
      <c r="B85" s="132" t="s">
        <v>231</v>
      </c>
      <c r="C85" s="62">
        <v>80.849999999999994</v>
      </c>
      <c r="D85" s="62">
        <v>80.849999999999994</v>
      </c>
      <c r="E85" s="62">
        <f t="shared" si="18"/>
        <v>4.4000000000000004</v>
      </c>
      <c r="F85" s="62">
        <v>4.4000000000000004</v>
      </c>
      <c r="G85" s="62">
        <v>0</v>
      </c>
      <c r="H85" s="62">
        <v>5.26</v>
      </c>
      <c r="I85" s="62">
        <v>5.26</v>
      </c>
      <c r="J85" s="62">
        <f t="shared" si="19"/>
        <v>0.27</v>
      </c>
      <c r="K85" s="62">
        <v>0.27</v>
      </c>
      <c r="L85" s="62">
        <v>0</v>
      </c>
      <c r="M85" s="116">
        <v>107</v>
      </c>
      <c r="N85" s="116">
        <v>0</v>
      </c>
      <c r="O85" s="197">
        <v>6.65</v>
      </c>
      <c r="P85" s="62">
        <v>0.75</v>
      </c>
      <c r="Q85" s="100">
        <v>0</v>
      </c>
      <c r="R85" s="62">
        <v>2.72</v>
      </c>
      <c r="S85" s="62">
        <v>0</v>
      </c>
      <c r="T85" s="62">
        <f t="shared" si="20"/>
        <v>52.18</v>
      </c>
      <c r="U85" s="197">
        <v>0.36</v>
      </c>
      <c r="V85" s="62">
        <v>7.0000000000000007E-2</v>
      </c>
      <c r="W85" s="14">
        <v>0</v>
      </c>
      <c r="X85" s="62">
        <v>0.15</v>
      </c>
      <c r="Y85" s="62">
        <v>0</v>
      </c>
      <c r="Z85" s="74">
        <f t="shared" si="21"/>
        <v>61.11</v>
      </c>
      <c r="AA85" s="116">
        <v>62</v>
      </c>
      <c r="AB85" s="116">
        <v>0</v>
      </c>
    </row>
    <row r="86" spans="1:28" ht="45" customHeight="1" x14ac:dyDescent="0.5">
      <c r="A86" s="55">
        <v>71</v>
      </c>
      <c r="B86" s="133" t="s">
        <v>232</v>
      </c>
      <c r="C86" s="62">
        <v>10.33</v>
      </c>
      <c r="D86" s="62">
        <v>10.33</v>
      </c>
      <c r="E86" s="62">
        <f t="shared" si="18"/>
        <v>0.71</v>
      </c>
      <c r="F86" s="62">
        <v>0.71</v>
      </c>
      <c r="G86" s="62">
        <v>0</v>
      </c>
      <c r="H86" s="62">
        <v>0.55000000000000004</v>
      </c>
      <c r="I86" s="62">
        <v>0.55000000000000004</v>
      </c>
      <c r="J86" s="62">
        <f t="shared" si="19"/>
        <v>0.04</v>
      </c>
      <c r="K86" s="62">
        <v>0.04</v>
      </c>
      <c r="L86" s="62">
        <v>0</v>
      </c>
      <c r="M86" s="116">
        <v>16</v>
      </c>
      <c r="N86" s="116">
        <v>0</v>
      </c>
      <c r="O86" s="197">
        <v>0.99</v>
      </c>
      <c r="P86" s="62">
        <v>0.08</v>
      </c>
      <c r="Q86" s="100">
        <v>0</v>
      </c>
      <c r="R86" s="62">
        <v>0.49</v>
      </c>
      <c r="S86" s="62">
        <v>0</v>
      </c>
      <c r="T86" s="62">
        <f t="shared" si="20"/>
        <v>57.58</v>
      </c>
      <c r="U86" s="197">
        <v>0.05</v>
      </c>
      <c r="V86" s="62">
        <v>0</v>
      </c>
      <c r="W86" s="14">
        <v>0</v>
      </c>
      <c r="X86" s="62">
        <v>0.03</v>
      </c>
      <c r="Y86" s="62">
        <v>0</v>
      </c>
      <c r="Z86" s="74">
        <f t="shared" si="21"/>
        <v>60</v>
      </c>
      <c r="AA86" s="116">
        <v>11</v>
      </c>
      <c r="AB86" s="116">
        <v>0</v>
      </c>
    </row>
    <row r="87" spans="1:28" ht="45" customHeight="1" x14ac:dyDescent="0.5">
      <c r="A87" s="55">
        <v>72</v>
      </c>
      <c r="B87" s="198" t="s">
        <v>233</v>
      </c>
      <c r="C87" s="62">
        <v>11.82</v>
      </c>
      <c r="D87" s="62">
        <v>11.66</v>
      </c>
      <c r="E87" s="62">
        <f t="shared" si="18"/>
        <v>0.03</v>
      </c>
      <c r="F87" s="62">
        <v>0.03</v>
      </c>
      <c r="G87" s="62">
        <v>0</v>
      </c>
      <c r="H87" s="62">
        <v>0.72</v>
      </c>
      <c r="I87" s="62">
        <v>0.7</v>
      </c>
      <c r="J87" s="62">
        <f t="shared" si="19"/>
        <v>3.0000000000000001E-3</v>
      </c>
      <c r="K87" s="62">
        <v>3.0000000000000001E-3</v>
      </c>
      <c r="L87" s="62">
        <v>0</v>
      </c>
      <c r="M87" s="116">
        <v>1</v>
      </c>
      <c r="N87" s="116">
        <v>0</v>
      </c>
      <c r="O87" s="197">
        <v>0.11</v>
      </c>
      <c r="P87" s="62">
        <v>0.01</v>
      </c>
      <c r="Q87" s="100">
        <v>0</v>
      </c>
      <c r="R87" s="62">
        <v>0</v>
      </c>
      <c r="S87" s="62">
        <v>0</v>
      </c>
      <c r="T87" s="62">
        <f t="shared" si="20"/>
        <v>9.09</v>
      </c>
      <c r="U87" s="197">
        <v>0.01</v>
      </c>
      <c r="V87" s="62">
        <v>0</v>
      </c>
      <c r="W87" s="14">
        <v>0</v>
      </c>
      <c r="X87" s="62">
        <v>0</v>
      </c>
      <c r="Y87" s="62">
        <v>0</v>
      </c>
      <c r="Z87" s="74">
        <f t="shared" si="21"/>
        <v>0</v>
      </c>
      <c r="AA87" s="116">
        <v>0</v>
      </c>
      <c r="AB87" s="116">
        <v>0</v>
      </c>
    </row>
    <row r="88" spans="1:28" ht="45" customHeight="1" x14ac:dyDescent="0.5">
      <c r="A88" s="55">
        <v>73</v>
      </c>
      <c r="B88" s="133" t="s">
        <v>234</v>
      </c>
      <c r="C88" s="62">
        <v>20.52</v>
      </c>
      <c r="D88" s="62">
        <v>20.52</v>
      </c>
      <c r="E88" s="62">
        <f t="shared" si="18"/>
        <v>0.73</v>
      </c>
      <c r="F88" s="62">
        <v>0.73</v>
      </c>
      <c r="G88" s="62">
        <v>0</v>
      </c>
      <c r="H88" s="62">
        <v>1.17</v>
      </c>
      <c r="I88" s="62">
        <v>1.17</v>
      </c>
      <c r="J88" s="62">
        <f t="shared" si="19"/>
        <v>0.06</v>
      </c>
      <c r="K88" s="62">
        <v>0.06</v>
      </c>
      <c r="L88" s="62">
        <v>0</v>
      </c>
      <c r="M88" s="116">
        <v>17</v>
      </c>
      <c r="N88" s="116">
        <v>0</v>
      </c>
      <c r="O88" s="197">
        <v>1.85</v>
      </c>
      <c r="P88" s="62">
        <v>0.47</v>
      </c>
      <c r="Q88" s="100">
        <v>0</v>
      </c>
      <c r="R88" s="62">
        <v>0</v>
      </c>
      <c r="S88" s="62">
        <v>0</v>
      </c>
      <c r="T88" s="62">
        <f t="shared" si="20"/>
        <v>25.41</v>
      </c>
      <c r="U88" s="197">
        <v>0.1</v>
      </c>
      <c r="V88" s="62">
        <v>0.04</v>
      </c>
      <c r="W88" s="14">
        <v>0</v>
      </c>
      <c r="X88" s="62">
        <v>0</v>
      </c>
      <c r="Y88" s="62">
        <v>0</v>
      </c>
      <c r="Z88" s="74">
        <f t="shared" si="21"/>
        <v>40</v>
      </c>
      <c r="AA88" s="116">
        <v>0</v>
      </c>
      <c r="AB88" s="116">
        <v>0</v>
      </c>
    </row>
    <row r="89" spans="1:28" ht="45" customHeight="1" x14ac:dyDescent="0.5">
      <c r="A89" s="55">
        <v>74</v>
      </c>
      <c r="B89" s="131" t="s">
        <v>235</v>
      </c>
      <c r="C89" s="62">
        <v>127.34</v>
      </c>
      <c r="D89" s="62">
        <v>127.34</v>
      </c>
      <c r="E89" s="62">
        <f t="shared" si="18"/>
        <v>12.24</v>
      </c>
      <c r="F89" s="62">
        <v>11.85</v>
      </c>
      <c r="G89" s="62">
        <v>0.39</v>
      </c>
      <c r="H89" s="62">
        <v>9.35</v>
      </c>
      <c r="I89" s="62">
        <v>9.35</v>
      </c>
      <c r="J89" s="62">
        <f t="shared" si="19"/>
        <v>0.84000000000000008</v>
      </c>
      <c r="K89" s="62">
        <v>0.82000000000000006</v>
      </c>
      <c r="L89" s="62">
        <v>0.02</v>
      </c>
      <c r="M89" s="116">
        <v>327</v>
      </c>
      <c r="N89" s="116">
        <v>14</v>
      </c>
      <c r="O89" s="197">
        <v>13.12</v>
      </c>
      <c r="P89" s="62">
        <v>3.55</v>
      </c>
      <c r="Q89" s="100">
        <v>0.39</v>
      </c>
      <c r="R89" s="62">
        <v>6.46</v>
      </c>
      <c r="S89" s="62">
        <v>0</v>
      </c>
      <c r="T89" s="62">
        <f t="shared" si="20"/>
        <v>79.27</v>
      </c>
      <c r="U89" s="197">
        <v>0.72</v>
      </c>
      <c r="V89" s="62">
        <v>0.23</v>
      </c>
      <c r="W89" s="14">
        <v>0.02</v>
      </c>
      <c r="X89" s="62">
        <v>0.48</v>
      </c>
      <c r="Y89" s="62">
        <v>0</v>
      </c>
      <c r="Z89" s="74">
        <f t="shared" si="21"/>
        <v>100</v>
      </c>
      <c r="AA89" s="116">
        <v>176</v>
      </c>
      <c r="AB89" s="116">
        <v>0</v>
      </c>
    </row>
    <row r="90" spans="1:28" ht="45" customHeight="1" x14ac:dyDescent="0.5">
      <c r="A90" s="57"/>
      <c r="B90" s="59" t="s">
        <v>236</v>
      </c>
      <c r="C90" s="61">
        <f t="shared" ref="C90:S90" si="24">SUM(C91:C101)</f>
        <v>1861.3899999999999</v>
      </c>
      <c r="D90" s="61">
        <f t="shared" si="24"/>
        <v>1860.6799999999998</v>
      </c>
      <c r="E90" s="61">
        <f t="shared" si="18"/>
        <v>163.10000000000002</v>
      </c>
      <c r="F90" s="61">
        <f t="shared" si="24"/>
        <v>117.76000000000002</v>
      </c>
      <c r="G90" s="61">
        <f t="shared" si="24"/>
        <v>45.339999999999996</v>
      </c>
      <c r="H90" s="61">
        <f t="shared" si="24"/>
        <v>102.82999999999998</v>
      </c>
      <c r="I90" s="61">
        <f t="shared" si="24"/>
        <v>102.82999999999998</v>
      </c>
      <c r="J90" s="61">
        <f t="shared" si="19"/>
        <v>8.1990000000000016</v>
      </c>
      <c r="K90" s="61">
        <f t="shared" si="24"/>
        <v>5.7700000000000005</v>
      </c>
      <c r="L90" s="61">
        <f t="shared" si="24"/>
        <v>2.4290000000000003</v>
      </c>
      <c r="M90" s="76">
        <f t="shared" si="24"/>
        <v>2622</v>
      </c>
      <c r="N90" s="76">
        <f t="shared" si="24"/>
        <v>1055</v>
      </c>
      <c r="O90" s="196">
        <f t="shared" si="24"/>
        <v>166.19999999999996</v>
      </c>
      <c r="P90" s="61">
        <f t="shared" si="24"/>
        <v>68.909999999999982</v>
      </c>
      <c r="Q90" s="61">
        <f t="shared" si="24"/>
        <v>34.869999999999997</v>
      </c>
      <c r="R90" s="61">
        <f t="shared" si="24"/>
        <v>25.57</v>
      </c>
      <c r="S90" s="61">
        <f t="shared" si="24"/>
        <v>10.47</v>
      </c>
      <c r="T90" s="61">
        <f t="shared" si="20"/>
        <v>84.13</v>
      </c>
      <c r="U90" s="196">
        <f>SUM(U91:U101)</f>
        <v>9.06</v>
      </c>
      <c r="V90" s="61">
        <f>SUM(V91:V101)</f>
        <v>3.1199999999999997</v>
      </c>
      <c r="W90" s="61">
        <f t="shared" ref="W90:Y90" si="25">SUM(W91:W101)</f>
        <v>1.8599999999999999</v>
      </c>
      <c r="X90" s="61">
        <f t="shared" si="25"/>
        <v>1.2700000000000002</v>
      </c>
      <c r="Y90" s="61">
        <f t="shared" si="25"/>
        <v>0.56899999999999995</v>
      </c>
      <c r="Z90" s="75">
        <f t="shared" si="21"/>
        <v>75.260000000000005</v>
      </c>
      <c r="AA90" s="76">
        <f>SUM(AA91:AA101)</f>
        <v>621</v>
      </c>
      <c r="AB90" s="76">
        <f>SUM(AB91:AB101)</f>
        <v>238</v>
      </c>
    </row>
    <row r="91" spans="1:28" ht="45" customHeight="1" x14ac:dyDescent="0.5">
      <c r="A91" s="55">
        <v>75</v>
      </c>
      <c r="B91" s="128" t="s">
        <v>237</v>
      </c>
      <c r="C91" s="62">
        <v>124.16</v>
      </c>
      <c r="D91" s="62">
        <v>124.16</v>
      </c>
      <c r="E91" s="62">
        <f t="shared" si="18"/>
        <v>13.24</v>
      </c>
      <c r="F91" s="62">
        <v>13.24</v>
      </c>
      <c r="G91" s="62">
        <v>0</v>
      </c>
      <c r="H91" s="62">
        <v>7.06</v>
      </c>
      <c r="I91" s="62">
        <v>7.06</v>
      </c>
      <c r="J91" s="62">
        <f t="shared" si="19"/>
        <v>0.54</v>
      </c>
      <c r="K91" s="62">
        <v>0.54</v>
      </c>
      <c r="L91" s="62">
        <v>0</v>
      </c>
      <c r="M91" s="116">
        <v>303</v>
      </c>
      <c r="N91" s="116">
        <v>0</v>
      </c>
      <c r="O91" s="197">
        <v>12.5</v>
      </c>
      <c r="P91" s="62">
        <v>5.37</v>
      </c>
      <c r="Q91" s="100">
        <v>0</v>
      </c>
      <c r="R91" s="62">
        <v>6.12</v>
      </c>
      <c r="S91" s="62">
        <v>0</v>
      </c>
      <c r="T91" s="62">
        <f t="shared" si="20"/>
        <v>91.92</v>
      </c>
      <c r="U91" s="197">
        <v>0.68</v>
      </c>
      <c r="V91" s="62">
        <v>0.22</v>
      </c>
      <c r="W91" s="14">
        <v>0</v>
      </c>
      <c r="X91" s="62">
        <v>0.22</v>
      </c>
      <c r="Y91" s="62">
        <v>0</v>
      </c>
      <c r="Z91" s="74">
        <f t="shared" si="21"/>
        <v>64.709999999999994</v>
      </c>
      <c r="AA91" s="116">
        <v>140</v>
      </c>
      <c r="AB91" s="116">
        <v>0</v>
      </c>
    </row>
    <row r="92" spans="1:28" ht="45" customHeight="1" x14ac:dyDescent="0.5">
      <c r="A92" s="55">
        <v>76</v>
      </c>
      <c r="B92" s="198" t="s">
        <v>238</v>
      </c>
      <c r="C92" s="62">
        <v>78.069999999999993</v>
      </c>
      <c r="D92" s="62">
        <v>78.069999999999993</v>
      </c>
      <c r="E92" s="62">
        <f t="shared" si="18"/>
        <v>2.3200000000000003</v>
      </c>
      <c r="F92" s="62">
        <v>2.3200000000000003</v>
      </c>
      <c r="G92" s="62">
        <v>0</v>
      </c>
      <c r="H92" s="62">
        <v>4.38</v>
      </c>
      <c r="I92" s="62">
        <v>4.38</v>
      </c>
      <c r="J92" s="62">
        <f t="shared" si="19"/>
        <v>0.13</v>
      </c>
      <c r="K92" s="62">
        <v>0.13</v>
      </c>
      <c r="L92" s="62">
        <v>0</v>
      </c>
      <c r="M92" s="116">
        <v>56</v>
      </c>
      <c r="N92" s="116">
        <v>0</v>
      </c>
      <c r="O92" s="197">
        <v>7.39</v>
      </c>
      <c r="P92" s="62">
        <v>0.18</v>
      </c>
      <c r="Q92" s="100">
        <v>0</v>
      </c>
      <c r="R92" s="62">
        <v>1.1100000000000001</v>
      </c>
      <c r="S92" s="62">
        <v>0</v>
      </c>
      <c r="T92" s="62">
        <f t="shared" si="20"/>
        <v>17.46</v>
      </c>
      <c r="U92" s="197">
        <v>0.4</v>
      </c>
      <c r="V92" s="62">
        <v>0.01</v>
      </c>
      <c r="W92" s="14">
        <v>0</v>
      </c>
      <c r="X92" s="62">
        <v>0.06</v>
      </c>
      <c r="Y92" s="62">
        <v>0</v>
      </c>
      <c r="Z92" s="74">
        <f t="shared" si="21"/>
        <v>17.5</v>
      </c>
      <c r="AA92" s="116">
        <v>28</v>
      </c>
      <c r="AB92" s="116">
        <v>0</v>
      </c>
    </row>
    <row r="93" spans="1:28" ht="45" customHeight="1" x14ac:dyDescent="0.5">
      <c r="A93" s="55">
        <v>77</v>
      </c>
      <c r="B93" s="198" t="s">
        <v>239</v>
      </c>
      <c r="C93" s="62">
        <v>87.65</v>
      </c>
      <c r="D93" s="62">
        <v>87.65</v>
      </c>
      <c r="E93" s="62">
        <f t="shared" si="18"/>
        <v>1.81</v>
      </c>
      <c r="F93" s="62">
        <v>1.81</v>
      </c>
      <c r="G93" s="62">
        <v>0</v>
      </c>
      <c r="H93" s="62">
        <v>5.07</v>
      </c>
      <c r="I93" s="62">
        <v>5.07</v>
      </c>
      <c r="J93" s="62">
        <f t="shared" si="19"/>
        <v>0.12000000000000001</v>
      </c>
      <c r="K93" s="62">
        <v>0.12000000000000001</v>
      </c>
      <c r="L93" s="62">
        <v>0</v>
      </c>
      <c r="M93" s="116">
        <v>33</v>
      </c>
      <c r="N93" s="116">
        <v>0</v>
      </c>
      <c r="O93" s="197">
        <v>6.07</v>
      </c>
      <c r="P93" s="62">
        <v>0.74</v>
      </c>
      <c r="Q93" s="100">
        <v>0</v>
      </c>
      <c r="R93" s="62">
        <v>0.22</v>
      </c>
      <c r="S93" s="62">
        <v>0</v>
      </c>
      <c r="T93" s="62">
        <f t="shared" si="20"/>
        <v>15.82</v>
      </c>
      <c r="U93" s="197">
        <v>0.33</v>
      </c>
      <c r="V93" s="62">
        <v>0.05</v>
      </c>
      <c r="W93" s="14">
        <v>0</v>
      </c>
      <c r="X93" s="62">
        <v>0.02</v>
      </c>
      <c r="Y93" s="62">
        <v>0</v>
      </c>
      <c r="Z93" s="74">
        <f t="shared" si="21"/>
        <v>21.21</v>
      </c>
      <c r="AA93" s="116">
        <v>5</v>
      </c>
      <c r="AB93" s="116">
        <v>0</v>
      </c>
    </row>
    <row r="94" spans="1:28" ht="45" customHeight="1" x14ac:dyDescent="0.5">
      <c r="A94" s="56">
        <v>78</v>
      </c>
      <c r="B94" s="133" t="s">
        <v>240</v>
      </c>
      <c r="C94" s="62">
        <v>33.94</v>
      </c>
      <c r="D94" s="62">
        <v>33.94</v>
      </c>
      <c r="E94" s="62">
        <f t="shared" si="18"/>
        <v>9.48</v>
      </c>
      <c r="F94" s="62">
        <v>8.18</v>
      </c>
      <c r="G94" s="62">
        <v>1.3</v>
      </c>
      <c r="H94" s="62">
        <v>1.63</v>
      </c>
      <c r="I94" s="62">
        <v>1.63</v>
      </c>
      <c r="J94" s="62">
        <f t="shared" si="19"/>
        <v>0.47000000000000003</v>
      </c>
      <c r="K94" s="62">
        <v>0.41000000000000003</v>
      </c>
      <c r="L94" s="62">
        <v>0.06</v>
      </c>
      <c r="M94" s="116">
        <v>183</v>
      </c>
      <c r="N94" s="116">
        <v>26</v>
      </c>
      <c r="O94" s="197">
        <v>5.83</v>
      </c>
      <c r="P94" s="62">
        <v>4.55</v>
      </c>
      <c r="Q94" s="100">
        <v>1.3</v>
      </c>
      <c r="R94" s="62">
        <v>2.81</v>
      </c>
      <c r="S94" s="62">
        <v>0</v>
      </c>
      <c r="T94" s="62">
        <f t="shared" si="20"/>
        <v>100</v>
      </c>
      <c r="U94" s="197">
        <v>0.32</v>
      </c>
      <c r="V94" s="62">
        <v>0.21</v>
      </c>
      <c r="W94" s="14">
        <v>0.06</v>
      </c>
      <c r="X94" s="62">
        <v>0.15</v>
      </c>
      <c r="Y94" s="62">
        <v>0</v>
      </c>
      <c r="Z94" s="74">
        <f t="shared" si="21"/>
        <v>100</v>
      </c>
      <c r="AA94" s="116">
        <v>62</v>
      </c>
      <c r="AB94" s="116">
        <v>0</v>
      </c>
    </row>
    <row r="95" spans="1:28" ht="45" customHeight="1" x14ac:dyDescent="0.5">
      <c r="A95" s="55">
        <v>79</v>
      </c>
      <c r="B95" s="128" t="s">
        <v>241</v>
      </c>
      <c r="C95" s="62">
        <v>9.82</v>
      </c>
      <c r="D95" s="62">
        <v>9.82</v>
      </c>
      <c r="E95" s="62">
        <f t="shared" si="18"/>
        <v>4.67</v>
      </c>
      <c r="F95" s="62">
        <v>2.86</v>
      </c>
      <c r="G95" s="62">
        <v>1.81</v>
      </c>
      <c r="H95" s="62">
        <v>0.36</v>
      </c>
      <c r="I95" s="62">
        <v>0.36</v>
      </c>
      <c r="J95" s="62">
        <f t="shared" si="19"/>
        <v>0.2</v>
      </c>
      <c r="K95" s="62">
        <v>0.12</v>
      </c>
      <c r="L95" s="62">
        <v>0.08</v>
      </c>
      <c r="M95" s="116">
        <v>54</v>
      </c>
      <c r="N95" s="116">
        <v>43</v>
      </c>
      <c r="O95" s="197">
        <v>0.91</v>
      </c>
      <c r="P95" s="62">
        <v>2.74</v>
      </c>
      <c r="Q95" s="100">
        <v>1.81</v>
      </c>
      <c r="R95" s="62">
        <v>0</v>
      </c>
      <c r="S95" s="62">
        <v>0</v>
      </c>
      <c r="T95" s="62">
        <f t="shared" si="20"/>
        <v>100</v>
      </c>
      <c r="U95" s="197">
        <v>0.05</v>
      </c>
      <c r="V95" s="62">
        <v>0.11</v>
      </c>
      <c r="W95" s="14">
        <v>0.08</v>
      </c>
      <c r="X95" s="62">
        <v>0</v>
      </c>
      <c r="Y95" s="62">
        <v>0</v>
      </c>
      <c r="Z95" s="74">
        <f t="shared" si="21"/>
        <v>100</v>
      </c>
      <c r="AA95" s="116">
        <v>0</v>
      </c>
      <c r="AB95" s="116">
        <v>0</v>
      </c>
    </row>
    <row r="96" spans="1:28" ht="45" customHeight="1" x14ac:dyDescent="0.5">
      <c r="A96" s="55">
        <v>80</v>
      </c>
      <c r="B96" s="199" t="s">
        <v>242</v>
      </c>
      <c r="C96" s="62">
        <v>105.93</v>
      </c>
      <c r="D96" s="62">
        <v>105.93</v>
      </c>
      <c r="E96" s="62">
        <f t="shared" si="18"/>
        <v>12.83</v>
      </c>
      <c r="F96" s="62">
        <v>12.59</v>
      </c>
      <c r="G96" s="62">
        <v>0.24</v>
      </c>
      <c r="H96" s="62">
        <v>6.2</v>
      </c>
      <c r="I96" s="62">
        <v>6.2</v>
      </c>
      <c r="J96" s="62">
        <f t="shared" si="19"/>
        <v>0.54</v>
      </c>
      <c r="K96" s="62">
        <v>0.53</v>
      </c>
      <c r="L96" s="62">
        <v>0.01</v>
      </c>
      <c r="M96" s="116">
        <v>294</v>
      </c>
      <c r="N96" s="116">
        <v>5</v>
      </c>
      <c r="O96" s="197">
        <v>10.76</v>
      </c>
      <c r="P96" s="62">
        <v>10.29</v>
      </c>
      <c r="Q96" s="100">
        <v>0.24</v>
      </c>
      <c r="R96" s="62">
        <v>0.79</v>
      </c>
      <c r="S96" s="62">
        <v>0</v>
      </c>
      <c r="T96" s="62">
        <f t="shared" si="20"/>
        <v>100</v>
      </c>
      <c r="U96" s="197">
        <v>0.59</v>
      </c>
      <c r="V96" s="62">
        <v>0.4</v>
      </c>
      <c r="W96" s="14">
        <v>0.01</v>
      </c>
      <c r="X96" s="62">
        <v>0.04</v>
      </c>
      <c r="Y96" s="62">
        <v>0</v>
      </c>
      <c r="Z96" s="74">
        <f t="shared" si="21"/>
        <v>76.27</v>
      </c>
      <c r="AA96" s="116">
        <v>23</v>
      </c>
      <c r="AB96" s="116">
        <v>0</v>
      </c>
    </row>
    <row r="97" spans="1:28" ht="45" customHeight="1" x14ac:dyDescent="0.5">
      <c r="A97" s="55">
        <v>81</v>
      </c>
      <c r="B97" s="132" t="s">
        <v>243</v>
      </c>
      <c r="C97" s="62">
        <v>98.88</v>
      </c>
      <c r="D97" s="62">
        <v>98.88</v>
      </c>
      <c r="E97" s="62">
        <f t="shared" si="18"/>
        <v>8.86</v>
      </c>
      <c r="F97" s="62">
        <v>8.74</v>
      </c>
      <c r="G97" s="62">
        <v>0.12</v>
      </c>
      <c r="H97" s="62">
        <v>7.13</v>
      </c>
      <c r="I97" s="62">
        <v>7.13</v>
      </c>
      <c r="J97" s="62">
        <f t="shared" si="19"/>
        <v>0.57000000000000006</v>
      </c>
      <c r="K97" s="62">
        <v>0.54</v>
      </c>
      <c r="L97" s="62">
        <v>0.03</v>
      </c>
      <c r="M97" s="116">
        <v>195</v>
      </c>
      <c r="N97" s="116">
        <v>4</v>
      </c>
      <c r="O97" s="197">
        <v>6.94</v>
      </c>
      <c r="P97" s="62">
        <v>4.58</v>
      </c>
      <c r="Q97" s="100">
        <v>0.12</v>
      </c>
      <c r="R97" s="62">
        <v>3.19</v>
      </c>
      <c r="S97" s="62">
        <v>0</v>
      </c>
      <c r="T97" s="62">
        <f t="shared" si="20"/>
        <v>100</v>
      </c>
      <c r="U97" s="197">
        <v>0.38</v>
      </c>
      <c r="V97" s="62">
        <v>0.33</v>
      </c>
      <c r="W97" s="14">
        <v>0.03</v>
      </c>
      <c r="X97" s="62">
        <v>0.15</v>
      </c>
      <c r="Y97" s="62">
        <v>0</v>
      </c>
      <c r="Z97" s="74">
        <f t="shared" si="21"/>
        <v>100</v>
      </c>
      <c r="AA97" s="116">
        <v>58</v>
      </c>
      <c r="AB97" s="116">
        <v>0</v>
      </c>
    </row>
    <row r="98" spans="1:28" ht="45" customHeight="1" x14ac:dyDescent="0.5">
      <c r="A98" s="55">
        <v>82</v>
      </c>
      <c r="B98" s="132" t="s">
        <v>244</v>
      </c>
      <c r="C98" s="62">
        <v>1156.56</v>
      </c>
      <c r="D98" s="62">
        <v>1156.56</v>
      </c>
      <c r="E98" s="62">
        <f t="shared" si="18"/>
        <v>39.720000000000006</v>
      </c>
      <c r="F98" s="62">
        <v>39.720000000000006</v>
      </c>
      <c r="G98" s="62">
        <v>0</v>
      </c>
      <c r="H98" s="62">
        <v>61.82</v>
      </c>
      <c r="I98" s="62">
        <v>61.82</v>
      </c>
      <c r="J98" s="62">
        <f t="shared" si="19"/>
        <v>1.98</v>
      </c>
      <c r="K98" s="62">
        <v>1.98</v>
      </c>
      <c r="L98" s="62">
        <v>0</v>
      </c>
      <c r="M98" s="116">
        <v>858</v>
      </c>
      <c r="N98" s="116">
        <v>0</v>
      </c>
      <c r="O98" s="197">
        <v>96.29</v>
      </c>
      <c r="P98" s="62">
        <v>24.63</v>
      </c>
      <c r="Q98" s="100">
        <v>0</v>
      </c>
      <c r="R98" s="62">
        <v>1.59</v>
      </c>
      <c r="S98" s="62">
        <v>0</v>
      </c>
      <c r="T98" s="62">
        <f t="shared" si="20"/>
        <v>27.23</v>
      </c>
      <c r="U98" s="197">
        <v>5.24</v>
      </c>
      <c r="V98" s="62">
        <v>1.06</v>
      </c>
      <c r="W98" s="14">
        <v>0</v>
      </c>
      <c r="X98" s="62">
        <v>0.12</v>
      </c>
      <c r="Y98" s="62">
        <v>0</v>
      </c>
      <c r="Z98" s="74">
        <f t="shared" si="21"/>
        <v>22.52</v>
      </c>
      <c r="AA98" s="116">
        <v>63</v>
      </c>
      <c r="AB98" s="116">
        <v>0</v>
      </c>
    </row>
    <row r="99" spans="1:28" ht="45" customHeight="1" x14ac:dyDescent="0.5">
      <c r="A99" s="55">
        <v>83</v>
      </c>
      <c r="B99" s="128" t="s">
        <v>245</v>
      </c>
      <c r="C99" s="62">
        <v>87.84</v>
      </c>
      <c r="D99" s="62">
        <v>87.84</v>
      </c>
      <c r="E99" s="62">
        <f t="shared" si="18"/>
        <v>61.94</v>
      </c>
      <c r="F99" s="62">
        <v>23.68</v>
      </c>
      <c r="G99" s="62">
        <v>38.26</v>
      </c>
      <c r="H99" s="62">
        <v>4.33</v>
      </c>
      <c r="I99" s="62">
        <v>4.33</v>
      </c>
      <c r="J99" s="62">
        <f t="shared" si="19"/>
        <v>3.2290000000000001</v>
      </c>
      <c r="K99" s="62">
        <v>1.1800000000000002</v>
      </c>
      <c r="L99" s="62">
        <v>2.0489999999999999</v>
      </c>
      <c r="M99" s="116">
        <v>541</v>
      </c>
      <c r="N99" s="116">
        <v>904</v>
      </c>
      <c r="O99" s="197">
        <v>13.42</v>
      </c>
      <c r="P99" s="62">
        <v>13.99</v>
      </c>
      <c r="Q99" s="100">
        <v>27.79</v>
      </c>
      <c r="R99" s="62">
        <v>7.81</v>
      </c>
      <c r="S99" s="62">
        <v>10.47</v>
      </c>
      <c r="T99" s="62">
        <f t="shared" si="20"/>
        <v>100</v>
      </c>
      <c r="U99" s="197">
        <v>0.73</v>
      </c>
      <c r="V99" s="62">
        <v>0.67</v>
      </c>
      <c r="W99" s="14">
        <v>1.48</v>
      </c>
      <c r="X99" s="62">
        <v>0.4</v>
      </c>
      <c r="Y99" s="62">
        <v>0.56899999999999995</v>
      </c>
      <c r="Z99" s="74">
        <f t="shared" si="21"/>
        <v>100</v>
      </c>
      <c r="AA99" s="116">
        <v>194</v>
      </c>
      <c r="AB99" s="116">
        <v>238</v>
      </c>
    </row>
    <row r="100" spans="1:28" ht="45" customHeight="1" x14ac:dyDescent="0.5">
      <c r="A100" s="55">
        <v>84</v>
      </c>
      <c r="B100" s="132" t="s">
        <v>246</v>
      </c>
      <c r="C100" s="62">
        <v>64.17</v>
      </c>
      <c r="D100" s="62">
        <v>63.46</v>
      </c>
      <c r="E100" s="62">
        <f t="shared" si="18"/>
        <v>5.65</v>
      </c>
      <c r="F100" s="62">
        <v>3.79</v>
      </c>
      <c r="G100" s="62">
        <v>1.86</v>
      </c>
      <c r="H100" s="62">
        <v>3.88</v>
      </c>
      <c r="I100" s="62">
        <v>3.88</v>
      </c>
      <c r="J100" s="62">
        <f t="shared" si="19"/>
        <v>0.3</v>
      </c>
      <c r="K100" s="62">
        <v>0.18</v>
      </c>
      <c r="L100" s="62">
        <v>0.12</v>
      </c>
      <c r="M100" s="116">
        <v>85</v>
      </c>
      <c r="N100" s="116">
        <v>39</v>
      </c>
      <c r="O100" s="197">
        <v>5.42</v>
      </c>
      <c r="P100" s="62">
        <v>1.1000000000000001</v>
      </c>
      <c r="Q100" s="100">
        <v>1.86</v>
      </c>
      <c r="R100" s="62">
        <v>1.93</v>
      </c>
      <c r="S100" s="62">
        <v>0</v>
      </c>
      <c r="T100" s="62">
        <f t="shared" si="20"/>
        <v>90.22</v>
      </c>
      <c r="U100" s="197">
        <v>0.3</v>
      </c>
      <c r="V100" s="62">
        <v>0.03</v>
      </c>
      <c r="W100" s="14">
        <v>0.12</v>
      </c>
      <c r="X100" s="62">
        <v>0.11</v>
      </c>
      <c r="Y100" s="62">
        <v>0</v>
      </c>
      <c r="Z100" s="74">
        <f t="shared" si="21"/>
        <v>86.67</v>
      </c>
      <c r="AA100" s="116">
        <v>48</v>
      </c>
      <c r="AB100" s="116">
        <v>0</v>
      </c>
    </row>
    <row r="101" spans="1:28" ht="45" customHeight="1" x14ac:dyDescent="0.5">
      <c r="A101" s="55">
        <v>85</v>
      </c>
      <c r="B101" s="132" t="s">
        <v>247</v>
      </c>
      <c r="C101" s="62">
        <v>14.37</v>
      </c>
      <c r="D101" s="62">
        <v>14.37</v>
      </c>
      <c r="E101" s="62">
        <f t="shared" si="18"/>
        <v>2.58</v>
      </c>
      <c r="F101" s="62">
        <v>0.83</v>
      </c>
      <c r="G101" s="62">
        <v>1.75</v>
      </c>
      <c r="H101" s="62">
        <v>0.97</v>
      </c>
      <c r="I101" s="62">
        <v>0.97</v>
      </c>
      <c r="J101" s="62">
        <f>K101+L101</f>
        <v>0.12</v>
      </c>
      <c r="K101" s="62">
        <v>0.04</v>
      </c>
      <c r="L101" s="62">
        <v>0.08</v>
      </c>
      <c r="M101" s="116">
        <v>20</v>
      </c>
      <c r="N101" s="116">
        <v>34</v>
      </c>
      <c r="O101" s="197">
        <v>0.67</v>
      </c>
      <c r="P101" s="62">
        <v>0.74</v>
      </c>
      <c r="Q101" s="100">
        <v>1.75</v>
      </c>
      <c r="R101" s="62">
        <v>0</v>
      </c>
      <c r="S101" s="62">
        <v>0</v>
      </c>
      <c r="T101" s="62">
        <f t="shared" si="20"/>
        <v>100</v>
      </c>
      <c r="U101" s="197">
        <v>0.04</v>
      </c>
      <c r="V101" s="62">
        <v>0.03</v>
      </c>
      <c r="W101" s="14">
        <v>0.08</v>
      </c>
      <c r="X101" s="62">
        <v>0</v>
      </c>
      <c r="Y101" s="62">
        <v>0</v>
      </c>
      <c r="Z101" s="74">
        <f t="shared" si="21"/>
        <v>100</v>
      </c>
      <c r="AA101" s="116">
        <v>0</v>
      </c>
      <c r="AB101" s="116">
        <v>0</v>
      </c>
    </row>
  </sheetData>
  <autoFilter ref="A7:AB101" xr:uid="{00000000-0009-0000-0000-000009000000}"/>
  <mergeCells count="11">
    <mergeCell ref="AA4:AB4"/>
    <mergeCell ref="A1:AB1"/>
    <mergeCell ref="A3:A6"/>
    <mergeCell ref="B3:B6"/>
    <mergeCell ref="C3:N3"/>
    <mergeCell ref="O3:AB3"/>
    <mergeCell ref="C4:G4"/>
    <mergeCell ref="H4:L4"/>
    <mergeCell ref="M4:N4"/>
    <mergeCell ref="O4:T4"/>
    <mergeCell ref="U4:Z4"/>
  </mergeCells>
  <conditionalFormatting sqref="T29:T39 T41:T48 T50:T56 T58:T71 T73:T78 T80:T89 T10:T13 T15:T27 T91:T101">
    <cfRule type="cellIs" dxfId="5" priority="1" operator="greaterThan">
      <formula>50</formula>
    </cfRule>
    <cfRule type="cellIs" dxfId="4" priority="2" operator="between">
      <formula>25</formula>
      <formula>50</formula>
    </cfRule>
    <cfRule type="cellIs" dxfId="3" priority="3" operator="lessThan">
      <formula>25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1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I104"/>
  <sheetViews>
    <sheetView view="pageBreakPreview" zoomScale="37" zoomScaleNormal="60" zoomScaleSheetLayoutView="37" workbookViewId="0">
      <pane xSplit="2" ySplit="11" topLeftCell="G94" activePane="bottomRight" state="frozen"/>
      <selection pane="topRight" activeCell="C1" sqref="C1"/>
      <selection pane="bottomLeft" activeCell="A11" sqref="A11"/>
      <selection pane="bottomRight" activeCell="I102" sqref="I102"/>
    </sheetView>
  </sheetViews>
  <sheetFormatPr defaultColWidth="9.140625" defaultRowHeight="18.75" x14ac:dyDescent="0.3"/>
  <cols>
    <col min="1" max="1" width="15" style="35" customWidth="1"/>
    <col min="2" max="2" width="82.42578125" style="35" customWidth="1"/>
    <col min="3" max="3" width="50.7109375" style="35" customWidth="1"/>
    <col min="4" max="4" width="39" style="35" customWidth="1"/>
    <col min="5" max="27" width="50.7109375" style="35" customWidth="1"/>
    <col min="28" max="35" width="24.7109375" style="35" customWidth="1"/>
    <col min="36" max="16384" width="9.140625" style="35"/>
  </cols>
  <sheetData>
    <row r="1" spans="1:35" x14ac:dyDescent="0.3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Z1" s="316"/>
      <c r="AA1" s="316"/>
    </row>
    <row r="2" spans="1:35" ht="32.25" customHeight="1" x14ac:dyDescent="0.55000000000000004">
      <c r="A2" s="290" t="s">
        <v>99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317"/>
      <c r="W2" s="317"/>
      <c r="X2" s="317"/>
      <c r="Y2" s="317"/>
      <c r="Z2" s="317"/>
      <c r="AA2" s="317"/>
    </row>
    <row r="3" spans="1:35" ht="27" customHeight="1" x14ac:dyDescent="0.55000000000000004">
      <c r="A3" s="108" t="s">
        <v>276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7"/>
      <c r="W3" s="187"/>
      <c r="X3" s="187"/>
      <c r="Y3" s="187"/>
      <c r="Z3" s="187"/>
      <c r="AA3" s="187"/>
    </row>
    <row r="4" spans="1:35" ht="27" customHeight="1" x14ac:dyDescent="0.55000000000000004">
      <c r="A4" s="108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7"/>
      <c r="W4" s="187"/>
      <c r="X4" s="187"/>
      <c r="Y4" s="187"/>
      <c r="Z4" s="187"/>
      <c r="AA4" s="187"/>
    </row>
    <row r="5" spans="1:35" s="37" customFormat="1" ht="35.25" x14ac:dyDescent="0.3">
      <c r="A5" s="287" t="s">
        <v>1</v>
      </c>
      <c r="B5" s="285" t="s">
        <v>98</v>
      </c>
      <c r="C5" s="287" t="s">
        <v>97</v>
      </c>
      <c r="D5" s="181"/>
      <c r="E5" s="287" t="s">
        <v>96</v>
      </c>
      <c r="F5" s="287" t="s">
        <v>95</v>
      </c>
      <c r="G5" s="287"/>
      <c r="H5" s="287"/>
      <c r="I5" s="287" t="s">
        <v>94</v>
      </c>
      <c r="J5" s="287" t="s">
        <v>93</v>
      </c>
      <c r="K5" s="181"/>
      <c r="L5" s="287" t="s">
        <v>92</v>
      </c>
      <c r="M5" s="287"/>
      <c r="N5" s="287"/>
      <c r="O5" s="287" t="s">
        <v>91</v>
      </c>
      <c r="P5" s="320" t="s">
        <v>90</v>
      </c>
      <c r="Q5" s="320"/>
      <c r="R5" s="320"/>
      <c r="S5" s="287" t="s">
        <v>89</v>
      </c>
      <c r="T5" s="287"/>
      <c r="U5" s="287"/>
      <c r="V5" s="287" t="s">
        <v>88</v>
      </c>
      <c r="W5" s="287" t="s">
        <v>87</v>
      </c>
      <c r="X5" s="287"/>
      <c r="Y5" s="287"/>
      <c r="Z5" s="287" t="s">
        <v>86</v>
      </c>
      <c r="AA5" s="287" t="s">
        <v>85</v>
      </c>
      <c r="AB5" s="30"/>
      <c r="AC5" s="30"/>
      <c r="AD5" s="30"/>
      <c r="AE5" s="30"/>
      <c r="AF5" s="30"/>
      <c r="AG5" s="30"/>
      <c r="AH5" s="30"/>
      <c r="AI5" s="30"/>
    </row>
    <row r="6" spans="1:35" s="37" customFormat="1" ht="35.25" x14ac:dyDescent="0.3">
      <c r="A6" s="287"/>
      <c r="B6" s="285"/>
      <c r="C6" s="287"/>
      <c r="D6" s="181"/>
      <c r="E6" s="287"/>
      <c r="F6" s="287" t="s">
        <v>109</v>
      </c>
      <c r="G6" s="287" t="s">
        <v>84</v>
      </c>
      <c r="H6" s="287" t="s">
        <v>110</v>
      </c>
      <c r="I6" s="287"/>
      <c r="J6" s="287"/>
      <c r="K6" s="181"/>
      <c r="L6" s="287" t="s">
        <v>109</v>
      </c>
      <c r="M6" s="287" t="s">
        <v>84</v>
      </c>
      <c r="N6" s="287" t="s">
        <v>110</v>
      </c>
      <c r="O6" s="287"/>
      <c r="P6" s="287" t="s">
        <v>83</v>
      </c>
      <c r="Q6" s="287" t="s">
        <v>82</v>
      </c>
      <c r="R6" s="303" t="s">
        <v>81</v>
      </c>
      <c r="S6" s="303" t="s">
        <v>80</v>
      </c>
      <c r="T6" s="303" t="s">
        <v>79</v>
      </c>
      <c r="U6" s="303" t="s">
        <v>78</v>
      </c>
      <c r="V6" s="287"/>
      <c r="W6" s="287" t="s">
        <v>109</v>
      </c>
      <c r="X6" s="287" t="s">
        <v>84</v>
      </c>
      <c r="Y6" s="287" t="s">
        <v>110</v>
      </c>
      <c r="Z6" s="287"/>
      <c r="AA6" s="287"/>
      <c r="AB6" s="30"/>
      <c r="AC6" s="30"/>
      <c r="AD6" s="30"/>
      <c r="AE6" s="30"/>
      <c r="AF6" s="30"/>
      <c r="AG6" s="30"/>
      <c r="AH6" s="30"/>
      <c r="AI6" s="30"/>
    </row>
    <row r="7" spans="1:35" s="37" customFormat="1" ht="35.25" x14ac:dyDescent="0.3">
      <c r="A7" s="287"/>
      <c r="B7" s="285"/>
      <c r="C7" s="287"/>
      <c r="D7" s="181"/>
      <c r="E7" s="287"/>
      <c r="F7" s="287"/>
      <c r="G7" s="287"/>
      <c r="H7" s="287"/>
      <c r="I7" s="287"/>
      <c r="J7" s="287"/>
      <c r="K7" s="181"/>
      <c r="L7" s="287"/>
      <c r="M7" s="287"/>
      <c r="N7" s="287"/>
      <c r="O7" s="287"/>
      <c r="P7" s="287"/>
      <c r="Q7" s="287"/>
      <c r="R7" s="298"/>
      <c r="S7" s="298"/>
      <c r="T7" s="298"/>
      <c r="U7" s="298"/>
      <c r="V7" s="287"/>
      <c r="W7" s="287"/>
      <c r="X7" s="287"/>
      <c r="Y7" s="287"/>
      <c r="Z7" s="287"/>
      <c r="AA7" s="287"/>
      <c r="AB7" s="30"/>
      <c r="AC7" s="30"/>
      <c r="AD7" s="30"/>
      <c r="AE7" s="30"/>
      <c r="AF7" s="30"/>
      <c r="AG7" s="30"/>
      <c r="AH7" s="30"/>
      <c r="AI7" s="30"/>
    </row>
    <row r="8" spans="1:35" s="37" customFormat="1" ht="35.25" x14ac:dyDescent="0.3">
      <c r="A8" s="287"/>
      <c r="B8" s="285"/>
      <c r="C8" s="287"/>
      <c r="D8" s="181"/>
      <c r="E8" s="287"/>
      <c r="F8" s="287"/>
      <c r="G8" s="287"/>
      <c r="H8" s="287"/>
      <c r="I8" s="318"/>
      <c r="J8" s="287"/>
      <c r="K8" s="181"/>
      <c r="L8" s="287"/>
      <c r="M8" s="287"/>
      <c r="N8" s="287"/>
      <c r="O8" s="318"/>
      <c r="P8" s="287"/>
      <c r="Q8" s="287"/>
      <c r="R8" s="319"/>
      <c r="S8" s="319"/>
      <c r="T8" s="319"/>
      <c r="U8" s="319"/>
      <c r="V8" s="321"/>
      <c r="W8" s="287"/>
      <c r="X8" s="287"/>
      <c r="Y8" s="287"/>
      <c r="Z8" s="318"/>
      <c r="AA8" s="318"/>
      <c r="AB8" s="38"/>
      <c r="AC8" s="38"/>
      <c r="AD8" s="38"/>
      <c r="AE8" s="38"/>
      <c r="AF8" s="38"/>
      <c r="AG8" s="38"/>
      <c r="AH8" s="38"/>
      <c r="AI8" s="38"/>
    </row>
    <row r="9" spans="1:35" s="37" customFormat="1" ht="35.25" x14ac:dyDescent="0.3">
      <c r="A9" s="287"/>
      <c r="B9" s="285"/>
      <c r="C9" s="180" t="s">
        <v>77</v>
      </c>
      <c r="D9" s="180"/>
      <c r="E9" s="180" t="s">
        <v>77</v>
      </c>
      <c r="F9" s="180" t="s">
        <v>77</v>
      </c>
      <c r="G9" s="180" t="s">
        <v>77</v>
      </c>
      <c r="H9" s="180" t="s">
        <v>77</v>
      </c>
      <c r="I9" s="180" t="s">
        <v>77</v>
      </c>
      <c r="J9" s="180" t="s">
        <v>77</v>
      </c>
      <c r="K9" s="180"/>
      <c r="L9" s="180" t="s">
        <v>77</v>
      </c>
      <c r="M9" s="180" t="s">
        <v>77</v>
      </c>
      <c r="N9" s="180" t="s">
        <v>77</v>
      </c>
      <c r="O9" s="180" t="s">
        <v>77</v>
      </c>
      <c r="P9" s="180" t="s">
        <v>10</v>
      </c>
      <c r="Q9" s="180" t="s">
        <v>10</v>
      </c>
      <c r="R9" s="180" t="s">
        <v>10</v>
      </c>
      <c r="S9" s="180" t="s">
        <v>77</v>
      </c>
      <c r="T9" s="180" t="s">
        <v>77</v>
      </c>
      <c r="U9" s="180" t="s">
        <v>77</v>
      </c>
      <c r="V9" s="180" t="s">
        <v>77</v>
      </c>
      <c r="W9" s="180" t="s">
        <v>77</v>
      </c>
      <c r="X9" s="180" t="s">
        <v>77</v>
      </c>
      <c r="Y9" s="180" t="s">
        <v>77</v>
      </c>
      <c r="Z9" s="180" t="s">
        <v>77</v>
      </c>
      <c r="AA9" s="180" t="s">
        <v>10</v>
      </c>
      <c r="AB9" s="30"/>
      <c r="AC9" s="30"/>
      <c r="AD9" s="30"/>
      <c r="AE9" s="30"/>
      <c r="AF9" s="30"/>
      <c r="AG9" s="30"/>
      <c r="AH9" s="30"/>
      <c r="AI9" s="30"/>
    </row>
    <row r="10" spans="1:35" ht="48" customHeight="1" x14ac:dyDescent="0.35">
      <c r="A10" s="2">
        <v>1</v>
      </c>
      <c r="B10" s="2">
        <v>2</v>
      </c>
      <c r="C10" s="2">
        <v>3</v>
      </c>
      <c r="D10" s="2"/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02" t="s">
        <v>279</v>
      </c>
      <c r="L10" s="2">
        <v>10</v>
      </c>
      <c r="M10" s="2">
        <v>11</v>
      </c>
      <c r="N10" s="2">
        <v>12</v>
      </c>
      <c r="O10" s="2">
        <v>13</v>
      </c>
      <c r="P10" s="2">
        <v>14</v>
      </c>
      <c r="Q10" s="2">
        <v>15</v>
      </c>
      <c r="R10" s="2">
        <v>16</v>
      </c>
      <c r="S10" s="2">
        <v>17</v>
      </c>
      <c r="T10" s="2">
        <v>18</v>
      </c>
      <c r="U10" s="2">
        <v>19</v>
      </c>
      <c r="V10" s="2">
        <v>20</v>
      </c>
      <c r="W10" s="2">
        <v>21</v>
      </c>
      <c r="X10" s="2">
        <v>22</v>
      </c>
      <c r="Y10" s="2">
        <v>23</v>
      </c>
      <c r="Z10" s="2">
        <v>24</v>
      </c>
      <c r="AA10" s="2">
        <v>25</v>
      </c>
      <c r="AB10" s="27"/>
      <c r="AC10" s="27"/>
      <c r="AD10" s="27"/>
      <c r="AE10" s="27"/>
      <c r="AF10" s="27"/>
      <c r="AG10" s="27"/>
      <c r="AH10" s="27"/>
      <c r="AI10" s="27"/>
    </row>
    <row r="11" spans="1:35" s="36" customFormat="1" ht="48" customHeight="1" x14ac:dyDescent="0.3">
      <c r="A11" s="3"/>
      <c r="B11" s="104" t="s">
        <v>11</v>
      </c>
      <c r="C11" s="119">
        <f t="shared" ref="C11:O11" si="0">SUM(C12,C31,C43,C52,C60,C75,C82,C93)</f>
        <v>70804.533749999988</v>
      </c>
      <c r="D11" s="111">
        <f>F11+G11+H11</f>
        <v>53425.465959189998</v>
      </c>
      <c r="E11" s="111">
        <f t="shared" si="0"/>
        <v>97212.7</v>
      </c>
      <c r="F11" s="201">
        <f t="shared" si="0"/>
        <v>30829.418241040003</v>
      </c>
      <c r="G11" s="201">
        <f t="shared" si="0"/>
        <v>14992.254218059999</v>
      </c>
      <c r="H11" s="201">
        <f t="shared" si="0"/>
        <v>7603.7935000899997</v>
      </c>
      <c r="I11" s="119">
        <f t="shared" si="0"/>
        <v>0</v>
      </c>
      <c r="J11" s="119">
        <f t="shared" si="0"/>
        <v>0.17427843000000001</v>
      </c>
      <c r="K11" s="119">
        <f>L11+M11+N11</f>
        <v>31235.109825330001</v>
      </c>
      <c r="L11" s="119">
        <f t="shared" si="0"/>
        <v>25455.45156252</v>
      </c>
      <c r="M11" s="119">
        <f t="shared" si="0"/>
        <v>5610.5028111499996</v>
      </c>
      <c r="N11" s="119">
        <f t="shared" si="0"/>
        <v>169.15545166000001</v>
      </c>
      <c r="O11" s="119">
        <f t="shared" si="0"/>
        <v>252.71651926000001</v>
      </c>
      <c r="P11" s="113">
        <f>IF(C11&lt;&gt;0,((L11+M11+N11)/C11)*100,0)</f>
        <v>44.114561838111115</v>
      </c>
      <c r="Q11" s="113">
        <f>IF(E11&lt;&gt;0,((L11+M11+N11)/E11)*100,0)</f>
        <v>32.130688506059393</v>
      </c>
      <c r="R11" s="113">
        <f>IF((F11+G11+H11)&lt;&gt;0,((L11+M11+N11)/(F11+G11+H11))*100,0)</f>
        <v>58.464833697827736</v>
      </c>
      <c r="S11" s="111">
        <f t="shared" ref="S11:Z11" si="1">SUM(S12,S31,S43,S52,S60,S75,S82,S93)</f>
        <v>17379.067790809997</v>
      </c>
      <c r="T11" s="119">
        <f t="shared" si="1"/>
        <v>17671.026576690001</v>
      </c>
      <c r="U11" s="119">
        <f t="shared" si="1"/>
        <v>4519.1552787399996</v>
      </c>
      <c r="V11" s="119">
        <f t="shared" si="1"/>
        <v>41882.938785340004</v>
      </c>
      <c r="W11" s="119">
        <f t="shared" si="1"/>
        <v>8091.9597398799997</v>
      </c>
      <c r="X11" s="119">
        <f t="shared" si="1"/>
        <v>918.66639175</v>
      </c>
      <c r="Y11" s="119">
        <f t="shared" si="1"/>
        <v>0.87631157999999998</v>
      </c>
      <c r="Z11" s="119">
        <f t="shared" si="1"/>
        <v>23.12156594</v>
      </c>
      <c r="AA11" s="111">
        <f>IF(V11&lt;&gt;0,((W11+X11+Y11)/V11)*100,0)</f>
        <v>21.515926782015196</v>
      </c>
    </row>
    <row r="12" spans="1:35" ht="48" customHeight="1" x14ac:dyDescent="0.3">
      <c r="A12" s="54"/>
      <c r="B12" s="104" t="s">
        <v>155</v>
      </c>
      <c r="C12" s="120">
        <f t="shared" ref="C12" si="2">SUM(C13:C30)</f>
        <v>7842.3482796899989</v>
      </c>
      <c r="D12" s="111">
        <f t="shared" ref="D12:D75" si="3">F12+G12+H12</f>
        <v>5339.1854471899996</v>
      </c>
      <c r="E12" s="111">
        <f t="shared" ref="E12:O12" si="4">SUM(E13:E30)</f>
        <v>9866.83</v>
      </c>
      <c r="F12" s="201">
        <f t="shared" si="4"/>
        <v>3608.5867652699999</v>
      </c>
      <c r="G12" s="201">
        <f t="shared" si="4"/>
        <v>1151.0222429599999</v>
      </c>
      <c r="H12" s="201">
        <f t="shared" si="4"/>
        <v>579.57643896000002</v>
      </c>
      <c r="I12" s="120">
        <f t="shared" si="4"/>
        <v>0</v>
      </c>
      <c r="J12" s="120">
        <f t="shared" si="4"/>
        <v>0</v>
      </c>
      <c r="K12" s="119">
        <f t="shared" ref="K12:K75" si="5">L12+M12+N12</f>
        <v>3059.1668630099998</v>
      </c>
      <c r="L12" s="119">
        <f t="shared" si="4"/>
        <v>2647.3207270299999</v>
      </c>
      <c r="M12" s="119">
        <f t="shared" si="4"/>
        <v>411.84613598000004</v>
      </c>
      <c r="N12" s="119">
        <f t="shared" si="4"/>
        <v>0</v>
      </c>
      <c r="O12" s="120">
        <f t="shared" si="4"/>
        <v>42.420376109999999</v>
      </c>
      <c r="P12" s="114">
        <f t="shared" ref="P12:P75" si="6">IF(C12&lt;&gt;0,((L12+M12+N12)/C12)*100,0)</f>
        <v>39.008301517704666</v>
      </c>
      <c r="Q12" s="114">
        <f t="shared" ref="Q12:Q75" si="7">IF(E12&lt;&gt;0,((L12+M12+N12)/E12)*100,0)</f>
        <v>31.004556306432761</v>
      </c>
      <c r="R12" s="114">
        <f t="shared" ref="R12:R75" si="8">IF((F12+G12+H12)&lt;&gt;0,((L12+M12+N12)/(F12+G12+H12))*100,0)</f>
        <v>57.296508863913544</v>
      </c>
      <c r="S12" s="111">
        <f t="shared" ref="S12:Z12" si="9">SUM(S13:S30)</f>
        <v>2503.1628324999997</v>
      </c>
      <c r="T12" s="120">
        <f t="shared" si="9"/>
        <v>1572.5563772500002</v>
      </c>
      <c r="U12" s="120">
        <f t="shared" si="9"/>
        <v>707.46220693000009</v>
      </c>
      <c r="V12" s="120">
        <f t="shared" si="9"/>
        <v>3139.2260807900002</v>
      </c>
      <c r="W12" s="119">
        <f t="shared" si="9"/>
        <v>739.08055934000004</v>
      </c>
      <c r="X12" s="119">
        <f t="shared" si="9"/>
        <v>26.481570899999994</v>
      </c>
      <c r="Y12" s="119">
        <f t="shared" si="9"/>
        <v>0</v>
      </c>
      <c r="Z12" s="120">
        <f t="shared" si="9"/>
        <v>15.787072630000001</v>
      </c>
      <c r="AA12" s="111">
        <f t="shared" ref="AA12:AA75" si="10">IF(V12&lt;&gt;0,((W12+X12+Y12)/V12)*100,0)</f>
        <v>24.386970244823619</v>
      </c>
    </row>
    <row r="13" spans="1:35" ht="48" customHeight="1" x14ac:dyDescent="0.3">
      <c r="A13" s="105">
        <v>1</v>
      </c>
      <c r="B13" s="106" t="s">
        <v>156</v>
      </c>
      <c r="C13" s="121">
        <v>392.15555339000002</v>
      </c>
      <c r="D13" s="112">
        <f t="shared" si="3"/>
        <v>387.82089020000001</v>
      </c>
      <c r="E13" s="112">
        <v>582.27</v>
      </c>
      <c r="F13" s="97">
        <v>197.70693681</v>
      </c>
      <c r="G13" s="97">
        <v>133.07976737000001</v>
      </c>
      <c r="H13" s="97">
        <v>57.03418602</v>
      </c>
      <c r="I13" s="121">
        <v>0</v>
      </c>
      <c r="J13" s="121">
        <v>0</v>
      </c>
      <c r="K13" s="119">
        <f t="shared" si="5"/>
        <v>251.41566501</v>
      </c>
      <c r="L13" s="121">
        <v>127.35199170999999</v>
      </c>
      <c r="M13" s="121">
        <v>124.0636733</v>
      </c>
      <c r="N13" s="121">
        <v>0</v>
      </c>
      <c r="O13" s="121">
        <v>0</v>
      </c>
      <c r="P13" s="110">
        <f t="shared" si="6"/>
        <v>64.111208635611561</v>
      </c>
      <c r="Q13" s="110">
        <f t="shared" si="7"/>
        <v>43.178536591272092</v>
      </c>
      <c r="R13" s="110">
        <f t="shared" si="8"/>
        <v>64.827777812676473</v>
      </c>
      <c r="S13" s="112">
        <f>C13-F13-G13-H13</f>
        <v>4.3346631900000077</v>
      </c>
      <c r="T13" s="121">
        <v>136.40522519000001</v>
      </c>
      <c r="U13" s="121">
        <v>0</v>
      </c>
      <c r="V13" s="121">
        <v>55.893200810000003</v>
      </c>
      <c r="W13" s="121">
        <v>12.44201294</v>
      </c>
      <c r="X13" s="121">
        <v>9.9432716600000006</v>
      </c>
      <c r="Y13" s="121">
        <v>0</v>
      </c>
      <c r="Z13" s="121">
        <v>0</v>
      </c>
      <c r="AA13" s="112">
        <f t="shared" si="10"/>
        <v>40.05010318892846</v>
      </c>
    </row>
    <row r="14" spans="1:35" ht="48" customHeight="1" x14ac:dyDescent="0.3">
      <c r="A14" s="105">
        <v>2</v>
      </c>
      <c r="B14" s="106" t="s">
        <v>157</v>
      </c>
      <c r="C14" s="121">
        <v>139.51673861</v>
      </c>
      <c r="D14" s="112">
        <f t="shared" si="3"/>
        <v>82.743398909999996</v>
      </c>
      <c r="E14" s="112">
        <v>139.22</v>
      </c>
      <c r="F14" s="97">
        <v>62.28338463</v>
      </c>
      <c r="G14" s="97">
        <v>20.460014279999999</v>
      </c>
      <c r="H14" s="97">
        <v>0</v>
      </c>
      <c r="I14" s="121">
        <v>0</v>
      </c>
      <c r="J14" s="121">
        <v>0</v>
      </c>
      <c r="K14" s="119">
        <f t="shared" si="5"/>
        <v>82.743398909999996</v>
      </c>
      <c r="L14" s="121">
        <v>62.28338463</v>
      </c>
      <c r="M14" s="121">
        <v>20.460014279999999</v>
      </c>
      <c r="N14" s="121">
        <v>0</v>
      </c>
      <c r="O14" s="121">
        <v>0</v>
      </c>
      <c r="P14" s="110">
        <f t="shared" si="6"/>
        <v>59.307148184776501</v>
      </c>
      <c r="Q14" s="110">
        <f t="shared" si="7"/>
        <v>59.433557613848585</v>
      </c>
      <c r="R14" s="110">
        <f t="shared" si="8"/>
        <v>100</v>
      </c>
      <c r="S14" s="112">
        <f t="shared" ref="S14:S77" si="11">C14-F14-G14-H14</f>
        <v>56.773339700000008</v>
      </c>
      <c r="T14" s="121">
        <v>0</v>
      </c>
      <c r="U14" s="121">
        <v>0</v>
      </c>
      <c r="V14" s="121">
        <v>7.4296176599999999</v>
      </c>
      <c r="W14" s="121">
        <v>2.2833648200000001</v>
      </c>
      <c r="X14" s="121">
        <v>0</v>
      </c>
      <c r="Y14" s="121">
        <v>0</v>
      </c>
      <c r="Z14" s="121">
        <v>0</v>
      </c>
      <c r="AA14" s="112">
        <f t="shared" si="10"/>
        <v>30.733274907177393</v>
      </c>
    </row>
    <row r="15" spans="1:35" ht="48" customHeight="1" x14ac:dyDescent="0.3">
      <c r="A15" s="56">
        <v>3</v>
      </c>
      <c r="B15" s="106" t="s">
        <v>158</v>
      </c>
      <c r="C15" s="121">
        <v>763.68322263000005</v>
      </c>
      <c r="D15" s="112">
        <f t="shared" si="3"/>
        <v>683.18457342999989</v>
      </c>
      <c r="E15" s="112">
        <v>1145.01</v>
      </c>
      <c r="F15" s="97">
        <v>370.31453643999998</v>
      </c>
      <c r="G15" s="97">
        <v>198.47163019999999</v>
      </c>
      <c r="H15" s="97">
        <v>114.39840679</v>
      </c>
      <c r="I15" s="121">
        <v>0</v>
      </c>
      <c r="J15" s="121">
        <v>0</v>
      </c>
      <c r="K15" s="119">
        <f t="shared" si="5"/>
        <v>504.50016196000001</v>
      </c>
      <c r="L15" s="121">
        <v>370.31453643999998</v>
      </c>
      <c r="M15" s="121">
        <v>134.18562552</v>
      </c>
      <c r="N15" s="121">
        <v>0</v>
      </c>
      <c r="O15" s="121">
        <v>0</v>
      </c>
      <c r="P15" s="110">
        <f t="shared" si="6"/>
        <v>66.061443673279086</v>
      </c>
      <c r="Q15" s="110">
        <f t="shared" si="7"/>
        <v>44.0607647059851</v>
      </c>
      <c r="R15" s="110">
        <f t="shared" si="8"/>
        <v>73.84536794018986</v>
      </c>
      <c r="S15" s="112">
        <f t="shared" si="11"/>
        <v>80.498649200000074</v>
      </c>
      <c r="T15" s="121">
        <v>178.68441146999999</v>
      </c>
      <c r="U15" s="121">
        <v>0</v>
      </c>
      <c r="V15" s="121">
        <v>23.367489559999999</v>
      </c>
      <c r="W15" s="121">
        <v>8.6837834600000008</v>
      </c>
      <c r="X15" s="121">
        <v>0</v>
      </c>
      <c r="Y15" s="121">
        <v>0</v>
      </c>
      <c r="Z15" s="121">
        <v>0</v>
      </c>
      <c r="AA15" s="112">
        <f t="shared" si="10"/>
        <v>37.161815939632334</v>
      </c>
    </row>
    <row r="16" spans="1:35" ht="48" customHeight="1" x14ac:dyDescent="0.3">
      <c r="A16" s="56">
        <v>4</v>
      </c>
      <c r="B16" s="106" t="s">
        <v>159</v>
      </c>
      <c r="C16" s="121">
        <v>274.02508440999998</v>
      </c>
      <c r="D16" s="112">
        <f t="shared" si="3"/>
        <v>271.78980042999996</v>
      </c>
      <c r="E16" s="112">
        <v>355.08</v>
      </c>
      <c r="F16" s="97">
        <v>192.51711950999999</v>
      </c>
      <c r="G16" s="97">
        <v>54.947783080000001</v>
      </c>
      <c r="H16" s="97">
        <v>24.324897839999998</v>
      </c>
      <c r="I16" s="121">
        <v>0</v>
      </c>
      <c r="J16" s="121">
        <v>0</v>
      </c>
      <c r="K16" s="119">
        <f t="shared" si="5"/>
        <v>192.15822568000002</v>
      </c>
      <c r="L16" s="121">
        <v>151.53868668000001</v>
      </c>
      <c r="M16" s="121">
        <v>40.619539000000003</v>
      </c>
      <c r="N16" s="121">
        <v>0</v>
      </c>
      <c r="O16" s="121">
        <v>0</v>
      </c>
      <c r="P16" s="110">
        <f t="shared" si="6"/>
        <v>70.12431949203976</v>
      </c>
      <c r="Q16" s="110">
        <f t="shared" si="7"/>
        <v>54.116882302579704</v>
      </c>
      <c r="R16" s="110">
        <f t="shared" si="8"/>
        <v>70.701043738942943</v>
      </c>
      <c r="S16" s="112">
        <f t="shared" si="11"/>
        <v>2.2352839799999913</v>
      </c>
      <c r="T16" s="121">
        <v>79.631574749999999</v>
      </c>
      <c r="U16" s="121">
        <v>0</v>
      </c>
      <c r="V16" s="121">
        <v>12.55886046</v>
      </c>
      <c r="W16" s="121">
        <v>2.9815174899999999</v>
      </c>
      <c r="X16" s="121">
        <v>0.74364901000000005</v>
      </c>
      <c r="Y16" s="121">
        <v>0</v>
      </c>
      <c r="Z16" s="121">
        <v>0</v>
      </c>
      <c r="AA16" s="112">
        <f t="shared" si="10"/>
        <v>29.661660083449959</v>
      </c>
    </row>
    <row r="17" spans="1:27" ht="48" customHeight="1" x14ac:dyDescent="0.3">
      <c r="A17" s="56">
        <v>5</v>
      </c>
      <c r="B17" s="107" t="s">
        <v>160</v>
      </c>
      <c r="C17" s="121">
        <v>0</v>
      </c>
      <c r="D17" s="112">
        <f t="shared" si="3"/>
        <v>0</v>
      </c>
      <c r="E17" s="112">
        <v>0</v>
      </c>
      <c r="F17" s="97">
        <v>0</v>
      </c>
      <c r="G17" s="97">
        <v>0</v>
      </c>
      <c r="H17" s="97">
        <v>0</v>
      </c>
      <c r="I17" s="121">
        <v>0</v>
      </c>
      <c r="J17" s="121">
        <v>0</v>
      </c>
      <c r="K17" s="119">
        <f t="shared" si="5"/>
        <v>0</v>
      </c>
      <c r="L17" s="121">
        <v>0</v>
      </c>
      <c r="M17" s="121">
        <v>0</v>
      </c>
      <c r="N17" s="121">
        <v>0</v>
      </c>
      <c r="O17" s="121">
        <v>0</v>
      </c>
      <c r="P17" s="110">
        <f t="shared" si="6"/>
        <v>0</v>
      </c>
      <c r="Q17" s="110">
        <f t="shared" si="7"/>
        <v>0</v>
      </c>
      <c r="R17" s="110">
        <f t="shared" si="8"/>
        <v>0</v>
      </c>
      <c r="S17" s="112">
        <f t="shared" si="11"/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12">
        <f t="shared" si="10"/>
        <v>0</v>
      </c>
    </row>
    <row r="18" spans="1:27" ht="48" customHeight="1" x14ac:dyDescent="0.3">
      <c r="A18" s="105">
        <v>6</v>
      </c>
      <c r="B18" s="106" t="s">
        <v>161</v>
      </c>
      <c r="C18" s="121">
        <v>129.52839001999999</v>
      </c>
      <c r="D18" s="112">
        <f t="shared" si="3"/>
        <v>101.61964365999999</v>
      </c>
      <c r="E18" s="112">
        <v>179.71</v>
      </c>
      <c r="F18" s="97">
        <v>70.315411359999999</v>
      </c>
      <c r="G18" s="97">
        <v>15.619788</v>
      </c>
      <c r="H18" s="97">
        <v>15.684444299999999</v>
      </c>
      <c r="I18" s="121">
        <v>0</v>
      </c>
      <c r="J18" s="121">
        <v>0</v>
      </c>
      <c r="K18" s="119">
        <f t="shared" si="5"/>
        <v>67.918516699999998</v>
      </c>
      <c r="L18" s="121">
        <v>67.918516699999998</v>
      </c>
      <c r="M18" s="121">
        <v>0</v>
      </c>
      <c r="N18" s="121">
        <v>0</v>
      </c>
      <c r="O18" s="121">
        <v>0</v>
      </c>
      <c r="P18" s="110">
        <f t="shared" si="6"/>
        <v>52.435235773032431</v>
      </c>
      <c r="Q18" s="110">
        <f t="shared" si="7"/>
        <v>37.793398642256967</v>
      </c>
      <c r="R18" s="110">
        <f t="shared" si="8"/>
        <v>66.836011477507668</v>
      </c>
      <c r="S18" s="112">
        <f t="shared" si="11"/>
        <v>27.908746359999991</v>
      </c>
      <c r="T18" s="121">
        <v>33.701126960000003</v>
      </c>
      <c r="U18" s="121">
        <v>0</v>
      </c>
      <c r="V18" s="121">
        <v>7.7331424999999996</v>
      </c>
      <c r="W18" s="121">
        <v>4.3623903400000001</v>
      </c>
      <c r="X18" s="121">
        <v>0</v>
      </c>
      <c r="Y18" s="121">
        <v>0</v>
      </c>
      <c r="Z18" s="121">
        <v>0</v>
      </c>
      <c r="AA18" s="112">
        <f t="shared" si="10"/>
        <v>56.411611967579809</v>
      </c>
    </row>
    <row r="19" spans="1:27" ht="48" customHeight="1" x14ac:dyDescent="0.3">
      <c r="A19" s="105">
        <v>7</v>
      </c>
      <c r="B19" s="107" t="s">
        <v>162</v>
      </c>
      <c r="C19" s="121">
        <v>489.85728167000002</v>
      </c>
      <c r="D19" s="112">
        <f t="shared" si="3"/>
        <v>295.70521925000003</v>
      </c>
      <c r="E19" s="112">
        <v>489.86</v>
      </c>
      <c r="F19" s="97">
        <v>216.52559475000001</v>
      </c>
      <c r="G19" s="97">
        <v>79.179624500000003</v>
      </c>
      <c r="H19" s="97">
        <v>0</v>
      </c>
      <c r="I19" s="121">
        <v>0</v>
      </c>
      <c r="J19" s="121">
        <v>0</v>
      </c>
      <c r="K19" s="119">
        <f t="shared" si="5"/>
        <v>109.42878954</v>
      </c>
      <c r="L19" s="121">
        <v>109.42878954</v>
      </c>
      <c r="M19" s="121">
        <v>0</v>
      </c>
      <c r="N19" s="121">
        <v>0</v>
      </c>
      <c r="O19" s="121">
        <v>13.412627519999999</v>
      </c>
      <c r="P19" s="110">
        <f t="shared" si="6"/>
        <v>22.338912502625284</v>
      </c>
      <c r="Q19" s="110">
        <f t="shared" si="7"/>
        <v>22.338788539582737</v>
      </c>
      <c r="R19" s="110">
        <f t="shared" si="8"/>
        <v>37.006039263542689</v>
      </c>
      <c r="S19" s="112">
        <f t="shared" si="11"/>
        <v>194.15206242000005</v>
      </c>
      <c r="T19" s="121">
        <v>172.86380219</v>
      </c>
      <c r="U19" s="121">
        <v>13.412627519999999</v>
      </c>
      <c r="V19" s="121">
        <v>499.18568212999998</v>
      </c>
      <c r="W19" s="121">
        <v>52.960210140000001</v>
      </c>
      <c r="X19" s="121">
        <v>0</v>
      </c>
      <c r="Y19" s="121">
        <v>0</v>
      </c>
      <c r="Z19" s="121">
        <v>14.5023575</v>
      </c>
      <c r="AA19" s="112">
        <f t="shared" si="10"/>
        <v>10.609320746945599</v>
      </c>
    </row>
    <row r="20" spans="1:27" ht="48" customHeight="1" x14ac:dyDescent="0.3">
      <c r="A20" s="105">
        <v>8</v>
      </c>
      <c r="B20" s="106" t="s">
        <v>163</v>
      </c>
      <c r="C20" s="121">
        <v>472.50454502000002</v>
      </c>
      <c r="D20" s="112">
        <f t="shared" si="3"/>
        <v>339.95297903000005</v>
      </c>
      <c r="E20" s="112">
        <v>755.36</v>
      </c>
      <c r="F20" s="97">
        <v>163.90305201000001</v>
      </c>
      <c r="G20" s="97">
        <v>88.024963510000006</v>
      </c>
      <c r="H20" s="97">
        <v>88.024963510000006</v>
      </c>
      <c r="I20" s="121">
        <v>0</v>
      </c>
      <c r="J20" s="121">
        <v>0</v>
      </c>
      <c r="K20" s="119">
        <f t="shared" si="5"/>
        <v>151.53824463000001</v>
      </c>
      <c r="L20" s="121">
        <v>151.53824463000001</v>
      </c>
      <c r="M20" s="121">
        <v>0</v>
      </c>
      <c r="N20" s="121">
        <v>0</v>
      </c>
      <c r="O20" s="121">
        <v>0</v>
      </c>
      <c r="P20" s="110">
        <f t="shared" si="6"/>
        <v>32.071277668574751</v>
      </c>
      <c r="Q20" s="110">
        <f t="shared" si="7"/>
        <v>20.061724823925019</v>
      </c>
      <c r="R20" s="110">
        <f t="shared" si="8"/>
        <v>44.576236708496999</v>
      </c>
      <c r="S20" s="112">
        <f t="shared" si="11"/>
        <v>132.55156598999997</v>
      </c>
      <c r="T20" s="121">
        <v>115.1010885</v>
      </c>
      <c r="U20" s="121">
        <v>73.313645899999997</v>
      </c>
      <c r="V20" s="121">
        <v>15.94402762</v>
      </c>
      <c r="W20" s="121">
        <v>3.62532415</v>
      </c>
      <c r="X20" s="121">
        <v>0</v>
      </c>
      <c r="Y20" s="121">
        <v>0</v>
      </c>
      <c r="Z20" s="121">
        <v>0</v>
      </c>
      <c r="AA20" s="112">
        <f t="shared" si="10"/>
        <v>22.737819053025447</v>
      </c>
    </row>
    <row r="21" spans="1:27" ht="48" customHeight="1" x14ac:dyDescent="0.3">
      <c r="A21" s="105">
        <v>9</v>
      </c>
      <c r="B21" s="106" t="s">
        <v>164</v>
      </c>
      <c r="C21" s="121">
        <v>96.896885530000006</v>
      </c>
      <c r="D21" s="112">
        <f t="shared" si="3"/>
        <v>72.982976519999994</v>
      </c>
      <c r="E21" s="112">
        <v>152.04</v>
      </c>
      <c r="F21" s="97">
        <v>39.894305199999998</v>
      </c>
      <c r="G21" s="97">
        <v>16.54436566</v>
      </c>
      <c r="H21" s="97">
        <v>16.544305659999999</v>
      </c>
      <c r="I21" s="121">
        <v>0</v>
      </c>
      <c r="J21" s="121">
        <v>0</v>
      </c>
      <c r="K21" s="119">
        <f t="shared" si="5"/>
        <v>39.099435999999997</v>
      </c>
      <c r="L21" s="121">
        <v>39.099435999999997</v>
      </c>
      <c r="M21" s="121">
        <v>0</v>
      </c>
      <c r="N21" s="121">
        <v>0</v>
      </c>
      <c r="O21" s="121">
        <v>0</v>
      </c>
      <c r="P21" s="110">
        <f t="shared" si="6"/>
        <v>40.351592093116878</v>
      </c>
      <c r="Q21" s="110">
        <f t="shared" si="7"/>
        <v>25.716545645882661</v>
      </c>
      <c r="R21" s="110">
        <f t="shared" si="8"/>
        <v>53.573364453401439</v>
      </c>
      <c r="S21" s="112">
        <f t="shared" si="11"/>
        <v>23.913909010000005</v>
      </c>
      <c r="T21" s="121">
        <v>33.883540519999997</v>
      </c>
      <c r="U21" s="121">
        <v>0</v>
      </c>
      <c r="V21" s="121">
        <v>298.33155570000002</v>
      </c>
      <c r="W21" s="121">
        <v>233.13976400000001</v>
      </c>
      <c r="X21" s="121">
        <v>0</v>
      </c>
      <c r="Y21" s="121">
        <v>0</v>
      </c>
      <c r="Z21" s="121">
        <v>0</v>
      </c>
      <c r="AA21" s="112">
        <f t="shared" si="10"/>
        <v>78.147872575183968</v>
      </c>
    </row>
    <row r="22" spans="1:27" ht="48" customHeight="1" x14ac:dyDescent="0.3">
      <c r="A22" s="56">
        <v>10</v>
      </c>
      <c r="B22" s="107" t="s">
        <v>165</v>
      </c>
      <c r="C22" s="121">
        <v>640.66801176000001</v>
      </c>
      <c r="D22" s="112">
        <f t="shared" si="3"/>
        <v>417.57092264000005</v>
      </c>
      <c r="E22" s="112">
        <v>639.89</v>
      </c>
      <c r="F22" s="97">
        <v>323.20186911000002</v>
      </c>
      <c r="G22" s="97">
        <v>94.369053530000002</v>
      </c>
      <c r="H22" s="97">
        <v>0</v>
      </c>
      <c r="I22" s="121">
        <v>0</v>
      </c>
      <c r="J22" s="121">
        <v>0</v>
      </c>
      <c r="K22" s="119">
        <f t="shared" si="5"/>
        <v>112.69568436</v>
      </c>
      <c r="L22" s="121">
        <v>102.15970360999999</v>
      </c>
      <c r="M22" s="121">
        <v>10.53598075</v>
      </c>
      <c r="N22" s="121">
        <v>0</v>
      </c>
      <c r="O22" s="121">
        <v>15.64360943</v>
      </c>
      <c r="P22" s="110">
        <f t="shared" si="6"/>
        <v>17.590340440193042</v>
      </c>
      <c r="Q22" s="110">
        <f t="shared" si="7"/>
        <v>17.611727696947913</v>
      </c>
      <c r="R22" s="110">
        <f t="shared" si="8"/>
        <v>26.988393647600361</v>
      </c>
      <c r="S22" s="112">
        <f t="shared" si="11"/>
        <v>223.09708911999999</v>
      </c>
      <c r="T22" s="121">
        <v>1.2432874199999999</v>
      </c>
      <c r="U22" s="121">
        <v>303.63195086000002</v>
      </c>
      <c r="V22" s="121">
        <v>245.36235608999999</v>
      </c>
      <c r="W22" s="121">
        <v>49.216566159999999</v>
      </c>
      <c r="X22" s="121">
        <v>6.7078095500000003</v>
      </c>
      <c r="Y22" s="121">
        <v>0</v>
      </c>
      <c r="Z22" s="121">
        <v>0.82334788000000003</v>
      </c>
      <c r="AA22" s="112">
        <f t="shared" si="10"/>
        <v>22.792565494230374</v>
      </c>
    </row>
    <row r="23" spans="1:27" ht="48" customHeight="1" x14ac:dyDescent="0.3">
      <c r="A23" s="56">
        <v>11</v>
      </c>
      <c r="B23" s="107" t="s">
        <v>166</v>
      </c>
      <c r="C23" s="121">
        <v>1339.51906515</v>
      </c>
      <c r="D23" s="112">
        <f t="shared" si="3"/>
        <v>759.31138766000004</v>
      </c>
      <c r="E23" s="112">
        <v>1339.52</v>
      </c>
      <c r="F23" s="97">
        <v>689.55224811000005</v>
      </c>
      <c r="G23" s="97">
        <v>69.75913955</v>
      </c>
      <c r="H23" s="97">
        <v>0</v>
      </c>
      <c r="I23" s="121">
        <v>0</v>
      </c>
      <c r="J23" s="121">
        <v>0</v>
      </c>
      <c r="K23" s="119">
        <f t="shared" si="5"/>
        <v>456.09985971999998</v>
      </c>
      <c r="L23" s="121">
        <v>456.09985971999998</v>
      </c>
      <c r="M23" s="121">
        <v>0</v>
      </c>
      <c r="N23" s="121">
        <v>0</v>
      </c>
      <c r="O23" s="121">
        <v>0.19309905999999999</v>
      </c>
      <c r="P23" s="110">
        <f t="shared" si="6"/>
        <v>34.0495235630652</v>
      </c>
      <c r="Q23" s="110">
        <f t="shared" si="7"/>
        <v>34.049499799928334</v>
      </c>
      <c r="R23" s="110">
        <f t="shared" si="8"/>
        <v>60.067564787297734</v>
      </c>
      <c r="S23" s="112">
        <f t="shared" si="11"/>
        <v>580.20767748999992</v>
      </c>
      <c r="T23" s="121">
        <v>79.714274270000004</v>
      </c>
      <c r="U23" s="121">
        <v>223.49725366999999</v>
      </c>
      <c r="V23" s="121">
        <v>488.30878005</v>
      </c>
      <c r="W23" s="121">
        <v>244.92846929000001</v>
      </c>
      <c r="X23" s="121">
        <v>0</v>
      </c>
      <c r="Y23" s="121">
        <v>0</v>
      </c>
      <c r="Z23" s="121">
        <v>5.4386650000000002E-2</v>
      </c>
      <c r="AA23" s="112">
        <f t="shared" si="10"/>
        <v>50.158522495729187</v>
      </c>
    </row>
    <row r="24" spans="1:27" ht="48" customHeight="1" x14ac:dyDescent="0.3">
      <c r="A24" s="105">
        <v>12</v>
      </c>
      <c r="B24" s="107" t="s">
        <v>167</v>
      </c>
      <c r="C24" s="121">
        <v>275.51302668</v>
      </c>
      <c r="D24" s="112">
        <f t="shared" si="3"/>
        <v>153.81501108</v>
      </c>
      <c r="E24" s="112">
        <v>394.28</v>
      </c>
      <c r="F24" s="97">
        <v>82.557075080000004</v>
      </c>
      <c r="G24" s="97">
        <v>35.628968</v>
      </c>
      <c r="H24" s="97">
        <v>35.628968</v>
      </c>
      <c r="I24" s="121">
        <v>0</v>
      </c>
      <c r="J24" s="121">
        <v>0</v>
      </c>
      <c r="K24" s="119">
        <f t="shared" si="5"/>
        <v>36.934441640000003</v>
      </c>
      <c r="L24" s="121">
        <v>36.934441640000003</v>
      </c>
      <c r="M24" s="121">
        <v>0</v>
      </c>
      <c r="N24" s="121">
        <v>0</v>
      </c>
      <c r="O24" s="121">
        <v>0</v>
      </c>
      <c r="P24" s="110">
        <f t="shared" si="6"/>
        <v>13.405697031849689</v>
      </c>
      <c r="Q24" s="110">
        <f t="shared" si="7"/>
        <v>9.3675666125596031</v>
      </c>
      <c r="R24" s="110">
        <f t="shared" si="8"/>
        <v>24.012247816820821</v>
      </c>
      <c r="S24" s="112">
        <f t="shared" si="11"/>
        <v>121.69801560000001</v>
      </c>
      <c r="T24" s="121">
        <v>90.624751500000002</v>
      </c>
      <c r="U24" s="121">
        <v>26.25581794</v>
      </c>
      <c r="V24" s="121">
        <v>48.136111900000003</v>
      </c>
      <c r="W24" s="121">
        <v>4.7930013699999998</v>
      </c>
      <c r="X24" s="121">
        <v>0</v>
      </c>
      <c r="Y24" s="121">
        <v>0</v>
      </c>
      <c r="Z24" s="121">
        <v>0</v>
      </c>
      <c r="AA24" s="112">
        <f t="shared" si="10"/>
        <v>9.9571842860037876</v>
      </c>
    </row>
    <row r="25" spans="1:27" ht="48" customHeight="1" x14ac:dyDescent="0.3">
      <c r="A25" s="105">
        <v>13</v>
      </c>
      <c r="B25" s="106" t="s">
        <v>168</v>
      </c>
      <c r="C25" s="121">
        <v>395.15653271000002</v>
      </c>
      <c r="D25" s="112">
        <f t="shared" si="3"/>
        <v>276.72862334000001</v>
      </c>
      <c r="E25" s="112">
        <v>395.16</v>
      </c>
      <c r="F25" s="97">
        <v>231.99225353</v>
      </c>
      <c r="G25" s="97">
        <v>44.736369809999999</v>
      </c>
      <c r="H25" s="97">
        <v>0</v>
      </c>
      <c r="I25" s="121">
        <v>0</v>
      </c>
      <c r="J25" s="121">
        <v>0</v>
      </c>
      <c r="K25" s="119">
        <f t="shared" si="5"/>
        <v>110.70421069</v>
      </c>
      <c r="L25" s="121">
        <v>101.38954699999999</v>
      </c>
      <c r="M25" s="121">
        <v>9.3146636899999997</v>
      </c>
      <c r="N25" s="121">
        <v>0</v>
      </c>
      <c r="O25" s="121">
        <v>0</v>
      </c>
      <c r="P25" s="110">
        <f t="shared" si="6"/>
        <v>28.015280408193149</v>
      </c>
      <c r="Q25" s="110">
        <f t="shared" si="7"/>
        <v>28.015034591051723</v>
      </c>
      <c r="R25" s="110">
        <f t="shared" si="8"/>
        <v>40.004611504890953</v>
      </c>
      <c r="S25" s="112">
        <f t="shared" si="11"/>
        <v>118.42790937000002</v>
      </c>
      <c r="T25" s="121">
        <v>166.02441264999999</v>
      </c>
      <c r="U25" s="121">
        <v>0</v>
      </c>
      <c r="V25" s="121">
        <v>12.221326790000001</v>
      </c>
      <c r="W25" s="121">
        <v>3.4238415600000001</v>
      </c>
      <c r="X25" s="121">
        <v>0.28808238000000003</v>
      </c>
      <c r="Y25" s="121">
        <v>0</v>
      </c>
      <c r="Z25" s="121">
        <v>0</v>
      </c>
      <c r="AA25" s="112">
        <f t="shared" si="10"/>
        <v>30.372511952116778</v>
      </c>
    </row>
    <row r="26" spans="1:27" ht="48" customHeight="1" x14ac:dyDescent="0.3">
      <c r="A26" s="105">
        <v>14</v>
      </c>
      <c r="B26" s="107" t="s">
        <v>169</v>
      </c>
      <c r="C26" s="121">
        <v>166.88221655000001</v>
      </c>
      <c r="D26" s="112">
        <f t="shared" si="3"/>
        <v>111.48748526999999</v>
      </c>
      <c r="E26" s="112">
        <v>166.88</v>
      </c>
      <c r="F26" s="97">
        <v>89.123740299999994</v>
      </c>
      <c r="G26" s="97">
        <v>22.363744969999999</v>
      </c>
      <c r="H26" s="97">
        <v>0</v>
      </c>
      <c r="I26" s="121">
        <v>0</v>
      </c>
      <c r="J26" s="121">
        <v>0</v>
      </c>
      <c r="K26" s="119">
        <f t="shared" si="5"/>
        <v>63.373618</v>
      </c>
      <c r="L26" s="121">
        <v>63.373618</v>
      </c>
      <c r="M26" s="121">
        <v>0</v>
      </c>
      <c r="N26" s="121">
        <v>0</v>
      </c>
      <c r="O26" s="121">
        <v>13.171040100000001</v>
      </c>
      <c r="P26" s="110">
        <f t="shared" si="6"/>
        <v>37.975057684479204</v>
      </c>
      <c r="Q26" s="110">
        <f t="shared" si="7"/>
        <v>37.975562080536911</v>
      </c>
      <c r="R26" s="110">
        <f t="shared" si="8"/>
        <v>56.843705682769688</v>
      </c>
      <c r="S26" s="112">
        <f t="shared" si="11"/>
        <v>55.394731280000016</v>
      </c>
      <c r="T26" s="121">
        <v>0</v>
      </c>
      <c r="U26" s="121">
        <v>48.11386727</v>
      </c>
      <c r="V26" s="121">
        <v>147.56726929999999</v>
      </c>
      <c r="W26" s="121">
        <v>22.218880380000002</v>
      </c>
      <c r="X26" s="121">
        <v>0</v>
      </c>
      <c r="Y26" s="121">
        <v>0</v>
      </c>
      <c r="Z26" s="121">
        <v>0.40698060000000003</v>
      </c>
      <c r="AA26" s="112">
        <f t="shared" si="10"/>
        <v>15.056780873832979</v>
      </c>
    </row>
    <row r="27" spans="1:27" ht="48" customHeight="1" x14ac:dyDescent="0.3">
      <c r="A27" s="105">
        <v>15</v>
      </c>
      <c r="B27" s="106" t="s">
        <v>170</v>
      </c>
      <c r="C27" s="121">
        <v>135.48539210000001</v>
      </c>
      <c r="D27" s="112">
        <f t="shared" si="3"/>
        <v>100.93383263000001</v>
      </c>
      <c r="E27" s="112">
        <v>135.49</v>
      </c>
      <c r="F27" s="97">
        <v>86.619155000000006</v>
      </c>
      <c r="G27" s="97">
        <v>14.31467763</v>
      </c>
      <c r="H27" s="97">
        <v>0</v>
      </c>
      <c r="I27" s="121">
        <v>0</v>
      </c>
      <c r="J27" s="121">
        <v>0</v>
      </c>
      <c r="K27" s="119">
        <f t="shared" si="5"/>
        <v>92.314470390000011</v>
      </c>
      <c r="L27" s="121">
        <v>86.619155000000006</v>
      </c>
      <c r="M27" s="121">
        <v>5.6953153900000002</v>
      </c>
      <c r="N27" s="121">
        <v>0</v>
      </c>
      <c r="O27" s="121">
        <v>0</v>
      </c>
      <c r="P27" s="110">
        <f t="shared" si="6"/>
        <v>68.136106010501777</v>
      </c>
      <c r="Q27" s="110">
        <f t="shared" si="7"/>
        <v>68.133788759318037</v>
      </c>
      <c r="R27" s="110">
        <f t="shared" si="8"/>
        <v>91.460383485489373</v>
      </c>
      <c r="S27" s="112">
        <f t="shared" si="11"/>
        <v>34.551559470000008</v>
      </c>
      <c r="T27" s="121">
        <v>8.6193622399999992</v>
      </c>
      <c r="U27" s="121">
        <v>0</v>
      </c>
      <c r="V27" s="121">
        <v>86.315855099999993</v>
      </c>
      <c r="W27" s="121">
        <v>40.81082035</v>
      </c>
      <c r="X27" s="121">
        <v>5.6991238400000004</v>
      </c>
      <c r="Y27" s="121">
        <v>0</v>
      </c>
      <c r="Z27" s="121">
        <v>0</v>
      </c>
      <c r="AA27" s="112">
        <f t="shared" si="10"/>
        <v>53.883430959603615</v>
      </c>
    </row>
    <row r="28" spans="1:27" ht="48" customHeight="1" x14ac:dyDescent="0.3">
      <c r="A28" s="105">
        <v>16</v>
      </c>
      <c r="B28" s="107" t="s">
        <v>171</v>
      </c>
      <c r="C28" s="121">
        <v>556.85195496999995</v>
      </c>
      <c r="D28" s="112">
        <f t="shared" si="3"/>
        <v>330.86568754999996</v>
      </c>
      <c r="E28" s="112">
        <v>874.45</v>
      </c>
      <c r="F28" s="97">
        <v>140.28188890999999</v>
      </c>
      <c r="G28" s="97">
        <v>95.291899319999999</v>
      </c>
      <c r="H28" s="97">
        <v>95.291899319999999</v>
      </c>
      <c r="I28" s="121">
        <v>0</v>
      </c>
      <c r="J28" s="121">
        <v>0</v>
      </c>
      <c r="K28" s="119">
        <f t="shared" si="5"/>
        <v>148.54045920999999</v>
      </c>
      <c r="L28" s="121">
        <v>140.28188890999999</v>
      </c>
      <c r="M28" s="121">
        <v>8.2585703000000006</v>
      </c>
      <c r="N28" s="121">
        <v>0</v>
      </c>
      <c r="O28" s="121">
        <v>0</v>
      </c>
      <c r="P28" s="110">
        <f t="shared" si="6"/>
        <v>26.675035956011417</v>
      </c>
      <c r="Q28" s="110">
        <f t="shared" si="7"/>
        <v>16.986729854194063</v>
      </c>
      <c r="R28" s="110">
        <f t="shared" si="8"/>
        <v>44.894488851326649</v>
      </c>
      <c r="S28" s="112">
        <f t="shared" si="11"/>
        <v>225.98626741999996</v>
      </c>
      <c r="T28" s="121">
        <v>182.32522834</v>
      </c>
      <c r="U28" s="121">
        <v>0</v>
      </c>
      <c r="V28" s="121">
        <v>141.76974822</v>
      </c>
      <c r="W28" s="121">
        <v>28.595264419999999</v>
      </c>
      <c r="X28" s="121">
        <v>0.65326969999999995</v>
      </c>
      <c r="Y28" s="121">
        <v>0</v>
      </c>
      <c r="Z28" s="121">
        <v>0</v>
      </c>
      <c r="AA28" s="112">
        <f t="shared" si="10"/>
        <v>20.631012248545279</v>
      </c>
    </row>
    <row r="29" spans="1:27" ht="48" customHeight="1" x14ac:dyDescent="0.3">
      <c r="A29" s="105">
        <v>17</v>
      </c>
      <c r="B29" s="107" t="s">
        <v>172</v>
      </c>
      <c r="C29" s="121">
        <v>870.55481814999996</v>
      </c>
      <c r="D29" s="112">
        <f t="shared" si="3"/>
        <v>473.35457112</v>
      </c>
      <c r="E29" s="112">
        <v>1075.46</v>
      </c>
      <c r="F29" s="97">
        <v>350.41018021999997</v>
      </c>
      <c r="G29" s="97">
        <v>61.472195450000001</v>
      </c>
      <c r="H29" s="97">
        <v>61.472195450000001</v>
      </c>
      <c r="I29" s="121">
        <v>0</v>
      </c>
      <c r="J29" s="121">
        <v>0</v>
      </c>
      <c r="K29" s="119">
        <f t="shared" si="5"/>
        <v>316.44768992000002</v>
      </c>
      <c r="L29" s="121">
        <v>316.44768992000002</v>
      </c>
      <c r="M29" s="121">
        <v>0</v>
      </c>
      <c r="N29" s="121">
        <v>0</v>
      </c>
      <c r="O29" s="121">
        <v>0</v>
      </c>
      <c r="P29" s="110">
        <f t="shared" si="6"/>
        <v>36.350116422590958</v>
      </c>
      <c r="Q29" s="110">
        <f t="shared" si="7"/>
        <v>29.424403503617057</v>
      </c>
      <c r="R29" s="110">
        <f t="shared" si="8"/>
        <v>66.852146197987693</v>
      </c>
      <c r="S29" s="112">
        <f t="shared" si="11"/>
        <v>397.20024703000001</v>
      </c>
      <c r="T29" s="121">
        <v>156.90688119999999</v>
      </c>
      <c r="U29" s="121">
        <v>0</v>
      </c>
      <c r="V29" s="121">
        <v>1005.46969276</v>
      </c>
      <c r="W29" s="121">
        <v>13.18532042</v>
      </c>
      <c r="X29" s="121">
        <v>0</v>
      </c>
      <c r="Y29" s="121">
        <v>0</v>
      </c>
      <c r="Z29" s="121">
        <v>0</v>
      </c>
      <c r="AA29" s="112">
        <f t="shared" si="10"/>
        <v>1.3113593094791831</v>
      </c>
    </row>
    <row r="30" spans="1:27" ht="48" customHeight="1" x14ac:dyDescent="0.3">
      <c r="A30" s="56">
        <v>18</v>
      </c>
      <c r="B30" s="106" t="s">
        <v>173</v>
      </c>
      <c r="C30" s="121">
        <v>703.54956033999997</v>
      </c>
      <c r="D30" s="112">
        <f t="shared" si="3"/>
        <v>479.31844447000003</v>
      </c>
      <c r="E30" s="112">
        <v>1047.1500000000001</v>
      </c>
      <c r="F30" s="97">
        <v>301.38801430000001</v>
      </c>
      <c r="G30" s="97">
        <v>106.75825810000001</v>
      </c>
      <c r="H30" s="97">
        <v>71.172172070000002</v>
      </c>
      <c r="I30" s="121">
        <v>0</v>
      </c>
      <c r="J30" s="121">
        <v>0</v>
      </c>
      <c r="K30" s="119">
        <f t="shared" si="5"/>
        <v>323.25399064999999</v>
      </c>
      <c r="L30" s="121">
        <v>264.5412369</v>
      </c>
      <c r="M30" s="121">
        <v>58.712753749999997</v>
      </c>
      <c r="N30" s="121">
        <v>0</v>
      </c>
      <c r="O30" s="121">
        <v>0</v>
      </c>
      <c r="P30" s="110">
        <f t="shared" si="6"/>
        <v>45.946157722532448</v>
      </c>
      <c r="Q30" s="110">
        <f t="shared" si="7"/>
        <v>30.869884032851068</v>
      </c>
      <c r="R30" s="110">
        <f t="shared" si="8"/>
        <v>67.440340420747575</v>
      </c>
      <c r="S30" s="112">
        <f t="shared" si="11"/>
        <v>224.23111586999994</v>
      </c>
      <c r="T30" s="121">
        <v>136.82741005</v>
      </c>
      <c r="U30" s="121">
        <v>19.23704377</v>
      </c>
      <c r="V30" s="121">
        <v>43.631364140000002</v>
      </c>
      <c r="W30" s="121">
        <v>11.430028050000001</v>
      </c>
      <c r="X30" s="121">
        <v>2.4463647599999998</v>
      </c>
      <c r="Y30" s="121">
        <v>0</v>
      </c>
      <c r="Z30" s="121">
        <v>0</v>
      </c>
      <c r="AA30" s="112">
        <f t="shared" si="10"/>
        <v>31.803710664362463</v>
      </c>
    </row>
    <row r="31" spans="1:27" ht="48" customHeight="1" x14ac:dyDescent="0.3">
      <c r="A31" s="57"/>
      <c r="B31" s="104" t="s">
        <v>174</v>
      </c>
      <c r="C31" s="120">
        <f t="shared" ref="C31:O31" si="12">SUM(C32:C42)</f>
        <v>10402.166987029999</v>
      </c>
      <c r="D31" s="111">
        <f t="shared" si="3"/>
        <v>7214.4409634399999</v>
      </c>
      <c r="E31" s="111">
        <f t="shared" si="12"/>
        <v>14279.749999999998</v>
      </c>
      <c r="F31" s="201">
        <f t="shared" si="12"/>
        <v>4539.9434710199994</v>
      </c>
      <c r="G31" s="201">
        <f t="shared" si="12"/>
        <v>1509.02126129</v>
      </c>
      <c r="H31" s="201">
        <f t="shared" si="12"/>
        <v>1165.4762311300001</v>
      </c>
      <c r="I31" s="120">
        <f t="shared" si="12"/>
        <v>0</v>
      </c>
      <c r="J31" s="120">
        <f t="shared" si="12"/>
        <v>0</v>
      </c>
      <c r="K31" s="119">
        <f t="shared" si="5"/>
        <v>4097.7100501300001</v>
      </c>
      <c r="L31" s="119">
        <f t="shared" si="12"/>
        <v>3792.1181396900006</v>
      </c>
      <c r="M31" s="119">
        <f t="shared" si="12"/>
        <v>304.91979469</v>
      </c>
      <c r="N31" s="119">
        <f t="shared" si="12"/>
        <v>0.67211575000000001</v>
      </c>
      <c r="O31" s="120">
        <f t="shared" si="12"/>
        <v>0</v>
      </c>
      <c r="P31" s="114">
        <f t="shared" si="6"/>
        <v>39.392850117088614</v>
      </c>
      <c r="Q31" s="114">
        <f t="shared" si="7"/>
        <v>28.695950910415103</v>
      </c>
      <c r="R31" s="114">
        <f t="shared" si="8"/>
        <v>56.798718998403508</v>
      </c>
      <c r="S31" s="111">
        <f t="shared" ref="S31:Z31" si="13">SUM(S32:S42)</f>
        <v>3187.7260235900008</v>
      </c>
      <c r="T31" s="120">
        <f t="shared" si="13"/>
        <v>3021.2995118700001</v>
      </c>
      <c r="U31" s="120">
        <f t="shared" si="13"/>
        <v>95.431401440000002</v>
      </c>
      <c r="V31" s="120">
        <f t="shared" si="13"/>
        <v>2312.5292613700003</v>
      </c>
      <c r="W31" s="119">
        <f t="shared" si="13"/>
        <v>676.01386419000005</v>
      </c>
      <c r="X31" s="119">
        <f t="shared" si="13"/>
        <v>33.389383189999997</v>
      </c>
      <c r="Y31" s="119">
        <f t="shared" si="13"/>
        <v>6.7890499999999996E-3</v>
      </c>
      <c r="Z31" s="120">
        <f t="shared" si="13"/>
        <v>0.63616150000000005</v>
      </c>
      <c r="AA31" s="111">
        <f t="shared" si="10"/>
        <v>30.676802593612489</v>
      </c>
    </row>
    <row r="32" spans="1:27" ht="48" customHeight="1" x14ac:dyDescent="0.3">
      <c r="A32" s="56">
        <v>19</v>
      </c>
      <c r="B32" s="106" t="s">
        <v>175</v>
      </c>
      <c r="C32" s="121">
        <v>3826.7926866799999</v>
      </c>
      <c r="D32" s="112">
        <f t="shared" si="3"/>
        <v>2902.2749928799994</v>
      </c>
      <c r="E32" s="112">
        <v>5892.53</v>
      </c>
      <c r="F32" s="97">
        <v>1661.37762914</v>
      </c>
      <c r="G32" s="97">
        <v>620.44868599999995</v>
      </c>
      <c r="H32" s="97">
        <v>620.44867773999999</v>
      </c>
      <c r="I32" s="121">
        <v>0</v>
      </c>
      <c r="J32" s="121">
        <v>0</v>
      </c>
      <c r="K32" s="119">
        <f t="shared" si="5"/>
        <v>1293.5601817299998</v>
      </c>
      <c r="L32" s="121">
        <v>1123.05292098</v>
      </c>
      <c r="M32" s="121">
        <v>170.50726075</v>
      </c>
      <c r="N32" s="121">
        <v>0</v>
      </c>
      <c r="O32" s="121">
        <v>0</v>
      </c>
      <c r="P32" s="110">
        <f t="shared" si="6"/>
        <v>33.802724308335875</v>
      </c>
      <c r="Q32" s="110">
        <f t="shared" si="7"/>
        <v>21.952542994774738</v>
      </c>
      <c r="R32" s="110">
        <f t="shared" si="8"/>
        <v>44.570558782452515</v>
      </c>
      <c r="S32" s="112">
        <f t="shared" si="11"/>
        <v>924.51769379999996</v>
      </c>
      <c r="T32" s="121">
        <v>1608.7148111500001</v>
      </c>
      <c r="U32" s="121">
        <v>0</v>
      </c>
      <c r="V32" s="121">
        <v>226.16069677999999</v>
      </c>
      <c r="W32" s="121">
        <v>46.832751459999997</v>
      </c>
      <c r="X32" s="121">
        <v>3.84007151</v>
      </c>
      <c r="Y32" s="121">
        <v>0</v>
      </c>
      <c r="Z32" s="121">
        <v>0</v>
      </c>
      <c r="AA32" s="112">
        <f t="shared" si="10"/>
        <v>22.40567158284469</v>
      </c>
    </row>
    <row r="33" spans="1:27" ht="48" customHeight="1" x14ac:dyDescent="0.3">
      <c r="A33" s="105">
        <v>20</v>
      </c>
      <c r="B33" s="106" t="s">
        <v>176</v>
      </c>
      <c r="C33" s="121">
        <v>798.13115587000004</v>
      </c>
      <c r="D33" s="112">
        <f t="shared" si="3"/>
        <v>562.14900375999991</v>
      </c>
      <c r="E33" s="112">
        <v>798.01</v>
      </c>
      <c r="F33" s="97">
        <v>477.80499687999998</v>
      </c>
      <c r="G33" s="97">
        <v>84.344006879999995</v>
      </c>
      <c r="H33" s="97">
        <v>0</v>
      </c>
      <c r="I33" s="121">
        <v>0</v>
      </c>
      <c r="J33" s="121">
        <v>0</v>
      </c>
      <c r="K33" s="119">
        <f t="shared" si="5"/>
        <v>482.03943387000004</v>
      </c>
      <c r="L33" s="121">
        <v>475.21007787000002</v>
      </c>
      <c r="M33" s="121">
        <v>6.8293559999999998</v>
      </c>
      <c r="N33" s="121">
        <v>0</v>
      </c>
      <c r="O33" s="121">
        <v>0</v>
      </c>
      <c r="P33" s="110">
        <f t="shared" si="6"/>
        <v>60.396017662605175</v>
      </c>
      <c r="Q33" s="110">
        <f t="shared" si="7"/>
        <v>60.40518713675268</v>
      </c>
      <c r="R33" s="110">
        <f t="shared" si="8"/>
        <v>85.749406411080059</v>
      </c>
      <c r="S33" s="112">
        <f t="shared" si="11"/>
        <v>235.98215211000007</v>
      </c>
      <c r="T33" s="121">
        <v>80.109569890000003</v>
      </c>
      <c r="U33" s="121">
        <v>0</v>
      </c>
      <c r="V33" s="121">
        <v>33.250594579999998</v>
      </c>
      <c r="W33" s="121">
        <v>19.800419900000001</v>
      </c>
      <c r="X33" s="121">
        <v>0.28455649999999999</v>
      </c>
      <c r="Y33" s="121">
        <v>0</v>
      </c>
      <c r="Z33" s="121">
        <v>0</v>
      </c>
      <c r="AA33" s="112">
        <f t="shared" si="10"/>
        <v>60.404863894015826</v>
      </c>
    </row>
    <row r="34" spans="1:27" ht="48" customHeight="1" x14ac:dyDescent="0.3">
      <c r="A34" s="56">
        <v>21</v>
      </c>
      <c r="B34" s="106" t="s">
        <v>177</v>
      </c>
      <c r="C34" s="121">
        <v>0</v>
      </c>
      <c r="D34" s="112">
        <f t="shared" si="3"/>
        <v>0</v>
      </c>
      <c r="E34" s="112">
        <v>0</v>
      </c>
      <c r="F34" s="97">
        <v>0</v>
      </c>
      <c r="G34" s="97">
        <v>0</v>
      </c>
      <c r="H34" s="97">
        <v>0</v>
      </c>
      <c r="I34" s="121">
        <v>0</v>
      </c>
      <c r="J34" s="121">
        <v>0</v>
      </c>
      <c r="K34" s="119">
        <f t="shared" si="5"/>
        <v>0</v>
      </c>
      <c r="L34" s="121">
        <v>0</v>
      </c>
      <c r="M34" s="121">
        <v>0</v>
      </c>
      <c r="N34" s="121">
        <v>0</v>
      </c>
      <c r="O34" s="121">
        <v>0</v>
      </c>
      <c r="P34" s="110">
        <f t="shared" si="6"/>
        <v>0</v>
      </c>
      <c r="Q34" s="110">
        <f t="shared" si="7"/>
        <v>0</v>
      </c>
      <c r="R34" s="110">
        <f t="shared" si="8"/>
        <v>0</v>
      </c>
      <c r="S34" s="112">
        <f t="shared" si="11"/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12">
        <f t="shared" si="10"/>
        <v>0</v>
      </c>
    </row>
    <row r="35" spans="1:27" ht="48" customHeight="1" x14ac:dyDescent="0.3">
      <c r="A35" s="105">
        <v>22</v>
      </c>
      <c r="B35" s="106" t="s">
        <v>178</v>
      </c>
      <c r="C35" s="121">
        <v>400.83394056999998</v>
      </c>
      <c r="D35" s="112">
        <f t="shared" si="3"/>
        <v>318.03677963999996</v>
      </c>
      <c r="E35" s="112">
        <v>586.54999999999995</v>
      </c>
      <c r="F35" s="97">
        <v>206.60475529999999</v>
      </c>
      <c r="G35" s="97">
        <v>55.716012169999999</v>
      </c>
      <c r="H35" s="97">
        <v>55.716012169999999</v>
      </c>
      <c r="I35" s="121">
        <v>0</v>
      </c>
      <c r="J35" s="121">
        <v>0</v>
      </c>
      <c r="K35" s="119">
        <f t="shared" si="5"/>
        <v>202.95797902000001</v>
      </c>
      <c r="L35" s="121">
        <v>202.95797902000001</v>
      </c>
      <c r="M35" s="121">
        <v>0</v>
      </c>
      <c r="N35" s="121">
        <v>0</v>
      </c>
      <c r="O35" s="121">
        <v>0</v>
      </c>
      <c r="P35" s="110">
        <f t="shared" si="6"/>
        <v>50.633930532775395</v>
      </c>
      <c r="Q35" s="110">
        <f t="shared" si="7"/>
        <v>34.601991138010405</v>
      </c>
      <c r="R35" s="110">
        <f t="shared" si="8"/>
        <v>63.815882945908712</v>
      </c>
      <c r="S35" s="112">
        <f t="shared" si="11"/>
        <v>82.79716092999999</v>
      </c>
      <c r="T35" s="121">
        <v>115.07880062</v>
      </c>
      <c r="U35" s="121">
        <v>0</v>
      </c>
      <c r="V35" s="121">
        <v>162.88043332999999</v>
      </c>
      <c r="W35" s="121">
        <v>116.25418217000001</v>
      </c>
      <c r="X35" s="121">
        <v>0</v>
      </c>
      <c r="Y35" s="121">
        <v>0</v>
      </c>
      <c r="Z35" s="121">
        <v>0</v>
      </c>
      <c r="AA35" s="112">
        <f t="shared" si="10"/>
        <v>71.373939639800696</v>
      </c>
    </row>
    <row r="36" spans="1:27" ht="48" customHeight="1" x14ac:dyDescent="0.3">
      <c r="A36" s="105">
        <v>23</v>
      </c>
      <c r="B36" s="107" t="s">
        <v>179</v>
      </c>
      <c r="C36" s="121">
        <v>1338.9086546799999</v>
      </c>
      <c r="D36" s="112">
        <f t="shared" si="3"/>
        <v>637.83910071000003</v>
      </c>
      <c r="E36" s="112">
        <v>1338.89</v>
      </c>
      <c r="F36" s="97">
        <v>411.31993402000001</v>
      </c>
      <c r="G36" s="97">
        <v>226.51916668999999</v>
      </c>
      <c r="H36" s="97">
        <v>0</v>
      </c>
      <c r="I36" s="121">
        <v>0</v>
      </c>
      <c r="J36" s="121">
        <v>0</v>
      </c>
      <c r="K36" s="119">
        <f t="shared" si="5"/>
        <v>405.66669272000001</v>
      </c>
      <c r="L36" s="121">
        <v>405.66669272000001</v>
      </c>
      <c r="M36" s="121">
        <v>0</v>
      </c>
      <c r="N36" s="121">
        <v>0</v>
      </c>
      <c r="O36" s="121">
        <v>0</v>
      </c>
      <c r="P36" s="110">
        <f t="shared" si="6"/>
        <v>30.298309843770081</v>
      </c>
      <c r="Q36" s="110">
        <f t="shared" si="7"/>
        <v>30.298731988438181</v>
      </c>
      <c r="R36" s="110">
        <f t="shared" si="8"/>
        <v>63.600160646852608</v>
      </c>
      <c r="S36" s="112">
        <f t="shared" si="11"/>
        <v>701.0695539699999</v>
      </c>
      <c r="T36" s="121">
        <v>210.16153098999999</v>
      </c>
      <c r="U36" s="121">
        <v>22.010877000000001</v>
      </c>
      <c r="V36" s="121">
        <v>1522.10175617</v>
      </c>
      <c r="W36" s="121">
        <v>380.68793255000003</v>
      </c>
      <c r="X36" s="121">
        <v>0</v>
      </c>
      <c r="Y36" s="121">
        <v>0</v>
      </c>
      <c r="Z36" s="121">
        <v>0</v>
      </c>
      <c r="AA36" s="112">
        <f t="shared" si="10"/>
        <v>25.010675600815869</v>
      </c>
    </row>
    <row r="37" spans="1:27" ht="48" customHeight="1" x14ac:dyDescent="0.3">
      <c r="A37" s="56">
        <v>24</v>
      </c>
      <c r="B37" s="107" t="s">
        <v>180</v>
      </c>
      <c r="C37" s="121">
        <v>860.29658671000004</v>
      </c>
      <c r="D37" s="112">
        <f t="shared" si="3"/>
        <v>661.19643263</v>
      </c>
      <c r="E37" s="112">
        <v>1237.57</v>
      </c>
      <c r="F37" s="97">
        <v>434.83150060999998</v>
      </c>
      <c r="G37" s="97">
        <v>113.18246601</v>
      </c>
      <c r="H37" s="97">
        <v>113.18246601</v>
      </c>
      <c r="I37" s="121">
        <v>0</v>
      </c>
      <c r="J37" s="121">
        <v>0</v>
      </c>
      <c r="K37" s="119">
        <f t="shared" si="5"/>
        <v>443.93065310999998</v>
      </c>
      <c r="L37" s="121">
        <v>416.87171848999998</v>
      </c>
      <c r="M37" s="121">
        <v>27.058934619999999</v>
      </c>
      <c r="N37" s="121">
        <v>0</v>
      </c>
      <c r="O37" s="121">
        <v>0</v>
      </c>
      <c r="P37" s="110">
        <f t="shared" si="6"/>
        <v>51.60204747617415</v>
      </c>
      <c r="Q37" s="110">
        <f t="shared" si="7"/>
        <v>35.871155014261817</v>
      </c>
      <c r="R37" s="110">
        <f t="shared" si="8"/>
        <v>67.140509416272039</v>
      </c>
      <c r="S37" s="112">
        <f t="shared" si="11"/>
        <v>199.1001540800001</v>
      </c>
      <c r="T37" s="121">
        <v>217.26577952</v>
      </c>
      <c r="U37" s="121">
        <v>0</v>
      </c>
      <c r="V37" s="121">
        <v>186.77507759</v>
      </c>
      <c r="W37" s="121">
        <v>48.651845119999997</v>
      </c>
      <c r="X37" s="121">
        <v>27.058934619999999</v>
      </c>
      <c r="Y37" s="121">
        <v>0</v>
      </c>
      <c r="Z37" s="121">
        <v>0</v>
      </c>
      <c r="AA37" s="112">
        <f t="shared" si="10"/>
        <v>40.535804196637407</v>
      </c>
    </row>
    <row r="38" spans="1:27" ht="48" customHeight="1" x14ac:dyDescent="0.3">
      <c r="A38" s="56">
        <v>25</v>
      </c>
      <c r="B38" s="106" t="s">
        <v>181</v>
      </c>
      <c r="C38" s="121">
        <v>315.75800541000001</v>
      </c>
      <c r="D38" s="112">
        <f t="shared" si="3"/>
        <v>261.67844324999999</v>
      </c>
      <c r="E38" s="112">
        <v>450.96</v>
      </c>
      <c r="F38" s="97">
        <v>180.5591</v>
      </c>
      <c r="G38" s="97">
        <v>40.559671620000003</v>
      </c>
      <c r="H38" s="97">
        <v>40.559671629999997</v>
      </c>
      <c r="I38" s="121">
        <v>0</v>
      </c>
      <c r="J38" s="121">
        <v>0</v>
      </c>
      <c r="K38" s="119">
        <f t="shared" si="5"/>
        <v>187.12116510000001</v>
      </c>
      <c r="L38" s="121">
        <v>180.5591</v>
      </c>
      <c r="M38" s="121">
        <v>6.5620650999999999</v>
      </c>
      <c r="N38" s="121">
        <v>0</v>
      </c>
      <c r="O38" s="121">
        <v>0</v>
      </c>
      <c r="P38" s="110">
        <f t="shared" si="6"/>
        <v>59.260940940208364</v>
      </c>
      <c r="Q38" s="110">
        <f t="shared" si="7"/>
        <v>41.493960683874406</v>
      </c>
      <c r="R38" s="110">
        <f t="shared" si="8"/>
        <v>71.508054991457541</v>
      </c>
      <c r="S38" s="112">
        <f t="shared" si="11"/>
        <v>54.079562160000009</v>
      </c>
      <c r="T38" s="121">
        <v>74.557278150000002</v>
      </c>
      <c r="U38" s="121">
        <v>0</v>
      </c>
      <c r="V38" s="121">
        <v>50.122032269999998</v>
      </c>
      <c r="W38" s="121">
        <v>20.062122219999999</v>
      </c>
      <c r="X38" s="121">
        <v>1.42504768</v>
      </c>
      <c r="Y38" s="121">
        <v>0</v>
      </c>
      <c r="Z38" s="121">
        <v>0</v>
      </c>
      <c r="AA38" s="112">
        <f t="shared" si="10"/>
        <v>42.869710039393013</v>
      </c>
    </row>
    <row r="39" spans="1:27" ht="48" customHeight="1" x14ac:dyDescent="0.3">
      <c r="A39" s="105">
        <v>26</v>
      </c>
      <c r="B39" s="106" t="s">
        <v>182</v>
      </c>
      <c r="C39" s="121">
        <v>286.22737853000001</v>
      </c>
      <c r="D39" s="112">
        <f t="shared" si="3"/>
        <v>193.83540746</v>
      </c>
      <c r="E39" s="112">
        <v>285.86</v>
      </c>
      <c r="F39" s="97">
        <v>161.15355912000001</v>
      </c>
      <c r="G39" s="97">
        <v>32.681848340000002</v>
      </c>
      <c r="H39" s="97">
        <v>0</v>
      </c>
      <c r="I39" s="121">
        <v>0</v>
      </c>
      <c r="J39" s="121">
        <v>0</v>
      </c>
      <c r="K39" s="119">
        <f t="shared" si="5"/>
        <v>158.97474571999999</v>
      </c>
      <c r="L39" s="121">
        <v>142.30908324999999</v>
      </c>
      <c r="M39" s="121">
        <v>16.665662470000001</v>
      </c>
      <c r="N39" s="121">
        <v>0</v>
      </c>
      <c r="O39" s="121">
        <v>0</v>
      </c>
      <c r="P39" s="110">
        <f t="shared" si="6"/>
        <v>55.541418342458648</v>
      </c>
      <c r="Q39" s="110">
        <f t="shared" si="7"/>
        <v>55.612798474777861</v>
      </c>
      <c r="R39" s="110">
        <f t="shared" si="8"/>
        <v>82.015328263906639</v>
      </c>
      <c r="S39" s="112">
        <f t="shared" si="11"/>
        <v>92.391971069999997</v>
      </c>
      <c r="T39" s="121">
        <v>2E-8</v>
      </c>
      <c r="U39" s="121">
        <v>34.860661720000003</v>
      </c>
      <c r="V39" s="121">
        <v>15.32035825</v>
      </c>
      <c r="W39" s="121">
        <v>10.444776920000001</v>
      </c>
      <c r="X39" s="121">
        <v>0</v>
      </c>
      <c r="Y39" s="121">
        <v>0</v>
      </c>
      <c r="Z39" s="121">
        <v>0.5</v>
      </c>
      <c r="AA39" s="112">
        <f t="shared" si="10"/>
        <v>68.175800784554113</v>
      </c>
    </row>
    <row r="40" spans="1:27" ht="48" customHeight="1" x14ac:dyDescent="0.3">
      <c r="A40" s="105">
        <v>27</v>
      </c>
      <c r="B40" s="107" t="s">
        <v>183</v>
      </c>
      <c r="C40" s="121">
        <v>223.53068271999999</v>
      </c>
      <c r="D40" s="112">
        <f t="shared" si="3"/>
        <v>183.24636057000004</v>
      </c>
      <c r="E40" s="112">
        <v>300.33</v>
      </c>
      <c r="F40" s="97">
        <v>134.52859093000001</v>
      </c>
      <c r="G40" s="97">
        <v>24.35888482</v>
      </c>
      <c r="H40" s="97">
        <v>24.35888482</v>
      </c>
      <c r="I40" s="121">
        <v>0</v>
      </c>
      <c r="J40" s="121">
        <v>0</v>
      </c>
      <c r="K40" s="119">
        <f t="shared" si="5"/>
        <v>63.542813600000002</v>
      </c>
      <c r="L40" s="121">
        <v>63.542813600000002</v>
      </c>
      <c r="M40" s="121">
        <v>0</v>
      </c>
      <c r="N40" s="121">
        <v>0</v>
      </c>
      <c r="O40" s="121">
        <v>0</v>
      </c>
      <c r="P40" s="110">
        <f t="shared" si="6"/>
        <v>28.426886558385938</v>
      </c>
      <c r="Q40" s="110">
        <f t="shared" si="7"/>
        <v>21.1576644357873</v>
      </c>
      <c r="R40" s="110">
        <f t="shared" si="8"/>
        <v>34.676166774797515</v>
      </c>
      <c r="S40" s="112">
        <f t="shared" si="11"/>
        <v>40.28432214999998</v>
      </c>
      <c r="T40" s="121">
        <v>119.70354697</v>
      </c>
      <c r="U40" s="121">
        <v>0</v>
      </c>
      <c r="V40" s="121">
        <v>9.7197357400000008</v>
      </c>
      <c r="W40" s="121">
        <v>0.64184662000000003</v>
      </c>
      <c r="X40" s="121">
        <v>0</v>
      </c>
      <c r="Y40" s="121">
        <v>0</v>
      </c>
      <c r="Z40" s="121">
        <v>0</v>
      </c>
      <c r="AA40" s="112">
        <f t="shared" si="10"/>
        <v>6.6035398201062607</v>
      </c>
    </row>
    <row r="41" spans="1:27" ht="48" customHeight="1" x14ac:dyDescent="0.3">
      <c r="A41" s="105">
        <v>28</v>
      </c>
      <c r="B41" s="106" t="s">
        <v>184</v>
      </c>
      <c r="C41" s="121">
        <v>1215.45887399</v>
      </c>
      <c r="D41" s="112">
        <f t="shared" si="3"/>
        <v>634.98564391000002</v>
      </c>
      <c r="E41" s="112">
        <v>1697.31</v>
      </c>
      <c r="F41" s="97">
        <v>345.87313950999999</v>
      </c>
      <c r="G41" s="97">
        <v>144.55625219999999</v>
      </c>
      <c r="H41" s="97">
        <v>144.55625219999999</v>
      </c>
      <c r="I41" s="121">
        <v>0</v>
      </c>
      <c r="J41" s="121">
        <v>0</v>
      </c>
      <c r="K41" s="119">
        <f t="shared" si="5"/>
        <v>423.84177101</v>
      </c>
      <c r="L41" s="121">
        <v>345.87313950999999</v>
      </c>
      <c r="M41" s="121">
        <v>77.296515749999998</v>
      </c>
      <c r="N41" s="121">
        <v>0.67211575000000001</v>
      </c>
      <c r="O41" s="121">
        <v>0</v>
      </c>
      <c r="P41" s="110">
        <f t="shared" si="6"/>
        <v>34.870926534819731</v>
      </c>
      <c r="Q41" s="110">
        <f t="shared" si="7"/>
        <v>24.97138242336403</v>
      </c>
      <c r="R41" s="110">
        <f t="shared" si="8"/>
        <v>66.748244637491908</v>
      </c>
      <c r="S41" s="112">
        <f t="shared" si="11"/>
        <v>580.47323008000001</v>
      </c>
      <c r="T41" s="121">
        <v>211.14387289999999</v>
      </c>
      <c r="U41" s="121">
        <v>0</v>
      </c>
      <c r="V41" s="121">
        <v>17.159459170000002</v>
      </c>
      <c r="W41" s="121">
        <v>4.1119796600000003</v>
      </c>
      <c r="X41" s="121">
        <v>0.78077288</v>
      </c>
      <c r="Y41" s="121">
        <v>6.7890499999999996E-3</v>
      </c>
      <c r="Z41" s="121">
        <v>0</v>
      </c>
      <c r="AA41" s="112">
        <f t="shared" si="10"/>
        <v>28.55300707009404</v>
      </c>
    </row>
    <row r="42" spans="1:27" ht="48" customHeight="1" x14ac:dyDescent="0.3">
      <c r="A42" s="105">
        <v>29</v>
      </c>
      <c r="B42" s="107" t="s">
        <v>185</v>
      </c>
      <c r="C42" s="121">
        <v>1136.22902187</v>
      </c>
      <c r="D42" s="112">
        <f t="shared" si="3"/>
        <v>859.19879862999994</v>
      </c>
      <c r="E42" s="112">
        <v>1691.74</v>
      </c>
      <c r="F42" s="97">
        <v>525.89026550999995</v>
      </c>
      <c r="G42" s="97">
        <v>166.65426656</v>
      </c>
      <c r="H42" s="97">
        <v>166.65426656</v>
      </c>
      <c r="I42" s="121">
        <v>0</v>
      </c>
      <c r="J42" s="121">
        <v>0</v>
      </c>
      <c r="K42" s="119">
        <f t="shared" si="5"/>
        <v>436.07461425000002</v>
      </c>
      <c r="L42" s="121">
        <v>436.07461425000002</v>
      </c>
      <c r="M42" s="121">
        <v>0</v>
      </c>
      <c r="N42" s="121">
        <v>0</v>
      </c>
      <c r="O42" s="121">
        <v>0</v>
      </c>
      <c r="P42" s="110">
        <f t="shared" si="6"/>
        <v>38.379112472616711</v>
      </c>
      <c r="Q42" s="110">
        <f t="shared" si="7"/>
        <v>25.776692296097508</v>
      </c>
      <c r="R42" s="110">
        <f t="shared" si="8"/>
        <v>50.753634076924328</v>
      </c>
      <c r="S42" s="112">
        <f t="shared" si="11"/>
        <v>277.03022324000005</v>
      </c>
      <c r="T42" s="121">
        <v>384.56432166000002</v>
      </c>
      <c r="U42" s="121">
        <v>38.559862719999998</v>
      </c>
      <c r="V42" s="121">
        <v>89.039117489999995</v>
      </c>
      <c r="W42" s="121">
        <v>28.526007570000001</v>
      </c>
      <c r="X42" s="121">
        <v>0</v>
      </c>
      <c r="Y42" s="121">
        <v>0</v>
      </c>
      <c r="Z42" s="121">
        <v>0.13616149999999999</v>
      </c>
      <c r="AA42" s="112">
        <f t="shared" si="10"/>
        <v>32.037612651769336</v>
      </c>
    </row>
    <row r="43" spans="1:27" ht="48" customHeight="1" x14ac:dyDescent="0.3">
      <c r="A43" s="57"/>
      <c r="B43" s="104" t="s">
        <v>186</v>
      </c>
      <c r="C43" s="120">
        <f t="shared" ref="C43:O43" si="14">SUM(C44:C51)</f>
        <v>3020.84652611</v>
      </c>
      <c r="D43" s="111">
        <f t="shared" si="3"/>
        <v>2165.4284723400001</v>
      </c>
      <c r="E43" s="111">
        <f t="shared" si="14"/>
        <v>4186.63</v>
      </c>
      <c r="F43" s="201">
        <f t="shared" si="14"/>
        <v>1380.4555663400001</v>
      </c>
      <c r="G43" s="201">
        <f t="shared" si="14"/>
        <v>435.24020521999995</v>
      </c>
      <c r="H43" s="201">
        <f t="shared" si="14"/>
        <v>349.73270077999996</v>
      </c>
      <c r="I43" s="120">
        <f t="shared" si="14"/>
        <v>0</v>
      </c>
      <c r="J43" s="120">
        <f t="shared" si="14"/>
        <v>0</v>
      </c>
      <c r="K43" s="119">
        <f t="shared" si="5"/>
        <v>1188.2047576400003</v>
      </c>
      <c r="L43" s="119">
        <f t="shared" si="14"/>
        <v>1095.5182765200002</v>
      </c>
      <c r="M43" s="119">
        <f t="shared" si="14"/>
        <v>85.258201270000001</v>
      </c>
      <c r="N43" s="119">
        <f t="shared" si="14"/>
        <v>7.42827985</v>
      </c>
      <c r="O43" s="120">
        <f t="shared" si="14"/>
        <v>0</v>
      </c>
      <c r="P43" s="114">
        <f t="shared" si="6"/>
        <v>39.33350295587752</v>
      </c>
      <c r="Q43" s="114">
        <f t="shared" si="7"/>
        <v>28.380935445453748</v>
      </c>
      <c r="R43" s="114">
        <f t="shared" si="8"/>
        <v>54.871577279853781</v>
      </c>
      <c r="S43" s="111">
        <f t="shared" ref="S43:Z43" si="15">SUM(S44:S51)</f>
        <v>855.41805377000014</v>
      </c>
      <c r="T43" s="120">
        <f t="shared" si="15"/>
        <v>806.5052464800001</v>
      </c>
      <c r="U43" s="120">
        <f t="shared" si="15"/>
        <v>170.71846822000001</v>
      </c>
      <c r="V43" s="120">
        <f t="shared" si="15"/>
        <v>2255.8702897000003</v>
      </c>
      <c r="W43" s="119">
        <f t="shared" si="15"/>
        <v>825.03880186999993</v>
      </c>
      <c r="X43" s="119">
        <f t="shared" si="15"/>
        <v>76.02881914999999</v>
      </c>
      <c r="Y43" s="119">
        <f t="shared" si="15"/>
        <v>0</v>
      </c>
      <c r="Z43" s="120">
        <f t="shared" si="15"/>
        <v>0</v>
      </c>
      <c r="AA43" s="111">
        <f t="shared" si="10"/>
        <v>39.943237212447599</v>
      </c>
    </row>
    <row r="44" spans="1:27" ht="48" customHeight="1" x14ac:dyDescent="0.3">
      <c r="A44" s="105">
        <v>30</v>
      </c>
      <c r="B44" s="107" t="s">
        <v>187</v>
      </c>
      <c r="C44" s="121">
        <v>251.58094227000001</v>
      </c>
      <c r="D44" s="112">
        <f t="shared" si="3"/>
        <v>138.36632195999999</v>
      </c>
      <c r="E44" s="112">
        <v>251.58</v>
      </c>
      <c r="F44" s="97">
        <v>94.450209279999996</v>
      </c>
      <c r="G44" s="97">
        <v>43.916112679999998</v>
      </c>
      <c r="H44" s="97">
        <v>0</v>
      </c>
      <c r="I44" s="121">
        <v>0</v>
      </c>
      <c r="J44" s="121">
        <v>0</v>
      </c>
      <c r="K44" s="119">
        <f t="shared" si="5"/>
        <v>65.490700020000006</v>
      </c>
      <c r="L44" s="121">
        <v>65.490700020000006</v>
      </c>
      <c r="M44" s="121">
        <v>0</v>
      </c>
      <c r="N44" s="121">
        <v>0</v>
      </c>
      <c r="O44" s="121">
        <v>0</v>
      </c>
      <c r="P44" s="110">
        <f t="shared" si="6"/>
        <v>26.031661790070931</v>
      </c>
      <c r="Q44" s="110">
        <f t="shared" si="7"/>
        <v>26.031759289291678</v>
      </c>
      <c r="R44" s="110">
        <f t="shared" si="8"/>
        <v>47.331387502612493</v>
      </c>
      <c r="S44" s="112">
        <f t="shared" si="11"/>
        <v>113.21462031000002</v>
      </c>
      <c r="T44" s="121">
        <v>72.875621940000002</v>
      </c>
      <c r="U44" s="121">
        <v>0</v>
      </c>
      <c r="V44" s="121">
        <v>20.32852639</v>
      </c>
      <c r="W44" s="121">
        <v>1.0127427600000001</v>
      </c>
      <c r="X44" s="121">
        <v>0</v>
      </c>
      <c r="Y44" s="121">
        <v>0</v>
      </c>
      <c r="Z44" s="121">
        <v>0</v>
      </c>
      <c r="AA44" s="112">
        <f t="shared" si="10"/>
        <v>4.9818798498753365</v>
      </c>
    </row>
    <row r="45" spans="1:27" ht="48" customHeight="1" x14ac:dyDescent="0.3">
      <c r="A45" s="105">
        <v>31</v>
      </c>
      <c r="B45" s="107" t="s">
        <v>188</v>
      </c>
      <c r="C45" s="121">
        <v>1033.06707188</v>
      </c>
      <c r="D45" s="112">
        <f t="shared" si="3"/>
        <v>831.45033475000002</v>
      </c>
      <c r="E45" s="112">
        <v>1479.8</v>
      </c>
      <c r="F45" s="97">
        <v>563.40857162999998</v>
      </c>
      <c r="G45" s="97">
        <v>134.02088155999999</v>
      </c>
      <c r="H45" s="97">
        <v>134.02088155999999</v>
      </c>
      <c r="I45" s="121">
        <v>0</v>
      </c>
      <c r="J45" s="121">
        <v>0</v>
      </c>
      <c r="K45" s="119">
        <f t="shared" si="5"/>
        <v>403.35483126999998</v>
      </c>
      <c r="L45" s="121">
        <v>403.35483126999998</v>
      </c>
      <c r="M45" s="121">
        <v>0</v>
      </c>
      <c r="N45" s="121">
        <v>0</v>
      </c>
      <c r="O45" s="121">
        <v>0</v>
      </c>
      <c r="P45" s="110">
        <f t="shared" si="6"/>
        <v>39.044399173033881</v>
      </c>
      <c r="Q45" s="110">
        <f t="shared" si="7"/>
        <v>27.257388246384647</v>
      </c>
      <c r="R45" s="110">
        <f t="shared" si="8"/>
        <v>48.51219783215079</v>
      </c>
      <c r="S45" s="112">
        <f t="shared" si="11"/>
        <v>201.61673712999996</v>
      </c>
      <c r="T45" s="121">
        <v>268.04176311999998</v>
      </c>
      <c r="U45" s="121">
        <v>160.05374036000001</v>
      </c>
      <c r="V45" s="121">
        <v>406.16426079000001</v>
      </c>
      <c r="W45" s="121">
        <v>203.41944760999999</v>
      </c>
      <c r="X45" s="121">
        <v>0</v>
      </c>
      <c r="Y45" s="121">
        <v>0</v>
      </c>
      <c r="Z45" s="121">
        <v>0</v>
      </c>
      <c r="AA45" s="112">
        <f t="shared" si="10"/>
        <v>50.083049457464298</v>
      </c>
    </row>
    <row r="46" spans="1:27" ht="48" customHeight="1" x14ac:dyDescent="0.3">
      <c r="A46" s="56">
        <v>32</v>
      </c>
      <c r="B46" s="106" t="s">
        <v>189</v>
      </c>
      <c r="C46" s="121">
        <v>0</v>
      </c>
      <c r="D46" s="112">
        <f t="shared" si="3"/>
        <v>0</v>
      </c>
      <c r="E46" s="112">
        <v>0</v>
      </c>
      <c r="F46" s="97">
        <v>0</v>
      </c>
      <c r="G46" s="97">
        <v>0</v>
      </c>
      <c r="H46" s="97">
        <v>0</v>
      </c>
      <c r="I46" s="121">
        <v>0</v>
      </c>
      <c r="J46" s="121">
        <v>0</v>
      </c>
      <c r="K46" s="119">
        <f t="shared" si="5"/>
        <v>0</v>
      </c>
      <c r="L46" s="121">
        <v>0</v>
      </c>
      <c r="M46" s="121">
        <v>0</v>
      </c>
      <c r="N46" s="121">
        <v>0</v>
      </c>
      <c r="O46" s="121">
        <v>0</v>
      </c>
      <c r="P46" s="110">
        <f t="shared" si="6"/>
        <v>0</v>
      </c>
      <c r="Q46" s="110">
        <f t="shared" si="7"/>
        <v>0</v>
      </c>
      <c r="R46" s="110">
        <f t="shared" si="8"/>
        <v>0</v>
      </c>
      <c r="S46" s="112">
        <f t="shared" si="11"/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12">
        <f t="shared" si="10"/>
        <v>0</v>
      </c>
    </row>
    <row r="47" spans="1:27" ht="48" customHeight="1" x14ac:dyDescent="0.3">
      <c r="A47" s="56">
        <v>33</v>
      </c>
      <c r="B47" s="106" t="s">
        <v>190</v>
      </c>
      <c r="C47" s="121">
        <v>349.40839742000003</v>
      </c>
      <c r="D47" s="112">
        <f t="shared" si="3"/>
        <v>242.91109294</v>
      </c>
      <c r="E47" s="112">
        <v>531.47</v>
      </c>
      <c r="F47" s="97">
        <v>133.67484816000001</v>
      </c>
      <c r="G47" s="97">
        <v>54.618177629999998</v>
      </c>
      <c r="H47" s="97">
        <v>54.618067150000002</v>
      </c>
      <c r="I47" s="121">
        <v>0</v>
      </c>
      <c r="J47" s="121">
        <v>0</v>
      </c>
      <c r="K47" s="119">
        <f t="shared" si="5"/>
        <v>129.09931008999999</v>
      </c>
      <c r="L47" s="121">
        <v>126.90184117</v>
      </c>
      <c r="M47" s="121">
        <v>2.1974689199999999</v>
      </c>
      <c r="N47" s="121">
        <v>0</v>
      </c>
      <c r="O47" s="121">
        <v>0</v>
      </c>
      <c r="P47" s="110">
        <f t="shared" si="6"/>
        <v>36.947970066906691</v>
      </c>
      <c r="Q47" s="110">
        <f t="shared" si="7"/>
        <v>24.290987278679886</v>
      </c>
      <c r="R47" s="110">
        <f t="shared" si="8"/>
        <v>53.146733040260145</v>
      </c>
      <c r="S47" s="112">
        <f t="shared" si="11"/>
        <v>106.49730448000003</v>
      </c>
      <c r="T47" s="121">
        <v>113.81178285</v>
      </c>
      <c r="U47" s="121">
        <v>0</v>
      </c>
      <c r="V47" s="121">
        <v>167.83209980000001</v>
      </c>
      <c r="W47" s="121">
        <v>39.940695439999999</v>
      </c>
      <c r="X47" s="121">
        <v>0.69393758000000005</v>
      </c>
      <c r="Y47" s="121">
        <v>0</v>
      </c>
      <c r="Z47" s="121">
        <v>0</v>
      </c>
      <c r="AA47" s="112">
        <f t="shared" si="10"/>
        <v>24.211478655407966</v>
      </c>
    </row>
    <row r="48" spans="1:27" ht="48" customHeight="1" x14ac:dyDescent="0.3">
      <c r="A48" s="105">
        <v>34</v>
      </c>
      <c r="B48" s="107" t="s">
        <v>191</v>
      </c>
      <c r="C48" s="121">
        <v>42.055132839999999</v>
      </c>
      <c r="D48" s="112">
        <f t="shared" si="3"/>
        <v>32.150759700000002</v>
      </c>
      <c r="E48" s="112">
        <v>66.819999999999993</v>
      </c>
      <c r="F48" s="97">
        <v>17.2942</v>
      </c>
      <c r="G48" s="97">
        <v>7.42827985</v>
      </c>
      <c r="H48" s="97">
        <v>7.42827985</v>
      </c>
      <c r="I48" s="121">
        <v>0</v>
      </c>
      <c r="J48" s="121">
        <v>0</v>
      </c>
      <c r="K48" s="119">
        <f t="shared" si="5"/>
        <v>32.150759700000002</v>
      </c>
      <c r="L48" s="121">
        <v>17.2942</v>
      </c>
      <c r="M48" s="121">
        <v>7.42827985</v>
      </c>
      <c r="N48" s="121">
        <v>7.42827985</v>
      </c>
      <c r="O48" s="121">
        <v>0</v>
      </c>
      <c r="P48" s="110">
        <f t="shared" si="6"/>
        <v>76.449074176791981</v>
      </c>
      <c r="Q48" s="110">
        <f t="shared" si="7"/>
        <v>48.115473959892256</v>
      </c>
      <c r="R48" s="110">
        <f t="shared" si="8"/>
        <v>100</v>
      </c>
      <c r="S48" s="112">
        <f t="shared" si="11"/>
        <v>9.9043731400000006</v>
      </c>
      <c r="T48" s="121">
        <v>0</v>
      </c>
      <c r="U48" s="121">
        <v>0</v>
      </c>
      <c r="V48" s="121">
        <v>8.2678138400000005</v>
      </c>
      <c r="W48" s="121">
        <v>4.6111123599999999</v>
      </c>
      <c r="X48" s="121">
        <v>9.9666700000000004E-3</v>
      </c>
      <c r="Y48" s="121">
        <v>0</v>
      </c>
      <c r="Z48" s="121">
        <v>0</v>
      </c>
      <c r="AA48" s="112">
        <f t="shared" si="10"/>
        <v>55.892393314941877</v>
      </c>
    </row>
    <row r="49" spans="1:27" ht="48" customHeight="1" x14ac:dyDescent="0.3">
      <c r="A49" s="105">
        <v>35</v>
      </c>
      <c r="B49" s="107" t="s">
        <v>192</v>
      </c>
      <c r="C49" s="121">
        <v>35.355240729999998</v>
      </c>
      <c r="D49" s="112">
        <f t="shared" si="3"/>
        <v>35.355240729999998</v>
      </c>
      <c r="E49" s="112">
        <v>48.19</v>
      </c>
      <c r="F49" s="97">
        <v>22.523399999999999</v>
      </c>
      <c r="G49" s="97">
        <v>8.9822885100000001</v>
      </c>
      <c r="H49" s="97">
        <v>3.8495522200000001</v>
      </c>
      <c r="I49" s="121">
        <v>0</v>
      </c>
      <c r="J49" s="121">
        <v>0</v>
      </c>
      <c r="K49" s="119">
        <f t="shared" si="5"/>
        <v>12.63798854</v>
      </c>
      <c r="L49" s="121">
        <v>12.63798854</v>
      </c>
      <c r="M49" s="121">
        <v>0</v>
      </c>
      <c r="N49" s="121">
        <v>0</v>
      </c>
      <c r="O49" s="121">
        <v>0</v>
      </c>
      <c r="P49" s="110">
        <f t="shared" si="6"/>
        <v>35.745729003836999</v>
      </c>
      <c r="Q49" s="110">
        <f t="shared" si="7"/>
        <v>26.225334177215192</v>
      </c>
      <c r="R49" s="110">
        <f t="shared" si="8"/>
        <v>35.745729003836999</v>
      </c>
      <c r="S49" s="112">
        <f t="shared" si="11"/>
        <v>0</v>
      </c>
      <c r="T49" s="121">
        <v>12.052524330000001</v>
      </c>
      <c r="U49" s="121">
        <v>10.664727859999999</v>
      </c>
      <c r="V49" s="121">
        <v>33.9876</v>
      </c>
      <c r="W49" s="121">
        <v>12.63798854</v>
      </c>
      <c r="X49" s="121">
        <v>0</v>
      </c>
      <c r="Y49" s="121">
        <v>0</v>
      </c>
      <c r="Z49" s="121">
        <v>0</v>
      </c>
      <c r="AA49" s="112">
        <f t="shared" si="10"/>
        <v>37.18411579517236</v>
      </c>
    </row>
    <row r="50" spans="1:27" ht="48" customHeight="1" x14ac:dyDescent="0.3">
      <c r="A50" s="105">
        <v>36</v>
      </c>
      <c r="B50" s="107" t="s">
        <v>193</v>
      </c>
      <c r="C50" s="121">
        <v>170.00000211</v>
      </c>
      <c r="D50" s="112">
        <f t="shared" si="3"/>
        <v>58.373015080000002</v>
      </c>
      <c r="E50" s="112">
        <v>170</v>
      </c>
      <c r="F50" s="97">
        <v>21.914404449999999</v>
      </c>
      <c r="G50" s="97">
        <v>36.458610630000003</v>
      </c>
      <c r="H50" s="97">
        <v>0</v>
      </c>
      <c r="I50" s="121">
        <v>0</v>
      </c>
      <c r="J50" s="121">
        <v>0</v>
      </c>
      <c r="K50" s="119">
        <f t="shared" si="5"/>
        <v>10.532877790000001</v>
      </c>
      <c r="L50" s="121">
        <v>10.532877790000001</v>
      </c>
      <c r="M50" s="121">
        <v>0</v>
      </c>
      <c r="N50" s="121">
        <v>0</v>
      </c>
      <c r="O50" s="121">
        <v>0</v>
      </c>
      <c r="P50" s="110">
        <f t="shared" si="6"/>
        <v>6.1958103878049418</v>
      </c>
      <c r="Q50" s="110">
        <f t="shared" si="7"/>
        <v>6.1958104647058834</v>
      </c>
      <c r="R50" s="110">
        <f t="shared" si="8"/>
        <v>18.044087281708389</v>
      </c>
      <c r="S50" s="112">
        <f t="shared" si="11"/>
        <v>111.62698702999998</v>
      </c>
      <c r="T50" s="121">
        <v>47.840137290000001</v>
      </c>
      <c r="U50" s="121">
        <v>0</v>
      </c>
      <c r="V50" s="121">
        <v>14.887365389999999</v>
      </c>
      <c r="W50" s="121">
        <v>0.42533281000000001</v>
      </c>
      <c r="X50" s="121">
        <v>0</v>
      </c>
      <c r="Y50" s="121">
        <v>0</v>
      </c>
      <c r="Z50" s="121">
        <v>0</v>
      </c>
      <c r="AA50" s="112">
        <f t="shared" si="10"/>
        <v>2.8570052447674894</v>
      </c>
    </row>
    <row r="51" spans="1:27" ht="48" customHeight="1" x14ac:dyDescent="0.3">
      <c r="A51" s="56">
        <v>37</v>
      </c>
      <c r="B51" s="106" t="s">
        <v>194</v>
      </c>
      <c r="C51" s="121">
        <v>1139.3797388600001</v>
      </c>
      <c r="D51" s="112">
        <f t="shared" si="3"/>
        <v>826.82170717999998</v>
      </c>
      <c r="E51" s="112">
        <v>1638.77</v>
      </c>
      <c r="F51" s="97">
        <v>527.18993281999997</v>
      </c>
      <c r="G51" s="97">
        <v>149.81585436</v>
      </c>
      <c r="H51" s="97">
        <v>149.81592000000001</v>
      </c>
      <c r="I51" s="121">
        <v>0</v>
      </c>
      <c r="J51" s="121">
        <v>0</v>
      </c>
      <c r="K51" s="119">
        <f t="shared" si="5"/>
        <v>534.93829023000001</v>
      </c>
      <c r="L51" s="121">
        <v>459.30583773000001</v>
      </c>
      <c r="M51" s="121">
        <v>75.632452499999999</v>
      </c>
      <c r="N51" s="121">
        <v>0</v>
      </c>
      <c r="O51" s="121">
        <v>0</v>
      </c>
      <c r="P51" s="110">
        <f t="shared" si="6"/>
        <v>46.949956365314122</v>
      </c>
      <c r="Q51" s="110">
        <f t="shared" si="7"/>
        <v>32.642670431482152</v>
      </c>
      <c r="R51" s="110">
        <f t="shared" si="8"/>
        <v>64.698142971413702</v>
      </c>
      <c r="S51" s="112">
        <f t="shared" si="11"/>
        <v>312.55803168000011</v>
      </c>
      <c r="T51" s="121">
        <v>291.88341695000003</v>
      </c>
      <c r="U51" s="121">
        <v>0</v>
      </c>
      <c r="V51" s="121">
        <v>1604.40262349</v>
      </c>
      <c r="W51" s="121">
        <v>562.99148234999996</v>
      </c>
      <c r="X51" s="121">
        <v>75.324914899999996</v>
      </c>
      <c r="Y51" s="121">
        <v>0</v>
      </c>
      <c r="Z51" s="121">
        <v>0</v>
      </c>
      <c r="AA51" s="112">
        <f t="shared" si="10"/>
        <v>39.785300017865396</v>
      </c>
    </row>
    <row r="52" spans="1:27" ht="48" customHeight="1" x14ac:dyDescent="0.3">
      <c r="A52" s="57"/>
      <c r="B52" s="104" t="s">
        <v>195</v>
      </c>
      <c r="C52" s="120">
        <f t="shared" ref="C52:O52" si="16">SUM(C53:C59)</f>
        <v>855.60295139000004</v>
      </c>
      <c r="D52" s="111">
        <f t="shared" si="3"/>
        <v>738.99904807000007</v>
      </c>
      <c r="E52" s="111">
        <f t="shared" si="16"/>
        <v>1078.52</v>
      </c>
      <c r="F52" s="201">
        <f t="shared" si="16"/>
        <v>430.67106959</v>
      </c>
      <c r="G52" s="201">
        <f t="shared" si="16"/>
        <v>226.76229606000001</v>
      </c>
      <c r="H52" s="201">
        <f t="shared" si="16"/>
        <v>81.565682420000002</v>
      </c>
      <c r="I52" s="120">
        <f t="shared" si="16"/>
        <v>0</v>
      </c>
      <c r="J52" s="120">
        <f t="shared" si="16"/>
        <v>0</v>
      </c>
      <c r="K52" s="119">
        <f t="shared" si="5"/>
        <v>599.98170823999999</v>
      </c>
      <c r="L52" s="119">
        <f t="shared" si="16"/>
        <v>354.49803802000002</v>
      </c>
      <c r="M52" s="119">
        <f t="shared" si="16"/>
        <v>181.99657716000002</v>
      </c>
      <c r="N52" s="119">
        <f t="shared" si="16"/>
        <v>63.487093059999999</v>
      </c>
      <c r="O52" s="120">
        <f t="shared" si="16"/>
        <v>0</v>
      </c>
      <c r="P52" s="114">
        <f t="shared" si="6"/>
        <v>70.123847430081724</v>
      </c>
      <c r="Q52" s="114">
        <f t="shared" si="7"/>
        <v>55.630095708934469</v>
      </c>
      <c r="R52" s="114">
        <f t="shared" si="8"/>
        <v>81.188427753315324</v>
      </c>
      <c r="S52" s="111">
        <f t="shared" ref="S52:Z52" si="17">SUM(S53:S59)</f>
        <v>116.60390331999999</v>
      </c>
      <c r="T52" s="120">
        <f t="shared" si="17"/>
        <v>54.079140829999993</v>
      </c>
      <c r="U52" s="120">
        <f t="shared" si="17"/>
        <v>84.938198999999997</v>
      </c>
      <c r="V52" s="120">
        <f t="shared" si="17"/>
        <v>135.86012534999998</v>
      </c>
      <c r="W52" s="119">
        <f t="shared" si="17"/>
        <v>51.369795789999998</v>
      </c>
      <c r="X52" s="119">
        <f t="shared" si="17"/>
        <v>8.6104258599999994</v>
      </c>
      <c r="Y52" s="119">
        <f t="shared" si="17"/>
        <v>0.64128395000000005</v>
      </c>
      <c r="Z52" s="120">
        <f t="shared" si="17"/>
        <v>0</v>
      </c>
      <c r="AA52" s="111">
        <f t="shared" si="10"/>
        <v>44.620528240959707</v>
      </c>
    </row>
    <row r="53" spans="1:27" ht="48" customHeight="1" x14ac:dyDescent="0.3">
      <c r="A53" s="105">
        <v>38</v>
      </c>
      <c r="B53" s="106" t="s">
        <v>196</v>
      </c>
      <c r="C53" s="121">
        <v>89.529951030000007</v>
      </c>
      <c r="D53" s="112">
        <f t="shared" si="3"/>
        <v>41.012300000000003</v>
      </c>
      <c r="E53" s="112">
        <v>41.01</v>
      </c>
      <c r="F53" s="97">
        <v>41.012300000000003</v>
      </c>
      <c r="G53" s="97">
        <v>0</v>
      </c>
      <c r="H53" s="97">
        <v>0</v>
      </c>
      <c r="I53" s="121">
        <v>0</v>
      </c>
      <c r="J53" s="121">
        <v>0</v>
      </c>
      <c r="K53" s="119">
        <f t="shared" si="5"/>
        <v>41.012300000000003</v>
      </c>
      <c r="L53" s="121">
        <v>41.012300000000003</v>
      </c>
      <c r="M53" s="121">
        <v>0</v>
      </c>
      <c r="N53" s="121">
        <v>0</v>
      </c>
      <c r="O53" s="121">
        <v>0</v>
      </c>
      <c r="P53" s="110">
        <f t="shared" si="6"/>
        <v>45.808469152694457</v>
      </c>
      <c r="Q53" s="110">
        <f t="shared" si="7"/>
        <v>100.00560838819801</v>
      </c>
      <c r="R53" s="110">
        <f t="shared" si="8"/>
        <v>100</v>
      </c>
      <c r="S53" s="112">
        <f t="shared" si="11"/>
        <v>48.517651030000003</v>
      </c>
      <c r="T53" s="121">
        <v>0</v>
      </c>
      <c r="U53" s="121">
        <v>0</v>
      </c>
      <c r="V53" s="121">
        <v>0.41426565999999998</v>
      </c>
      <c r="W53" s="121">
        <v>0.41426565999999998</v>
      </c>
      <c r="X53" s="121">
        <v>0</v>
      </c>
      <c r="Y53" s="121">
        <v>0</v>
      </c>
      <c r="Z53" s="121">
        <v>0</v>
      </c>
      <c r="AA53" s="112">
        <f t="shared" si="10"/>
        <v>100</v>
      </c>
    </row>
    <row r="54" spans="1:27" ht="48" customHeight="1" x14ac:dyDescent="0.3">
      <c r="A54" s="105">
        <v>39</v>
      </c>
      <c r="B54" s="107" t="s">
        <v>197</v>
      </c>
      <c r="C54" s="121">
        <v>16.266415200000001</v>
      </c>
      <c r="D54" s="112">
        <f t="shared" si="3"/>
        <v>15.944735870000001</v>
      </c>
      <c r="E54" s="112">
        <v>15.81</v>
      </c>
      <c r="F54" s="97">
        <v>5.8838206700000004</v>
      </c>
      <c r="G54" s="97">
        <v>10.0609152</v>
      </c>
      <c r="H54" s="97">
        <v>0</v>
      </c>
      <c r="I54" s="121">
        <v>0</v>
      </c>
      <c r="J54" s="121">
        <v>0</v>
      </c>
      <c r="K54" s="119">
        <f t="shared" si="5"/>
        <v>15.806873299999999</v>
      </c>
      <c r="L54" s="121">
        <v>5.7459581000000002</v>
      </c>
      <c r="M54" s="121">
        <v>10.0609152</v>
      </c>
      <c r="N54" s="121">
        <v>0</v>
      </c>
      <c r="O54" s="121">
        <v>0</v>
      </c>
      <c r="P54" s="110">
        <f t="shared" si="6"/>
        <v>97.174903662854973</v>
      </c>
      <c r="Q54" s="110">
        <f t="shared" si="7"/>
        <v>99.98022327640733</v>
      </c>
      <c r="R54" s="110">
        <f t="shared" si="8"/>
        <v>99.135372507114468</v>
      </c>
      <c r="S54" s="112">
        <f t="shared" si="11"/>
        <v>0.32167933000000026</v>
      </c>
      <c r="T54" s="121">
        <v>0.13786256999999999</v>
      </c>
      <c r="U54" s="121">
        <v>0</v>
      </c>
      <c r="V54" s="121">
        <v>0.15966538999999999</v>
      </c>
      <c r="W54" s="121">
        <v>5.8039979999999998E-2</v>
      </c>
      <c r="X54" s="121">
        <v>3.048762E-2</v>
      </c>
      <c r="Y54" s="121">
        <v>0</v>
      </c>
      <c r="Z54" s="121">
        <v>0</v>
      </c>
      <c r="AA54" s="112">
        <f t="shared" si="10"/>
        <v>55.445704294462317</v>
      </c>
    </row>
    <row r="55" spans="1:27" ht="48" customHeight="1" x14ac:dyDescent="0.3">
      <c r="A55" s="105">
        <v>40</v>
      </c>
      <c r="B55" s="106" t="s">
        <v>198</v>
      </c>
      <c r="C55" s="121">
        <v>22.977168979999998</v>
      </c>
      <c r="D55" s="112">
        <f t="shared" si="3"/>
        <v>20.906607579999999</v>
      </c>
      <c r="E55" s="112">
        <v>26.75</v>
      </c>
      <c r="F55" s="97">
        <v>18.645106200000001</v>
      </c>
      <c r="G55" s="97">
        <v>1.1307506899999999</v>
      </c>
      <c r="H55" s="97">
        <v>1.1307506899999999</v>
      </c>
      <c r="I55" s="121">
        <v>0</v>
      </c>
      <c r="J55" s="121">
        <v>0</v>
      </c>
      <c r="K55" s="119">
        <f t="shared" si="5"/>
        <v>17.957391650000002</v>
      </c>
      <c r="L55" s="121">
        <v>17.957391650000002</v>
      </c>
      <c r="M55" s="121">
        <v>0</v>
      </c>
      <c r="N55" s="121">
        <v>0</v>
      </c>
      <c r="O55" s="121">
        <v>0</v>
      </c>
      <c r="P55" s="110">
        <f t="shared" si="6"/>
        <v>78.153194876316761</v>
      </c>
      <c r="Q55" s="110">
        <f t="shared" si="7"/>
        <v>67.130436074766365</v>
      </c>
      <c r="R55" s="110">
        <f t="shared" si="8"/>
        <v>85.893378833870102</v>
      </c>
      <c r="S55" s="112">
        <f t="shared" si="11"/>
        <v>2.0705613999999972</v>
      </c>
      <c r="T55" s="121">
        <v>2.2615013799999999</v>
      </c>
      <c r="U55" s="121">
        <v>0.68771455000000004</v>
      </c>
      <c r="V55" s="121">
        <v>53.708970540000003</v>
      </c>
      <c r="W55" s="121">
        <v>11.81260835</v>
      </c>
      <c r="X55" s="121">
        <v>0</v>
      </c>
      <c r="Y55" s="121">
        <v>0</v>
      </c>
      <c r="Z55" s="121">
        <v>0</v>
      </c>
      <c r="AA55" s="112">
        <f t="shared" si="10"/>
        <v>21.993734438090755</v>
      </c>
    </row>
    <row r="56" spans="1:27" ht="48" customHeight="1" x14ac:dyDescent="0.3">
      <c r="A56" s="105">
        <v>41</v>
      </c>
      <c r="B56" s="106" t="s">
        <v>199</v>
      </c>
      <c r="C56" s="121">
        <v>41.09726757</v>
      </c>
      <c r="D56" s="112">
        <f t="shared" si="3"/>
        <v>31.86535864</v>
      </c>
      <c r="E56" s="112">
        <v>41.1</v>
      </c>
      <c r="F56" s="97">
        <v>28.01051837</v>
      </c>
      <c r="G56" s="97">
        <v>3.85484027</v>
      </c>
      <c r="H56" s="97">
        <v>0</v>
      </c>
      <c r="I56" s="121">
        <v>0</v>
      </c>
      <c r="J56" s="121">
        <v>0</v>
      </c>
      <c r="K56" s="119">
        <f t="shared" si="5"/>
        <v>22.09409153</v>
      </c>
      <c r="L56" s="121">
        <v>22.09409153</v>
      </c>
      <c r="M56" s="121">
        <v>0</v>
      </c>
      <c r="N56" s="121">
        <v>0</v>
      </c>
      <c r="O56" s="121">
        <v>0</v>
      </c>
      <c r="P56" s="110">
        <f t="shared" si="6"/>
        <v>53.760487828947888</v>
      </c>
      <c r="Q56" s="110">
        <f t="shared" si="7"/>
        <v>53.756913698296835</v>
      </c>
      <c r="R56" s="110">
        <f t="shared" si="8"/>
        <v>69.335769227042974</v>
      </c>
      <c r="S56" s="112">
        <f t="shared" si="11"/>
        <v>9.2319089299999995</v>
      </c>
      <c r="T56" s="121">
        <v>3.85484027</v>
      </c>
      <c r="U56" s="121">
        <v>5.9164268399999997</v>
      </c>
      <c r="V56" s="121">
        <v>1.23619173</v>
      </c>
      <c r="W56" s="121">
        <v>0.28533014000000001</v>
      </c>
      <c r="X56" s="121">
        <v>0</v>
      </c>
      <c r="Y56" s="121">
        <v>0</v>
      </c>
      <c r="Z56" s="121">
        <v>0</v>
      </c>
      <c r="AA56" s="112">
        <f t="shared" si="10"/>
        <v>23.08138236776588</v>
      </c>
    </row>
    <row r="57" spans="1:27" ht="48" customHeight="1" x14ac:dyDescent="0.3">
      <c r="A57" s="105">
        <v>42</v>
      </c>
      <c r="B57" s="106" t="s">
        <v>200</v>
      </c>
      <c r="C57" s="121">
        <v>122.48759556</v>
      </c>
      <c r="D57" s="112">
        <f t="shared" si="3"/>
        <v>122.48759556</v>
      </c>
      <c r="E57" s="112">
        <v>178.98</v>
      </c>
      <c r="F57" s="97">
        <v>65.994799999999998</v>
      </c>
      <c r="G57" s="97">
        <v>39.544956890000002</v>
      </c>
      <c r="H57" s="97">
        <v>16.947838669999999</v>
      </c>
      <c r="I57" s="121">
        <v>0</v>
      </c>
      <c r="J57" s="121">
        <v>0</v>
      </c>
      <c r="K57" s="119">
        <f t="shared" si="5"/>
        <v>89.793911479999991</v>
      </c>
      <c r="L57" s="121">
        <v>65.994799999999998</v>
      </c>
      <c r="M57" s="121">
        <v>23.799111480000001</v>
      </c>
      <c r="N57" s="121">
        <v>0</v>
      </c>
      <c r="O57" s="121">
        <v>0</v>
      </c>
      <c r="P57" s="110">
        <f t="shared" si="6"/>
        <v>73.308575508786802</v>
      </c>
      <c r="Q57" s="110">
        <f t="shared" si="7"/>
        <v>50.169801922002456</v>
      </c>
      <c r="R57" s="110">
        <f t="shared" si="8"/>
        <v>73.308575508786802</v>
      </c>
      <c r="S57" s="112">
        <f t="shared" si="11"/>
        <v>0</v>
      </c>
      <c r="T57" s="121">
        <v>32.693684079999997</v>
      </c>
      <c r="U57" s="121">
        <v>0</v>
      </c>
      <c r="V57" s="121">
        <v>44.411845929999998</v>
      </c>
      <c r="W57" s="121">
        <v>24.710906999999999</v>
      </c>
      <c r="X57" s="121">
        <v>7.0836089900000001</v>
      </c>
      <c r="Y57" s="121">
        <v>0</v>
      </c>
      <c r="Z57" s="121">
        <v>0</v>
      </c>
      <c r="AA57" s="112">
        <f t="shared" si="10"/>
        <v>71.590169974274716</v>
      </c>
    </row>
    <row r="58" spans="1:27" ht="48" customHeight="1" x14ac:dyDescent="0.3">
      <c r="A58" s="105">
        <v>43</v>
      </c>
      <c r="B58" s="107" t="s">
        <v>201</v>
      </c>
      <c r="C58" s="121">
        <v>180.04990950999999</v>
      </c>
      <c r="D58" s="112">
        <f t="shared" si="3"/>
        <v>123.58780688</v>
      </c>
      <c r="E58" s="112">
        <v>180.05</v>
      </c>
      <c r="F58" s="97">
        <v>99.553524350000004</v>
      </c>
      <c r="G58" s="97">
        <v>24.034282529999999</v>
      </c>
      <c r="H58" s="97">
        <v>0</v>
      </c>
      <c r="I58" s="121">
        <v>0</v>
      </c>
      <c r="J58" s="121">
        <v>0</v>
      </c>
      <c r="K58" s="119">
        <f t="shared" si="5"/>
        <v>30.122496739999999</v>
      </c>
      <c r="L58" s="121">
        <v>30.122496739999999</v>
      </c>
      <c r="M58" s="121">
        <v>0</v>
      </c>
      <c r="N58" s="121">
        <v>0</v>
      </c>
      <c r="O58" s="121">
        <v>0</v>
      </c>
      <c r="P58" s="110">
        <f t="shared" si="6"/>
        <v>16.730081576812452</v>
      </c>
      <c r="Q58" s="110">
        <f t="shared" si="7"/>
        <v>16.730073168564285</v>
      </c>
      <c r="R58" s="110">
        <f t="shared" si="8"/>
        <v>24.373356482689289</v>
      </c>
      <c r="S58" s="112">
        <f t="shared" si="11"/>
        <v>56.46210262999999</v>
      </c>
      <c r="T58" s="121">
        <v>15.131252529999999</v>
      </c>
      <c r="U58" s="121">
        <v>78.334057610000002</v>
      </c>
      <c r="V58" s="121">
        <v>29.920916699999999</v>
      </c>
      <c r="W58" s="121">
        <v>12.35560426</v>
      </c>
      <c r="X58" s="121">
        <v>0</v>
      </c>
      <c r="Y58" s="121">
        <v>0</v>
      </c>
      <c r="Z58" s="121">
        <v>0</v>
      </c>
      <c r="AA58" s="112">
        <f t="shared" si="10"/>
        <v>41.29420359637578</v>
      </c>
    </row>
    <row r="59" spans="1:27" ht="48" customHeight="1" x14ac:dyDescent="0.3">
      <c r="A59" s="56">
        <v>44</v>
      </c>
      <c r="B59" s="107" t="s">
        <v>202</v>
      </c>
      <c r="C59" s="121">
        <v>383.19464354000002</v>
      </c>
      <c r="D59" s="112">
        <f t="shared" si="3"/>
        <v>383.19464354000002</v>
      </c>
      <c r="E59" s="112">
        <v>594.82000000000005</v>
      </c>
      <c r="F59" s="97">
        <v>171.571</v>
      </c>
      <c r="G59" s="97">
        <v>148.13655048000001</v>
      </c>
      <c r="H59" s="97">
        <v>63.487093059999999</v>
      </c>
      <c r="I59" s="121">
        <v>0</v>
      </c>
      <c r="J59" s="121">
        <v>0</v>
      </c>
      <c r="K59" s="119">
        <f t="shared" si="5"/>
        <v>383.19464354000002</v>
      </c>
      <c r="L59" s="121">
        <v>171.571</v>
      </c>
      <c r="M59" s="121">
        <v>148.13655048000001</v>
      </c>
      <c r="N59" s="121">
        <v>63.487093059999999</v>
      </c>
      <c r="O59" s="121">
        <v>0</v>
      </c>
      <c r="P59" s="110">
        <f t="shared" si="6"/>
        <v>100</v>
      </c>
      <c r="Q59" s="110">
        <f t="shared" si="7"/>
        <v>64.42195009246494</v>
      </c>
      <c r="R59" s="110">
        <f t="shared" si="8"/>
        <v>100</v>
      </c>
      <c r="S59" s="112">
        <f t="shared" si="11"/>
        <v>0</v>
      </c>
      <c r="T59" s="121">
        <v>0</v>
      </c>
      <c r="U59" s="121">
        <v>0</v>
      </c>
      <c r="V59" s="121">
        <v>6.0082693999999996</v>
      </c>
      <c r="W59" s="121">
        <v>1.7330403999999999</v>
      </c>
      <c r="X59" s="121">
        <v>1.4963292500000001</v>
      </c>
      <c r="Y59" s="121">
        <v>0.64128395000000005</v>
      </c>
      <c r="Z59" s="121">
        <v>0</v>
      </c>
      <c r="AA59" s="112">
        <f t="shared" si="10"/>
        <v>64.422104641313183</v>
      </c>
    </row>
    <row r="60" spans="1:27" ht="48" customHeight="1" x14ac:dyDescent="0.3">
      <c r="A60" s="57"/>
      <c r="B60" s="104" t="s">
        <v>203</v>
      </c>
      <c r="C60" s="120">
        <f t="shared" ref="C60:O60" si="18">SUM(C61:C74)</f>
        <v>12596.182039520003</v>
      </c>
      <c r="D60" s="111">
        <f t="shared" si="3"/>
        <v>9930.4449172999994</v>
      </c>
      <c r="E60" s="111">
        <f t="shared" si="18"/>
        <v>17968.150000000001</v>
      </c>
      <c r="F60" s="201">
        <f t="shared" si="18"/>
        <v>6013.7242221400002</v>
      </c>
      <c r="G60" s="201">
        <f t="shared" si="18"/>
        <v>2349.2040959000001</v>
      </c>
      <c r="H60" s="201">
        <f t="shared" si="18"/>
        <v>1567.5165992599998</v>
      </c>
      <c r="I60" s="120">
        <f t="shared" si="18"/>
        <v>0</v>
      </c>
      <c r="J60" s="120">
        <f t="shared" si="18"/>
        <v>0</v>
      </c>
      <c r="K60" s="119">
        <f t="shared" si="5"/>
        <v>5383.5819658800001</v>
      </c>
      <c r="L60" s="119">
        <f t="shared" si="18"/>
        <v>4675.9440404999996</v>
      </c>
      <c r="M60" s="119">
        <f t="shared" si="18"/>
        <v>624.80515685</v>
      </c>
      <c r="N60" s="119">
        <f t="shared" si="18"/>
        <v>82.832768529999996</v>
      </c>
      <c r="O60" s="120">
        <f t="shared" si="18"/>
        <v>149.96017295999999</v>
      </c>
      <c r="P60" s="114">
        <f t="shared" si="6"/>
        <v>42.739791700288492</v>
      </c>
      <c r="Q60" s="114">
        <f t="shared" si="7"/>
        <v>29.961804447758951</v>
      </c>
      <c r="R60" s="114">
        <f t="shared" si="8"/>
        <v>54.212897918613592</v>
      </c>
      <c r="S60" s="111">
        <f t="shared" ref="S60:Z60" si="19">SUM(S61:S74)</f>
        <v>2665.7371222199995</v>
      </c>
      <c r="T60" s="120">
        <f t="shared" si="19"/>
        <v>3073.3291087300004</v>
      </c>
      <c r="U60" s="120">
        <f t="shared" si="19"/>
        <v>1473.53384269</v>
      </c>
      <c r="V60" s="120">
        <f t="shared" si="19"/>
        <v>2764.6223862300003</v>
      </c>
      <c r="W60" s="119">
        <f t="shared" si="19"/>
        <v>801.54465847000006</v>
      </c>
      <c r="X60" s="119">
        <f t="shared" si="19"/>
        <v>91.246448049999998</v>
      </c>
      <c r="Y60" s="119">
        <f t="shared" si="19"/>
        <v>0</v>
      </c>
      <c r="Z60" s="120">
        <f t="shared" si="19"/>
        <v>3.4987213100000001</v>
      </c>
      <c r="AA60" s="111">
        <f t="shared" si="10"/>
        <v>32.293419563076817</v>
      </c>
    </row>
    <row r="61" spans="1:27" ht="48" customHeight="1" x14ac:dyDescent="0.3">
      <c r="A61" s="56">
        <v>45</v>
      </c>
      <c r="B61" s="107" t="s">
        <v>204</v>
      </c>
      <c r="C61" s="121">
        <v>805.81835775000002</v>
      </c>
      <c r="D61" s="112">
        <f t="shared" si="3"/>
        <v>705.05769028999998</v>
      </c>
      <c r="E61" s="112">
        <v>1119.78</v>
      </c>
      <c r="F61" s="97">
        <v>488.70853103000002</v>
      </c>
      <c r="G61" s="97">
        <v>121.93620215999999</v>
      </c>
      <c r="H61" s="97">
        <v>94.4129571</v>
      </c>
      <c r="I61" s="121">
        <v>0</v>
      </c>
      <c r="J61" s="121">
        <v>0</v>
      </c>
      <c r="K61" s="119">
        <f t="shared" si="5"/>
        <v>322.9992992</v>
      </c>
      <c r="L61" s="121">
        <v>322.9992992</v>
      </c>
      <c r="M61" s="121">
        <v>0</v>
      </c>
      <c r="N61" s="121">
        <v>0</v>
      </c>
      <c r="O61" s="121">
        <v>0</v>
      </c>
      <c r="P61" s="110">
        <f t="shared" si="6"/>
        <v>40.083388035720134</v>
      </c>
      <c r="Q61" s="110">
        <f t="shared" si="7"/>
        <v>28.844889103216705</v>
      </c>
      <c r="R61" s="110">
        <f t="shared" si="8"/>
        <v>45.811754647643923</v>
      </c>
      <c r="S61" s="112">
        <f t="shared" si="11"/>
        <v>100.76066746000001</v>
      </c>
      <c r="T61" s="121">
        <v>382.05839108999999</v>
      </c>
      <c r="U61" s="121">
        <v>0</v>
      </c>
      <c r="V61" s="121">
        <v>11.310899640000001</v>
      </c>
      <c r="W61" s="121">
        <v>3.2730505700000001</v>
      </c>
      <c r="X61" s="121">
        <v>0</v>
      </c>
      <c r="Y61" s="121">
        <v>0</v>
      </c>
      <c r="Z61" s="121">
        <v>0</v>
      </c>
      <c r="AA61" s="112">
        <f t="shared" si="10"/>
        <v>28.937137399974311</v>
      </c>
    </row>
    <row r="62" spans="1:27" ht="48" customHeight="1" x14ac:dyDescent="0.3">
      <c r="A62" s="105">
        <v>46</v>
      </c>
      <c r="B62" s="107" t="s">
        <v>205</v>
      </c>
      <c r="C62" s="121">
        <v>1943.5360149200001</v>
      </c>
      <c r="D62" s="112">
        <f t="shared" si="3"/>
        <v>1341.96448022</v>
      </c>
      <c r="E62" s="112">
        <v>2908.64</v>
      </c>
      <c r="F62" s="97">
        <v>748.56206552000003</v>
      </c>
      <c r="G62" s="97">
        <v>302.8844838</v>
      </c>
      <c r="H62" s="97">
        <v>290.51793090000001</v>
      </c>
      <c r="I62" s="121">
        <v>0</v>
      </c>
      <c r="J62" s="121">
        <v>0</v>
      </c>
      <c r="K62" s="119">
        <f t="shared" si="5"/>
        <v>568.12499733000004</v>
      </c>
      <c r="L62" s="121">
        <v>568.12499733000004</v>
      </c>
      <c r="M62" s="121">
        <v>0</v>
      </c>
      <c r="N62" s="121">
        <v>0</v>
      </c>
      <c r="O62" s="121">
        <v>0</v>
      </c>
      <c r="P62" s="110">
        <f t="shared" si="6"/>
        <v>29.231513744466692</v>
      </c>
      <c r="Q62" s="110">
        <f t="shared" si="7"/>
        <v>19.532324293484244</v>
      </c>
      <c r="R62" s="110">
        <f t="shared" si="8"/>
        <v>42.335323006229068</v>
      </c>
      <c r="S62" s="112">
        <f t="shared" si="11"/>
        <v>601.57153470000003</v>
      </c>
      <c r="T62" s="121">
        <v>670.09350420999999</v>
      </c>
      <c r="U62" s="121">
        <v>103.74597867999999</v>
      </c>
      <c r="V62" s="121">
        <v>127.19941532</v>
      </c>
      <c r="W62" s="121">
        <v>25.203693229999999</v>
      </c>
      <c r="X62" s="121">
        <v>0</v>
      </c>
      <c r="Y62" s="121">
        <v>0</v>
      </c>
      <c r="Z62" s="121">
        <v>0</v>
      </c>
      <c r="AA62" s="112">
        <f t="shared" si="10"/>
        <v>19.814315314731743</v>
      </c>
    </row>
    <row r="63" spans="1:27" ht="48" customHeight="1" x14ac:dyDescent="0.3">
      <c r="A63" s="56">
        <v>47</v>
      </c>
      <c r="B63" s="106" t="s">
        <v>206</v>
      </c>
      <c r="C63" s="121">
        <v>620.08089784000003</v>
      </c>
      <c r="D63" s="112">
        <f t="shared" si="3"/>
        <v>469.70495708999999</v>
      </c>
      <c r="E63" s="112">
        <v>878.3</v>
      </c>
      <c r="F63" s="97">
        <v>293.58093538999998</v>
      </c>
      <c r="G63" s="97">
        <v>98.656822599999998</v>
      </c>
      <c r="H63" s="97">
        <v>77.467199100000002</v>
      </c>
      <c r="I63" s="121">
        <v>0</v>
      </c>
      <c r="J63" s="121">
        <v>0</v>
      </c>
      <c r="K63" s="119">
        <f t="shared" si="5"/>
        <v>268.83564445999997</v>
      </c>
      <c r="L63" s="121">
        <v>256.92920745999999</v>
      </c>
      <c r="M63" s="121">
        <v>11.906437</v>
      </c>
      <c r="N63" s="121">
        <v>0</v>
      </c>
      <c r="O63" s="121">
        <v>0</v>
      </c>
      <c r="P63" s="110">
        <f t="shared" si="6"/>
        <v>43.354930847969428</v>
      </c>
      <c r="Q63" s="110">
        <f t="shared" si="7"/>
        <v>30.6086353706023</v>
      </c>
      <c r="R63" s="110">
        <f t="shared" si="8"/>
        <v>57.235002612179898</v>
      </c>
      <c r="S63" s="112">
        <f t="shared" si="11"/>
        <v>150.37594075000004</v>
      </c>
      <c r="T63" s="121">
        <v>175.11425867</v>
      </c>
      <c r="U63" s="121">
        <v>25.755053960000001</v>
      </c>
      <c r="V63" s="121">
        <v>51.454838080000002</v>
      </c>
      <c r="W63" s="121">
        <v>14.21721073</v>
      </c>
      <c r="X63" s="121">
        <v>12.398887</v>
      </c>
      <c r="Y63" s="121">
        <v>0</v>
      </c>
      <c r="Z63" s="121">
        <v>0</v>
      </c>
      <c r="AA63" s="112">
        <f t="shared" si="10"/>
        <v>51.72710423967969</v>
      </c>
    </row>
    <row r="64" spans="1:27" ht="48" customHeight="1" x14ac:dyDescent="0.3">
      <c r="A64" s="105">
        <v>48</v>
      </c>
      <c r="B64" s="106" t="s">
        <v>207</v>
      </c>
      <c r="C64" s="121">
        <v>423.50230324</v>
      </c>
      <c r="D64" s="112">
        <f t="shared" si="3"/>
        <v>383.41927685000002</v>
      </c>
      <c r="E64" s="112">
        <v>616.16999999999996</v>
      </c>
      <c r="F64" s="97">
        <v>229.07552032999999</v>
      </c>
      <c r="G64" s="97">
        <v>96.015721639999995</v>
      </c>
      <c r="H64" s="97">
        <v>58.328034879999997</v>
      </c>
      <c r="I64" s="121">
        <v>0</v>
      </c>
      <c r="J64" s="121">
        <v>0</v>
      </c>
      <c r="K64" s="119">
        <f t="shared" si="5"/>
        <v>153.41054409</v>
      </c>
      <c r="L64" s="121">
        <v>98.708676479999994</v>
      </c>
      <c r="M64" s="121">
        <v>54.701867610000001</v>
      </c>
      <c r="N64" s="121">
        <v>0</v>
      </c>
      <c r="O64" s="121">
        <v>0</v>
      </c>
      <c r="P64" s="110">
        <f t="shared" si="6"/>
        <v>36.224252599415451</v>
      </c>
      <c r="Q64" s="110">
        <f t="shared" si="7"/>
        <v>24.89743805930182</v>
      </c>
      <c r="R64" s="110">
        <f t="shared" si="8"/>
        <v>40.011171412755218</v>
      </c>
      <c r="S64" s="112">
        <f t="shared" si="11"/>
        <v>40.083026390000022</v>
      </c>
      <c r="T64" s="121">
        <v>58.328034879999997</v>
      </c>
      <c r="U64" s="121">
        <v>171.68069788</v>
      </c>
      <c r="V64" s="121">
        <v>212.59867677</v>
      </c>
      <c r="W64" s="121">
        <v>37.580032070000001</v>
      </c>
      <c r="X64" s="121">
        <v>2.5582374400000001</v>
      </c>
      <c r="Y64" s="121">
        <v>0</v>
      </c>
      <c r="Z64" s="121">
        <v>2.8702459999999999E-2</v>
      </c>
      <c r="AA64" s="112">
        <f t="shared" si="10"/>
        <v>18.879830354458701</v>
      </c>
    </row>
    <row r="65" spans="1:27" ht="48" customHeight="1" x14ac:dyDescent="0.3">
      <c r="A65" s="56">
        <v>49</v>
      </c>
      <c r="B65" s="106" t="s">
        <v>208</v>
      </c>
      <c r="C65" s="121">
        <v>3424.1909140399998</v>
      </c>
      <c r="D65" s="112">
        <f t="shared" si="3"/>
        <v>3099.6085202900003</v>
      </c>
      <c r="E65" s="112">
        <v>5118.49</v>
      </c>
      <c r="F65" s="97">
        <v>1655.4668584000001</v>
      </c>
      <c r="G65" s="97">
        <v>935.85081767999998</v>
      </c>
      <c r="H65" s="97">
        <v>508.29084420999999</v>
      </c>
      <c r="I65" s="121">
        <v>0</v>
      </c>
      <c r="J65" s="121">
        <v>0</v>
      </c>
      <c r="K65" s="119">
        <f t="shared" si="5"/>
        <v>2082.0586364699998</v>
      </c>
      <c r="L65" s="121">
        <v>1444.0564591</v>
      </c>
      <c r="M65" s="121">
        <v>555.16940883999996</v>
      </c>
      <c r="N65" s="121">
        <v>82.832768529999996</v>
      </c>
      <c r="O65" s="121">
        <v>0</v>
      </c>
      <c r="P65" s="110">
        <f t="shared" si="6"/>
        <v>60.804396972524586</v>
      </c>
      <c r="Q65" s="110">
        <f t="shared" si="7"/>
        <v>40.677204340928668</v>
      </c>
      <c r="R65" s="110">
        <f t="shared" si="8"/>
        <v>67.171664513143156</v>
      </c>
      <c r="S65" s="112">
        <f t="shared" si="11"/>
        <v>324.58239374999977</v>
      </c>
      <c r="T65" s="121">
        <v>19.113254600000001</v>
      </c>
      <c r="U65" s="121">
        <v>998.43662921999999</v>
      </c>
      <c r="V65" s="121">
        <v>724.14822857000001</v>
      </c>
      <c r="W65" s="121">
        <v>287.98367402000002</v>
      </c>
      <c r="X65" s="121">
        <v>3.2000590099999999</v>
      </c>
      <c r="Y65" s="121">
        <v>0</v>
      </c>
      <c r="Z65" s="121">
        <v>0.36254550000000002</v>
      </c>
      <c r="AA65" s="112">
        <f t="shared" si="10"/>
        <v>40.21051513237979</v>
      </c>
    </row>
    <row r="66" spans="1:27" ht="48" customHeight="1" x14ac:dyDescent="0.3">
      <c r="A66" s="56">
        <v>50</v>
      </c>
      <c r="B66" s="106" t="s">
        <v>209</v>
      </c>
      <c r="C66" s="121">
        <v>339.51093687000002</v>
      </c>
      <c r="D66" s="112">
        <f t="shared" si="3"/>
        <v>297.02739343000002</v>
      </c>
      <c r="E66" s="112">
        <v>336.3</v>
      </c>
      <c r="F66" s="97">
        <v>281.11727149000001</v>
      </c>
      <c r="G66" s="97">
        <v>15.91012194</v>
      </c>
      <c r="H66" s="97">
        <v>0</v>
      </c>
      <c r="I66" s="121">
        <v>0</v>
      </c>
      <c r="J66" s="121">
        <v>0</v>
      </c>
      <c r="K66" s="119">
        <f t="shared" si="5"/>
        <v>180.51577606000001</v>
      </c>
      <c r="L66" s="121">
        <v>180.51577606000001</v>
      </c>
      <c r="M66" s="121">
        <v>0</v>
      </c>
      <c r="N66" s="121">
        <v>0</v>
      </c>
      <c r="O66" s="121">
        <v>145.48648832000001</v>
      </c>
      <c r="P66" s="110">
        <f t="shared" si="6"/>
        <v>53.169355227316331</v>
      </c>
      <c r="Q66" s="110">
        <f t="shared" si="7"/>
        <v>53.677007451680048</v>
      </c>
      <c r="R66" s="110">
        <f t="shared" si="8"/>
        <v>60.774117153117693</v>
      </c>
      <c r="S66" s="112">
        <f t="shared" si="11"/>
        <v>42.48354344000002</v>
      </c>
      <c r="T66" s="121">
        <v>22.853171010000001</v>
      </c>
      <c r="U66" s="121">
        <v>93.658446359999999</v>
      </c>
      <c r="V66" s="121">
        <v>57.235925629999997</v>
      </c>
      <c r="W66" s="121">
        <v>31.818141220000001</v>
      </c>
      <c r="X66" s="121">
        <v>0</v>
      </c>
      <c r="Y66" s="121">
        <v>0</v>
      </c>
      <c r="Z66" s="121">
        <v>2.9691119700000002</v>
      </c>
      <c r="AA66" s="112">
        <f t="shared" si="10"/>
        <v>55.591205820077874</v>
      </c>
    </row>
    <row r="67" spans="1:27" ht="48" customHeight="1" x14ac:dyDescent="0.3">
      <c r="A67" s="105">
        <v>51</v>
      </c>
      <c r="B67" s="107" t="s">
        <v>210</v>
      </c>
      <c r="C67" s="121">
        <v>612.72043330999998</v>
      </c>
      <c r="D67" s="112">
        <f t="shared" si="3"/>
        <v>395.93878332000003</v>
      </c>
      <c r="E67" s="112">
        <v>612.72</v>
      </c>
      <c r="F67" s="97">
        <v>311.13642333000001</v>
      </c>
      <c r="G67" s="97">
        <v>84.802359989999999</v>
      </c>
      <c r="H67" s="97">
        <v>0</v>
      </c>
      <c r="I67" s="121">
        <v>0</v>
      </c>
      <c r="J67" s="121">
        <v>0</v>
      </c>
      <c r="K67" s="119">
        <f t="shared" si="5"/>
        <v>193.66459432000002</v>
      </c>
      <c r="L67" s="121">
        <v>190.63715092000001</v>
      </c>
      <c r="M67" s="121">
        <v>3.0274434000000001</v>
      </c>
      <c r="N67" s="121">
        <v>0</v>
      </c>
      <c r="O67" s="121">
        <v>0</v>
      </c>
      <c r="P67" s="110">
        <f t="shared" si="6"/>
        <v>31.607334077924783</v>
      </c>
      <c r="Q67" s="110">
        <f t="shared" si="7"/>
        <v>31.607356430343387</v>
      </c>
      <c r="R67" s="110">
        <f t="shared" si="8"/>
        <v>48.912761891142949</v>
      </c>
      <c r="S67" s="112">
        <f t="shared" si="11"/>
        <v>216.78164998999995</v>
      </c>
      <c r="T67" s="121">
        <v>202.27418900000001</v>
      </c>
      <c r="U67" s="121">
        <v>0</v>
      </c>
      <c r="V67" s="121">
        <v>83.316756679999997</v>
      </c>
      <c r="W67" s="121">
        <v>21.336575079999999</v>
      </c>
      <c r="X67" s="121">
        <v>0.1312596</v>
      </c>
      <c r="Y67" s="121">
        <v>0</v>
      </c>
      <c r="Z67" s="121">
        <v>0</v>
      </c>
      <c r="AA67" s="112">
        <f t="shared" si="10"/>
        <v>25.76652708944599</v>
      </c>
    </row>
    <row r="68" spans="1:27" ht="48" customHeight="1" x14ac:dyDescent="0.3">
      <c r="A68" s="105">
        <v>52</v>
      </c>
      <c r="B68" s="107" t="s">
        <v>211</v>
      </c>
      <c r="C68" s="121">
        <v>540.99256330000003</v>
      </c>
      <c r="D68" s="112">
        <f t="shared" si="3"/>
        <v>307.10425319000001</v>
      </c>
      <c r="E68" s="112">
        <v>827.83</v>
      </c>
      <c r="F68" s="97">
        <v>134.63155778999999</v>
      </c>
      <c r="G68" s="97">
        <v>86.236347699999996</v>
      </c>
      <c r="H68" s="97">
        <v>86.236347699999996</v>
      </c>
      <c r="I68" s="121">
        <v>0</v>
      </c>
      <c r="J68" s="121">
        <v>0</v>
      </c>
      <c r="K68" s="119">
        <f t="shared" si="5"/>
        <v>83.934881599999997</v>
      </c>
      <c r="L68" s="121">
        <v>83.934881599999997</v>
      </c>
      <c r="M68" s="121">
        <v>0</v>
      </c>
      <c r="N68" s="121">
        <v>0</v>
      </c>
      <c r="O68" s="121">
        <v>0</v>
      </c>
      <c r="P68" s="110">
        <f t="shared" si="6"/>
        <v>15.514978817454661</v>
      </c>
      <c r="Q68" s="110">
        <f t="shared" si="7"/>
        <v>10.139144703622724</v>
      </c>
      <c r="R68" s="110">
        <f t="shared" si="8"/>
        <v>27.331071037974507</v>
      </c>
      <c r="S68" s="112">
        <f t="shared" si="11"/>
        <v>233.88831011000002</v>
      </c>
      <c r="T68" s="121">
        <v>223.16937159</v>
      </c>
      <c r="U68" s="121">
        <v>0</v>
      </c>
      <c r="V68" s="121">
        <v>39.770647910000001</v>
      </c>
      <c r="W68" s="121">
        <v>21.464249989999999</v>
      </c>
      <c r="X68" s="121">
        <v>0</v>
      </c>
      <c r="Y68" s="121">
        <v>0</v>
      </c>
      <c r="Z68" s="121">
        <v>0</v>
      </c>
      <c r="AA68" s="112">
        <f t="shared" si="10"/>
        <v>53.970078733876981</v>
      </c>
    </row>
    <row r="69" spans="1:27" ht="48" customHeight="1" x14ac:dyDescent="0.3">
      <c r="A69" s="105">
        <v>53</v>
      </c>
      <c r="B69" s="106" t="s">
        <v>212</v>
      </c>
      <c r="C69" s="121">
        <v>136.18009544</v>
      </c>
      <c r="D69" s="112">
        <f t="shared" si="3"/>
        <v>136.18009499999999</v>
      </c>
      <c r="E69" s="112">
        <v>136.18</v>
      </c>
      <c r="F69" s="97">
        <v>64.519499999999994</v>
      </c>
      <c r="G69" s="97">
        <v>71.660595000000001</v>
      </c>
      <c r="H69" s="97">
        <v>0</v>
      </c>
      <c r="I69" s="121">
        <v>0</v>
      </c>
      <c r="J69" s="121">
        <v>0</v>
      </c>
      <c r="K69" s="119">
        <f t="shared" si="5"/>
        <v>64.519499999999994</v>
      </c>
      <c r="L69" s="121">
        <v>64.519499999999994</v>
      </c>
      <c r="M69" s="121">
        <v>0</v>
      </c>
      <c r="N69" s="121">
        <v>0</v>
      </c>
      <c r="O69" s="121">
        <v>0</v>
      </c>
      <c r="P69" s="110">
        <f t="shared" si="6"/>
        <v>47.378069307071996</v>
      </c>
      <c r="Q69" s="110">
        <f t="shared" si="7"/>
        <v>47.378102511381989</v>
      </c>
      <c r="R69" s="110">
        <f t="shared" si="8"/>
        <v>47.378069460151281</v>
      </c>
      <c r="S69" s="112">
        <f t="shared" si="11"/>
        <v>4.4000000798405381E-7</v>
      </c>
      <c r="T69" s="121">
        <v>0</v>
      </c>
      <c r="U69" s="121">
        <v>71.660595000000001</v>
      </c>
      <c r="V69" s="121">
        <v>138.47223</v>
      </c>
      <c r="W69" s="121">
        <v>65.069024999999996</v>
      </c>
      <c r="X69" s="121">
        <v>72.958005</v>
      </c>
      <c r="Y69" s="121">
        <v>0</v>
      </c>
      <c r="Z69" s="121">
        <v>0</v>
      </c>
      <c r="AA69" s="112">
        <f t="shared" si="10"/>
        <v>99.678491492481925</v>
      </c>
    </row>
    <row r="70" spans="1:27" ht="48" customHeight="1" x14ac:dyDescent="0.3">
      <c r="A70" s="105">
        <v>54</v>
      </c>
      <c r="B70" s="107" t="s">
        <v>213</v>
      </c>
      <c r="C70" s="121">
        <v>1963.51979209</v>
      </c>
      <c r="D70" s="112">
        <f t="shared" si="3"/>
        <v>1523.0370863399999</v>
      </c>
      <c r="E70" s="112">
        <v>2907.33</v>
      </c>
      <c r="F70" s="97">
        <v>956.64993107999999</v>
      </c>
      <c r="G70" s="97">
        <v>283.19357762999999</v>
      </c>
      <c r="H70" s="97">
        <v>283.19357762999999</v>
      </c>
      <c r="I70" s="121">
        <v>0</v>
      </c>
      <c r="J70" s="121">
        <v>0</v>
      </c>
      <c r="K70" s="119">
        <f t="shared" si="5"/>
        <v>745.61954579999997</v>
      </c>
      <c r="L70" s="121">
        <v>745.61954579999997</v>
      </c>
      <c r="M70" s="121">
        <v>0</v>
      </c>
      <c r="N70" s="121">
        <v>0</v>
      </c>
      <c r="O70" s="121">
        <v>0</v>
      </c>
      <c r="P70" s="110">
        <f t="shared" si="6"/>
        <v>37.973620067580342</v>
      </c>
      <c r="Q70" s="110">
        <f t="shared" si="7"/>
        <v>25.646195849800328</v>
      </c>
      <c r="R70" s="110">
        <f t="shared" si="8"/>
        <v>48.956099131623468</v>
      </c>
      <c r="S70" s="112">
        <f t="shared" si="11"/>
        <v>440.48270575000009</v>
      </c>
      <c r="T70" s="121">
        <v>777.41754054</v>
      </c>
      <c r="U70" s="121">
        <v>0</v>
      </c>
      <c r="V70" s="121">
        <v>1019.6839856399999</v>
      </c>
      <c r="W70" s="121">
        <v>260.83252685999997</v>
      </c>
      <c r="X70" s="121">
        <v>0</v>
      </c>
      <c r="Y70" s="121">
        <v>0</v>
      </c>
      <c r="Z70" s="121">
        <v>0</v>
      </c>
      <c r="AA70" s="112">
        <f t="shared" si="10"/>
        <v>25.579741423151763</v>
      </c>
    </row>
    <row r="71" spans="1:27" ht="48" customHeight="1" x14ac:dyDescent="0.3">
      <c r="A71" s="105">
        <v>55</v>
      </c>
      <c r="B71" s="106" t="s">
        <v>214</v>
      </c>
      <c r="C71" s="121">
        <v>816.73485556000003</v>
      </c>
      <c r="D71" s="112">
        <f t="shared" si="3"/>
        <v>637.67045928999994</v>
      </c>
      <c r="E71" s="112">
        <v>1207.57</v>
      </c>
      <c r="F71" s="97">
        <v>402.80877038</v>
      </c>
      <c r="G71" s="97">
        <v>117.42622013</v>
      </c>
      <c r="H71" s="97">
        <v>117.43546877999999</v>
      </c>
      <c r="I71" s="121">
        <v>0</v>
      </c>
      <c r="J71" s="121">
        <v>0</v>
      </c>
      <c r="K71" s="119">
        <f t="shared" si="5"/>
        <v>289.97948327</v>
      </c>
      <c r="L71" s="121">
        <v>289.97948327</v>
      </c>
      <c r="M71" s="121">
        <v>0</v>
      </c>
      <c r="N71" s="121">
        <v>0</v>
      </c>
      <c r="O71" s="121">
        <v>0</v>
      </c>
      <c r="P71" s="110">
        <f t="shared" si="6"/>
        <v>35.50472730482079</v>
      </c>
      <c r="Q71" s="110">
        <f t="shared" si="7"/>
        <v>24.013471953592756</v>
      </c>
      <c r="R71" s="110">
        <f t="shared" si="8"/>
        <v>45.474818387050775</v>
      </c>
      <c r="S71" s="112">
        <f t="shared" si="11"/>
        <v>179.06439627000003</v>
      </c>
      <c r="T71" s="121">
        <v>347.69097601999999</v>
      </c>
      <c r="U71" s="121">
        <v>0</v>
      </c>
      <c r="V71" s="121">
        <v>24.644186380000001</v>
      </c>
      <c r="W71" s="121">
        <v>5.9179485200000004</v>
      </c>
      <c r="X71" s="121">
        <v>0</v>
      </c>
      <c r="Y71" s="121">
        <v>0</v>
      </c>
      <c r="Z71" s="121">
        <v>0</v>
      </c>
      <c r="AA71" s="112">
        <f t="shared" si="10"/>
        <v>24.013568266155925</v>
      </c>
    </row>
    <row r="72" spans="1:27" ht="48" customHeight="1" x14ac:dyDescent="0.3">
      <c r="A72" s="105">
        <v>56</v>
      </c>
      <c r="B72" s="107" t="s">
        <v>215</v>
      </c>
      <c r="C72" s="121">
        <v>611.11035017999995</v>
      </c>
      <c r="D72" s="112">
        <f t="shared" si="3"/>
        <v>391.46242320000005</v>
      </c>
      <c r="E72" s="112">
        <v>937.66</v>
      </c>
      <c r="F72" s="97">
        <v>241.86388919000001</v>
      </c>
      <c r="G72" s="97">
        <v>97.964295050000004</v>
      </c>
      <c r="H72" s="97">
        <v>51.634238959999998</v>
      </c>
      <c r="I72" s="121">
        <v>0</v>
      </c>
      <c r="J72" s="121">
        <v>0</v>
      </c>
      <c r="K72" s="119">
        <f t="shared" si="5"/>
        <v>235.45039374000001</v>
      </c>
      <c r="L72" s="121">
        <v>235.45039374000001</v>
      </c>
      <c r="M72" s="121">
        <v>0</v>
      </c>
      <c r="N72" s="121">
        <v>0</v>
      </c>
      <c r="O72" s="121">
        <v>4.4736846400000001</v>
      </c>
      <c r="P72" s="110">
        <f t="shared" si="6"/>
        <v>38.528294222254473</v>
      </c>
      <c r="Q72" s="110">
        <f t="shared" si="7"/>
        <v>25.110423153381824</v>
      </c>
      <c r="R72" s="110">
        <f t="shared" si="8"/>
        <v>60.146358829365155</v>
      </c>
      <c r="S72" s="112">
        <f t="shared" si="11"/>
        <v>219.64792697999991</v>
      </c>
      <c r="T72" s="121">
        <v>156.01202946000001</v>
      </c>
      <c r="U72" s="121">
        <v>0</v>
      </c>
      <c r="V72" s="121">
        <f>28.99973197+16.46590663</f>
        <v>45.465638599999998</v>
      </c>
      <c r="W72" s="121">
        <v>7.2819708900000002</v>
      </c>
      <c r="X72" s="121">
        <v>0</v>
      </c>
      <c r="Y72" s="121">
        <v>0</v>
      </c>
      <c r="Z72" s="121">
        <v>0.13836138000000001</v>
      </c>
      <c r="AA72" s="112">
        <f t="shared" si="10"/>
        <v>16.016427161764312</v>
      </c>
    </row>
    <row r="73" spans="1:27" ht="48" customHeight="1" x14ac:dyDescent="0.3">
      <c r="A73" s="105">
        <v>57</v>
      </c>
      <c r="B73" s="107" t="s">
        <v>216</v>
      </c>
      <c r="C73" s="121">
        <v>265.02536859000003</v>
      </c>
      <c r="D73" s="112">
        <f t="shared" si="3"/>
        <v>169.02183837999999</v>
      </c>
      <c r="E73" s="112">
        <v>265.02999999999997</v>
      </c>
      <c r="F73" s="97">
        <v>132.35530779999999</v>
      </c>
      <c r="G73" s="97">
        <v>36.66653058</v>
      </c>
      <c r="H73" s="97">
        <v>0</v>
      </c>
      <c r="I73" s="121">
        <v>0</v>
      </c>
      <c r="J73" s="121">
        <v>0</v>
      </c>
      <c r="K73" s="119">
        <f t="shared" si="5"/>
        <v>123.75886620999999</v>
      </c>
      <c r="L73" s="121">
        <v>123.75886620999999</v>
      </c>
      <c r="M73" s="121">
        <v>0</v>
      </c>
      <c r="N73" s="121">
        <v>0</v>
      </c>
      <c r="O73" s="121">
        <v>0</v>
      </c>
      <c r="P73" s="110">
        <f t="shared" si="6"/>
        <v>46.69698861977912</v>
      </c>
      <c r="Q73" s="110">
        <f t="shared" si="7"/>
        <v>46.696172588008906</v>
      </c>
      <c r="R73" s="110">
        <f t="shared" si="8"/>
        <v>73.220636691787476</v>
      </c>
      <c r="S73" s="112">
        <f t="shared" si="11"/>
        <v>96.003530210000037</v>
      </c>
      <c r="T73" s="121">
        <v>36.66653058</v>
      </c>
      <c r="U73" s="121">
        <v>8.5964415899999995</v>
      </c>
      <c r="V73" s="121">
        <v>212.97789241999999</v>
      </c>
      <c r="W73" s="121">
        <v>18.856075820000001</v>
      </c>
      <c r="X73" s="121">
        <v>0</v>
      </c>
      <c r="Y73" s="121">
        <v>0</v>
      </c>
      <c r="Z73" s="121">
        <v>0</v>
      </c>
      <c r="AA73" s="112">
        <f t="shared" si="10"/>
        <v>8.8535366773257138</v>
      </c>
    </row>
    <row r="74" spans="1:27" ht="48" customHeight="1" x14ac:dyDescent="0.3">
      <c r="A74" s="105">
        <v>58</v>
      </c>
      <c r="B74" s="106" t="s">
        <v>217</v>
      </c>
      <c r="C74" s="121">
        <v>93.259156390000001</v>
      </c>
      <c r="D74" s="112">
        <f t="shared" si="3"/>
        <v>73.247660409999995</v>
      </c>
      <c r="E74" s="112">
        <v>96.15</v>
      </c>
      <c r="F74" s="97">
        <v>73.247660409999995</v>
      </c>
      <c r="G74" s="97">
        <v>0</v>
      </c>
      <c r="H74" s="97">
        <v>0</v>
      </c>
      <c r="I74" s="121">
        <v>0</v>
      </c>
      <c r="J74" s="121">
        <v>0</v>
      </c>
      <c r="K74" s="119">
        <f t="shared" si="5"/>
        <v>70.70980333</v>
      </c>
      <c r="L74" s="121">
        <v>70.70980333</v>
      </c>
      <c r="M74" s="121">
        <v>0</v>
      </c>
      <c r="N74" s="121">
        <v>0</v>
      </c>
      <c r="O74" s="121">
        <v>0</v>
      </c>
      <c r="P74" s="110">
        <f t="shared" si="6"/>
        <v>75.820762343484034</v>
      </c>
      <c r="Q74" s="110">
        <f t="shared" si="7"/>
        <v>73.541137108684339</v>
      </c>
      <c r="R74" s="110">
        <f t="shared" si="8"/>
        <v>96.535238032458011</v>
      </c>
      <c r="S74" s="112">
        <f t="shared" si="11"/>
        <v>20.011495980000007</v>
      </c>
      <c r="T74" s="121">
        <v>2.5378570800000002</v>
      </c>
      <c r="U74" s="121">
        <v>0</v>
      </c>
      <c r="V74" s="121">
        <v>16.343064590000001</v>
      </c>
      <c r="W74" s="121">
        <v>0.71048447000000003</v>
      </c>
      <c r="X74" s="121">
        <v>0</v>
      </c>
      <c r="Y74" s="121">
        <v>0</v>
      </c>
      <c r="Z74" s="121">
        <v>0</v>
      </c>
      <c r="AA74" s="112">
        <f t="shared" si="10"/>
        <v>4.3473148263437169</v>
      </c>
    </row>
    <row r="75" spans="1:27" ht="48" customHeight="1" x14ac:dyDescent="0.3">
      <c r="A75" s="57"/>
      <c r="B75" s="104" t="s">
        <v>218</v>
      </c>
      <c r="C75" s="120">
        <f t="shared" ref="C75" si="20">SUM(C76:C81)</f>
        <v>6020.3409678399994</v>
      </c>
      <c r="D75" s="111">
        <f t="shared" si="3"/>
        <v>4695.1142364000007</v>
      </c>
      <c r="E75" s="111">
        <f t="shared" ref="E75:O75" si="21">SUM(E76:E81)</f>
        <v>8366.17</v>
      </c>
      <c r="F75" s="201">
        <f t="shared" si="21"/>
        <v>2889.0077865000003</v>
      </c>
      <c r="G75" s="201">
        <f t="shared" si="21"/>
        <v>1102.3047355599999</v>
      </c>
      <c r="H75" s="201">
        <f t="shared" si="21"/>
        <v>703.8017143400001</v>
      </c>
      <c r="I75" s="120">
        <f t="shared" si="21"/>
        <v>0</v>
      </c>
      <c r="J75" s="120">
        <f t="shared" si="21"/>
        <v>0</v>
      </c>
      <c r="K75" s="119">
        <f t="shared" si="5"/>
        <v>2994.1683263499999</v>
      </c>
      <c r="L75" s="119">
        <f t="shared" si="21"/>
        <v>2586.23325987</v>
      </c>
      <c r="M75" s="119">
        <f t="shared" si="21"/>
        <v>407.93506648000005</v>
      </c>
      <c r="N75" s="119">
        <f t="shared" si="21"/>
        <v>0</v>
      </c>
      <c r="O75" s="120">
        <f t="shared" si="21"/>
        <v>17.41785819</v>
      </c>
      <c r="P75" s="114">
        <f t="shared" si="6"/>
        <v>49.734198483848644</v>
      </c>
      <c r="Q75" s="114">
        <f t="shared" si="7"/>
        <v>35.788996952607945</v>
      </c>
      <c r="R75" s="114">
        <f t="shared" si="8"/>
        <v>63.772001608331294</v>
      </c>
      <c r="S75" s="111">
        <f t="shared" ref="S75:Z75" si="22">SUM(S76:S81)</f>
        <v>1325.2267314399999</v>
      </c>
      <c r="T75" s="120">
        <f t="shared" si="22"/>
        <v>1258.2620283100002</v>
      </c>
      <c r="U75" s="120">
        <f t="shared" si="22"/>
        <v>442.68388174</v>
      </c>
      <c r="V75" s="120">
        <f t="shared" si="22"/>
        <v>19771.5405206</v>
      </c>
      <c r="W75" s="119">
        <f t="shared" si="22"/>
        <v>3063.4127165600007</v>
      </c>
      <c r="X75" s="119">
        <f t="shared" si="22"/>
        <v>400.46918212999998</v>
      </c>
      <c r="Y75" s="119">
        <f t="shared" si="22"/>
        <v>0</v>
      </c>
      <c r="Z75" s="120">
        <f t="shared" si="22"/>
        <v>3.1995433000000002</v>
      </c>
      <c r="AA75" s="111">
        <f t="shared" si="10"/>
        <v>17.519534682090029</v>
      </c>
    </row>
    <row r="76" spans="1:27" ht="48" customHeight="1" x14ac:dyDescent="0.3">
      <c r="A76" s="105">
        <v>59</v>
      </c>
      <c r="B76" s="106" t="s">
        <v>219</v>
      </c>
      <c r="C76" s="121">
        <v>302.91352108000001</v>
      </c>
      <c r="D76" s="112">
        <f t="shared" ref="D76:D104" si="23">F76+G76+H76</f>
        <v>266.47245212000001</v>
      </c>
      <c r="E76" s="112">
        <v>425.72</v>
      </c>
      <c r="F76" s="97">
        <v>169.26297543999999</v>
      </c>
      <c r="G76" s="97">
        <v>60.309860350000001</v>
      </c>
      <c r="H76" s="97">
        <v>36.899616330000001</v>
      </c>
      <c r="I76" s="121">
        <v>0</v>
      </c>
      <c r="J76" s="121">
        <v>0</v>
      </c>
      <c r="K76" s="119">
        <f t="shared" ref="K76:K104" si="24">L76+M76+N76</f>
        <v>141.00301145</v>
      </c>
      <c r="L76" s="121">
        <v>130.96979256</v>
      </c>
      <c r="M76" s="121">
        <v>10.033218890000001</v>
      </c>
      <c r="N76" s="121">
        <v>0</v>
      </c>
      <c r="O76" s="121">
        <v>17.03280956</v>
      </c>
      <c r="P76" s="110">
        <f t="shared" ref="P76:P104" si="25">IF(C76&lt;&gt;0,((L76+M76+N76)/C76)*100,0)</f>
        <v>46.548932826528024</v>
      </c>
      <c r="Q76" s="110">
        <f t="shared" ref="Q76:Q104" si="26">IF(E76&lt;&gt;0,((L76+M76+N76)/E76)*100,0)</f>
        <v>33.121068178615047</v>
      </c>
      <c r="R76" s="110">
        <f t="shared" ref="R76:R104" si="27">IF((F76+G76+H76)&lt;&gt;0,((L76+M76+N76)/(F76+G76+H76))*100,0)</f>
        <v>52.914667286696634</v>
      </c>
      <c r="S76" s="112">
        <f t="shared" si="11"/>
        <v>36.44106896000001</v>
      </c>
      <c r="T76" s="121">
        <v>63.063770230000003</v>
      </c>
      <c r="U76" s="121">
        <v>62.405670440000002</v>
      </c>
      <c r="V76" s="121">
        <v>126.44610055</v>
      </c>
      <c r="W76" s="121">
        <v>34.211567619999997</v>
      </c>
      <c r="X76" s="121">
        <v>14.13188444</v>
      </c>
      <c r="Y76" s="121">
        <v>0</v>
      </c>
      <c r="Z76" s="121">
        <v>2.4918906000000001</v>
      </c>
      <c r="AA76" s="112">
        <f t="shared" ref="AA76:AA104" si="28">IF(V76&lt;&gt;0,((W76+X76+Y76)/V76)*100,0)</f>
        <v>38.232457821729163</v>
      </c>
    </row>
    <row r="77" spans="1:27" ht="48" customHeight="1" x14ac:dyDescent="0.3">
      <c r="A77" s="56">
        <v>60</v>
      </c>
      <c r="B77" s="106" t="s">
        <v>220</v>
      </c>
      <c r="C77" s="121">
        <v>2531.5033618299999</v>
      </c>
      <c r="D77" s="112">
        <f t="shared" si="23"/>
        <v>2369.2659130400002</v>
      </c>
      <c r="E77" s="112">
        <v>3583.57</v>
      </c>
      <c r="F77" s="97">
        <v>1449.7808574999999</v>
      </c>
      <c r="G77" s="97">
        <v>603.86616700000002</v>
      </c>
      <c r="H77" s="97">
        <v>315.61888854</v>
      </c>
      <c r="I77" s="121">
        <v>0</v>
      </c>
      <c r="J77" s="121">
        <v>0</v>
      </c>
      <c r="K77" s="119">
        <f t="shared" si="24"/>
        <v>1426.4526590299999</v>
      </c>
      <c r="L77" s="121">
        <v>1249.5967174699999</v>
      </c>
      <c r="M77" s="121">
        <v>176.85594155999999</v>
      </c>
      <c r="N77" s="121">
        <v>0</v>
      </c>
      <c r="O77" s="121">
        <v>0</v>
      </c>
      <c r="P77" s="110">
        <f t="shared" si="25"/>
        <v>56.348045218428268</v>
      </c>
      <c r="Q77" s="110">
        <f t="shared" si="26"/>
        <v>39.805352177577106</v>
      </c>
      <c r="R77" s="110">
        <f t="shared" si="27"/>
        <v>60.206524357568689</v>
      </c>
      <c r="S77" s="112">
        <f t="shared" si="11"/>
        <v>162.23744878999997</v>
      </c>
      <c r="T77" s="121">
        <v>627.35246830000006</v>
      </c>
      <c r="U77" s="121">
        <v>315.46078570999998</v>
      </c>
      <c r="V77" s="121">
        <v>380.48807879999998</v>
      </c>
      <c r="W77" s="121">
        <v>134.19345894</v>
      </c>
      <c r="X77" s="121">
        <v>35.091513050000003</v>
      </c>
      <c r="Y77" s="121">
        <v>0</v>
      </c>
      <c r="Z77" s="121">
        <v>0</v>
      </c>
      <c r="AA77" s="112">
        <f t="shared" si="28"/>
        <v>44.491531120737967</v>
      </c>
    </row>
    <row r="78" spans="1:27" ht="48" customHeight="1" x14ac:dyDescent="0.3">
      <c r="A78" s="56">
        <v>61</v>
      </c>
      <c r="B78" s="107" t="s">
        <v>221</v>
      </c>
      <c r="C78" s="121">
        <v>316.94925209000002</v>
      </c>
      <c r="D78" s="112">
        <f t="shared" si="23"/>
        <v>279.04923626999999</v>
      </c>
      <c r="E78" s="112">
        <v>316.95</v>
      </c>
      <c r="F78" s="97">
        <v>226.88580791000001</v>
      </c>
      <c r="G78" s="97">
        <v>52.163428359999997</v>
      </c>
      <c r="H78" s="97">
        <v>0</v>
      </c>
      <c r="I78" s="121">
        <v>0</v>
      </c>
      <c r="J78" s="121">
        <v>0</v>
      </c>
      <c r="K78" s="119">
        <f t="shared" si="24"/>
        <v>262.80639495000003</v>
      </c>
      <c r="L78" s="121">
        <v>226.59406247000001</v>
      </c>
      <c r="M78" s="121">
        <v>36.212332480000001</v>
      </c>
      <c r="N78" s="121">
        <v>0</v>
      </c>
      <c r="O78" s="121">
        <v>0</v>
      </c>
      <c r="P78" s="110">
        <f t="shared" si="25"/>
        <v>82.9174996366214</v>
      </c>
      <c r="Q78" s="110">
        <f t="shared" si="26"/>
        <v>82.917303975390453</v>
      </c>
      <c r="R78" s="110">
        <f t="shared" si="27"/>
        <v>94.179220292047731</v>
      </c>
      <c r="S78" s="112">
        <f t="shared" ref="S78:S104" si="29">C78-F78-G78-H78</f>
        <v>37.900015820000007</v>
      </c>
      <c r="T78" s="121">
        <v>0</v>
      </c>
      <c r="U78" s="121">
        <v>16.24284132</v>
      </c>
      <c r="V78" s="121">
        <v>2858.2902718800001</v>
      </c>
      <c r="W78" s="121">
        <v>1207.0109709000001</v>
      </c>
      <c r="X78" s="121">
        <v>214.83949867999999</v>
      </c>
      <c r="Y78" s="121">
        <v>0</v>
      </c>
      <c r="Z78" s="121">
        <v>0</v>
      </c>
      <c r="AA78" s="112">
        <f t="shared" si="28"/>
        <v>49.74478916883406</v>
      </c>
    </row>
    <row r="79" spans="1:27" ht="48" customHeight="1" x14ac:dyDescent="0.3">
      <c r="A79" s="56">
        <v>62</v>
      </c>
      <c r="B79" s="107" t="s">
        <v>222</v>
      </c>
      <c r="C79" s="121">
        <v>1439.7939452000001</v>
      </c>
      <c r="D79" s="112">
        <f t="shared" si="23"/>
        <v>646.76330712000004</v>
      </c>
      <c r="E79" s="112">
        <v>2155.88</v>
      </c>
      <c r="F79" s="97">
        <v>217.11305999999999</v>
      </c>
      <c r="G79" s="97">
        <v>214.82512356000001</v>
      </c>
      <c r="H79" s="97">
        <v>214.82512356000001</v>
      </c>
      <c r="I79" s="121">
        <v>0</v>
      </c>
      <c r="J79" s="121">
        <v>0</v>
      </c>
      <c r="K79" s="119">
        <f t="shared" si="24"/>
        <v>230.54839453</v>
      </c>
      <c r="L79" s="121">
        <v>216.85497727000001</v>
      </c>
      <c r="M79" s="121">
        <v>13.69341726</v>
      </c>
      <c r="N79" s="121">
        <v>0</v>
      </c>
      <c r="O79" s="121">
        <v>0.38504863</v>
      </c>
      <c r="P79" s="110">
        <f t="shared" si="25"/>
        <v>16.012596475947451</v>
      </c>
      <c r="Q79" s="110">
        <f t="shared" si="26"/>
        <v>10.693934473625619</v>
      </c>
      <c r="R79" s="110">
        <f t="shared" si="27"/>
        <v>35.646486433594816</v>
      </c>
      <c r="S79" s="112">
        <f t="shared" si="29"/>
        <v>793.03063808000002</v>
      </c>
      <c r="T79" s="121">
        <v>416.21491258999998</v>
      </c>
      <c r="U79" s="121">
        <v>0</v>
      </c>
      <c r="V79" s="121">
        <v>10937.12394444</v>
      </c>
      <c r="W79" s="121">
        <v>1547.5812276700001</v>
      </c>
      <c r="X79" s="121">
        <v>24.890457739999999</v>
      </c>
      <c r="Y79" s="121">
        <v>0</v>
      </c>
      <c r="Z79" s="121">
        <v>0.70765270000000002</v>
      </c>
      <c r="AA79" s="112">
        <f t="shared" si="28"/>
        <v>14.377378307113201</v>
      </c>
    </row>
    <row r="80" spans="1:27" ht="48" customHeight="1" x14ac:dyDescent="0.3">
      <c r="A80" s="56">
        <v>63</v>
      </c>
      <c r="B80" s="106" t="s">
        <v>223</v>
      </c>
      <c r="C80" s="121">
        <v>1045.01548637</v>
      </c>
      <c r="D80" s="112">
        <f t="shared" si="23"/>
        <v>855.7438414400001</v>
      </c>
      <c r="E80" s="112">
        <v>1499.88</v>
      </c>
      <c r="F80" s="97">
        <v>582.82766962000005</v>
      </c>
      <c r="G80" s="97">
        <v>136.45808590999999</v>
      </c>
      <c r="H80" s="97">
        <v>136.45808590999999</v>
      </c>
      <c r="I80" s="121">
        <v>0</v>
      </c>
      <c r="J80" s="121">
        <v>0</v>
      </c>
      <c r="K80" s="119">
        <f t="shared" si="24"/>
        <v>704.11296425</v>
      </c>
      <c r="L80" s="121">
        <v>567.65487833999998</v>
      </c>
      <c r="M80" s="121">
        <v>136.45808590999999</v>
      </c>
      <c r="N80" s="121">
        <v>0</v>
      </c>
      <c r="O80" s="121">
        <v>0</v>
      </c>
      <c r="P80" s="110">
        <f t="shared" si="25"/>
        <v>67.378232517474927</v>
      </c>
      <c r="Q80" s="110">
        <f t="shared" si="26"/>
        <v>46.944619852921562</v>
      </c>
      <c r="R80" s="110">
        <f t="shared" si="27"/>
        <v>82.280809998603814</v>
      </c>
      <c r="S80" s="112">
        <f t="shared" si="29"/>
        <v>189.27164492999989</v>
      </c>
      <c r="T80" s="121">
        <v>151.63087719000001</v>
      </c>
      <c r="U80" s="121">
        <v>0</v>
      </c>
      <c r="V80" s="121">
        <v>419.11037875</v>
      </c>
      <c r="W80" s="121">
        <v>140.41549143</v>
      </c>
      <c r="X80" s="121">
        <v>65.983232430000001</v>
      </c>
      <c r="Y80" s="121">
        <v>0</v>
      </c>
      <c r="Z80" s="121">
        <v>0</v>
      </c>
      <c r="AA80" s="112">
        <f t="shared" si="28"/>
        <v>49.246865342630223</v>
      </c>
    </row>
    <row r="81" spans="1:27" ht="48" customHeight="1" x14ac:dyDescent="0.3">
      <c r="A81" s="56">
        <v>64</v>
      </c>
      <c r="B81" s="106" t="s">
        <v>224</v>
      </c>
      <c r="C81" s="121">
        <v>384.16540127000002</v>
      </c>
      <c r="D81" s="112">
        <f t="shared" si="23"/>
        <v>277.81948640999997</v>
      </c>
      <c r="E81" s="112">
        <v>384.17</v>
      </c>
      <c r="F81" s="97">
        <v>243.13741603</v>
      </c>
      <c r="G81" s="97">
        <v>34.682070379999999</v>
      </c>
      <c r="H81" s="97">
        <v>0</v>
      </c>
      <c r="I81" s="121">
        <v>0</v>
      </c>
      <c r="J81" s="121">
        <v>0</v>
      </c>
      <c r="K81" s="119">
        <f t="shared" si="24"/>
        <v>229.24490213999999</v>
      </c>
      <c r="L81" s="121">
        <v>194.56283175999999</v>
      </c>
      <c r="M81" s="121">
        <v>34.682070379999999</v>
      </c>
      <c r="N81" s="121">
        <v>0</v>
      </c>
      <c r="O81" s="121">
        <v>0</v>
      </c>
      <c r="P81" s="110">
        <f t="shared" si="25"/>
        <v>59.67348995566666</v>
      </c>
      <c r="Q81" s="110">
        <f t="shared" si="26"/>
        <v>59.672775630580212</v>
      </c>
      <c r="R81" s="110">
        <f t="shared" si="27"/>
        <v>82.515774938006089</v>
      </c>
      <c r="S81" s="112">
        <f t="shared" si="29"/>
        <v>106.34591486000002</v>
      </c>
      <c r="T81" s="121">
        <v>0</v>
      </c>
      <c r="U81" s="121">
        <v>48.574584270000003</v>
      </c>
      <c r="V81" s="121">
        <v>5050.0817461799998</v>
      </c>
      <c r="W81" s="121">
        <v>0</v>
      </c>
      <c r="X81" s="121">
        <v>45.532595790000002</v>
      </c>
      <c r="Y81" s="121">
        <v>0</v>
      </c>
      <c r="Z81" s="121">
        <v>0</v>
      </c>
      <c r="AA81" s="112">
        <f t="shared" si="28"/>
        <v>0.90162096533272806</v>
      </c>
    </row>
    <row r="82" spans="1:27" ht="48" customHeight="1" x14ac:dyDescent="0.3">
      <c r="A82" s="57"/>
      <c r="B82" s="104" t="s">
        <v>225</v>
      </c>
      <c r="C82" s="120">
        <f t="shared" ref="C82:O82" si="30">SUM(C83:C92)</f>
        <v>10952.425079339999</v>
      </c>
      <c r="D82" s="111">
        <f t="shared" si="23"/>
        <v>7136.5275394599994</v>
      </c>
      <c r="E82" s="111">
        <f t="shared" si="30"/>
        <v>12720.76</v>
      </c>
      <c r="F82" s="201">
        <f t="shared" si="30"/>
        <v>4750.2846885899999</v>
      </c>
      <c r="G82" s="201">
        <f t="shared" si="30"/>
        <v>2135.2532914499998</v>
      </c>
      <c r="H82" s="201">
        <f t="shared" si="30"/>
        <v>250.98955942000001</v>
      </c>
      <c r="I82" s="120">
        <f t="shared" si="30"/>
        <v>0</v>
      </c>
      <c r="J82" s="120">
        <f t="shared" si="30"/>
        <v>0.17427843000000001</v>
      </c>
      <c r="K82" s="119">
        <f t="shared" si="24"/>
        <v>5297.7646582600009</v>
      </c>
      <c r="L82" s="119">
        <f t="shared" si="30"/>
        <v>4381.8657378800008</v>
      </c>
      <c r="M82" s="119">
        <f t="shared" si="30"/>
        <v>915.89892038000005</v>
      </c>
      <c r="N82" s="119">
        <f t="shared" si="30"/>
        <v>0</v>
      </c>
      <c r="O82" s="120">
        <f t="shared" si="30"/>
        <v>23.187010489999999</v>
      </c>
      <c r="P82" s="114">
        <f t="shared" si="25"/>
        <v>48.370699821114393</v>
      </c>
      <c r="Q82" s="114">
        <f t="shared" si="26"/>
        <v>41.646604906153414</v>
      </c>
      <c r="R82" s="114">
        <f t="shared" si="27"/>
        <v>74.234487696811541</v>
      </c>
      <c r="S82" s="111">
        <f t="shared" ref="S82:Z82" si="31">SUM(S83:S92)</f>
        <v>3815.8975398799994</v>
      </c>
      <c r="T82" s="120">
        <f t="shared" si="31"/>
        <v>931.66867295999987</v>
      </c>
      <c r="U82" s="120">
        <f t="shared" si="31"/>
        <v>906.9199298100001</v>
      </c>
      <c r="V82" s="120">
        <f t="shared" si="31"/>
        <v>3151.2692686300002</v>
      </c>
      <c r="W82" s="119">
        <f t="shared" si="31"/>
        <v>1112.22343525</v>
      </c>
      <c r="X82" s="119">
        <f t="shared" si="31"/>
        <v>214.75448464999997</v>
      </c>
      <c r="Y82" s="119">
        <f t="shared" si="31"/>
        <v>0</v>
      </c>
      <c r="Z82" s="120">
        <f t="shared" si="31"/>
        <v>0</v>
      </c>
      <c r="AA82" s="111">
        <f t="shared" si="28"/>
        <v>42.109315541826028</v>
      </c>
    </row>
    <row r="83" spans="1:27" ht="48" customHeight="1" x14ac:dyDescent="0.3">
      <c r="A83" s="56">
        <v>65</v>
      </c>
      <c r="B83" s="107" t="s">
        <v>226</v>
      </c>
      <c r="C83" s="121">
        <v>710.34565368999995</v>
      </c>
      <c r="D83" s="112">
        <f t="shared" si="23"/>
        <v>469.37270870000003</v>
      </c>
      <c r="E83" s="112">
        <v>710.35</v>
      </c>
      <c r="F83" s="97">
        <v>268.21828555000002</v>
      </c>
      <c r="G83" s="97">
        <v>201.15442315000001</v>
      </c>
      <c r="H83" s="97">
        <v>0</v>
      </c>
      <c r="I83" s="121">
        <v>0</v>
      </c>
      <c r="J83" s="121">
        <v>0</v>
      </c>
      <c r="K83" s="119">
        <f t="shared" si="24"/>
        <v>315.35089469000002</v>
      </c>
      <c r="L83" s="121">
        <v>210.66053829000001</v>
      </c>
      <c r="M83" s="121">
        <v>104.6903564</v>
      </c>
      <c r="N83" s="121">
        <v>0</v>
      </c>
      <c r="O83" s="121">
        <v>0</v>
      </c>
      <c r="P83" s="110">
        <f t="shared" si="25"/>
        <v>44.394006361812899</v>
      </c>
      <c r="Q83" s="110">
        <f t="shared" si="26"/>
        <v>44.393734734989792</v>
      </c>
      <c r="R83" s="110">
        <f t="shared" si="27"/>
        <v>67.185605137421149</v>
      </c>
      <c r="S83" s="112">
        <f t="shared" si="29"/>
        <v>240.97294498999992</v>
      </c>
      <c r="T83" s="121">
        <v>57.3164096</v>
      </c>
      <c r="U83" s="121">
        <v>96.70540441</v>
      </c>
      <c r="V83" s="121">
        <v>7.8515242499999998</v>
      </c>
      <c r="W83" s="121">
        <v>2.1840929899999999</v>
      </c>
      <c r="X83" s="121">
        <v>1.2392122299999999</v>
      </c>
      <c r="Y83" s="121">
        <v>0</v>
      </c>
      <c r="Z83" s="121">
        <v>0</v>
      </c>
      <c r="AA83" s="112">
        <f t="shared" si="28"/>
        <v>43.600517695656357</v>
      </c>
    </row>
    <row r="84" spans="1:27" ht="48" customHeight="1" x14ac:dyDescent="0.3">
      <c r="A84" s="105">
        <v>66</v>
      </c>
      <c r="B84" s="107" t="s">
        <v>227</v>
      </c>
      <c r="C84" s="121">
        <v>2345.9722330200002</v>
      </c>
      <c r="D84" s="112">
        <f t="shared" si="23"/>
        <v>1403.1905546500002</v>
      </c>
      <c r="E84" s="112">
        <v>3859.48</v>
      </c>
      <c r="F84" s="97">
        <v>797.78594143999999</v>
      </c>
      <c r="G84" s="97">
        <v>454.05345991000002</v>
      </c>
      <c r="H84" s="97">
        <v>151.35115329999999</v>
      </c>
      <c r="I84" s="121">
        <v>0</v>
      </c>
      <c r="J84" s="121">
        <v>0</v>
      </c>
      <c r="K84" s="119">
        <f t="shared" si="24"/>
        <v>796.23088608</v>
      </c>
      <c r="L84" s="121">
        <v>796.23088608</v>
      </c>
      <c r="M84" s="121">
        <v>0</v>
      </c>
      <c r="N84" s="121">
        <v>0</v>
      </c>
      <c r="O84" s="121">
        <v>0</v>
      </c>
      <c r="P84" s="110">
        <f t="shared" si="25"/>
        <v>33.940337181868593</v>
      </c>
      <c r="Q84" s="110">
        <f t="shared" si="26"/>
        <v>20.630522404054432</v>
      </c>
      <c r="R84" s="110">
        <f t="shared" si="27"/>
        <v>56.744316261350903</v>
      </c>
      <c r="S84" s="112">
        <f t="shared" si="29"/>
        <v>942.78167837000012</v>
      </c>
      <c r="T84" s="121">
        <v>152.90620866</v>
      </c>
      <c r="U84" s="121">
        <v>454.05345991000002</v>
      </c>
      <c r="V84" s="121">
        <v>957.06267128000002</v>
      </c>
      <c r="W84" s="121">
        <v>47.401833879999998</v>
      </c>
      <c r="X84" s="121">
        <v>0</v>
      </c>
      <c r="Y84" s="121">
        <v>0</v>
      </c>
      <c r="Z84" s="121">
        <v>0</v>
      </c>
      <c r="AA84" s="112">
        <f t="shared" si="28"/>
        <v>4.9528453363042129</v>
      </c>
    </row>
    <row r="85" spans="1:27" ht="48" customHeight="1" x14ac:dyDescent="0.3">
      <c r="A85" s="56">
        <v>67</v>
      </c>
      <c r="B85" s="106" t="s">
        <v>228</v>
      </c>
      <c r="C85" s="121">
        <v>2961.5693649099999</v>
      </c>
      <c r="D85" s="112">
        <f t="shared" si="23"/>
        <v>2077.6245818699999</v>
      </c>
      <c r="E85" s="112">
        <v>2949.1</v>
      </c>
      <c r="F85" s="97">
        <v>1328.1777830000001</v>
      </c>
      <c r="G85" s="97">
        <v>749.44679886999995</v>
      </c>
      <c r="H85" s="97">
        <v>0</v>
      </c>
      <c r="I85" s="121">
        <v>0</v>
      </c>
      <c r="J85" s="121">
        <v>0</v>
      </c>
      <c r="K85" s="119">
        <f t="shared" si="24"/>
        <v>1937.6381564000001</v>
      </c>
      <c r="L85" s="121">
        <v>1328.1777830000001</v>
      </c>
      <c r="M85" s="121">
        <v>609.46037339999998</v>
      </c>
      <c r="N85" s="121">
        <v>0</v>
      </c>
      <c r="O85" s="121">
        <v>0</v>
      </c>
      <c r="P85" s="110">
        <f t="shared" si="25"/>
        <v>65.426060228674871</v>
      </c>
      <c r="Q85" s="110">
        <f t="shared" si="26"/>
        <v>65.702694259265542</v>
      </c>
      <c r="R85" s="110">
        <f t="shared" si="27"/>
        <v>93.262188621969287</v>
      </c>
      <c r="S85" s="112">
        <f t="shared" si="29"/>
        <v>883.94478303999983</v>
      </c>
      <c r="T85" s="121">
        <v>139.98642547</v>
      </c>
      <c r="U85" s="121">
        <v>0</v>
      </c>
      <c r="V85" s="121">
        <v>679.30153401999996</v>
      </c>
      <c r="W85" s="121">
        <v>296.69861916000002</v>
      </c>
      <c r="X85" s="121">
        <v>146.38270398</v>
      </c>
      <c r="Y85" s="121">
        <v>0</v>
      </c>
      <c r="Z85" s="121">
        <v>0</v>
      </c>
      <c r="AA85" s="112">
        <f t="shared" si="28"/>
        <v>65.226015392297768</v>
      </c>
    </row>
    <row r="86" spans="1:27" ht="48" customHeight="1" x14ac:dyDescent="0.3">
      <c r="A86" s="56">
        <v>68</v>
      </c>
      <c r="B86" s="106" t="s">
        <v>229</v>
      </c>
      <c r="C86" s="121">
        <v>2439.69827764</v>
      </c>
      <c r="D86" s="112">
        <f t="shared" si="23"/>
        <v>1505.34249757</v>
      </c>
      <c r="E86" s="112">
        <v>2439.6999999999998</v>
      </c>
      <c r="F86" s="97">
        <v>1161.8356642799999</v>
      </c>
      <c r="G86" s="97">
        <v>343.50683328999997</v>
      </c>
      <c r="H86" s="97">
        <v>0</v>
      </c>
      <c r="I86" s="121">
        <v>0</v>
      </c>
      <c r="J86" s="121">
        <v>0</v>
      </c>
      <c r="K86" s="119">
        <f t="shared" si="24"/>
        <v>1079.3344673199999</v>
      </c>
      <c r="L86" s="121">
        <v>935.69106838000005</v>
      </c>
      <c r="M86" s="121">
        <v>143.64339894</v>
      </c>
      <c r="N86" s="121">
        <v>0</v>
      </c>
      <c r="O86" s="121">
        <v>0</v>
      </c>
      <c r="P86" s="110">
        <f t="shared" si="25"/>
        <v>44.240489785649864</v>
      </c>
      <c r="Q86" s="110">
        <f t="shared" si="26"/>
        <v>44.240458553100794</v>
      </c>
      <c r="R86" s="110">
        <f t="shared" si="27"/>
        <v>71.700258848887628</v>
      </c>
      <c r="S86" s="112">
        <f t="shared" si="29"/>
        <v>934.35578007000004</v>
      </c>
      <c r="T86" s="121">
        <v>147.68632919999999</v>
      </c>
      <c r="U86" s="121">
        <v>278.32170105</v>
      </c>
      <c r="V86" s="121">
        <v>1018.11474203</v>
      </c>
      <c r="W86" s="121">
        <v>341.97707548</v>
      </c>
      <c r="X86" s="121">
        <v>53.979609420000003</v>
      </c>
      <c r="Y86" s="121">
        <v>0</v>
      </c>
      <c r="Z86" s="121">
        <v>0</v>
      </c>
      <c r="AA86" s="112">
        <f t="shared" si="28"/>
        <v>38.891165067555093</v>
      </c>
    </row>
    <row r="87" spans="1:27" ht="48" customHeight="1" x14ac:dyDescent="0.3">
      <c r="A87" s="56">
        <v>69</v>
      </c>
      <c r="B87" s="106" t="s">
        <v>230</v>
      </c>
      <c r="C87" s="121">
        <v>761.35105135000003</v>
      </c>
      <c r="D87" s="112">
        <f t="shared" si="23"/>
        <v>574.02555251000001</v>
      </c>
      <c r="E87" s="112">
        <v>759.32</v>
      </c>
      <c r="F87" s="97">
        <v>452.49677580999997</v>
      </c>
      <c r="G87" s="97">
        <v>121.52877669999999</v>
      </c>
      <c r="H87" s="97">
        <v>0</v>
      </c>
      <c r="I87" s="121">
        <v>0</v>
      </c>
      <c r="J87" s="121">
        <v>0</v>
      </c>
      <c r="K87" s="119">
        <f t="shared" si="24"/>
        <v>429.73524133000001</v>
      </c>
      <c r="L87" s="121">
        <v>416.97065606000001</v>
      </c>
      <c r="M87" s="121">
        <v>12.76458527</v>
      </c>
      <c r="N87" s="121">
        <v>0</v>
      </c>
      <c r="O87" s="121">
        <v>23.187010489999999</v>
      </c>
      <c r="P87" s="110">
        <f t="shared" si="25"/>
        <v>56.443770658490465</v>
      </c>
      <c r="Q87" s="110">
        <f t="shared" si="26"/>
        <v>56.594748107517248</v>
      </c>
      <c r="R87" s="110">
        <f t="shared" si="27"/>
        <v>74.863434119078462</v>
      </c>
      <c r="S87" s="112">
        <f t="shared" si="29"/>
        <v>187.32549884000008</v>
      </c>
      <c r="T87" s="121">
        <v>95.756172419999999</v>
      </c>
      <c r="U87" s="121">
        <v>48.534138759999998</v>
      </c>
      <c r="V87" s="121">
        <v>108.46851461</v>
      </c>
      <c r="W87" s="121">
        <v>93.681475270000007</v>
      </c>
      <c r="X87" s="121">
        <v>0.54577374000000001</v>
      </c>
      <c r="Y87" s="121">
        <v>0</v>
      </c>
      <c r="Z87" s="121">
        <v>0</v>
      </c>
      <c r="AA87" s="112">
        <f t="shared" si="28"/>
        <v>86.870599591775871</v>
      </c>
    </row>
    <row r="88" spans="1:27" ht="48" customHeight="1" x14ac:dyDescent="0.3">
      <c r="A88" s="105">
        <v>70</v>
      </c>
      <c r="B88" s="107" t="s">
        <v>231</v>
      </c>
      <c r="C88" s="121">
        <v>494.32034848000001</v>
      </c>
      <c r="D88" s="112">
        <f t="shared" si="23"/>
        <v>300.48182536000002</v>
      </c>
      <c r="E88" s="112">
        <v>757.44</v>
      </c>
      <c r="F88" s="97">
        <v>142.61039628</v>
      </c>
      <c r="G88" s="97">
        <v>78.935714540000006</v>
      </c>
      <c r="H88" s="97">
        <v>78.935714540000006</v>
      </c>
      <c r="I88" s="121">
        <v>0</v>
      </c>
      <c r="J88" s="121">
        <v>0</v>
      </c>
      <c r="K88" s="119">
        <f t="shared" si="24"/>
        <v>104.64286611999999</v>
      </c>
      <c r="L88" s="121">
        <v>104.64286611999999</v>
      </c>
      <c r="M88" s="121">
        <v>0</v>
      </c>
      <c r="N88" s="121">
        <v>0</v>
      </c>
      <c r="O88" s="121">
        <v>0</v>
      </c>
      <c r="P88" s="110">
        <f t="shared" si="25"/>
        <v>21.169038750229358</v>
      </c>
      <c r="Q88" s="110">
        <f t="shared" si="26"/>
        <v>13.815334035699195</v>
      </c>
      <c r="R88" s="110">
        <f t="shared" si="27"/>
        <v>34.825023441810465</v>
      </c>
      <c r="S88" s="112">
        <f t="shared" si="29"/>
        <v>193.83852311999999</v>
      </c>
      <c r="T88" s="121">
        <v>195.83895924000001</v>
      </c>
      <c r="U88" s="121">
        <v>0</v>
      </c>
      <c r="V88" s="121">
        <v>47.46863295</v>
      </c>
      <c r="W88" s="121">
        <v>28.787974760000001</v>
      </c>
      <c r="X88" s="121">
        <v>0</v>
      </c>
      <c r="Y88" s="121">
        <v>0</v>
      </c>
      <c r="Z88" s="121">
        <v>0</v>
      </c>
      <c r="AA88" s="112">
        <f t="shared" si="28"/>
        <v>60.646310986716543</v>
      </c>
    </row>
    <row r="89" spans="1:27" ht="48" customHeight="1" x14ac:dyDescent="0.3">
      <c r="A89" s="105">
        <v>71</v>
      </c>
      <c r="B89" s="107" t="s">
        <v>232</v>
      </c>
      <c r="C89" s="121">
        <v>57.30451334</v>
      </c>
      <c r="D89" s="112">
        <f t="shared" si="23"/>
        <v>38.570837900000001</v>
      </c>
      <c r="E89" s="112">
        <v>56.91</v>
      </c>
      <c r="F89" s="97">
        <v>31.1614039</v>
      </c>
      <c r="G89" s="97">
        <v>7.4094340000000001</v>
      </c>
      <c r="H89" s="97">
        <v>0</v>
      </c>
      <c r="I89" s="121">
        <v>0</v>
      </c>
      <c r="J89" s="121">
        <v>0</v>
      </c>
      <c r="K89" s="119">
        <f t="shared" si="24"/>
        <v>38.570837900000001</v>
      </c>
      <c r="L89" s="121">
        <v>31.1614039</v>
      </c>
      <c r="M89" s="121">
        <v>7.4094340000000001</v>
      </c>
      <c r="N89" s="121">
        <v>0</v>
      </c>
      <c r="O89" s="121">
        <v>0</v>
      </c>
      <c r="P89" s="110">
        <f t="shared" si="25"/>
        <v>67.308551546631108</v>
      </c>
      <c r="Q89" s="110">
        <f t="shared" si="26"/>
        <v>67.775150061500625</v>
      </c>
      <c r="R89" s="110">
        <f t="shared" si="27"/>
        <v>100</v>
      </c>
      <c r="S89" s="112">
        <f t="shared" si="29"/>
        <v>18.733675439999999</v>
      </c>
      <c r="T89" s="121">
        <v>0</v>
      </c>
      <c r="U89" s="121">
        <v>0</v>
      </c>
      <c r="V89" s="121">
        <v>6.0846787600000001</v>
      </c>
      <c r="W89" s="121">
        <v>4.8871003000000002</v>
      </c>
      <c r="X89" s="121">
        <v>7.4918399999999996E-3</v>
      </c>
      <c r="Y89" s="121">
        <v>0</v>
      </c>
      <c r="Z89" s="121">
        <v>0</v>
      </c>
      <c r="AA89" s="112">
        <f t="shared" si="28"/>
        <v>80.441258003240918</v>
      </c>
    </row>
    <row r="90" spans="1:27" ht="48" customHeight="1" x14ac:dyDescent="0.3">
      <c r="A90" s="105">
        <v>72</v>
      </c>
      <c r="B90" s="107" t="s">
        <v>233</v>
      </c>
      <c r="C90" s="121">
        <v>65.839673099999999</v>
      </c>
      <c r="D90" s="112">
        <f t="shared" si="23"/>
        <v>4.0099</v>
      </c>
      <c r="E90" s="112">
        <v>4.01</v>
      </c>
      <c r="F90" s="97">
        <v>4.0099</v>
      </c>
      <c r="G90" s="97">
        <v>0</v>
      </c>
      <c r="H90" s="97">
        <v>0</v>
      </c>
      <c r="I90" s="121">
        <v>0</v>
      </c>
      <c r="J90" s="121">
        <v>0</v>
      </c>
      <c r="K90" s="119">
        <f t="shared" si="24"/>
        <v>1.1760349999999999</v>
      </c>
      <c r="L90" s="121">
        <v>1.1760349999999999</v>
      </c>
      <c r="M90" s="121">
        <v>0</v>
      </c>
      <c r="N90" s="121">
        <v>0</v>
      </c>
      <c r="O90" s="121">
        <v>0</v>
      </c>
      <c r="P90" s="110">
        <f t="shared" si="25"/>
        <v>1.7862102659801937</v>
      </c>
      <c r="Q90" s="110">
        <f t="shared" si="26"/>
        <v>29.327556109725684</v>
      </c>
      <c r="R90" s="110">
        <f t="shared" si="27"/>
        <v>29.328287488466042</v>
      </c>
      <c r="S90" s="112">
        <f t="shared" si="29"/>
        <v>61.829773099999997</v>
      </c>
      <c r="T90" s="121">
        <v>2.8338649999999999</v>
      </c>
      <c r="U90" s="121">
        <v>0</v>
      </c>
      <c r="V90" s="121">
        <v>0.50288580000000005</v>
      </c>
      <c r="W90" s="121">
        <v>0.147479</v>
      </c>
      <c r="X90" s="121">
        <v>0</v>
      </c>
      <c r="Y90" s="121">
        <v>0</v>
      </c>
      <c r="Z90" s="121">
        <v>0</v>
      </c>
      <c r="AA90" s="112">
        <f t="shared" si="28"/>
        <v>29.326538947808821</v>
      </c>
    </row>
    <row r="91" spans="1:27" ht="48" customHeight="1" x14ac:dyDescent="0.3">
      <c r="A91" s="105">
        <v>73</v>
      </c>
      <c r="B91" s="106" t="s">
        <v>234</v>
      </c>
      <c r="C91" s="121">
        <v>130.55657194</v>
      </c>
      <c r="D91" s="112">
        <f t="shared" si="23"/>
        <v>117.74723534</v>
      </c>
      <c r="E91" s="112">
        <v>198.98</v>
      </c>
      <c r="F91" s="97">
        <v>61.140950330000003</v>
      </c>
      <c r="G91" s="97">
        <v>35.903593430000001</v>
      </c>
      <c r="H91" s="97">
        <v>20.70269158</v>
      </c>
      <c r="I91" s="121">
        <v>0</v>
      </c>
      <c r="J91" s="121">
        <v>0.17427843000000001</v>
      </c>
      <c r="K91" s="119">
        <f t="shared" si="24"/>
        <v>61.146269660000002</v>
      </c>
      <c r="L91" s="121">
        <v>56.767029049999998</v>
      </c>
      <c r="M91" s="121">
        <v>4.3792406100000001</v>
      </c>
      <c r="N91" s="121">
        <v>0</v>
      </c>
      <c r="O91" s="121">
        <v>0</v>
      </c>
      <c r="P91" s="110">
        <f t="shared" si="25"/>
        <v>46.835075976183752</v>
      </c>
      <c r="Q91" s="110">
        <f t="shared" si="26"/>
        <v>30.729857101216208</v>
      </c>
      <c r="R91" s="110">
        <f t="shared" si="27"/>
        <v>51.930110701484942</v>
      </c>
      <c r="S91" s="112">
        <f t="shared" si="29"/>
        <v>12.809336599999988</v>
      </c>
      <c r="T91" s="121">
        <v>27.121461570000001</v>
      </c>
      <c r="U91" s="121">
        <v>29.305225679999999</v>
      </c>
      <c r="V91" s="121">
        <v>15.80721864</v>
      </c>
      <c r="W91" s="121">
        <v>0.79086153999999997</v>
      </c>
      <c r="X91" s="121">
        <v>4.2990239999999999E-2</v>
      </c>
      <c r="Y91" s="121">
        <v>0</v>
      </c>
      <c r="Z91" s="121">
        <v>0</v>
      </c>
      <c r="AA91" s="112">
        <f t="shared" si="28"/>
        <v>5.2751328300726277</v>
      </c>
    </row>
    <row r="92" spans="1:27" ht="48" customHeight="1" x14ac:dyDescent="0.3">
      <c r="A92" s="105">
        <v>74</v>
      </c>
      <c r="B92" s="106" t="s">
        <v>235</v>
      </c>
      <c r="C92" s="121">
        <v>985.46739187000003</v>
      </c>
      <c r="D92" s="112">
        <f t="shared" si="23"/>
        <v>646.16184555999996</v>
      </c>
      <c r="E92" s="112">
        <v>985.47</v>
      </c>
      <c r="F92" s="97">
        <v>502.84758799999997</v>
      </c>
      <c r="G92" s="97">
        <v>143.31425755999999</v>
      </c>
      <c r="H92" s="97">
        <v>0</v>
      </c>
      <c r="I92" s="121">
        <v>0</v>
      </c>
      <c r="J92" s="121">
        <v>0</v>
      </c>
      <c r="K92" s="119">
        <f t="shared" si="24"/>
        <v>533.93900375999999</v>
      </c>
      <c r="L92" s="121">
        <v>500.387472</v>
      </c>
      <c r="M92" s="121">
        <v>33.551531760000003</v>
      </c>
      <c r="N92" s="121">
        <v>0</v>
      </c>
      <c r="O92" s="121">
        <v>0</v>
      </c>
      <c r="P92" s="110">
        <f t="shared" si="25"/>
        <v>54.181295917545249</v>
      </c>
      <c r="Q92" s="110">
        <f t="shared" si="26"/>
        <v>54.181152522146789</v>
      </c>
      <c r="R92" s="110">
        <f t="shared" si="27"/>
        <v>82.632394256776124</v>
      </c>
      <c r="S92" s="112">
        <f t="shared" si="29"/>
        <v>339.30554631000007</v>
      </c>
      <c r="T92" s="121">
        <v>112.2228418</v>
      </c>
      <c r="U92" s="121">
        <v>0</v>
      </c>
      <c r="V92" s="121">
        <v>310.60686629000003</v>
      </c>
      <c r="W92" s="121">
        <v>295.66692287000001</v>
      </c>
      <c r="X92" s="121">
        <v>12.556703199999999</v>
      </c>
      <c r="Y92" s="121">
        <v>0</v>
      </c>
      <c r="Z92" s="121">
        <v>0</v>
      </c>
      <c r="AA92" s="112">
        <f t="shared" si="28"/>
        <v>99.232714895048431</v>
      </c>
    </row>
    <row r="93" spans="1:27" ht="48" customHeight="1" x14ac:dyDescent="0.3">
      <c r="A93" s="57"/>
      <c r="B93" s="104" t="s">
        <v>236</v>
      </c>
      <c r="C93" s="120">
        <f t="shared" ref="C93:O93" si="32">SUM(C94:C104)</f>
        <v>19114.620919079996</v>
      </c>
      <c r="D93" s="111">
        <f t="shared" si="23"/>
        <v>16205.325334990001</v>
      </c>
      <c r="E93" s="111">
        <f t="shared" si="32"/>
        <v>28745.890000000003</v>
      </c>
      <c r="F93" s="201">
        <f t="shared" si="32"/>
        <v>7216.7446715899996</v>
      </c>
      <c r="G93" s="201">
        <f t="shared" si="32"/>
        <v>6083.4460896200007</v>
      </c>
      <c r="H93" s="201">
        <f t="shared" si="32"/>
        <v>2905.1345737799998</v>
      </c>
      <c r="I93" s="120">
        <f t="shared" si="32"/>
        <v>0</v>
      </c>
      <c r="J93" s="120">
        <f t="shared" si="32"/>
        <v>0</v>
      </c>
      <c r="K93" s="119">
        <f t="shared" si="24"/>
        <v>8614.5314958199997</v>
      </c>
      <c r="L93" s="119">
        <f t="shared" si="32"/>
        <v>5921.95334301</v>
      </c>
      <c r="M93" s="119">
        <f t="shared" si="32"/>
        <v>2677.8429583399998</v>
      </c>
      <c r="N93" s="119">
        <f t="shared" si="32"/>
        <v>14.73519447</v>
      </c>
      <c r="O93" s="120">
        <f t="shared" si="32"/>
        <v>19.731101510000002</v>
      </c>
      <c r="P93" s="114">
        <f t="shared" si="25"/>
        <v>45.067760078993111</v>
      </c>
      <c r="Q93" s="114">
        <f t="shared" si="26"/>
        <v>29.967871914280614</v>
      </c>
      <c r="R93" s="114">
        <f t="shared" si="27"/>
        <v>53.15864580157357</v>
      </c>
      <c r="S93" s="111">
        <f t="shared" ref="S93:Z93" si="33">SUM(S94:S104)</f>
        <v>2909.295584089999</v>
      </c>
      <c r="T93" s="120">
        <f t="shared" si="33"/>
        <v>6953.3264902599994</v>
      </c>
      <c r="U93" s="120">
        <f t="shared" si="33"/>
        <v>637.46734891000006</v>
      </c>
      <c r="V93" s="120">
        <f t="shared" si="33"/>
        <v>8352.0208526699989</v>
      </c>
      <c r="W93" s="119">
        <f t="shared" si="33"/>
        <v>823.27590841000006</v>
      </c>
      <c r="X93" s="119">
        <f t="shared" si="33"/>
        <v>67.686077819999994</v>
      </c>
      <c r="Y93" s="119">
        <f t="shared" si="33"/>
        <v>0.22823858</v>
      </c>
      <c r="Z93" s="120">
        <f t="shared" si="33"/>
        <v>6.7199999999999994E-5</v>
      </c>
      <c r="AA93" s="111">
        <f t="shared" si="28"/>
        <v>10.670354403211311</v>
      </c>
    </row>
    <row r="94" spans="1:27" ht="48" customHeight="1" x14ac:dyDescent="0.3">
      <c r="A94" s="105">
        <v>75</v>
      </c>
      <c r="B94" s="106" t="s">
        <v>237</v>
      </c>
      <c r="C94" s="121">
        <v>1113.2555131900001</v>
      </c>
      <c r="D94" s="112">
        <f t="shared" si="23"/>
        <v>1006.8602572999998</v>
      </c>
      <c r="E94" s="112">
        <v>1685.33</v>
      </c>
      <c r="F94" s="97">
        <v>434.78694410999998</v>
      </c>
      <c r="G94" s="97">
        <v>400.45131923999998</v>
      </c>
      <c r="H94" s="97">
        <v>171.62199394999999</v>
      </c>
      <c r="I94" s="121">
        <v>0</v>
      </c>
      <c r="J94" s="121">
        <v>0</v>
      </c>
      <c r="K94" s="119">
        <f t="shared" si="24"/>
        <v>559.40243369999996</v>
      </c>
      <c r="L94" s="121">
        <v>344.33703125</v>
      </c>
      <c r="M94" s="121">
        <v>200.33020798000001</v>
      </c>
      <c r="N94" s="121">
        <v>14.73519447</v>
      </c>
      <c r="O94" s="121">
        <v>0</v>
      </c>
      <c r="P94" s="110">
        <f t="shared" si="25"/>
        <v>50.249239915915545</v>
      </c>
      <c r="Q94" s="110">
        <f t="shared" si="26"/>
        <v>33.192456889748598</v>
      </c>
      <c r="R94" s="110">
        <f t="shared" si="27"/>
        <v>55.55909369191864</v>
      </c>
      <c r="S94" s="112">
        <f t="shared" si="29"/>
        <v>106.39525589000021</v>
      </c>
      <c r="T94" s="121">
        <v>6.2744300000000001E-3</v>
      </c>
      <c r="U94" s="121">
        <v>447.45154917000002</v>
      </c>
      <c r="V94" s="121">
        <v>108.68348501</v>
      </c>
      <c r="W94" s="121">
        <v>27.742623569999999</v>
      </c>
      <c r="X94" s="121">
        <v>6.8413326100000003</v>
      </c>
      <c r="Y94" s="121">
        <v>0.22823858</v>
      </c>
      <c r="Z94" s="121">
        <v>0</v>
      </c>
      <c r="AA94" s="112">
        <f t="shared" si="28"/>
        <v>32.03080464046301</v>
      </c>
    </row>
    <row r="95" spans="1:27" ht="48" customHeight="1" x14ac:dyDescent="0.3">
      <c r="A95" s="105">
        <v>76</v>
      </c>
      <c r="B95" s="107" t="s">
        <v>238</v>
      </c>
      <c r="C95" s="121">
        <v>555.96459330000005</v>
      </c>
      <c r="D95" s="112">
        <f t="shared" si="23"/>
        <v>178.86804855</v>
      </c>
      <c r="E95" s="112">
        <v>555.96</v>
      </c>
      <c r="F95" s="97">
        <v>86.88166056</v>
      </c>
      <c r="G95" s="97">
        <v>91.986387989999997</v>
      </c>
      <c r="H95" s="97">
        <v>0</v>
      </c>
      <c r="I95" s="121">
        <v>0</v>
      </c>
      <c r="J95" s="121">
        <v>0</v>
      </c>
      <c r="K95" s="119">
        <f t="shared" si="24"/>
        <v>27.362145309999999</v>
      </c>
      <c r="L95" s="121">
        <v>27.362145309999999</v>
      </c>
      <c r="M95" s="121">
        <v>0</v>
      </c>
      <c r="N95" s="121">
        <v>0</v>
      </c>
      <c r="O95" s="121">
        <v>0</v>
      </c>
      <c r="P95" s="110">
        <f t="shared" si="25"/>
        <v>4.9215625670671637</v>
      </c>
      <c r="Q95" s="110">
        <f t="shared" si="26"/>
        <v>4.9216032286495421</v>
      </c>
      <c r="R95" s="110">
        <f t="shared" si="27"/>
        <v>15.297391307062483</v>
      </c>
      <c r="S95" s="112">
        <f t="shared" si="29"/>
        <v>377.09654475000002</v>
      </c>
      <c r="T95" s="121">
        <v>151.50590324000001</v>
      </c>
      <c r="U95" s="121">
        <v>0</v>
      </c>
      <c r="V95" s="121">
        <v>5.6719628200000001</v>
      </c>
      <c r="W95" s="121">
        <v>0.27914916000000001</v>
      </c>
      <c r="X95" s="121">
        <v>0</v>
      </c>
      <c r="Y95" s="121">
        <v>0</v>
      </c>
      <c r="Z95" s="121">
        <v>0</v>
      </c>
      <c r="AA95" s="112">
        <f t="shared" si="28"/>
        <v>4.921561880054778</v>
      </c>
    </row>
    <row r="96" spans="1:27" ht="48" customHeight="1" x14ac:dyDescent="0.3">
      <c r="A96" s="105">
        <v>77</v>
      </c>
      <c r="B96" s="107" t="s">
        <v>239</v>
      </c>
      <c r="C96" s="121">
        <v>536.45321471</v>
      </c>
      <c r="D96" s="112">
        <f t="shared" si="23"/>
        <v>229.79421072999997</v>
      </c>
      <c r="E96" s="112">
        <v>536.45000000000005</v>
      </c>
      <c r="F96" s="97">
        <v>77.020388060000002</v>
      </c>
      <c r="G96" s="97">
        <v>152.77382266999999</v>
      </c>
      <c r="H96" s="97">
        <v>0</v>
      </c>
      <c r="I96" s="121">
        <v>0</v>
      </c>
      <c r="J96" s="121">
        <v>0</v>
      </c>
      <c r="K96" s="119">
        <f t="shared" si="24"/>
        <v>13.711386490000001</v>
      </c>
      <c r="L96" s="121">
        <v>0</v>
      </c>
      <c r="M96" s="121">
        <v>13.711386490000001</v>
      </c>
      <c r="N96" s="121">
        <v>0</v>
      </c>
      <c r="O96" s="121">
        <v>0</v>
      </c>
      <c r="P96" s="110">
        <f t="shared" si="25"/>
        <v>2.5559333254088537</v>
      </c>
      <c r="Q96" s="110">
        <f t="shared" si="26"/>
        <v>2.5559486419983219</v>
      </c>
      <c r="R96" s="110">
        <f t="shared" si="27"/>
        <v>5.9668111074000869</v>
      </c>
      <c r="S96" s="112">
        <f t="shared" si="29"/>
        <v>306.65900397999997</v>
      </c>
      <c r="T96" s="121">
        <v>216.08282424000001</v>
      </c>
      <c r="U96" s="121">
        <v>0</v>
      </c>
      <c r="V96" s="121">
        <v>263.98729036999998</v>
      </c>
      <c r="W96" s="121">
        <v>65.121248969999996</v>
      </c>
      <c r="X96" s="121">
        <v>0</v>
      </c>
      <c r="Y96" s="121">
        <v>0</v>
      </c>
      <c r="Z96" s="121">
        <v>0</v>
      </c>
      <c r="AA96" s="112">
        <f t="shared" si="28"/>
        <v>24.66832735724784</v>
      </c>
    </row>
    <row r="97" spans="1:27" ht="48" customHeight="1" x14ac:dyDescent="0.3">
      <c r="A97" s="56">
        <v>78</v>
      </c>
      <c r="B97" s="107" t="s">
        <v>240</v>
      </c>
      <c r="C97" s="121">
        <v>542.11344183000006</v>
      </c>
      <c r="D97" s="112">
        <f t="shared" si="23"/>
        <v>468.92263449000001</v>
      </c>
      <c r="E97" s="112">
        <v>804.12</v>
      </c>
      <c r="F97" s="97">
        <v>277.07667409999999</v>
      </c>
      <c r="G97" s="97">
        <v>113.24318784</v>
      </c>
      <c r="H97" s="97">
        <v>78.602772549999997</v>
      </c>
      <c r="I97" s="121">
        <v>0</v>
      </c>
      <c r="J97" s="121">
        <v>0</v>
      </c>
      <c r="K97" s="119">
        <f t="shared" si="24"/>
        <v>331.23931933</v>
      </c>
      <c r="L97" s="121">
        <v>263.85337069000002</v>
      </c>
      <c r="M97" s="121">
        <v>67.385948639999995</v>
      </c>
      <c r="N97" s="121">
        <v>0</v>
      </c>
      <c r="O97" s="121">
        <v>3.94568E-3</v>
      </c>
      <c r="P97" s="110">
        <f t="shared" si="25"/>
        <v>61.101476881267317</v>
      </c>
      <c r="Q97" s="110">
        <f t="shared" si="26"/>
        <v>41.192772139730387</v>
      </c>
      <c r="R97" s="110">
        <f t="shared" si="27"/>
        <v>70.638372935496221</v>
      </c>
      <c r="S97" s="112">
        <f t="shared" si="29"/>
        <v>73.190807340000049</v>
      </c>
      <c r="T97" s="121">
        <v>137.68331516000001</v>
      </c>
      <c r="U97" s="121">
        <v>0</v>
      </c>
      <c r="V97" s="121">
        <v>618.46785697999997</v>
      </c>
      <c r="W97" s="121">
        <v>30.270677599999999</v>
      </c>
      <c r="X97" s="121">
        <v>60.331985930000002</v>
      </c>
      <c r="Y97" s="121">
        <v>0</v>
      </c>
      <c r="Z97" s="121">
        <v>0</v>
      </c>
      <c r="AA97" s="112">
        <f t="shared" si="28"/>
        <v>14.649534734499534</v>
      </c>
    </row>
    <row r="98" spans="1:27" ht="48" customHeight="1" x14ac:dyDescent="0.3">
      <c r="A98" s="105">
        <v>79</v>
      </c>
      <c r="B98" s="106" t="s">
        <v>241</v>
      </c>
      <c r="C98" s="121">
        <v>93.381516480000002</v>
      </c>
      <c r="D98" s="112">
        <f t="shared" si="23"/>
        <v>40.872386579999997</v>
      </c>
      <c r="E98" s="112">
        <v>40.869999999999997</v>
      </c>
      <c r="F98" s="97">
        <v>40.872386579999997</v>
      </c>
      <c r="G98" s="97">
        <v>0</v>
      </c>
      <c r="H98" s="97">
        <v>0</v>
      </c>
      <c r="I98" s="121">
        <v>0</v>
      </c>
      <c r="J98" s="121">
        <v>0</v>
      </c>
      <c r="K98" s="119">
        <f t="shared" si="24"/>
        <v>40.872386579999997</v>
      </c>
      <c r="L98" s="121">
        <v>40.872386579999997</v>
      </c>
      <c r="M98" s="121">
        <v>0</v>
      </c>
      <c r="N98" s="121">
        <v>0</v>
      </c>
      <c r="O98" s="121">
        <v>4.9030000000000003E-5</v>
      </c>
      <c r="P98" s="110">
        <f t="shared" si="25"/>
        <v>43.769246978071777</v>
      </c>
      <c r="Q98" s="110">
        <f t="shared" si="26"/>
        <v>100.00583944213359</v>
      </c>
      <c r="R98" s="110">
        <f t="shared" si="27"/>
        <v>100</v>
      </c>
      <c r="S98" s="112">
        <f t="shared" si="29"/>
        <v>52.509129900000005</v>
      </c>
      <c r="T98" s="121">
        <v>0</v>
      </c>
      <c r="U98" s="121">
        <v>0</v>
      </c>
      <c r="V98" s="121">
        <v>0.87437865000000004</v>
      </c>
      <c r="W98" s="121">
        <v>0.83419655000000004</v>
      </c>
      <c r="X98" s="121">
        <v>0</v>
      </c>
      <c r="Y98" s="121">
        <v>0</v>
      </c>
      <c r="Z98" s="121">
        <v>6.7199999999999994E-5</v>
      </c>
      <c r="AA98" s="112">
        <f t="shared" si="28"/>
        <v>95.404496667433506</v>
      </c>
    </row>
    <row r="99" spans="1:27" ht="48" customHeight="1" x14ac:dyDescent="0.3">
      <c r="A99" s="105">
        <v>80</v>
      </c>
      <c r="B99" s="106" t="s">
        <v>242</v>
      </c>
      <c r="C99" s="121">
        <v>979.26951573999997</v>
      </c>
      <c r="D99" s="112">
        <f t="shared" si="23"/>
        <v>767.80915072999994</v>
      </c>
      <c r="E99" s="112">
        <v>1408.07</v>
      </c>
      <c r="F99" s="97">
        <v>510.52860128999998</v>
      </c>
      <c r="G99" s="97">
        <v>128.64027472000001</v>
      </c>
      <c r="H99" s="97">
        <v>128.64027472000001</v>
      </c>
      <c r="I99" s="121">
        <v>0</v>
      </c>
      <c r="J99" s="121">
        <v>0</v>
      </c>
      <c r="K99" s="119">
        <f t="shared" si="24"/>
        <v>449.15307626999999</v>
      </c>
      <c r="L99" s="121">
        <v>447.70574653</v>
      </c>
      <c r="M99" s="121">
        <v>1.44732974</v>
      </c>
      <c r="N99" s="121">
        <v>0</v>
      </c>
      <c r="O99" s="121">
        <v>0</v>
      </c>
      <c r="P99" s="110">
        <f t="shared" si="25"/>
        <v>45.866134812803864</v>
      </c>
      <c r="Q99" s="110">
        <f t="shared" si="26"/>
        <v>31.898490577173011</v>
      </c>
      <c r="R99" s="110">
        <f t="shared" si="27"/>
        <v>58.498010324956994</v>
      </c>
      <c r="S99" s="112">
        <f t="shared" si="29"/>
        <v>211.46036501</v>
      </c>
      <c r="T99" s="121">
        <v>128.64027472000001</v>
      </c>
      <c r="U99" s="121">
        <v>190.01579974000001</v>
      </c>
      <c r="V99" s="121">
        <v>399.78444273999997</v>
      </c>
      <c r="W99" s="121">
        <v>74.399851269999999</v>
      </c>
      <c r="X99" s="121">
        <v>0.51275928000000004</v>
      </c>
      <c r="Y99" s="121">
        <v>0</v>
      </c>
      <c r="Z99" s="121">
        <v>0</v>
      </c>
      <c r="AA99" s="112">
        <f t="shared" si="28"/>
        <v>18.738250552365653</v>
      </c>
    </row>
    <row r="100" spans="1:27" ht="48" customHeight="1" x14ac:dyDescent="0.3">
      <c r="A100" s="105">
        <v>81</v>
      </c>
      <c r="B100" s="107" t="s">
        <v>243</v>
      </c>
      <c r="C100" s="121">
        <v>706.01065074999997</v>
      </c>
      <c r="D100" s="112">
        <f t="shared" si="23"/>
        <v>319.63610602</v>
      </c>
      <c r="E100" s="112">
        <v>706.01</v>
      </c>
      <c r="F100" s="97">
        <v>178.74181078999999</v>
      </c>
      <c r="G100" s="97">
        <v>140.89429523000001</v>
      </c>
      <c r="H100" s="97">
        <v>0</v>
      </c>
      <c r="I100" s="121">
        <v>0</v>
      </c>
      <c r="J100" s="121">
        <v>0</v>
      </c>
      <c r="K100" s="119">
        <f t="shared" si="24"/>
        <v>319.63610602</v>
      </c>
      <c r="L100" s="121">
        <v>178.74181078999999</v>
      </c>
      <c r="M100" s="121">
        <v>140.89429523000001</v>
      </c>
      <c r="N100" s="121">
        <v>0</v>
      </c>
      <c r="O100" s="121">
        <v>0</v>
      </c>
      <c r="P100" s="110">
        <f t="shared" si="25"/>
        <v>45.273552981169388</v>
      </c>
      <c r="Q100" s="110">
        <f t="shared" si="26"/>
        <v>45.273594711123074</v>
      </c>
      <c r="R100" s="110">
        <f t="shared" si="27"/>
        <v>100</v>
      </c>
      <c r="S100" s="112">
        <f t="shared" si="29"/>
        <v>386.37454472999991</v>
      </c>
      <c r="T100" s="121">
        <v>0</v>
      </c>
      <c r="U100" s="121">
        <v>0</v>
      </c>
      <c r="V100" s="121">
        <v>14.408380620000001</v>
      </c>
      <c r="W100" s="121">
        <v>3.33816851</v>
      </c>
      <c r="X100" s="121">
        <v>0</v>
      </c>
      <c r="Y100" s="121">
        <v>0</v>
      </c>
      <c r="Z100" s="121">
        <v>0</v>
      </c>
      <c r="AA100" s="112">
        <f t="shared" si="28"/>
        <v>23.168242136568431</v>
      </c>
    </row>
    <row r="101" spans="1:27" ht="48" customHeight="1" x14ac:dyDescent="0.3">
      <c r="A101" s="105">
        <v>82</v>
      </c>
      <c r="B101" s="106" t="s">
        <v>244</v>
      </c>
      <c r="C101" s="121">
        <v>13158.501304109999</v>
      </c>
      <c r="D101" s="112">
        <f t="shared" si="23"/>
        <v>12279.465522460001</v>
      </c>
      <c r="E101" s="112">
        <v>21356.09</v>
      </c>
      <c r="F101" s="97">
        <v>4960.9120000000003</v>
      </c>
      <c r="G101" s="97">
        <v>4859.2767612300004</v>
      </c>
      <c r="H101" s="97">
        <v>2459.2767612299999</v>
      </c>
      <c r="I101" s="121">
        <v>0</v>
      </c>
      <c r="J101" s="121">
        <v>0</v>
      </c>
      <c r="K101" s="119">
        <f t="shared" si="24"/>
        <v>6554.1855477400004</v>
      </c>
      <c r="L101" s="121">
        <v>4300.1117574800001</v>
      </c>
      <c r="M101" s="121">
        <v>2254.0737902599999</v>
      </c>
      <c r="N101" s="121">
        <v>0</v>
      </c>
      <c r="O101" s="121">
        <v>19.727106800000001</v>
      </c>
      <c r="P101" s="110">
        <f t="shared" si="25"/>
        <v>49.809513988442056</v>
      </c>
      <c r="Q101" s="110">
        <f t="shared" si="26"/>
        <v>30.690007148967812</v>
      </c>
      <c r="R101" s="110">
        <f t="shared" si="27"/>
        <v>53.375169593105966</v>
      </c>
      <c r="S101" s="112">
        <f t="shared" si="29"/>
        <v>879.03578164999863</v>
      </c>
      <c r="T101" s="121">
        <v>5725.2799747199997</v>
      </c>
      <c r="U101" s="121">
        <v>0</v>
      </c>
      <c r="V101" s="121">
        <v>4855.7843378099997</v>
      </c>
      <c r="W101" s="121">
        <v>56.291204860000001</v>
      </c>
      <c r="X101" s="121">
        <v>0</v>
      </c>
      <c r="Y101" s="121">
        <v>0</v>
      </c>
      <c r="Z101" s="121">
        <v>0</v>
      </c>
      <c r="AA101" s="112">
        <f t="shared" si="28"/>
        <v>1.1592608102811217</v>
      </c>
    </row>
    <row r="102" spans="1:27" ht="48" customHeight="1" x14ac:dyDescent="0.3">
      <c r="A102" s="105">
        <v>83</v>
      </c>
      <c r="B102" s="106" t="s">
        <v>245</v>
      </c>
      <c r="C102" s="121">
        <v>712.83723775999999</v>
      </c>
      <c r="D102" s="112">
        <f t="shared" si="23"/>
        <v>611.79905438000003</v>
      </c>
      <c r="E102" s="112">
        <v>936.15</v>
      </c>
      <c r="F102" s="97">
        <v>477.81351172000001</v>
      </c>
      <c r="G102" s="97">
        <v>66.992771329999997</v>
      </c>
      <c r="H102" s="97">
        <v>66.992771329999997</v>
      </c>
      <c r="I102" s="121">
        <v>0</v>
      </c>
      <c r="J102" s="121">
        <v>0</v>
      </c>
      <c r="K102" s="119">
        <f t="shared" si="24"/>
        <v>146.85839999999999</v>
      </c>
      <c r="L102" s="121">
        <v>146.85839999999999</v>
      </c>
      <c r="M102" s="121">
        <v>0</v>
      </c>
      <c r="N102" s="121">
        <v>0</v>
      </c>
      <c r="O102" s="121">
        <v>0</v>
      </c>
      <c r="P102" s="110">
        <f t="shared" si="25"/>
        <v>20.601954025505702</v>
      </c>
      <c r="Q102" s="110">
        <f t="shared" si="26"/>
        <v>15.687485979810928</v>
      </c>
      <c r="R102" s="110">
        <f t="shared" si="27"/>
        <v>24.00435223765211</v>
      </c>
      <c r="S102" s="112">
        <f t="shared" si="29"/>
        <v>101.03818338000001</v>
      </c>
      <c r="T102" s="121">
        <v>464.94065438000001</v>
      </c>
      <c r="U102" s="121">
        <v>0</v>
      </c>
      <c r="V102" s="121">
        <v>1668.6540048300001</v>
      </c>
      <c r="W102" s="121">
        <v>396.94</v>
      </c>
      <c r="X102" s="121">
        <v>0</v>
      </c>
      <c r="Y102" s="121">
        <v>0</v>
      </c>
      <c r="Z102" s="121">
        <v>0</v>
      </c>
      <c r="AA102" s="112">
        <f t="shared" si="28"/>
        <v>23.788035078035225</v>
      </c>
    </row>
    <row r="103" spans="1:27" ht="48" customHeight="1" x14ac:dyDescent="0.3">
      <c r="A103" s="105">
        <v>84</v>
      </c>
      <c r="B103" s="107" t="s">
        <v>246</v>
      </c>
      <c r="C103" s="121">
        <v>597.50649116</v>
      </c>
      <c r="D103" s="112">
        <f t="shared" si="23"/>
        <v>248.71989173</v>
      </c>
      <c r="E103" s="112">
        <v>597.51</v>
      </c>
      <c r="F103" s="97">
        <v>148.13949438</v>
      </c>
      <c r="G103" s="97">
        <v>100.58039735</v>
      </c>
      <c r="H103" s="97">
        <v>0</v>
      </c>
      <c r="I103" s="121">
        <v>0</v>
      </c>
      <c r="J103" s="121">
        <v>0</v>
      </c>
      <c r="K103" s="119">
        <f t="shared" si="24"/>
        <v>148.13949438</v>
      </c>
      <c r="L103" s="121">
        <v>148.13949438</v>
      </c>
      <c r="M103" s="121">
        <v>0</v>
      </c>
      <c r="N103" s="121">
        <v>0</v>
      </c>
      <c r="O103" s="121">
        <v>0</v>
      </c>
      <c r="P103" s="110">
        <f t="shared" si="25"/>
        <v>24.792951469431195</v>
      </c>
      <c r="Q103" s="110">
        <f t="shared" si="26"/>
        <v>24.792805874378672</v>
      </c>
      <c r="R103" s="110">
        <f t="shared" si="27"/>
        <v>59.560774713111442</v>
      </c>
      <c r="S103" s="112">
        <f t="shared" si="29"/>
        <v>348.78659943000002</v>
      </c>
      <c r="T103" s="121">
        <v>100.58039735</v>
      </c>
      <c r="U103" s="121">
        <v>0</v>
      </c>
      <c r="V103" s="121">
        <v>98.086600579999995</v>
      </c>
      <c r="W103" s="121">
        <v>63.566475660000002</v>
      </c>
      <c r="X103" s="121">
        <v>0</v>
      </c>
      <c r="Y103" s="121">
        <v>0</v>
      </c>
      <c r="Z103" s="121">
        <v>0</v>
      </c>
      <c r="AA103" s="112">
        <f t="shared" si="28"/>
        <v>64.806482520672958</v>
      </c>
    </row>
    <row r="104" spans="1:27" ht="48" customHeight="1" x14ac:dyDescent="0.3">
      <c r="A104" s="105">
        <v>85</v>
      </c>
      <c r="B104" s="107" t="s">
        <v>247</v>
      </c>
      <c r="C104" s="121">
        <v>119.32744005000001</v>
      </c>
      <c r="D104" s="112">
        <f t="shared" si="23"/>
        <v>52.57807202</v>
      </c>
      <c r="E104" s="112">
        <v>119.33</v>
      </c>
      <c r="F104" s="97">
        <v>23.9712</v>
      </c>
      <c r="G104" s="97">
        <v>28.606872020000001</v>
      </c>
      <c r="H104" s="97">
        <v>0</v>
      </c>
      <c r="I104" s="121">
        <v>0</v>
      </c>
      <c r="J104" s="121">
        <v>0</v>
      </c>
      <c r="K104" s="119">
        <f t="shared" si="24"/>
        <v>23.9712</v>
      </c>
      <c r="L104" s="121">
        <v>23.9712</v>
      </c>
      <c r="M104" s="121">
        <v>0</v>
      </c>
      <c r="N104" s="121">
        <v>0</v>
      </c>
      <c r="O104" s="121">
        <v>0</v>
      </c>
      <c r="P104" s="110">
        <f t="shared" si="25"/>
        <v>20.088589841494716</v>
      </c>
      <c r="Q104" s="110">
        <f t="shared" si="26"/>
        <v>20.088158887119754</v>
      </c>
      <c r="R104" s="110">
        <f t="shared" si="27"/>
        <v>45.591629892556107</v>
      </c>
      <c r="S104" s="112">
        <f t="shared" si="29"/>
        <v>66.749368030000014</v>
      </c>
      <c r="T104" s="121">
        <v>28.606872020000001</v>
      </c>
      <c r="U104" s="121">
        <v>0</v>
      </c>
      <c r="V104" s="121">
        <v>317.61811225999998</v>
      </c>
      <c r="W104" s="121">
        <v>104.49231226000001</v>
      </c>
      <c r="X104" s="121">
        <v>0</v>
      </c>
      <c r="Y104" s="121">
        <v>0</v>
      </c>
      <c r="Z104" s="121">
        <v>0</v>
      </c>
      <c r="AA104" s="112">
        <f t="shared" si="28"/>
        <v>32.89872593111545</v>
      </c>
    </row>
  </sheetData>
  <autoFilter ref="A10:AA104" xr:uid="{00000000-0009-0000-0000-00000A000000}"/>
  <mergeCells count="32">
    <mergeCell ref="X6:X8"/>
    <mergeCell ref="Y6:Y8"/>
    <mergeCell ref="AA5:AA8"/>
    <mergeCell ref="F6:F8"/>
    <mergeCell ref="G6:G8"/>
    <mergeCell ref="H6:H8"/>
    <mergeCell ref="L6:L8"/>
    <mergeCell ref="M6:M8"/>
    <mergeCell ref="N6:N8"/>
    <mergeCell ref="P6:P8"/>
    <mergeCell ref="Q6:Q8"/>
    <mergeCell ref="R6:R8"/>
    <mergeCell ref="O5:O8"/>
    <mergeCell ref="P5:R5"/>
    <mergeCell ref="S5:U5"/>
    <mergeCell ref="V5:V8"/>
    <mergeCell ref="Z1:AA1"/>
    <mergeCell ref="A2:AA2"/>
    <mergeCell ref="A5:A9"/>
    <mergeCell ref="B5:B9"/>
    <mergeCell ref="C5:C8"/>
    <mergeCell ref="E5:E8"/>
    <mergeCell ref="F5:H5"/>
    <mergeCell ref="I5:I8"/>
    <mergeCell ref="J5:J8"/>
    <mergeCell ref="L5:N5"/>
    <mergeCell ref="W5:Y5"/>
    <mergeCell ref="Z5:Z8"/>
    <mergeCell ref="S6:S8"/>
    <mergeCell ref="T6:T8"/>
    <mergeCell ref="U6:U8"/>
    <mergeCell ref="W6:W8"/>
  </mergeCells>
  <pageMargins left="0.31496062992125984" right="0.31496062992125984" top="0.35433070866141736" bottom="0.35433070866141736" header="0.31496062992125984" footer="0.31496062992125984"/>
  <pageSetup paperSize="8" scale="1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J104"/>
  <sheetViews>
    <sheetView view="pageBreakPreview" zoomScale="59" zoomScaleNormal="60" zoomScaleSheetLayoutView="59" workbookViewId="0">
      <pane xSplit="2" ySplit="11" topLeftCell="K14" activePane="bottomRight" state="frozen"/>
      <selection pane="topRight" activeCell="C1" sqref="C1"/>
      <selection pane="bottomLeft" activeCell="A12" sqref="A12"/>
      <selection pane="bottomRight" activeCell="K11" sqref="K11"/>
    </sheetView>
  </sheetViews>
  <sheetFormatPr defaultColWidth="9.140625" defaultRowHeight="18.75" x14ac:dyDescent="0.3"/>
  <cols>
    <col min="1" max="1" width="15" style="35" customWidth="1"/>
    <col min="2" max="2" width="89.7109375" style="35" customWidth="1"/>
    <col min="3" max="3" width="50.7109375" style="35" customWidth="1"/>
    <col min="4" max="5" width="37.7109375" style="158" customWidth="1"/>
    <col min="6" max="11" width="50.7109375" style="35" customWidth="1"/>
    <col min="12" max="12" width="31.140625" style="35" customWidth="1"/>
    <col min="13" max="18" width="50.7109375" style="35" customWidth="1"/>
    <col min="19" max="19" width="50.7109375" style="158" customWidth="1"/>
    <col min="20" max="28" width="50.7109375" style="35" customWidth="1"/>
    <col min="29" max="36" width="24.7109375" style="35" customWidth="1"/>
    <col min="37" max="16384" width="9.140625" style="35"/>
  </cols>
  <sheetData>
    <row r="1" spans="1:36" x14ac:dyDescent="0.3">
      <c r="A1" s="139"/>
      <c r="B1" s="140"/>
      <c r="C1" s="140"/>
      <c r="D1" s="152"/>
      <c r="E1" s="152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52"/>
      <c r="T1" s="140"/>
      <c r="U1" s="140"/>
      <c r="V1" s="140"/>
      <c r="AA1" s="316" t="s">
        <v>100</v>
      </c>
      <c r="AB1" s="325"/>
    </row>
    <row r="2" spans="1:36" ht="36" x14ac:dyDescent="0.55000000000000004">
      <c r="A2" s="290" t="s">
        <v>99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317"/>
      <c r="X2" s="317"/>
      <c r="Y2" s="317"/>
      <c r="Z2" s="317"/>
      <c r="AA2" s="317"/>
      <c r="AB2" s="317"/>
    </row>
    <row r="3" spans="1:36" ht="36" x14ac:dyDescent="0.55000000000000004">
      <c r="A3" s="108" t="s">
        <v>254</v>
      </c>
      <c r="B3" s="136"/>
      <c r="C3" s="136"/>
      <c r="D3" s="153"/>
      <c r="E3" s="153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53"/>
      <c r="T3" s="136"/>
      <c r="U3" s="136"/>
      <c r="V3" s="136"/>
      <c r="W3" s="141"/>
      <c r="X3" s="141"/>
      <c r="Y3" s="141"/>
      <c r="Z3" s="141"/>
      <c r="AA3" s="141"/>
      <c r="AB3" s="141"/>
    </row>
    <row r="4" spans="1:36" x14ac:dyDescent="0.3">
      <c r="A4" s="40"/>
      <c r="B4" s="39"/>
      <c r="C4" s="39"/>
      <c r="D4" s="154"/>
      <c r="E4" s="154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154"/>
      <c r="T4" s="39"/>
      <c r="U4" s="39"/>
      <c r="V4" s="39"/>
    </row>
    <row r="5" spans="1:36" s="37" customFormat="1" ht="35.25" customHeight="1" x14ac:dyDescent="0.3">
      <c r="A5" s="287" t="s">
        <v>1</v>
      </c>
      <c r="B5" s="285" t="s">
        <v>98</v>
      </c>
      <c r="C5" s="287" t="s">
        <v>97</v>
      </c>
      <c r="D5" s="322" t="s">
        <v>259</v>
      </c>
      <c r="E5" s="155"/>
      <c r="F5" s="287" t="s">
        <v>95</v>
      </c>
      <c r="G5" s="287"/>
      <c r="H5" s="287"/>
      <c r="I5" s="287" t="s">
        <v>94</v>
      </c>
      <c r="J5" s="287" t="s">
        <v>93</v>
      </c>
      <c r="K5" s="135"/>
      <c r="L5" s="135"/>
      <c r="M5" s="287" t="s">
        <v>92</v>
      </c>
      <c r="N5" s="287"/>
      <c r="O5" s="287"/>
      <c r="P5" s="287" t="s">
        <v>91</v>
      </c>
      <c r="Q5" s="320" t="s">
        <v>90</v>
      </c>
      <c r="R5" s="320"/>
      <c r="S5" s="320"/>
      <c r="T5" s="287" t="s">
        <v>89</v>
      </c>
      <c r="U5" s="287"/>
      <c r="V5" s="287"/>
      <c r="W5" s="287" t="s">
        <v>88</v>
      </c>
      <c r="X5" s="287" t="s">
        <v>87</v>
      </c>
      <c r="Y5" s="287"/>
      <c r="Z5" s="287"/>
      <c r="AA5" s="287" t="s">
        <v>86</v>
      </c>
      <c r="AB5" s="287" t="s">
        <v>85</v>
      </c>
      <c r="AC5" s="30"/>
      <c r="AD5" s="30"/>
      <c r="AE5" s="30"/>
      <c r="AF5" s="30"/>
      <c r="AG5" s="30"/>
      <c r="AH5" s="30"/>
      <c r="AI5" s="30"/>
      <c r="AJ5" s="30"/>
    </row>
    <row r="6" spans="1:36" s="37" customFormat="1" ht="35.25" x14ac:dyDescent="0.3">
      <c r="A6" s="287"/>
      <c r="B6" s="285"/>
      <c r="C6" s="287"/>
      <c r="D6" s="323"/>
      <c r="E6" s="155"/>
      <c r="F6" s="287" t="s">
        <v>109</v>
      </c>
      <c r="G6" s="287" t="s">
        <v>84</v>
      </c>
      <c r="H6" s="287" t="s">
        <v>110</v>
      </c>
      <c r="I6" s="287"/>
      <c r="J6" s="287"/>
      <c r="K6" s="135"/>
      <c r="L6" s="135"/>
      <c r="M6" s="287" t="s">
        <v>109</v>
      </c>
      <c r="N6" s="287" t="s">
        <v>84</v>
      </c>
      <c r="O6" s="287" t="s">
        <v>110</v>
      </c>
      <c r="P6" s="287"/>
      <c r="Q6" s="287" t="s">
        <v>83</v>
      </c>
      <c r="R6" s="287" t="s">
        <v>82</v>
      </c>
      <c r="S6" s="322" t="s">
        <v>81</v>
      </c>
      <c r="T6" s="303" t="s">
        <v>80</v>
      </c>
      <c r="U6" s="303" t="s">
        <v>79</v>
      </c>
      <c r="V6" s="303" t="s">
        <v>78</v>
      </c>
      <c r="W6" s="287"/>
      <c r="X6" s="287" t="s">
        <v>109</v>
      </c>
      <c r="Y6" s="287" t="s">
        <v>84</v>
      </c>
      <c r="Z6" s="287" t="s">
        <v>110</v>
      </c>
      <c r="AA6" s="287"/>
      <c r="AB6" s="287"/>
      <c r="AC6" s="30"/>
      <c r="AD6" s="30"/>
      <c r="AE6" s="30"/>
      <c r="AF6" s="30"/>
      <c r="AG6" s="30"/>
      <c r="AH6" s="30"/>
      <c r="AI6" s="30"/>
      <c r="AJ6" s="30"/>
    </row>
    <row r="7" spans="1:36" s="37" customFormat="1" ht="35.25" x14ac:dyDescent="0.3">
      <c r="A7" s="287"/>
      <c r="B7" s="285"/>
      <c r="C7" s="287"/>
      <c r="D7" s="323"/>
      <c r="E7" s="155"/>
      <c r="F7" s="287"/>
      <c r="G7" s="287"/>
      <c r="H7" s="287"/>
      <c r="I7" s="287"/>
      <c r="J7" s="287"/>
      <c r="K7" s="135"/>
      <c r="L7" s="135"/>
      <c r="M7" s="287"/>
      <c r="N7" s="287"/>
      <c r="O7" s="287"/>
      <c r="P7" s="287"/>
      <c r="Q7" s="287"/>
      <c r="R7" s="287"/>
      <c r="S7" s="323"/>
      <c r="T7" s="298"/>
      <c r="U7" s="298"/>
      <c r="V7" s="298"/>
      <c r="W7" s="287"/>
      <c r="X7" s="287"/>
      <c r="Y7" s="287"/>
      <c r="Z7" s="287"/>
      <c r="AA7" s="287"/>
      <c r="AB7" s="287"/>
      <c r="AC7" s="30"/>
      <c r="AD7" s="30"/>
      <c r="AE7" s="30"/>
      <c r="AF7" s="30"/>
      <c r="AG7" s="30"/>
      <c r="AH7" s="30"/>
      <c r="AI7" s="30"/>
      <c r="AJ7" s="30"/>
    </row>
    <row r="8" spans="1:36" s="37" customFormat="1" ht="35.25" x14ac:dyDescent="0.3">
      <c r="A8" s="287"/>
      <c r="B8" s="285"/>
      <c r="C8" s="287"/>
      <c r="D8" s="326"/>
      <c r="E8" s="155"/>
      <c r="F8" s="287"/>
      <c r="G8" s="287"/>
      <c r="H8" s="287"/>
      <c r="I8" s="318"/>
      <c r="J8" s="287"/>
      <c r="K8" s="135"/>
      <c r="L8" s="135"/>
      <c r="M8" s="287"/>
      <c r="N8" s="287"/>
      <c r="O8" s="287"/>
      <c r="P8" s="318"/>
      <c r="Q8" s="287"/>
      <c r="R8" s="287"/>
      <c r="S8" s="324"/>
      <c r="T8" s="319"/>
      <c r="U8" s="319"/>
      <c r="V8" s="319"/>
      <c r="W8" s="321"/>
      <c r="X8" s="287"/>
      <c r="Y8" s="287"/>
      <c r="Z8" s="287"/>
      <c r="AA8" s="318"/>
      <c r="AB8" s="318"/>
      <c r="AC8" s="38"/>
      <c r="AD8" s="38"/>
      <c r="AE8" s="38"/>
      <c r="AF8" s="38"/>
      <c r="AG8" s="38"/>
      <c r="AH8" s="38"/>
      <c r="AI8" s="38"/>
      <c r="AJ8" s="38"/>
    </row>
    <row r="9" spans="1:36" s="37" customFormat="1" ht="35.25" x14ac:dyDescent="0.3">
      <c r="A9" s="287"/>
      <c r="B9" s="285"/>
      <c r="C9" s="134" t="s">
        <v>77</v>
      </c>
      <c r="D9" s="156" t="s">
        <v>256</v>
      </c>
      <c r="E9" s="156"/>
      <c r="F9" s="134" t="s">
        <v>77</v>
      </c>
      <c r="G9" s="134" t="s">
        <v>77</v>
      </c>
      <c r="H9" s="134" t="s">
        <v>77</v>
      </c>
      <c r="I9" s="134" t="s">
        <v>77</v>
      </c>
      <c r="J9" s="134" t="s">
        <v>77</v>
      </c>
      <c r="K9" s="134"/>
      <c r="L9" s="134"/>
      <c r="M9" s="134" t="s">
        <v>77</v>
      </c>
      <c r="N9" s="134" t="s">
        <v>77</v>
      </c>
      <c r="O9" s="134" t="s">
        <v>77</v>
      </c>
      <c r="P9" s="134" t="s">
        <v>77</v>
      </c>
      <c r="Q9" s="134" t="s">
        <v>10</v>
      </c>
      <c r="R9" s="134" t="s">
        <v>10</v>
      </c>
      <c r="S9" s="156" t="s">
        <v>10</v>
      </c>
      <c r="T9" s="134" t="s">
        <v>77</v>
      </c>
      <c r="U9" s="134" t="s">
        <v>77</v>
      </c>
      <c r="V9" s="134" t="s">
        <v>77</v>
      </c>
      <c r="W9" s="134" t="s">
        <v>77</v>
      </c>
      <c r="X9" s="134" t="s">
        <v>77</v>
      </c>
      <c r="Y9" s="134" t="s">
        <v>77</v>
      </c>
      <c r="Z9" s="134" t="s">
        <v>77</v>
      </c>
      <c r="AA9" s="134" t="s">
        <v>77</v>
      </c>
      <c r="AB9" s="134" t="s">
        <v>10</v>
      </c>
      <c r="AC9" s="30"/>
      <c r="AD9" s="30"/>
      <c r="AE9" s="30"/>
      <c r="AF9" s="30"/>
      <c r="AG9" s="30"/>
      <c r="AH9" s="30"/>
      <c r="AI9" s="30"/>
      <c r="AJ9" s="30"/>
    </row>
    <row r="10" spans="1:36" ht="48" customHeight="1" x14ac:dyDescent="0.35">
      <c r="A10" s="2">
        <v>1</v>
      </c>
      <c r="B10" s="2">
        <v>2</v>
      </c>
      <c r="C10" s="2">
        <v>3</v>
      </c>
      <c r="D10" s="146"/>
      <c r="E10" s="146"/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/>
      <c r="L10" s="2"/>
      <c r="M10" s="2">
        <v>10</v>
      </c>
      <c r="N10" s="2">
        <v>11</v>
      </c>
      <c r="O10" s="2">
        <v>12</v>
      </c>
      <c r="P10" s="2">
        <v>13</v>
      </c>
      <c r="Q10" s="2">
        <v>14</v>
      </c>
      <c r="R10" s="2">
        <v>15</v>
      </c>
      <c r="S10" s="146">
        <v>16</v>
      </c>
      <c r="T10" s="2">
        <v>17</v>
      </c>
      <c r="U10" s="2">
        <v>18</v>
      </c>
      <c r="V10" s="2">
        <v>19</v>
      </c>
      <c r="W10" s="2">
        <v>20</v>
      </c>
      <c r="X10" s="2">
        <v>21</v>
      </c>
      <c r="Y10" s="2">
        <v>22</v>
      </c>
      <c r="Z10" s="2">
        <v>23</v>
      </c>
      <c r="AA10" s="2">
        <v>24</v>
      </c>
      <c r="AB10" s="2">
        <v>25</v>
      </c>
      <c r="AC10" s="27"/>
      <c r="AD10" s="27"/>
      <c r="AE10" s="27"/>
      <c r="AF10" s="27"/>
      <c r="AG10" s="27"/>
      <c r="AH10" s="27"/>
      <c r="AI10" s="27"/>
      <c r="AJ10" s="27"/>
    </row>
    <row r="11" spans="1:36" s="36" customFormat="1" ht="48" customHeight="1" x14ac:dyDescent="0.3">
      <c r="A11" s="3"/>
      <c r="B11" s="104" t="s">
        <v>11</v>
      </c>
      <c r="C11" s="119">
        <v>70804.533749999988</v>
      </c>
      <c r="D11" s="151">
        <v>49106.457246169994</v>
      </c>
      <c r="E11" s="151">
        <v>0.69354961674569326</v>
      </c>
      <c r="F11" s="119">
        <v>30356.576404379997</v>
      </c>
      <c r="G11" s="119">
        <v>12124.511284159998</v>
      </c>
      <c r="H11" s="119">
        <v>6625.3695576299997</v>
      </c>
      <c r="I11" s="119">
        <v>0</v>
      </c>
      <c r="J11" s="119">
        <v>0.17427843000000001</v>
      </c>
      <c r="K11" s="119">
        <f>M11+N11+O11</f>
        <v>28495.717216999998</v>
      </c>
      <c r="L11" s="169">
        <f>K11/C11</f>
        <v>0.40245610990976977</v>
      </c>
      <c r="M11" s="119">
        <v>24356.192037089997</v>
      </c>
      <c r="N11" s="119">
        <v>4126.01963282</v>
      </c>
      <c r="O11" s="119">
        <v>13.50554709</v>
      </c>
      <c r="P11" s="119">
        <v>251.19008085999999</v>
      </c>
      <c r="Q11" s="113">
        <v>40.245610990976978</v>
      </c>
      <c r="R11" s="113">
        <v>29.700051328359862</v>
      </c>
      <c r="S11" s="159">
        <v>58.028452498927706</v>
      </c>
      <c r="T11" s="111">
        <v>21698.076503830001</v>
      </c>
      <c r="U11" s="119">
        <v>16553.59547964</v>
      </c>
      <c r="V11" s="119">
        <v>4056.9702719699999</v>
      </c>
      <c r="W11" s="119">
        <v>41697.649169719996</v>
      </c>
      <c r="X11" s="151">
        <v>7960.9054921100005</v>
      </c>
      <c r="Y11" s="151">
        <v>507.07194509000004</v>
      </c>
      <c r="Z11" s="151">
        <v>0.12292475999999999</v>
      </c>
      <c r="AA11" s="119">
        <v>23.117895319999999</v>
      </c>
      <c r="AB11" s="111">
        <v>20.308339991764733</v>
      </c>
    </row>
    <row r="12" spans="1:36" ht="48" customHeight="1" x14ac:dyDescent="0.3">
      <c r="A12" s="54"/>
      <c r="B12" s="104" t="s">
        <v>155</v>
      </c>
      <c r="C12" s="120">
        <v>7842.3482796899989</v>
      </c>
      <c r="D12" s="151">
        <v>5131.1042128899999</v>
      </c>
      <c r="E12" s="151">
        <v>0.65428160416930981</v>
      </c>
      <c r="F12" s="119">
        <v>3564.5127745499999</v>
      </c>
      <c r="G12" s="119">
        <v>1058.1871714499998</v>
      </c>
      <c r="H12" s="119">
        <v>508.40426688999997</v>
      </c>
      <c r="I12" s="120">
        <v>0</v>
      </c>
      <c r="J12" s="120">
        <v>0</v>
      </c>
      <c r="K12" s="119">
        <f t="shared" ref="K12:K75" si="0">M12+N12+O12</f>
        <v>2803.7948170999998</v>
      </c>
      <c r="L12" s="169">
        <f t="shared" ref="L12:L75" si="1">K12/C12</f>
        <v>0.35751980364876518</v>
      </c>
      <c r="M12" s="119">
        <v>2483.2999512899996</v>
      </c>
      <c r="N12" s="119">
        <v>320.49486580999996</v>
      </c>
      <c r="O12" s="119">
        <v>0</v>
      </c>
      <c r="P12" s="120">
        <v>42.420376109999999</v>
      </c>
      <c r="Q12" s="114">
        <v>35.751980364876516</v>
      </c>
      <c r="R12" s="114">
        <v>30.195898023230139</v>
      </c>
      <c r="S12" s="160">
        <v>54.64310800892531</v>
      </c>
      <c r="T12" s="111">
        <v>2711.2440667999999</v>
      </c>
      <c r="U12" s="120">
        <v>1629.3844144999998</v>
      </c>
      <c r="V12" s="120">
        <v>697.92498129000012</v>
      </c>
      <c r="W12" s="120">
        <v>3046.4738061999997</v>
      </c>
      <c r="X12" s="119">
        <v>687.79627422999999</v>
      </c>
      <c r="Y12" s="119">
        <v>15.187509090000002</v>
      </c>
      <c r="Z12" s="119">
        <v>0</v>
      </c>
      <c r="AA12" s="120">
        <v>15.78540201</v>
      </c>
      <c r="AB12" s="111">
        <v>23.075326690461932</v>
      </c>
    </row>
    <row r="13" spans="1:36" ht="48" customHeight="1" x14ac:dyDescent="0.3">
      <c r="A13" s="105">
        <v>1</v>
      </c>
      <c r="B13" s="106" t="s">
        <v>156</v>
      </c>
      <c r="C13" s="121">
        <v>392.15555339000002</v>
      </c>
      <c r="D13" s="157">
        <v>387.82089020000001</v>
      </c>
      <c r="E13" s="151">
        <v>0.98894657195970093</v>
      </c>
      <c r="F13" s="121">
        <v>197.70693681</v>
      </c>
      <c r="G13" s="121">
        <v>133.07976737000001</v>
      </c>
      <c r="H13" s="121">
        <v>57.03418602</v>
      </c>
      <c r="I13" s="121">
        <v>0</v>
      </c>
      <c r="J13" s="121">
        <v>0</v>
      </c>
      <c r="K13" s="121">
        <f t="shared" si="0"/>
        <v>251.41566501</v>
      </c>
      <c r="L13" s="170">
        <f t="shared" si="1"/>
        <v>0.64111208635611561</v>
      </c>
      <c r="M13" s="121">
        <v>127.35199170999999</v>
      </c>
      <c r="N13" s="121">
        <v>124.0636733</v>
      </c>
      <c r="O13" s="121">
        <v>0</v>
      </c>
      <c r="P13" s="121">
        <v>0</v>
      </c>
      <c r="Q13" s="110">
        <v>64.111208635611561</v>
      </c>
      <c r="R13" s="110">
        <v>43.178536591272092</v>
      </c>
      <c r="S13" s="161">
        <v>64.827777812676473</v>
      </c>
      <c r="T13" s="112">
        <v>4.3346631900000077</v>
      </c>
      <c r="U13" s="121">
        <v>136.40522519000001</v>
      </c>
      <c r="V13" s="121">
        <v>0</v>
      </c>
      <c r="W13" s="121">
        <v>55.893200810000003</v>
      </c>
      <c r="X13" s="121">
        <v>12.44201294</v>
      </c>
      <c r="Y13" s="121">
        <v>9.9432716600000006</v>
      </c>
      <c r="Z13" s="121">
        <v>0</v>
      </c>
      <c r="AA13" s="121">
        <v>0</v>
      </c>
      <c r="AB13" s="112">
        <v>40.05010318892846</v>
      </c>
    </row>
    <row r="14" spans="1:36" ht="48" customHeight="1" x14ac:dyDescent="0.3">
      <c r="A14" s="105">
        <v>2</v>
      </c>
      <c r="B14" s="106" t="s">
        <v>157</v>
      </c>
      <c r="C14" s="121">
        <v>139.51673861</v>
      </c>
      <c r="D14" s="157">
        <v>81.09336931</v>
      </c>
      <c r="E14" s="157"/>
      <c r="F14" s="121">
        <v>61.137596680000001</v>
      </c>
      <c r="G14" s="121">
        <v>19.955772629999998</v>
      </c>
      <c r="H14" s="121">
        <v>0</v>
      </c>
      <c r="I14" s="121">
        <v>0</v>
      </c>
      <c r="J14" s="121">
        <v>0</v>
      </c>
      <c r="K14" s="121">
        <f t="shared" si="0"/>
        <v>81.09336931</v>
      </c>
      <c r="L14" s="170">
        <f t="shared" si="1"/>
        <v>0.58124473176430425</v>
      </c>
      <c r="M14" s="121">
        <v>61.137596680000001</v>
      </c>
      <c r="N14" s="121">
        <v>19.955772629999998</v>
      </c>
      <c r="O14" s="121">
        <v>0</v>
      </c>
      <c r="P14" s="121">
        <v>0</v>
      </c>
      <c r="Q14" s="110">
        <v>58.124473176430428</v>
      </c>
      <c r="R14" s="110">
        <v>58.248361808648184</v>
      </c>
      <c r="S14" s="161">
        <v>100</v>
      </c>
      <c r="T14" s="112">
        <v>58.423369300000005</v>
      </c>
      <c r="U14" s="121">
        <v>0</v>
      </c>
      <c r="V14" s="121">
        <v>0</v>
      </c>
      <c r="W14" s="121">
        <v>7.4296176599999999</v>
      </c>
      <c r="X14" s="121">
        <v>2.2833648200000001</v>
      </c>
      <c r="Y14" s="121">
        <v>0</v>
      </c>
      <c r="Z14" s="121">
        <v>0</v>
      </c>
      <c r="AA14" s="121">
        <v>0</v>
      </c>
      <c r="AB14" s="112">
        <v>30.733274907177393</v>
      </c>
    </row>
    <row r="15" spans="1:36" ht="48" customHeight="1" x14ac:dyDescent="0.3">
      <c r="A15" s="56">
        <v>3</v>
      </c>
      <c r="B15" s="106" t="s">
        <v>158</v>
      </c>
      <c r="C15" s="121">
        <v>763.68322263000005</v>
      </c>
      <c r="D15" s="157">
        <v>683.18457342999989</v>
      </c>
      <c r="E15" s="151">
        <v>0.89459157041217174</v>
      </c>
      <c r="F15" s="121">
        <v>370.31453643999998</v>
      </c>
      <c r="G15" s="121">
        <v>198.47163019999999</v>
      </c>
      <c r="H15" s="121">
        <v>114.39840679</v>
      </c>
      <c r="I15" s="121">
        <v>0</v>
      </c>
      <c r="J15" s="121">
        <v>0</v>
      </c>
      <c r="K15" s="121">
        <f t="shared" si="0"/>
        <v>476.23155142999997</v>
      </c>
      <c r="L15" s="170">
        <f t="shared" si="1"/>
        <v>0.62359828960224695</v>
      </c>
      <c r="M15" s="121">
        <v>370.31453643999998</v>
      </c>
      <c r="N15" s="121">
        <v>105.91701499</v>
      </c>
      <c r="O15" s="121">
        <v>0</v>
      </c>
      <c r="P15" s="121">
        <v>0</v>
      </c>
      <c r="Q15" s="110">
        <v>62.359828960224696</v>
      </c>
      <c r="R15" s="110">
        <v>41.59191198592152</v>
      </c>
      <c r="S15" s="161">
        <v>69.707597324545759</v>
      </c>
      <c r="T15" s="112">
        <v>80.498649200000074</v>
      </c>
      <c r="U15" s="121">
        <v>206.953022</v>
      </c>
      <c r="V15" s="121">
        <v>0</v>
      </c>
      <c r="W15" s="121">
        <v>23.367489559999999</v>
      </c>
      <c r="X15" s="121">
        <v>8.6837834600000008</v>
      </c>
      <c r="Y15" s="121">
        <v>0</v>
      </c>
      <c r="Z15" s="121">
        <v>0</v>
      </c>
      <c r="AA15" s="121">
        <v>0</v>
      </c>
      <c r="AB15" s="112">
        <v>37.161815939632334</v>
      </c>
    </row>
    <row r="16" spans="1:36" ht="48" customHeight="1" x14ac:dyDescent="0.3">
      <c r="A16" s="56">
        <v>4</v>
      </c>
      <c r="B16" s="106" t="s">
        <v>159</v>
      </c>
      <c r="C16" s="121">
        <v>274.02508440999998</v>
      </c>
      <c r="D16" s="157">
        <v>242.16080786999999</v>
      </c>
      <c r="E16" s="157"/>
      <c r="F16" s="121">
        <v>185.45981725999999</v>
      </c>
      <c r="G16" s="121">
        <v>32.37609277</v>
      </c>
      <c r="H16" s="121">
        <v>24.324897839999998</v>
      </c>
      <c r="I16" s="121">
        <v>0</v>
      </c>
      <c r="J16" s="121">
        <v>0</v>
      </c>
      <c r="K16" s="121">
        <f t="shared" si="0"/>
        <v>118.05892247999999</v>
      </c>
      <c r="L16" s="170">
        <f t="shared" si="1"/>
        <v>0.43083253759118878</v>
      </c>
      <c r="M16" s="121">
        <v>106.5549906</v>
      </c>
      <c r="N16" s="121">
        <v>11.50393188</v>
      </c>
      <c r="O16" s="121">
        <v>0</v>
      </c>
      <c r="P16" s="121">
        <v>0</v>
      </c>
      <c r="Q16" s="110">
        <v>43.083253759118875</v>
      </c>
      <c r="R16" s="110">
        <v>33.248541872254137</v>
      </c>
      <c r="S16" s="161">
        <v>48.752283046304491</v>
      </c>
      <c r="T16" s="112">
        <v>31.864276539999985</v>
      </c>
      <c r="U16" s="121">
        <v>124.10188539000001</v>
      </c>
      <c r="V16" s="121">
        <v>0</v>
      </c>
      <c r="W16" s="121">
        <v>12.55886046</v>
      </c>
      <c r="X16" s="121">
        <v>2.2011880700000002</v>
      </c>
      <c r="Y16" s="121">
        <v>0.23477412</v>
      </c>
      <c r="Z16" s="121">
        <v>0</v>
      </c>
      <c r="AA16" s="121">
        <v>0</v>
      </c>
      <c r="AB16" s="112">
        <v>19.396363211125291</v>
      </c>
    </row>
    <row r="17" spans="1:28" ht="48" customHeight="1" x14ac:dyDescent="0.3">
      <c r="A17" s="56">
        <v>5</v>
      </c>
      <c r="B17" s="107" t="s">
        <v>160</v>
      </c>
      <c r="C17" s="121">
        <v>0</v>
      </c>
      <c r="D17" s="157">
        <v>0</v>
      </c>
      <c r="E17" s="157"/>
      <c r="F17" s="121">
        <v>0</v>
      </c>
      <c r="G17" s="121">
        <v>0</v>
      </c>
      <c r="H17" s="121">
        <v>0</v>
      </c>
      <c r="I17" s="121">
        <v>0</v>
      </c>
      <c r="J17" s="121">
        <v>0</v>
      </c>
      <c r="K17" s="121">
        <f t="shared" si="0"/>
        <v>0</v>
      </c>
      <c r="L17" s="170" t="e">
        <f t="shared" si="1"/>
        <v>#DIV/0!</v>
      </c>
      <c r="M17" s="121">
        <v>0</v>
      </c>
      <c r="N17" s="121">
        <v>0</v>
      </c>
      <c r="O17" s="121">
        <v>0</v>
      </c>
      <c r="P17" s="121">
        <v>0</v>
      </c>
      <c r="Q17" s="110">
        <v>0</v>
      </c>
      <c r="R17" s="110">
        <v>0</v>
      </c>
      <c r="S17" s="161">
        <v>0</v>
      </c>
      <c r="T17" s="112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12">
        <v>0</v>
      </c>
    </row>
    <row r="18" spans="1:28" ht="48" customHeight="1" x14ac:dyDescent="0.3">
      <c r="A18" s="105">
        <v>6</v>
      </c>
      <c r="B18" s="106" t="s">
        <v>161</v>
      </c>
      <c r="C18" s="121">
        <v>129.52839001999999</v>
      </c>
      <c r="D18" s="157">
        <v>101.61964365999999</v>
      </c>
      <c r="E18" s="151">
        <v>0.78453568089829029</v>
      </c>
      <c r="F18" s="121">
        <v>70.315411359999999</v>
      </c>
      <c r="G18" s="121">
        <v>15.619788</v>
      </c>
      <c r="H18" s="121">
        <v>15.684444299999999</v>
      </c>
      <c r="I18" s="121">
        <v>0</v>
      </c>
      <c r="J18" s="121">
        <v>0</v>
      </c>
      <c r="K18" s="121">
        <f t="shared" si="0"/>
        <v>67.918516699999998</v>
      </c>
      <c r="L18" s="170">
        <f t="shared" si="1"/>
        <v>0.52435235773032429</v>
      </c>
      <c r="M18" s="121">
        <v>67.918516699999998</v>
      </c>
      <c r="N18" s="121">
        <v>0</v>
      </c>
      <c r="O18" s="121">
        <v>0</v>
      </c>
      <c r="P18" s="121">
        <v>0</v>
      </c>
      <c r="Q18" s="110">
        <v>52.435235773032431</v>
      </c>
      <c r="R18" s="110">
        <v>37.793398642256967</v>
      </c>
      <c r="S18" s="161">
        <v>66.836011477507668</v>
      </c>
      <c r="T18" s="112">
        <v>27.908746359999991</v>
      </c>
      <c r="U18" s="121">
        <v>33.701126960000003</v>
      </c>
      <c r="V18" s="121">
        <v>0</v>
      </c>
      <c r="W18" s="121">
        <v>7.7331424999999996</v>
      </c>
      <c r="X18" s="121">
        <v>4.3623903400000001</v>
      </c>
      <c r="Y18" s="121">
        <v>0</v>
      </c>
      <c r="Z18" s="121">
        <v>0</v>
      </c>
      <c r="AA18" s="121">
        <v>0</v>
      </c>
      <c r="AB18" s="112">
        <v>56.411611967579809</v>
      </c>
    </row>
    <row r="19" spans="1:28" ht="48" customHeight="1" x14ac:dyDescent="0.3">
      <c r="A19" s="105">
        <v>7</v>
      </c>
      <c r="B19" s="107" t="s">
        <v>162</v>
      </c>
      <c r="C19" s="121">
        <v>489.85728167000002</v>
      </c>
      <c r="D19" s="157">
        <v>295.70521925000003</v>
      </c>
      <c r="E19" s="157"/>
      <c r="F19" s="121">
        <v>216.52559475000001</v>
      </c>
      <c r="G19" s="121">
        <v>79.179624500000003</v>
      </c>
      <c r="H19" s="121">
        <v>0</v>
      </c>
      <c r="I19" s="121">
        <v>0</v>
      </c>
      <c r="J19" s="121">
        <v>0</v>
      </c>
      <c r="K19" s="121">
        <f t="shared" si="0"/>
        <v>109.42878954</v>
      </c>
      <c r="L19" s="170">
        <f t="shared" si="1"/>
        <v>0.22338912502625285</v>
      </c>
      <c r="M19" s="121">
        <v>109.42878954</v>
      </c>
      <c r="N19" s="121">
        <v>0</v>
      </c>
      <c r="O19" s="121">
        <v>0</v>
      </c>
      <c r="P19" s="121">
        <v>13.412627519999999</v>
      </c>
      <c r="Q19" s="110">
        <v>22.338912502625284</v>
      </c>
      <c r="R19" s="110">
        <v>22.338788539582737</v>
      </c>
      <c r="S19" s="161">
        <v>37.006039263542689</v>
      </c>
      <c r="T19" s="112">
        <v>194.15206242000005</v>
      </c>
      <c r="U19" s="121">
        <v>172.86380219</v>
      </c>
      <c r="V19" s="121">
        <v>13.412627519999999</v>
      </c>
      <c r="W19" s="121">
        <v>499.18568212999998</v>
      </c>
      <c r="X19" s="121">
        <v>52.960210140000001</v>
      </c>
      <c r="Y19" s="121">
        <v>0</v>
      </c>
      <c r="Z19" s="121">
        <v>0</v>
      </c>
      <c r="AA19" s="121">
        <v>14.5023575</v>
      </c>
      <c r="AB19" s="112">
        <v>10.609320746945599</v>
      </c>
    </row>
    <row r="20" spans="1:28" ht="48" customHeight="1" x14ac:dyDescent="0.3">
      <c r="A20" s="105">
        <v>8</v>
      </c>
      <c r="B20" s="106" t="s">
        <v>163</v>
      </c>
      <c r="C20" s="121">
        <v>472.50454502000002</v>
      </c>
      <c r="D20" s="157">
        <v>339.95297903000005</v>
      </c>
      <c r="E20" s="157"/>
      <c r="F20" s="121">
        <v>163.90305201000001</v>
      </c>
      <c r="G20" s="121">
        <v>88.024963510000006</v>
      </c>
      <c r="H20" s="121">
        <v>88.024963510000006</v>
      </c>
      <c r="I20" s="121">
        <v>0</v>
      </c>
      <c r="J20" s="121">
        <v>0</v>
      </c>
      <c r="K20" s="121">
        <f t="shared" si="0"/>
        <v>146.81658694000001</v>
      </c>
      <c r="L20" s="170">
        <f t="shared" si="1"/>
        <v>0.3107199464796378</v>
      </c>
      <c r="M20" s="121">
        <v>146.81658694000001</v>
      </c>
      <c r="N20" s="121">
        <v>0</v>
      </c>
      <c r="O20" s="121">
        <v>0</v>
      </c>
      <c r="P20" s="121">
        <v>0</v>
      </c>
      <c r="Q20" s="110">
        <v>31.071994647963781</v>
      </c>
      <c r="R20" s="110">
        <v>19.436637754183437</v>
      </c>
      <c r="S20" s="161">
        <v>43.187321775769405</v>
      </c>
      <c r="T20" s="112">
        <v>132.55156598999997</v>
      </c>
      <c r="U20" s="121">
        <v>177.58033932999999</v>
      </c>
      <c r="V20" s="121">
        <v>15.55605276</v>
      </c>
      <c r="W20" s="121">
        <v>15.94402762</v>
      </c>
      <c r="X20" s="121">
        <v>3.5294546599999999</v>
      </c>
      <c r="Y20" s="121">
        <v>0</v>
      </c>
      <c r="Z20" s="121">
        <v>0</v>
      </c>
      <c r="AA20" s="121">
        <v>0</v>
      </c>
      <c r="AB20" s="112">
        <v>22.13653127126231</v>
      </c>
    </row>
    <row r="21" spans="1:28" ht="48" customHeight="1" x14ac:dyDescent="0.3">
      <c r="A21" s="105">
        <v>9</v>
      </c>
      <c r="B21" s="106" t="s">
        <v>164</v>
      </c>
      <c r="C21" s="121">
        <v>96.896885530000006</v>
      </c>
      <c r="D21" s="157">
        <v>72.982976519999994</v>
      </c>
      <c r="E21" s="151">
        <v>0.75320250099683461</v>
      </c>
      <c r="F21" s="121">
        <v>39.894305199999998</v>
      </c>
      <c r="G21" s="121">
        <v>16.54436566</v>
      </c>
      <c r="H21" s="121">
        <v>16.544305659999999</v>
      </c>
      <c r="I21" s="121">
        <v>0</v>
      </c>
      <c r="J21" s="121">
        <v>0</v>
      </c>
      <c r="K21" s="121">
        <f t="shared" si="0"/>
        <v>39.099435999999997</v>
      </c>
      <c r="L21" s="170">
        <f t="shared" si="1"/>
        <v>0.40351592093116878</v>
      </c>
      <c r="M21" s="121">
        <v>39.099435999999997</v>
      </c>
      <c r="N21" s="121">
        <v>0</v>
      </c>
      <c r="O21" s="121">
        <v>0</v>
      </c>
      <c r="P21" s="121">
        <v>0</v>
      </c>
      <c r="Q21" s="110">
        <v>40.351592093116878</v>
      </c>
      <c r="R21" s="110">
        <v>25.716545645882661</v>
      </c>
      <c r="S21" s="161">
        <v>53.573364453401439</v>
      </c>
      <c r="T21" s="112">
        <v>23.913909010000005</v>
      </c>
      <c r="U21" s="121">
        <v>33.883540519999997</v>
      </c>
      <c r="V21" s="121">
        <v>0</v>
      </c>
      <c r="W21" s="121">
        <v>298.33155570000002</v>
      </c>
      <c r="X21" s="121">
        <v>233.13976400000001</v>
      </c>
      <c r="Y21" s="121">
        <v>0</v>
      </c>
      <c r="Z21" s="121">
        <v>0</v>
      </c>
      <c r="AA21" s="121">
        <v>0</v>
      </c>
      <c r="AB21" s="112">
        <v>78.147872575183968</v>
      </c>
    </row>
    <row r="22" spans="1:28" ht="48" customHeight="1" x14ac:dyDescent="0.3">
      <c r="A22" s="56">
        <v>10</v>
      </c>
      <c r="B22" s="107" t="s">
        <v>165</v>
      </c>
      <c r="C22" s="121">
        <v>640.66801176000001</v>
      </c>
      <c r="D22" s="157">
        <v>417.57092264000005</v>
      </c>
      <c r="E22" s="157"/>
      <c r="F22" s="121">
        <v>323.20186911000002</v>
      </c>
      <c r="G22" s="121">
        <v>94.369053530000002</v>
      </c>
      <c r="H22" s="121">
        <v>0</v>
      </c>
      <c r="I22" s="121">
        <v>0</v>
      </c>
      <c r="J22" s="121">
        <v>0</v>
      </c>
      <c r="K22" s="121">
        <f t="shared" si="0"/>
        <v>106.01003992</v>
      </c>
      <c r="L22" s="170">
        <f t="shared" si="1"/>
        <v>0.16546797713339292</v>
      </c>
      <c r="M22" s="121">
        <v>101.69891808</v>
      </c>
      <c r="N22" s="121">
        <v>4.3111218400000002</v>
      </c>
      <c r="O22" s="121">
        <v>0</v>
      </c>
      <c r="P22" s="121">
        <v>15.64360943</v>
      </c>
      <c r="Q22" s="110">
        <v>16.546797713339291</v>
      </c>
      <c r="R22" s="110">
        <v>16.566916176217788</v>
      </c>
      <c r="S22" s="161">
        <v>25.387313668723603</v>
      </c>
      <c r="T22" s="112">
        <v>223.09708911999999</v>
      </c>
      <c r="U22" s="121">
        <v>1.2432874199999999</v>
      </c>
      <c r="V22" s="121">
        <v>310.31759529999999</v>
      </c>
      <c r="W22" s="121">
        <v>245.36235608999999</v>
      </c>
      <c r="X22" s="121">
        <v>44.19065981</v>
      </c>
      <c r="Y22" s="121">
        <v>2.8808141599999999</v>
      </c>
      <c r="Z22" s="121">
        <v>0</v>
      </c>
      <c r="AA22" s="121">
        <v>0.82334788000000003</v>
      </c>
      <c r="AB22" s="112">
        <v>19.184472598043513</v>
      </c>
    </row>
    <row r="23" spans="1:28" ht="48" customHeight="1" x14ac:dyDescent="0.3">
      <c r="A23" s="56">
        <v>11</v>
      </c>
      <c r="B23" s="107" t="s">
        <v>166</v>
      </c>
      <c r="C23" s="121">
        <v>1339.51906515</v>
      </c>
      <c r="D23" s="157">
        <v>689.55224811000005</v>
      </c>
      <c r="E23" s="151">
        <v>0.51477598643419353</v>
      </c>
      <c r="F23" s="121">
        <v>689.55224811000005</v>
      </c>
      <c r="G23" s="121">
        <v>0</v>
      </c>
      <c r="H23" s="121">
        <v>0</v>
      </c>
      <c r="I23" s="121">
        <v>0</v>
      </c>
      <c r="J23" s="121">
        <v>0</v>
      </c>
      <c r="K23" s="121">
        <f t="shared" si="0"/>
        <v>406.29185597999998</v>
      </c>
      <c r="L23" s="170">
        <f t="shared" si="1"/>
        <v>0.30331173818306439</v>
      </c>
      <c r="M23" s="121">
        <v>406.29185597999998</v>
      </c>
      <c r="N23" s="121">
        <v>0</v>
      </c>
      <c r="O23" s="121">
        <v>0</v>
      </c>
      <c r="P23" s="121">
        <v>0.19309905999999999</v>
      </c>
      <c r="Q23" s="110">
        <v>30.331173818306439</v>
      </c>
      <c r="R23" s="110">
        <v>36.7023962258015</v>
      </c>
      <c r="S23" s="161">
        <v>58.921112518102724</v>
      </c>
      <c r="T23" s="112">
        <v>649.96681703999991</v>
      </c>
      <c r="U23" s="121">
        <v>41.470074369999999</v>
      </c>
      <c r="V23" s="121">
        <v>241.79031775999999</v>
      </c>
      <c r="W23" s="121">
        <v>410.09620280000001</v>
      </c>
      <c r="X23" s="121">
        <v>203.91820483000001</v>
      </c>
      <c r="Y23" s="121">
        <v>0</v>
      </c>
      <c r="Z23" s="121">
        <v>0</v>
      </c>
      <c r="AA23" s="121">
        <v>5.2716029999999997E-2</v>
      </c>
      <c r="AB23" s="112">
        <v>49.72448011898539</v>
      </c>
    </row>
    <row r="24" spans="1:28" ht="48" customHeight="1" x14ac:dyDescent="0.3">
      <c r="A24" s="105">
        <v>12</v>
      </c>
      <c r="B24" s="107" t="s">
        <v>167</v>
      </c>
      <c r="C24" s="121">
        <v>275.51302668</v>
      </c>
      <c r="D24" s="157">
        <v>153.81501108</v>
      </c>
      <c r="E24" s="157"/>
      <c r="F24" s="121">
        <v>82.557075080000004</v>
      </c>
      <c r="G24" s="121">
        <v>35.628968</v>
      </c>
      <c r="H24" s="121">
        <v>35.628968</v>
      </c>
      <c r="I24" s="121">
        <v>0</v>
      </c>
      <c r="J24" s="121">
        <v>0</v>
      </c>
      <c r="K24" s="121">
        <f t="shared" si="0"/>
        <v>36.934441640000003</v>
      </c>
      <c r="L24" s="170">
        <f t="shared" si="1"/>
        <v>0.13405697031849689</v>
      </c>
      <c r="M24" s="121">
        <v>36.934441640000003</v>
      </c>
      <c r="N24" s="121">
        <v>0</v>
      </c>
      <c r="O24" s="121">
        <v>0</v>
      </c>
      <c r="P24" s="121">
        <v>0</v>
      </c>
      <c r="Q24" s="110">
        <v>13.405697031849689</v>
      </c>
      <c r="R24" s="110">
        <v>9.3675666125596031</v>
      </c>
      <c r="S24" s="161">
        <v>24.012247816820821</v>
      </c>
      <c r="T24" s="112">
        <v>121.69801560000001</v>
      </c>
      <c r="U24" s="121">
        <v>90.624751500000002</v>
      </c>
      <c r="V24" s="121">
        <v>26.25581794</v>
      </c>
      <c r="W24" s="121">
        <v>48.136111900000003</v>
      </c>
      <c r="X24" s="121">
        <v>4.7930013699999998</v>
      </c>
      <c r="Y24" s="121">
        <v>0</v>
      </c>
      <c r="Z24" s="121">
        <v>0</v>
      </c>
      <c r="AA24" s="121">
        <v>0</v>
      </c>
      <c r="AB24" s="112">
        <v>9.9571842860037876</v>
      </c>
    </row>
    <row r="25" spans="1:28" ht="48" customHeight="1" x14ac:dyDescent="0.3">
      <c r="A25" s="105">
        <v>13</v>
      </c>
      <c r="B25" s="106" t="s">
        <v>168</v>
      </c>
      <c r="C25" s="121">
        <v>395.15653271000002</v>
      </c>
      <c r="D25" s="157">
        <v>276.72862334000001</v>
      </c>
      <c r="E25" s="157"/>
      <c r="F25" s="121">
        <v>231.99225353</v>
      </c>
      <c r="G25" s="121">
        <v>44.736369809999999</v>
      </c>
      <c r="H25" s="121">
        <v>0</v>
      </c>
      <c r="I25" s="121">
        <v>0</v>
      </c>
      <c r="J25" s="121">
        <v>0</v>
      </c>
      <c r="K25" s="121">
        <f t="shared" si="0"/>
        <v>94.096759240000011</v>
      </c>
      <c r="L25" s="170">
        <f t="shared" si="1"/>
        <v>0.23812527808835779</v>
      </c>
      <c r="M25" s="121">
        <v>89.970408340000006</v>
      </c>
      <c r="N25" s="121">
        <v>4.1263509000000003</v>
      </c>
      <c r="O25" s="121">
        <v>0</v>
      </c>
      <c r="P25" s="121">
        <v>0</v>
      </c>
      <c r="Q25" s="110">
        <v>23.812527808835778</v>
      </c>
      <c r="R25" s="110">
        <v>23.812318868306509</v>
      </c>
      <c r="S25" s="161">
        <v>34.00326215058314</v>
      </c>
      <c r="T25" s="112">
        <v>118.42790937000002</v>
      </c>
      <c r="U25" s="121">
        <v>182.6318641</v>
      </c>
      <c r="V25" s="121">
        <v>0</v>
      </c>
      <c r="W25" s="121">
        <v>12.221326790000001</v>
      </c>
      <c r="X25" s="121">
        <v>2.7825829500000001</v>
      </c>
      <c r="Y25" s="121">
        <v>0.12761910000000001</v>
      </c>
      <c r="Z25" s="121">
        <v>0</v>
      </c>
      <c r="AA25" s="121">
        <v>0</v>
      </c>
      <c r="AB25" s="112">
        <v>23.812488611148577</v>
      </c>
    </row>
    <row r="26" spans="1:28" ht="48" customHeight="1" x14ac:dyDescent="0.3">
      <c r="A26" s="105">
        <v>14</v>
      </c>
      <c r="B26" s="107" t="s">
        <v>169</v>
      </c>
      <c r="C26" s="121">
        <v>166.88221655000001</v>
      </c>
      <c r="D26" s="157">
        <v>111.48748526999999</v>
      </c>
      <c r="E26" s="151">
        <v>0.66806090891414394</v>
      </c>
      <c r="F26" s="121">
        <v>89.123740299999994</v>
      </c>
      <c r="G26" s="121">
        <v>22.363744969999999</v>
      </c>
      <c r="H26" s="121">
        <v>0</v>
      </c>
      <c r="I26" s="121">
        <v>0</v>
      </c>
      <c r="J26" s="121">
        <v>0</v>
      </c>
      <c r="K26" s="121">
        <f t="shared" si="0"/>
        <v>63.373618</v>
      </c>
      <c r="L26" s="170">
        <f t="shared" si="1"/>
        <v>0.37975057684479202</v>
      </c>
      <c r="M26" s="121">
        <v>63.373618</v>
      </c>
      <c r="N26" s="121">
        <v>0</v>
      </c>
      <c r="O26" s="121">
        <v>0</v>
      </c>
      <c r="P26" s="121">
        <v>13.171040100000001</v>
      </c>
      <c r="Q26" s="110">
        <v>37.975057684479204</v>
      </c>
      <c r="R26" s="110">
        <v>37.975562080536911</v>
      </c>
      <c r="S26" s="161">
        <v>56.843705682769688</v>
      </c>
      <c r="T26" s="112">
        <v>55.394731280000016</v>
      </c>
      <c r="U26" s="121">
        <v>0</v>
      </c>
      <c r="V26" s="121">
        <v>48.11386727</v>
      </c>
      <c r="W26" s="121">
        <v>147.56726929999999</v>
      </c>
      <c r="X26" s="121">
        <v>22.218880380000002</v>
      </c>
      <c r="Y26" s="121">
        <v>0</v>
      </c>
      <c r="Z26" s="121">
        <v>0</v>
      </c>
      <c r="AA26" s="121">
        <v>0.40698060000000003</v>
      </c>
      <c r="AB26" s="112">
        <v>15.056780873832979</v>
      </c>
    </row>
    <row r="27" spans="1:28" ht="48" customHeight="1" x14ac:dyDescent="0.3">
      <c r="A27" s="105">
        <v>15</v>
      </c>
      <c r="B27" s="106" t="s">
        <v>170</v>
      </c>
      <c r="C27" s="121">
        <v>135.48539210000001</v>
      </c>
      <c r="D27" s="157">
        <v>100.93383263000001</v>
      </c>
      <c r="E27" s="157"/>
      <c r="F27" s="121">
        <v>86.619155000000006</v>
      </c>
      <c r="G27" s="121">
        <v>14.31467763</v>
      </c>
      <c r="H27" s="121">
        <v>0</v>
      </c>
      <c r="I27" s="121">
        <v>0</v>
      </c>
      <c r="J27" s="121">
        <v>0</v>
      </c>
      <c r="K27" s="121">
        <f t="shared" si="0"/>
        <v>85.459538370000004</v>
      </c>
      <c r="L27" s="170">
        <f t="shared" si="1"/>
        <v>0.63076570134530385</v>
      </c>
      <c r="M27" s="121">
        <v>85.459538370000004</v>
      </c>
      <c r="N27" s="121">
        <v>0</v>
      </c>
      <c r="O27" s="121">
        <v>0</v>
      </c>
      <c r="P27" s="121">
        <v>0</v>
      </c>
      <c r="Q27" s="110">
        <v>63.076570134530385</v>
      </c>
      <c r="R27" s="110">
        <v>63.07442495387113</v>
      </c>
      <c r="S27" s="161">
        <v>84.668872808263231</v>
      </c>
      <c r="T27" s="112">
        <v>34.551559470000008</v>
      </c>
      <c r="U27" s="121">
        <v>6.1295528700000004</v>
      </c>
      <c r="V27" s="121">
        <v>9.3447413899999994</v>
      </c>
      <c r="W27" s="121">
        <v>86.315855099999993</v>
      </c>
      <c r="X27" s="121">
        <v>39.807444269999998</v>
      </c>
      <c r="Y27" s="121">
        <v>0</v>
      </c>
      <c r="Z27" s="121">
        <v>0</v>
      </c>
      <c r="AA27" s="121">
        <v>0</v>
      </c>
      <c r="AB27" s="112">
        <v>46.118345492704272</v>
      </c>
    </row>
    <row r="28" spans="1:28" ht="48" customHeight="1" x14ac:dyDescent="0.3">
      <c r="A28" s="105">
        <v>16</v>
      </c>
      <c r="B28" s="107" t="s">
        <v>171</v>
      </c>
      <c r="C28" s="121">
        <v>556.85195496999995</v>
      </c>
      <c r="D28" s="157">
        <v>330.86568754999996</v>
      </c>
      <c r="E28" s="157"/>
      <c r="F28" s="121">
        <v>140.28188890999999</v>
      </c>
      <c r="G28" s="121">
        <v>95.291899319999999</v>
      </c>
      <c r="H28" s="121">
        <v>95.291899319999999</v>
      </c>
      <c r="I28" s="121">
        <v>0</v>
      </c>
      <c r="J28" s="121">
        <v>0</v>
      </c>
      <c r="K28" s="121">
        <f t="shared" si="0"/>
        <v>140.28188890999999</v>
      </c>
      <c r="L28" s="170">
        <f t="shared" si="1"/>
        <v>0.25191954101617114</v>
      </c>
      <c r="M28" s="121">
        <v>140.28188890999999</v>
      </c>
      <c r="N28" s="121">
        <v>0</v>
      </c>
      <c r="O28" s="121">
        <v>0</v>
      </c>
      <c r="P28" s="121">
        <v>0</v>
      </c>
      <c r="Q28" s="110">
        <v>25.191954101617114</v>
      </c>
      <c r="R28" s="110">
        <v>16.042299606609866</v>
      </c>
      <c r="S28" s="161">
        <v>42.39843966558206</v>
      </c>
      <c r="T28" s="112">
        <v>225.98626741999996</v>
      </c>
      <c r="U28" s="121">
        <v>190.58379864</v>
      </c>
      <c r="V28" s="121">
        <v>0</v>
      </c>
      <c r="W28" s="121">
        <v>141.76974822</v>
      </c>
      <c r="X28" s="121">
        <v>28.595264419999999</v>
      </c>
      <c r="Y28" s="121">
        <v>0</v>
      </c>
      <c r="Z28" s="121">
        <v>0</v>
      </c>
      <c r="AA28" s="121">
        <v>0</v>
      </c>
      <c r="AB28" s="112">
        <v>20.170215986858864</v>
      </c>
    </row>
    <row r="29" spans="1:28" ht="48" customHeight="1" x14ac:dyDescent="0.3">
      <c r="A29" s="105">
        <v>17</v>
      </c>
      <c r="B29" s="107" t="s">
        <v>172</v>
      </c>
      <c r="C29" s="121">
        <v>870.55481814999996</v>
      </c>
      <c r="D29" s="157">
        <v>473.35457112</v>
      </c>
      <c r="E29" s="151">
        <v>0.54373895962797281</v>
      </c>
      <c r="F29" s="121">
        <v>350.41018021999997</v>
      </c>
      <c r="G29" s="121">
        <v>61.472195450000001</v>
      </c>
      <c r="H29" s="121">
        <v>61.472195450000001</v>
      </c>
      <c r="I29" s="121">
        <v>0</v>
      </c>
      <c r="J29" s="121">
        <v>0</v>
      </c>
      <c r="K29" s="121">
        <f t="shared" si="0"/>
        <v>271.92676455999998</v>
      </c>
      <c r="L29" s="170">
        <f t="shared" si="1"/>
        <v>0.31236030045513569</v>
      </c>
      <c r="M29" s="121">
        <v>271.92676455999998</v>
      </c>
      <c r="N29" s="121">
        <v>0</v>
      </c>
      <c r="O29" s="121">
        <v>0</v>
      </c>
      <c r="P29" s="121">
        <v>0</v>
      </c>
      <c r="Q29" s="110">
        <v>31.236030045513569</v>
      </c>
      <c r="R29" s="110">
        <v>25.284693485578263</v>
      </c>
      <c r="S29" s="161">
        <v>57.446738903692527</v>
      </c>
      <c r="T29" s="112">
        <v>397.20024703000001</v>
      </c>
      <c r="U29" s="121">
        <v>201.42780655999999</v>
      </c>
      <c r="V29" s="121">
        <v>0</v>
      </c>
      <c r="W29" s="121">
        <v>1005.46969276</v>
      </c>
      <c r="X29" s="121">
        <v>11.330281859999999</v>
      </c>
      <c r="Y29" s="121">
        <v>0</v>
      </c>
      <c r="Z29" s="121">
        <v>0</v>
      </c>
      <c r="AA29" s="121">
        <v>0</v>
      </c>
      <c r="AB29" s="112">
        <v>1.1268645829491426</v>
      </c>
    </row>
    <row r="30" spans="1:28" ht="48" customHeight="1" x14ac:dyDescent="0.3">
      <c r="A30" s="56">
        <v>18</v>
      </c>
      <c r="B30" s="106" t="s">
        <v>173</v>
      </c>
      <c r="C30" s="121">
        <v>703.54956033999997</v>
      </c>
      <c r="D30" s="157">
        <v>372.27537187999997</v>
      </c>
      <c r="E30" s="157"/>
      <c r="F30" s="121">
        <v>265.51711377999999</v>
      </c>
      <c r="G30" s="121">
        <v>106.75825810000001</v>
      </c>
      <c r="H30" s="121">
        <v>0</v>
      </c>
      <c r="I30" s="121">
        <v>0</v>
      </c>
      <c r="J30" s="121">
        <v>0</v>
      </c>
      <c r="K30" s="121">
        <f t="shared" si="0"/>
        <v>309.35707307000001</v>
      </c>
      <c r="L30" s="170">
        <f t="shared" si="1"/>
        <v>0.43970899920753126</v>
      </c>
      <c r="M30" s="121">
        <v>258.74007280000001</v>
      </c>
      <c r="N30" s="121">
        <v>50.617000269999998</v>
      </c>
      <c r="O30" s="121">
        <v>0</v>
      </c>
      <c r="P30" s="121">
        <v>0</v>
      </c>
      <c r="Q30" s="110">
        <v>43.970899920753126</v>
      </c>
      <c r="R30" s="110">
        <v>44.307801929246629</v>
      </c>
      <c r="S30" s="161">
        <v>83.098989736478941</v>
      </c>
      <c r="T30" s="112">
        <v>331.27418846</v>
      </c>
      <c r="U30" s="121">
        <v>29.78433746</v>
      </c>
      <c r="V30" s="121">
        <v>33.13396135</v>
      </c>
      <c r="W30" s="121">
        <v>29.091666799999999</v>
      </c>
      <c r="X30" s="121">
        <v>10.55778591</v>
      </c>
      <c r="Y30" s="121">
        <v>2.0010300499999998</v>
      </c>
      <c r="Z30" s="121">
        <v>0</v>
      </c>
      <c r="AA30" s="121">
        <v>0</v>
      </c>
      <c r="AB30" s="112">
        <v>43.169805450954776</v>
      </c>
    </row>
    <row r="31" spans="1:28" ht="48" customHeight="1" x14ac:dyDescent="0.3">
      <c r="A31" s="57"/>
      <c r="B31" s="104" t="s">
        <v>174</v>
      </c>
      <c r="C31" s="120">
        <v>10402.166987029999</v>
      </c>
      <c r="D31" s="151">
        <v>6543.7351052299991</v>
      </c>
      <c r="E31" s="151">
        <v>0.62907422207210206</v>
      </c>
      <c r="F31" s="119">
        <v>4514.0451753699999</v>
      </c>
      <c r="G31" s="119">
        <v>1509.02126129</v>
      </c>
      <c r="H31" s="119">
        <v>520.66866856999991</v>
      </c>
      <c r="I31" s="120">
        <v>0</v>
      </c>
      <c r="J31" s="120">
        <v>0</v>
      </c>
      <c r="K31" s="119">
        <f t="shared" si="0"/>
        <v>3720.1834274100001</v>
      </c>
      <c r="L31" s="169">
        <f t="shared" si="1"/>
        <v>0.35763542654607755</v>
      </c>
      <c r="M31" s="119">
        <v>3564.97730146</v>
      </c>
      <c r="N31" s="119">
        <v>155.20612595</v>
      </c>
      <c r="O31" s="119">
        <v>0</v>
      </c>
      <c r="P31" s="120">
        <v>2.5870685</v>
      </c>
      <c r="Q31" s="114">
        <v>35.763542654607754</v>
      </c>
      <c r="R31" s="114">
        <v>26.052160768991055</v>
      </c>
      <c r="S31" s="160">
        <v>56.851070032414505</v>
      </c>
      <c r="T31" s="111">
        <v>3858.4318818000002</v>
      </c>
      <c r="U31" s="120">
        <v>2720.8684943600001</v>
      </c>
      <c r="V31" s="120">
        <v>102.68318346</v>
      </c>
      <c r="W31" s="120">
        <v>2312.5292613700003</v>
      </c>
      <c r="X31" s="119">
        <v>643.15589473</v>
      </c>
      <c r="Y31" s="119">
        <v>13.120812150000001</v>
      </c>
      <c r="Z31" s="119">
        <v>0</v>
      </c>
      <c r="AA31" s="120">
        <v>0.63616150000000005</v>
      </c>
      <c r="AB31" s="111">
        <v>28.379174172749938</v>
      </c>
    </row>
    <row r="32" spans="1:28" ht="48" customHeight="1" x14ac:dyDescent="0.3">
      <c r="A32" s="56">
        <v>19</v>
      </c>
      <c r="B32" s="106" t="s">
        <v>175</v>
      </c>
      <c r="C32" s="121">
        <v>3826.7926866799999</v>
      </c>
      <c r="D32" s="157">
        <v>2281.8263151399997</v>
      </c>
      <c r="E32" s="157"/>
      <c r="F32" s="121">
        <v>1661.37762914</v>
      </c>
      <c r="G32" s="121">
        <v>620.44868599999995</v>
      </c>
      <c r="H32" s="121">
        <v>0</v>
      </c>
      <c r="I32" s="121">
        <v>0</v>
      </c>
      <c r="J32" s="121">
        <v>0</v>
      </c>
      <c r="K32" s="121">
        <f t="shared" si="0"/>
        <v>1038.9033144800001</v>
      </c>
      <c r="L32" s="170">
        <f t="shared" si="1"/>
        <v>0.27148147274769635</v>
      </c>
      <c r="M32" s="121">
        <v>951.15463027999999</v>
      </c>
      <c r="N32" s="121">
        <v>87.7486842</v>
      </c>
      <c r="O32" s="121">
        <v>0</v>
      </c>
      <c r="P32" s="121">
        <v>0</v>
      </c>
      <c r="Q32" s="110">
        <v>27.148147274769634</v>
      </c>
      <c r="R32" s="110">
        <v>17.630853207026526</v>
      </c>
      <c r="S32" s="161">
        <v>45.529465042402187</v>
      </c>
      <c r="T32" s="112">
        <v>1544.96637154</v>
      </c>
      <c r="U32" s="121">
        <v>1242.9230006600001</v>
      </c>
      <c r="V32" s="121">
        <v>0</v>
      </c>
      <c r="W32" s="121">
        <v>226.16069677999999</v>
      </c>
      <c r="X32" s="121">
        <v>39.485087239999999</v>
      </c>
      <c r="Y32" s="121">
        <v>1.97432893</v>
      </c>
      <c r="Z32" s="121">
        <v>0</v>
      </c>
      <c r="AA32" s="121">
        <v>0</v>
      </c>
      <c r="AB32" s="112">
        <v>18.331839599136913</v>
      </c>
    </row>
    <row r="33" spans="1:28" ht="48" customHeight="1" x14ac:dyDescent="0.3">
      <c r="A33" s="105">
        <v>20</v>
      </c>
      <c r="B33" s="106" t="s">
        <v>176</v>
      </c>
      <c r="C33" s="121">
        <v>798.13115587000004</v>
      </c>
      <c r="D33" s="157">
        <v>562.14900375999991</v>
      </c>
      <c r="E33" s="157"/>
      <c r="F33" s="121">
        <v>477.80499687999998</v>
      </c>
      <c r="G33" s="121">
        <v>84.344006879999995</v>
      </c>
      <c r="H33" s="121">
        <v>0</v>
      </c>
      <c r="I33" s="121">
        <v>0</v>
      </c>
      <c r="J33" s="121">
        <v>0</v>
      </c>
      <c r="K33" s="121">
        <f t="shared" si="0"/>
        <v>472.12856378999999</v>
      </c>
      <c r="L33" s="170">
        <f t="shared" si="1"/>
        <v>0.59154258083730349</v>
      </c>
      <c r="M33" s="121">
        <v>472.12856378999999</v>
      </c>
      <c r="N33" s="121">
        <v>0</v>
      </c>
      <c r="O33" s="121">
        <v>0</v>
      </c>
      <c r="P33" s="121">
        <v>0</v>
      </c>
      <c r="Q33" s="110">
        <v>59.154258083730348</v>
      </c>
      <c r="R33" s="110">
        <v>59.163239030839208</v>
      </c>
      <c r="S33" s="161">
        <v>83.986373831868846</v>
      </c>
      <c r="T33" s="112">
        <v>235.98215211000007</v>
      </c>
      <c r="U33" s="121">
        <v>90.020439969999998</v>
      </c>
      <c r="V33" s="121">
        <v>0</v>
      </c>
      <c r="W33" s="121">
        <v>33.250594579999998</v>
      </c>
      <c r="X33" s="121">
        <v>19.67202348</v>
      </c>
      <c r="Y33" s="121">
        <v>0</v>
      </c>
      <c r="Z33" s="121">
        <v>0</v>
      </c>
      <c r="AA33" s="121">
        <v>0</v>
      </c>
      <c r="AB33" s="112">
        <v>59.162922433370809</v>
      </c>
    </row>
    <row r="34" spans="1:28" ht="48" customHeight="1" x14ac:dyDescent="0.3">
      <c r="A34" s="56">
        <v>21</v>
      </c>
      <c r="B34" s="106" t="s">
        <v>177</v>
      </c>
      <c r="C34" s="121">
        <v>0</v>
      </c>
      <c r="D34" s="157">
        <v>0</v>
      </c>
      <c r="E34" s="157"/>
      <c r="F34" s="121">
        <v>0</v>
      </c>
      <c r="G34" s="121">
        <v>0</v>
      </c>
      <c r="H34" s="121">
        <v>0</v>
      </c>
      <c r="I34" s="121">
        <v>0</v>
      </c>
      <c r="J34" s="121">
        <v>0</v>
      </c>
      <c r="K34" s="121">
        <f t="shared" si="0"/>
        <v>0</v>
      </c>
      <c r="L34" s="170" t="e">
        <f t="shared" si="1"/>
        <v>#DIV/0!</v>
      </c>
      <c r="M34" s="121">
        <v>0</v>
      </c>
      <c r="N34" s="121">
        <v>0</v>
      </c>
      <c r="O34" s="121">
        <v>0</v>
      </c>
      <c r="P34" s="121">
        <v>0</v>
      </c>
      <c r="Q34" s="110">
        <v>0</v>
      </c>
      <c r="R34" s="110">
        <v>0</v>
      </c>
      <c r="S34" s="161">
        <v>0</v>
      </c>
      <c r="T34" s="112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12">
        <v>0</v>
      </c>
    </row>
    <row r="35" spans="1:28" ht="48" customHeight="1" x14ac:dyDescent="0.3">
      <c r="A35" s="105">
        <v>22</v>
      </c>
      <c r="B35" s="106" t="s">
        <v>178</v>
      </c>
      <c r="C35" s="121">
        <v>400.83394056999998</v>
      </c>
      <c r="D35" s="157">
        <v>318.03677963999996</v>
      </c>
      <c r="E35" s="151">
        <v>0.79343774927776944</v>
      </c>
      <c r="F35" s="121">
        <v>206.60475529999999</v>
      </c>
      <c r="G35" s="121">
        <v>55.716012169999999</v>
      </c>
      <c r="H35" s="121">
        <v>55.716012169999999</v>
      </c>
      <c r="I35" s="121">
        <v>0</v>
      </c>
      <c r="J35" s="121">
        <v>0</v>
      </c>
      <c r="K35" s="121">
        <f t="shared" si="0"/>
        <v>202.95797902000001</v>
      </c>
      <c r="L35" s="170">
        <f t="shared" si="1"/>
        <v>0.50633930532775395</v>
      </c>
      <c r="M35" s="121">
        <v>202.95797902000001</v>
      </c>
      <c r="N35" s="121">
        <v>0</v>
      </c>
      <c r="O35" s="121">
        <v>0</v>
      </c>
      <c r="P35" s="121">
        <v>0</v>
      </c>
      <c r="Q35" s="110">
        <v>50.633930532775395</v>
      </c>
      <c r="R35" s="110">
        <v>34.601991138010405</v>
      </c>
      <c r="S35" s="161">
        <v>63.815882945908712</v>
      </c>
      <c r="T35" s="112">
        <v>82.79716092999999</v>
      </c>
      <c r="U35" s="121">
        <v>115.07880062</v>
      </c>
      <c r="V35" s="121">
        <v>0</v>
      </c>
      <c r="W35" s="121">
        <v>162.88043332999999</v>
      </c>
      <c r="X35" s="121">
        <v>116.25418217000001</v>
      </c>
      <c r="Y35" s="121">
        <v>0</v>
      </c>
      <c r="Z35" s="121">
        <v>0</v>
      </c>
      <c r="AA35" s="121">
        <v>0</v>
      </c>
      <c r="AB35" s="112">
        <v>71.373939639800696</v>
      </c>
    </row>
    <row r="36" spans="1:28" ht="48" customHeight="1" x14ac:dyDescent="0.3">
      <c r="A36" s="105">
        <v>23</v>
      </c>
      <c r="B36" s="107" t="s">
        <v>179</v>
      </c>
      <c r="C36" s="121">
        <v>1338.9086546799999</v>
      </c>
      <c r="D36" s="157">
        <v>637.83910071000003</v>
      </c>
      <c r="E36" s="151">
        <v>0.47638731625231295</v>
      </c>
      <c r="F36" s="121">
        <v>411.31993402000001</v>
      </c>
      <c r="G36" s="121">
        <v>226.51916668999999</v>
      </c>
      <c r="H36" s="121">
        <v>0</v>
      </c>
      <c r="I36" s="121">
        <v>0</v>
      </c>
      <c r="J36" s="121">
        <v>0</v>
      </c>
      <c r="K36" s="121">
        <f t="shared" si="0"/>
        <v>382.47045344000003</v>
      </c>
      <c r="L36" s="170">
        <f t="shared" si="1"/>
        <v>0.2856583622065022</v>
      </c>
      <c r="M36" s="121">
        <v>382.47045344000003</v>
      </c>
      <c r="N36" s="121">
        <v>0</v>
      </c>
      <c r="O36" s="121">
        <v>0</v>
      </c>
      <c r="P36" s="121">
        <v>0</v>
      </c>
      <c r="Q36" s="110">
        <v>28.565836220650219</v>
      </c>
      <c r="R36" s="110">
        <v>28.56623422685956</v>
      </c>
      <c r="S36" s="161">
        <v>59.96346931604841</v>
      </c>
      <c r="T36" s="112">
        <v>701.0695539699999</v>
      </c>
      <c r="U36" s="121">
        <v>247.14870934000001</v>
      </c>
      <c r="V36" s="121">
        <v>8.2199379300000004</v>
      </c>
      <c r="W36" s="121">
        <v>1522.10175617</v>
      </c>
      <c r="X36" s="121">
        <v>359.680409</v>
      </c>
      <c r="Y36" s="121">
        <v>0</v>
      </c>
      <c r="Z36" s="121">
        <v>0</v>
      </c>
      <c r="AA36" s="121">
        <v>0</v>
      </c>
      <c r="AB36" s="112">
        <v>23.630510085281585</v>
      </c>
    </row>
    <row r="37" spans="1:28" ht="48" customHeight="1" x14ac:dyDescent="0.3">
      <c r="A37" s="56">
        <v>24</v>
      </c>
      <c r="B37" s="107" t="s">
        <v>180</v>
      </c>
      <c r="C37" s="121">
        <v>860.29658671000004</v>
      </c>
      <c r="D37" s="157">
        <v>637.32497625999997</v>
      </c>
      <c r="E37" s="151">
        <v>0.74082006845720261</v>
      </c>
      <c r="F37" s="121">
        <v>410.96004424</v>
      </c>
      <c r="G37" s="121">
        <v>113.18246601</v>
      </c>
      <c r="H37" s="121">
        <v>113.18246601</v>
      </c>
      <c r="I37" s="121">
        <v>0</v>
      </c>
      <c r="J37" s="121">
        <v>0</v>
      </c>
      <c r="K37" s="121">
        <f t="shared" si="0"/>
        <v>413.37803652999997</v>
      </c>
      <c r="L37" s="170">
        <f t="shared" si="1"/>
        <v>0.48050642408203209</v>
      </c>
      <c r="M37" s="121">
        <v>403.78802417999998</v>
      </c>
      <c r="N37" s="121">
        <v>9.5900123500000003</v>
      </c>
      <c r="O37" s="121">
        <v>0</v>
      </c>
      <c r="P37" s="121">
        <v>0</v>
      </c>
      <c r="Q37" s="110">
        <v>48.05064240820321</v>
      </c>
      <c r="R37" s="110">
        <v>33.402396351721521</v>
      </c>
      <c r="S37" s="161">
        <v>64.86142108470581</v>
      </c>
      <c r="T37" s="112">
        <v>222.97161045000007</v>
      </c>
      <c r="U37" s="121">
        <v>223.94693973</v>
      </c>
      <c r="V37" s="121">
        <v>0</v>
      </c>
      <c r="W37" s="121">
        <v>186.77507759</v>
      </c>
      <c r="X37" s="121">
        <v>46.178698349999998</v>
      </c>
      <c r="Y37" s="121">
        <v>10.56196375</v>
      </c>
      <c r="Z37" s="121">
        <v>0</v>
      </c>
      <c r="AA37" s="121">
        <v>0</v>
      </c>
      <c r="AB37" s="112">
        <v>30.379139889613359</v>
      </c>
    </row>
    <row r="38" spans="1:28" ht="48" customHeight="1" x14ac:dyDescent="0.3">
      <c r="A38" s="56">
        <v>25</v>
      </c>
      <c r="B38" s="106" t="s">
        <v>181</v>
      </c>
      <c r="C38" s="121">
        <v>315.75800541000001</v>
      </c>
      <c r="D38" s="157">
        <v>261.67844324999999</v>
      </c>
      <c r="E38" s="151">
        <v>0.82873098628242303</v>
      </c>
      <c r="F38" s="121">
        <v>180.5591</v>
      </c>
      <c r="G38" s="121">
        <v>40.559671620000003</v>
      </c>
      <c r="H38" s="121">
        <v>40.559671629999997</v>
      </c>
      <c r="I38" s="121">
        <v>0</v>
      </c>
      <c r="J38" s="121">
        <v>0</v>
      </c>
      <c r="K38" s="121">
        <f t="shared" si="0"/>
        <v>169.05505876000001</v>
      </c>
      <c r="L38" s="170">
        <f t="shared" si="1"/>
        <v>0.535394371206799</v>
      </c>
      <c r="M38" s="121">
        <v>169.05505876000001</v>
      </c>
      <c r="N38" s="121">
        <v>0</v>
      </c>
      <c r="O38" s="121">
        <v>0</v>
      </c>
      <c r="P38" s="121">
        <v>0</v>
      </c>
      <c r="Q38" s="110">
        <v>53.539437120679899</v>
      </c>
      <c r="R38" s="110">
        <v>37.487816826326068</v>
      </c>
      <c r="S38" s="161">
        <v>64.60412124910485</v>
      </c>
      <c r="T38" s="112">
        <v>54.079562160000009</v>
      </c>
      <c r="U38" s="121">
        <v>92.623384490000007</v>
      </c>
      <c r="V38" s="121">
        <v>0</v>
      </c>
      <c r="W38" s="121">
        <v>50.122032269999998</v>
      </c>
      <c r="X38" s="121">
        <v>18.78389542</v>
      </c>
      <c r="Y38" s="121">
        <v>0</v>
      </c>
      <c r="Z38" s="121">
        <v>0</v>
      </c>
      <c r="AA38" s="121">
        <v>0</v>
      </c>
      <c r="AB38" s="112">
        <v>37.476324421192508</v>
      </c>
    </row>
    <row r="39" spans="1:28" ht="48" customHeight="1" x14ac:dyDescent="0.3">
      <c r="A39" s="105">
        <v>26</v>
      </c>
      <c r="B39" s="106" t="s">
        <v>182</v>
      </c>
      <c r="C39" s="121">
        <v>286.22737853000001</v>
      </c>
      <c r="D39" s="157">
        <v>193.83540746</v>
      </c>
      <c r="E39" s="151">
        <v>0.67720777954748923</v>
      </c>
      <c r="F39" s="121">
        <v>161.15355912000001</v>
      </c>
      <c r="G39" s="121">
        <v>32.681848340000002</v>
      </c>
      <c r="H39" s="121">
        <v>0</v>
      </c>
      <c r="I39" s="121">
        <v>0</v>
      </c>
      <c r="J39" s="121">
        <v>0</v>
      </c>
      <c r="K39" s="121">
        <f t="shared" si="0"/>
        <v>142.30908324999999</v>
      </c>
      <c r="L39" s="170">
        <f t="shared" si="1"/>
        <v>0.49718892714200752</v>
      </c>
      <c r="M39" s="121">
        <v>142.30908324999999</v>
      </c>
      <c r="N39" s="121">
        <v>0</v>
      </c>
      <c r="O39" s="121">
        <v>0</v>
      </c>
      <c r="P39" s="121">
        <v>0</v>
      </c>
      <c r="Q39" s="110">
        <v>49.718892714200749</v>
      </c>
      <c r="R39" s="110">
        <v>49.78278991464353</v>
      </c>
      <c r="S39" s="161">
        <v>73.417486059334635</v>
      </c>
      <c r="T39" s="112">
        <v>92.391971069999997</v>
      </c>
      <c r="U39" s="121">
        <v>2E-8</v>
      </c>
      <c r="V39" s="121">
        <v>51.526324189999997</v>
      </c>
      <c r="W39" s="121">
        <v>15.32035825</v>
      </c>
      <c r="X39" s="121">
        <v>10.444776920000001</v>
      </c>
      <c r="Y39" s="121">
        <v>0</v>
      </c>
      <c r="Z39" s="121">
        <v>0</v>
      </c>
      <c r="AA39" s="121">
        <v>0.5</v>
      </c>
      <c r="AB39" s="112">
        <v>68.175800784554113</v>
      </c>
    </row>
    <row r="40" spans="1:28" ht="48" customHeight="1" x14ac:dyDescent="0.3">
      <c r="A40" s="105">
        <v>27</v>
      </c>
      <c r="B40" s="107" t="s">
        <v>183</v>
      </c>
      <c r="C40" s="121">
        <v>223.53068271999999</v>
      </c>
      <c r="D40" s="157">
        <v>156.86063646999997</v>
      </c>
      <c r="E40" s="157"/>
      <c r="F40" s="121">
        <v>132.50175164999999</v>
      </c>
      <c r="G40" s="121">
        <v>24.35888482</v>
      </c>
      <c r="H40" s="121">
        <v>0</v>
      </c>
      <c r="I40" s="121">
        <v>0</v>
      </c>
      <c r="J40" s="121">
        <v>0</v>
      </c>
      <c r="K40" s="121">
        <f t="shared" si="0"/>
        <v>63.542813600000002</v>
      </c>
      <c r="L40" s="170">
        <f t="shared" si="1"/>
        <v>0.28426886558385939</v>
      </c>
      <c r="M40" s="121">
        <v>63.542813600000002</v>
      </c>
      <c r="N40" s="121">
        <v>0</v>
      </c>
      <c r="O40" s="121">
        <v>0</v>
      </c>
      <c r="P40" s="121">
        <v>0</v>
      </c>
      <c r="Q40" s="110">
        <v>28.426886558385938</v>
      </c>
      <c r="R40" s="110">
        <v>21.1576644357873</v>
      </c>
      <c r="S40" s="161">
        <v>40.50908821357023</v>
      </c>
      <c r="T40" s="112">
        <v>66.670046249999999</v>
      </c>
      <c r="U40" s="121">
        <v>93.317822870000001</v>
      </c>
      <c r="V40" s="121">
        <v>0</v>
      </c>
      <c r="W40" s="121">
        <v>9.7197357400000008</v>
      </c>
      <c r="X40" s="121">
        <v>0.64184662000000003</v>
      </c>
      <c r="Y40" s="121">
        <v>0</v>
      </c>
      <c r="Z40" s="121">
        <v>0</v>
      </c>
      <c r="AA40" s="121">
        <v>0</v>
      </c>
      <c r="AB40" s="112">
        <v>6.6035398201062607</v>
      </c>
    </row>
    <row r="41" spans="1:28" ht="48" customHeight="1" x14ac:dyDescent="0.3">
      <c r="A41" s="105">
        <v>28</v>
      </c>
      <c r="B41" s="106" t="s">
        <v>184</v>
      </c>
      <c r="C41" s="121">
        <v>1215.45887399</v>
      </c>
      <c r="D41" s="157">
        <v>634.98564391000002</v>
      </c>
      <c r="E41" s="151">
        <v>0.52242462291260072</v>
      </c>
      <c r="F41" s="121">
        <v>345.87313950999999</v>
      </c>
      <c r="G41" s="121">
        <v>144.55625219999999</v>
      </c>
      <c r="H41" s="121">
        <v>144.55625219999999</v>
      </c>
      <c r="I41" s="121">
        <v>0</v>
      </c>
      <c r="J41" s="121">
        <v>0</v>
      </c>
      <c r="K41" s="121">
        <f t="shared" si="0"/>
        <v>403.74056890999998</v>
      </c>
      <c r="L41" s="170">
        <f t="shared" si="1"/>
        <v>0.33217131204500278</v>
      </c>
      <c r="M41" s="121">
        <v>345.87313950999999</v>
      </c>
      <c r="N41" s="121">
        <v>57.867429399999999</v>
      </c>
      <c r="O41" s="121">
        <v>0</v>
      </c>
      <c r="P41" s="121">
        <v>0</v>
      </c>
      <c r="Q41" s="110">
        <v>33.217131204500276</v>
      </c>
      <c r="R41" s="110">
        <v>23.787084793585141</v>
      </c>
      <c r="S41" s="161">
        <v>63.582629431418191</v>
      </c>
      <c r="T41" s="112">
        <v>580.47323008000001</v>
      </c>
      <c r="U41" s="121">
        <v>231.24507500000001</v>
      </c>
      <c r="V41" s="121">
        <v>0</v>
      </c>
      <c r="W41" s="121">
        <v>17.159459170000002</v>
      </c>
      <c r="X41" s="121">
        <v>3.71933947</v>
      </c>
      <c r="Y41" s="121">
        <v>0.58451947000000004</v>
      </c>
      <c r="Z41" s="121">
        <v>0</v>
      </c>
      <c r="AA41" s="121">
        <v>0</v>
      </c>
      <c r="AB41" s="112">
        <v>25.081553546422171</v>
      </c>
    </row>
    <row r="42" spans="1:28" ht="48" customHeight="1" x14ac:dyDescent="0.3">
      <c r="A42" s="105">
        <v>29</v>
      </c>
      <c r="B42" s="107" t="s">
        <v>185</v>
      </c>
      <c r="C42" s="121">
        <v>1136.22902187</v>
      </c>
      <c r="D42" s="157">
        <v>859.19879862999994</v>
      </c>
      <c r="E42" s="151">
        <v>0.7561845209832212</v>
      </c>
      <c r="F42" s="121">
        <v>525.89026550999995</v>
      </c>
      <c r="G42" s="121">
        <v>166.65426656</v>
      </c>
      <c r="H42" s="121">
        <v>166.65426656</v>
      </c>
      <c r="I42" s="121">
        <v>0</v>
      </c>
      <c r="J42" s="121">
        <v>0</v>
      </c>
      <c r="K42" s="121">
        <f t="shared" si="0"/>
        <v>431.69755563000001</v>
      </c>
      <c r="L42" s="170">
        <f t="shared" si="1"/>
        <v>0.37993885679800216</v>
      </c>
      <c r="M42" s="121">
        <v>431.69755563000001</v>
      </c>
      <c r="N42" s="121">
        <v>0</v>
      </c>
      <c r="O42" s="121">
        <v>0</v>
      </c>
      <c r="P42" s="121">
        <v>2.5870685</v>
      </c>
      <c r="Q42" s="110">
        <v>37.993885679800215</v>
      </c>
      <c r="R42" s="110">
        <v>25.517961130551974</v>
      </c>
      <c r="S42" s="161">
        <v>50.244199167683377</v>
      </c>
      <c r="T42" s="112">
        <v>277.03022324000005</v>
      </c>
      <c r="U42" s="121">
        <v>384.56432166000002</v>
      </c>
      <c r="V42" s="121">
        <v>42.936921339999998</v>
      </c>
      <c r="W42" s="121">
        <v>89.039117489999995</v>
      </c>
      <c r="X42" s="121">
        <v>28.29563606</v>
      </c>
      <c r="Y42" s="121">
        <v>0</v>
      </c>
      <c r="Z42" s="121">
        <v>0</v>
      </c>
      <c r="AA42" s="121">
        <v>0.13616149999999999</v>
      </c>
      <c r="AB42" s="112">
        <v>31.778881976427819</v>
      </c>
    </row>
    <row r="43" spans="1:28" ht="48" customHeight="1" x14ac:dyDescent="0.3">
      <c r="A43" s="57"/>
      <c r="B43" s="104" t="s">
        <v>186</v>
      </c>
      <c r="C43" s="120">
        <v>3020.84652611</v>
      </c>
      <c r="D43" s="151">
        <v>2037.95783151</v>
      </c>
      <c r="E43" s="151">
        <v>0.67463137034449616</v>
      </c>
      <c r="F43" s="119">
        <v>1294.5763324300001</v>
      </c>
      <c r="G43" s="119">
        <v>393.64882829999999</v>
      </c>
      <c r="H43" s="119">
        <v>349.73267078000003</v>
      </c>
      <c r="I43" s="120">
        <v>0</v>
      </c>
      <c r="J43" s="120">
        <v>0</v>
      </c>
      <c r="K43" s="119">
        <f t="shared" si="0"/>
        <v>1031.7920571300001</v>
      </c>
      <c r="L43" s="169">
        <f t="shared" si="1"/>
        <v>0.34155725827576477</v>
      </c>
      <c r="M43" s="119">
        <v>1015.0734974300001</v>
      </c>
      <c r="N43" s="119">
        <v>9.290279850000001</v>
      </c>
      <c r="O43" s="119">
        <v>7.42827985</v>
      </c>
      <c r="P43" s="120">
        <v>0</v>
      </c>
      <c r="Q43" s="114">
        <v>34.155725827576475</v>
      </c>
      <c r="R43" s="114">
        <v>25.381714032373132</v>
      </c>
      <c r="S43" s="160">
        <v>50.628724558324464</v>
      </c>
      <c r="T43" s="111">
        <v>982.88869460000001</v>
      </c>
      <c r="U43" s="120">
        <v>762.15417675000003</v>
      </c>
      <c r="V43" s="120">
        <v>244.01159850000002</v>
      </c>
      <c r="W43" s="120">
        <v>2243.94666581</v>
      </c>
      <c r="X43" s="119">
        <v>784.71809647999999</v>
      </c>
      <c r="Y43" s="119">
        <v>60.869462239999997</v>
      </c>
      <c r="Z43" s="119">
        <v>0</v>
      </c>
      <c r="AA43" s="120">
        <v>0</v>
      </c>
      <c r="AB43" s="111">
        <v>37.68305065373589</v>
      </c>
    </row>
    <row r="44" spans="1:28" ht="48" customHeight="1" x14ac:dyDescent="0.3">
      <c r="A44" s="105">
        <v>30</v>
      </c>
      <c r="B44" s="107" t="s">
        <v>187</v>
      </c>
      <c r="C44" s="121">
        <v>251.58094227000001</v>
      </c>
      <c r="D44" s="157">
        <v>119.67796061999999</v>
      </c>
      <c r="E44" s="151">
        <v>0.475703602745712</v>
      </c>
      <c r="F44" s="121">
        <v>75.761847939999996</v>
      </c>
      <c r="G44" s="121">
        <v>43.916112679999998</v>
      </c>
      <c r="H44" s="121">
        <v>0</v>
      </c>
      <c r="I44" s="121">
        <v>0</v>
      </c>
      <c r="J44" s="121">
        <v>0</v>
      </c>
      <c r="K44" s="121">
        <f t="shared" si="0"/>
        <v>65.490700020000006</v>
      </c>
      <c r="L44" s="170">
        <f t="shared" si="1"/>
        <v>0.26031661790070931</v>
      </c>
      <c r="M44" s="121">
        <v>65.490700020000006</v>
      </c>
      <c r="N44" s="121">
        <v>0</v>
      </c>
      <c r="O44" s="121">
        <v>0</v>
      </c>
      <c r="P44" s="121">
        <v>0</v>
      </c>
      <c r="Q44" s="110">
        <v>26.031661790070931</v>
      </c>
      <c r="R44" s="110">
        <v>26.031759289291678</v>
      </c>
      <c r="S44" s="161">
        <v>54.722439855025009</v>
      </c>
      <c r="T44" s="112">
        <v>131.90298165000002</v>
      </c>
      <c r="U44" s="121">
        <v>54.187260600000002</v>
      </c>
      <c r="V44" s="121">
        <v>0</v>
      </c>
      <c r="W44" s="121">
        <v>20.32852639</v>
      </c>
      <c r="X44" s="121">
        <v>1.0127427600000001</v>
      </c>
      <c r="Y44" s="121">
        <v>0</v>
      </c>
      <c r="Z44" s="121">
        <v>0</v>
      </c>
      <c r="AA44" s="121">
        <v>0</v>
      </c>
      <c r="AB44" s="112">
        <v>4.9818798498753365</v>
      </c>
    </row>
    <row r="45" spans="1:28" ht="48" customHeight="1" x14ac:dyDescent="0.3">
      <c r="A45" s="105">
        <v>31</v>
      </c>
      <c r="B45" s="107" t="s">
        <v>188</v>
      </c>
      <c r="C45" s="121">
        <v>1033.06707188</v>
      </c>
      <c r="D45" s="157">
        <v>831.45033475000002</v>
      </c>
      <c r="E45" s="157"/>
      <c r="F45" s="121">
        <v>563.40857162999998</v>
      </c>
      <c r="G45" s="121">
        <v>134.02088155999999</v>
      </c>
      <c r="H45" s="121">
        <v>134.02088155999999</v>
      </c>
      <c r="I45" s="121">
        <v>0</v>
      </c>
      <c r="J45" s="121">
        <v>0</v>
      </c>
      <c r="K45" s="121">
        <f t="shared" si="0"/>
        <v>330.06164099</v>
      </c>
      <c r="L45" s="170">
        <f t="shared" si="1"/>
        <v>0.31949681678397318</v>
      </c>
      <c r="M45" s="121">
        <v>330.06164099</v>
      </c>
      <c r="N45" s="121">
        <v>0</v>
      </c>
      <c r="O45" s="121">
        <v>0</v>
      </c>
      <c r="P45" s="121">
        <v>0</v>
      </c>
      <c r="Q45" s="110">
        <v>31.949681678397319</v>
      </c>
      <c r="R45" s="110">
        <v>22.30447634747939</v>
      </c>
      <c r="S45" s="161">
        <v>39.697096410363791</v>
      </c>
      <c r="T45" s="112">
        <v>201.61673712999996</v>
      </c>
      <c r="U45" s="121">
        <v>268.04176311999998</v>
      </c>
      <c r="V45" s="121">
        <v>233.34693064000001</v>
      </c>
      <c r="W45" s="121">
        <v>406.16426079000001</v>
      </c>
      <c r="X45" s="121">
        <v>168.63085171</v>
      </c>
      <c r="Y45" s="121">
        <v>0</v>
      </c>
      <c r="Z45" s="121">
        <v>0</v>
      </c>
      <c r="AA45" s="121">
        <v>0</v>
      </c>
      <c r="AB45" s="112">
        <v>41.517895095449468</v>
      </c>
    </row>
    <row r="46" spans="1:28" ht="48" customHeight="1" x14ac:dyDescent="0.3">
      <c r="A46" s="56">
        <v>32</v>
      </c>
      <c r="B46" s="106" t="s">
        <v>189</v>
      </c>
      <c r="C46" s="121">
        <v>0</v>
      </c>
      <c r="D46" s="157">
        <v>0</v>
      </c>
      <c r="E46" s="157"/>
      <c r="F46" s="121">
        <v>0</v>
      </c>
      <c r="G46" s="121">
        <v>0</v>
      </c>
      <c r="H46" s="121">
        <v>0</v>
      </c>
      <c r="I46" s="121">
        <v>0</v>
      </c>
      <c r="J46" s="121">
        <v>0</v>
      </c>
      <c r="K46" s="121">
        <f t="shared" si="0"/>
        <v>0</v>
      </c>
      <c r="L46" s="170" t="e">
        <f t="shared" si="1"/>
        <v>#DIV/0!</v>
      </c>
      <c r="M46" s="121">
        <v>0</v>
      </c>
      <c r="N46" s="121">
        <v>0</v>
      </c>
      <c r="O46" s="121">
        <v>0</v>
      </c>
      <c r="P46" s="121">
        <v>0</v>
      </c>
      <c r="Q46" s="110">
        <v>0</v>
      </c>
      <c r="R46" s="110">
        <v>0</v>
      </c>
      <c r="S46" s="161">
        <v>0</v>
      </c>
      <c r="T46" s="112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12">
        <v>0</v>
      </c>
    </row>
    <row r="47" spans="1:28" ht="48" customHeight="1" x14ac:dyDescent="0.3">
      <c r="A47" s="56">
        <v>33</v>
      </c>
      <c r="B47" s="106" t="s">
        <v>190</v>
      </c>
      <c r="C47" s="121">
        <v>349.40839742000003</v>
      </c>
      <c r="D47" s="157">
        <v>242.91109294</v>
      </c>
      <c r="E47" s="151">
        <v>0.69520679735699975</v>
      </c>
      <c r="F47" s="121">
        <v>133.67484816000001</v>
      </c>
      <c r="G47" s="121">
        <v>54.618177629999998</v>
      </c>
      <c r="H47" s="121">
        <v>54.618067150000002</v>
      </c>
      <c r="I47" s="121">
        <v>0</v>
      </c>
      <c r="J47" s="121">
        <v>0</v>
      </c>
      <c r="K47" s="121">
        <f t="shared" si="0"/>
        <v>126.90184117</v>
      </c>
      <c r="L47" s="170">
        <f t="shared" si="1"/>
        <v>0.36319058759615308</v>
      </c>
      <c r="M47" s="121">
        <v>126.90184117</v>
      </c>
      <c r="N47" s="121">
        <v>0</v>
      </c>
      <c r="O47" s="121">
        <v>0</v>
      </c>
      <c r="P47" s="121">
        <v>0</v>
      </c>
      <c r="Q47" s="110">
        <v>36.319058759615309</v>
      </c>
      <c r="R47" s="110">
        <v>23.877517295425893</v>
      </c>
      <c r="S47" s="161">
        <v>52.24209385997257</v>
      </c>
      <c r="T47" s="112">
        <v>106.49730448000003</v>
      </c>
      <c r="U47" s="121">
        <v>116.00925264</v>
      </c>
      <c r="V47" s="121">
        <v>0</v>
      </c>
      <c r="W47" s="121">
        <v>167.83209980000001</v>
      </c>
      <c r="X47" s="121">
        <v>39.940695439999999</v>
      </c>
      <c r="Y47" s="121">
        <v>0</v>
      </c>
      <c r="Z47" s="121">
        <v>0</v>
      </c>
      <c r="AA47" s="121">
        <v>0</v>
      </c>
      <c r="AB47" s="112">
        <v>23.798007346387259</v>
      </c>
    </row>
    <row r="48" spans="1:28" ht="48" customHeight="1" x14ac:dyDescent="0.3">
      <c r="A48" s="105">
        <v>34</v>
      </c>
      <c r="B48" s="107" t="s">
        <v>191</v>
      </c>
      <c r="C48" s="121">
        <v>42.055132839999999</v>
      </c>
      <c r="D48" s="157">
        <v>32.150759700000002</v>
      </c>
      <c r="E48" s="157"/>
      <c r="F48" s="121">
        <v>17.2942</v>
      </c>
      <c r="G48" s="121">
        <v>7.42827985</v>
      </c>
      <c r="H48" s="121">
        <v>7.42827985</v>
      </c>
      <c r="I48" s="121">
        <v>0</v>
      </c>
      <c r="J48" s="121">
        <v>0</v>
      </c>
      <c r="K48" s="121">
        <f t="shared" si="0"/>
        <v>32.150759700000002</v>
      </c>
      <c r="L48" s="170">
        <f t="shared" si="1"/>
        <v>0.76449074176791976</v>
      </c>
      <c r="M48" s="121">
        <v>17.2942</v>
      </c>
      <c r="N48" s="121">
        <v>7.42827985</v>
      </c>
      <c r="O48" s="121">
        <v>7.42827985</v>
      </c>
      <c r="P48" s="121">
        <v>0</v>
      </c>
      <c r="Q48" s="110">
        <v>76.449074176791981</v>
      </c>
      <c r="R48" s="110">
        <v>48.115473959892256</v>
      </c>
      <c r="S48" s="161">
        <v>100</v>
      </c>
      <c r="T48" s="112">
        <v>9.9043731400000006</v>
      </c>
      <c r="U48" s="121">
        <v>0</v>
      </c>
      <c r="V48" s="121">
        <v>0</v>
      </c>
      <c r="W48" s="121">
        <v>8.2678138400000005</v>
      </c>
      <c r="X48" s="121">
        <v>4.3732810600000001</v>
      </c>
      <c r="Y48" s="121">
        <v>0</v>
      </c>
      <c r="Z48" s="121">
        <v>0</v>
      </c>
      <c r="AA48" s="121">
        <v>0</v>
      </c>
      <c r="AB48" s="112">
        <v>52.89525314227442</v>
      </c>
    </row>
    <row r="49" spans="1:28" ht="48" customHeight="1" x14ac:dyDescent="0.3">
      <c r="A49" s="105">
        <v>35</v>
      </c>
      <c r="B49" s="107" t="s">
        <v>192</v>
      </c>
      <c r="C49" s="121">
        <v>35.355240729999998</v>
      </c>
      <c r="D49" s="157">
        <v>23.3026564</v>
      </c>
      <c r="E49" s="151">
        <v>0.65910048747672612</v>
      </c>
      <c r="F49" s="121">
        <v>15.60361196</v>
      </c>
      <c r="G49" s="121">
        <v>3.8495222199999999</v>
      </c>
      <c r="H49" s="121">
        <v>3.8495222199999999</v>
      </c>
      <c r="I49" s="121">
        <v>0</v>
      </c>
      <c r="J49" s="121">
        <v>0</v>
      </c>
      <c r="K49" s="121">
        <f t="shared" si="0"/>
        <v>12.63798854</v>
      </c>
      <c r="L49" s="170">
        <f t="shared" si="1"/>
        <v>0.35745729003836996</v>
      </c>
      <c r="M49" s="121">
        <v>12.63798854</v>
      </c>
      <c r="N49" s="121">
        <v>0</v>
      </c>
      <c r="O49" s="121">
        <v>0</v>
      </c>
      <c r="P49" s="121">
        <v>0</v>
      </c>
      <c r="Q49" s="110">
        <v>35.745729003836999</v>
      </c>
      <c r="R49" s="110">
        <v>26.225334177215192</v>
      </c>
      <c r="S49" s="161">
        <v>54.234111008906261</v>
      </c>
      <c r="T49" s="112">
        <v>12.052584329999995</v>
      </c>
      <c r="U49" s="121">
        <v>0</v>
      </c>
      <c r="V49" s="121">
        <v>10.66466786</v>
      </c>
      <c r="W49" s="121">
        <v>33.9876</v>
      </c>
      <c r="X49" s="121">
        <v>12.63798854</v>
      </c>
      <c r="Y49" s="121">
        <v>0</v>
      </c>
      <c r="Z49" s="121">
        <v>0</v>
      </c>
      <c r="AA49" s="121">
        <v>0</v>
      </c>
      <c r="AB49" s="112">
        <v>37.18411579517236</v>
      </c>
    </row>
    <row r="50" spans="1:28" ht="48" customHeight="1" x14ac:dyDescent="0.3">
      <c r="A50" s="105">
        <v>36</v>
      </c>
      <c r="B50" s="107" t="s">
        <v>193</v>
      </c>
      <c r="C50" s="121">
        <v>170.00000211</v>
      </c>
      <c r="D50" s="157">
        <v>21.914404449999999</v>
      </c>
      <c r="E50" s="157"/>
      <c r="F50" s="121">
        <v>21.914404449999999</v>
      </c>
      <c r="G50" s="121">
        <v>0</v>
      </c>
      <c r="H50" s="121">
        <v>0</v>
      </c>
      <c r="I50" s="121">
        <v>0</v>
      </c>
      <c r="J50" s="121">
        <v>0</v>
      </c>
      <c r="K50" s="121">
        <f t="shared" si="0"/>
        <v>10.532877790000001</v>
      </c>
      <c r="L50" s="170">
        <f t="shared" si="1"/>
        <v>6.1958103878049418E-2</v>
      </c>
      <c r="M50" s="121">
        <v>10.532877790000001</v>
      </c>
      <c r="N50" s="121">
        <v>0</v>
      </c>
      <c r="O50" s="121">
        <v>0</v>
      </c>
      <c r="P50" s="121">
        <v>0</v>
      </c>
      <c r="Q50" s="110">
        <v>6.1958103878049418</v>
      </c>
      <c r="R50" s="110">
        <v>21.730715473488758</v>
      </c>
      <c r="S50" s="161">
        <v>48.063719066752924</v>
      </c>
      <c r="T50" s="112">
        <v>148.08559765999999</v>
      </c>
      <c r="U50" s="121">
        <v>11.38152666</v>
      </c>
      <c r="V50" s="121">
        <v>0</v>
      </c>
      <c r="W50" s="121">
        <v>2.9637414999999998</v>
      </c>
      <c r="X50" s="121">
        <v>0.42533281000000001</v>
      </c>
      <c r="Y50" s="121">
        <v>0</v>
      </c>
      <c r="Z50" s="121">
        <v>0</v>
      </c>
      <c r="AA50" s="121">
        <v>0</v>
      </c>
      <c r="AB50" s="112">
        <v>14.351211466991979</v>
      </c>
    </row>
    <row r="51" spans="1:28" ht="48" customHeight="1" x14ac:dyDescent="0.3">
      <c r="A51" s="56">
        <v>37</v>
      </c>
      <c r="B51" s="106" t="s">
        <v>194</v>
      </c>
      <c r="C51" s="121">
        <v>1139.3797388600001</v>
      </c>
      <c r="D51" s="157">
        <v>766.55062265000004</v>
      </c>
      <c r="E51" s="151">
        <v>0.67277887828422145</v>
      </c>
      <c r="F51" s="121">
        <v>466.91884829000003</v>
      </c>
      <c r="G51" s="121">
        <v>149.81585436</v>
      </c>
      <c r="H51" s="121">
        <v>149.81592000000001</v>
      </c>
      <c r="I51" s="121">
        <v>0</v>
      </c>
      <c r="J51" s="121">
        <v>0</v>
      </c>
      <c r="K51" s="121">
        <f t="shared" si="0"/>
        <v>454.01624892000001</v>
      </c>
      <c r="L51" s="170">
        <f t="shared" si="1"/>
        <v>0.39847667413698562</v>
      </c>
      <c r="M51" s="121">
        <v>452.15424891999999</v>
      </c>
      <c r="N51" s="121">
        <v>1.8620000000000001</v>
      </c>
      <c r="O51" s="121">
        <v>0</v>
      </c>
      <c r="P51" s="121">
        <v>0</v>
      </c>
      <c r="Q51" s="110">
        <v>39.847667413698559</v>
      </c>
      <c r="R51" s="110">
        <v>27.704696139177553</v>
      </c>
      <c r="S51" s="161">
        <v>59.228475655064415</v>
      </c>
      <c r="T51" s="112">
        <v>372.82911621000005</v>
      </c>
      <c r="U51" s="121">
        <v>312.53437373000003</v>
      </c>
      <c r="V51" s="121">
        <v>0</v>
      </c>
      <c r="W51" s="121">
        <v>1604.40262349</v>
      </c>
      <c r="X51" s="121">
        <v>557.69720415999996</v>
      </c>
      <c r="Y51" s="121">
        <v>60.869462239999997</v>
      </c>
      <c r="Z51" s="121">
        <v>0</v>
      </c>
      <c r="AA51" s="121">
        <v>0</v>
      </c>
      <c r="AB51" s="112">
        <v>38.554329028361586</v>
      </c>
    </row>
    <row r="52" spans="1:28" ht="48" customHeight="1" x14ac:dyDescent="0.3">
      <c r="A52" s="57"/>
      <c r="B52" s="104" t="s">
        <v>195</v>
      </c>
      <c r="C52" s="120">
        <v>855.60295139000004</v>
      </c>
      <c r="D52" s="151">
        <v>725.5958153900001</v>
      </c>
      <c r="E52" s="151">
        <v>0.84805202484541198</v>
      </c>
      <c r="F52" s="119">
        <v>426.57197893</v>
      </c>
      <c r="G52" s="119">
        <v>218.58890473000002</v>
      </c>
      <c r="H52" s="119">
        <v>80.434931730000002</v>
      </c>
      <c r="I52" s="120">
        <v>0</v>
      </c>
      <c r="J52" s="120">
        <v>0</v>
      </c>
      <c r="K52" s="119">
        <f t="shared" si="0"/>
        <v>414.85841711000006</v>
      </c>
      <c r="L52" s="169">
        <f t="shared" si="1"/>
        <v>0.48487258773012309</v>
      </c>
      <c r="M52" s="119">
        <v>350.25957530000005</v>
      </c>
      <c r="N52" s="119">
        <v>64.598841809999996</v>
      </c>
      <c r="O52" s="119">
        <v>0</v>
      </c>
      <c r="P52" s="120">
        <v>0</v>
      </c>
      <c r="Q52" s="114">
        <v>48.487258773012307</v>
      </c>
      <c r="R52" s="114">
        <v>38.736336543166075</v>
      </c>
      <c r="S52" s="160">
        <v>57.174863513651609</v>
      </c>
      <c r="T52" s="111">
        <v>130.007136</v>
      </c>
      <c r="U52" s="120">
        <v>225.69496629000002</v>
      </c>
      <c r="V52" s="120">
        <v>85.042431989999997</v>
      </c>
      <c r="W52" s="120">
        <v>94.586154809999996</v>
      </c>
      <c r="X52" s="119">
        <v>46.169630099999999</v>
      </c>
      <c r="Y52" s="119">
        <v>4.9627942899999997</v>
      </c>
      <c r="Z52" s="119">
        <v>0</v>
      </c>
      <c r="AA52" s="120">
        <v>0</v>
      </c>
      <c r="AB52" s="111">
        <v>54.059100396577378</v>
      </c>
    </row>
    <row r="53" spans="1:28" ht="48" customHeight="1" x14ac:dyDescent="0.3">
      <c r="A53" s="105">
        <v>38</v>
      </c>
      <c r="B53" s="106" t="s">
        <v>196</v>
      </c>
      <c r="C53" s="121">
        <v>89.529951030000007</v>
      </c>
      <c r="D53" s="157">
        <v>41.012300000000003</v>
      </c>
      <c r="E53" s="157"/>
      <c r="F53" s="121">
        <v>41.012300000000003</v>
      </c>
      <c r="G53" s="121">
        <v>0</v>
      </c>
      <c r="H53" s="121">
        <v>0</v>
      </c>
      <c r="I53" s="121">
        <v>0</v>
      </c>
      <c r="J53" s="121">
        <v>0</v>
      </c>
      <c r="K53" s="121">
        <f t="shared" si="0"/>
        <v>41.012300000000003</v>
      </c>
      <c r="L53" s="170">
        <f t="shared" si="1"/>
        <v>0.45808469152694453</v>
      </c>
      <c r="M53" s="121">
        <v>41.012300000000003</v>
      </c>
      <c r="N53" s="121">
        <v>0</v>
      </c>
      <c r="O53" s="121">
        <v>0</v>
      </c>
      <c r="P53" s="121">
        <v>0</v>
      </c>
      <c r="Q53" s="110">
        <v>45.808469152694457</v>
      </c>
      <c r="R53" s="110">
        <v>100.00560838819801</v>
      </c>
      <c r="S53" s="161">
        <v>100</v>
      </c>
      <c r="T53" s="112">
        <v>48.517651030000003</v>
      </c>
      <c r="U53" s="121">
        <v>0</v>
      </c>
      <c r="V53" s="121">
        <v>0</v>
      </c>
      <c r="W53" s="121">
        <v>0.41426565999999998</v>
      </c>
      <c r="X53" s="121">
        <v>0.41426565999999998</v>
      </c>
      <c r="Y53" s="121">
        <v>0</v>
      </c>
      <c r="Z53" s="121">
        <v>0</v>
      </c>
      <c r="AA53" s="121">
        <v>0</v>
      </c>
      <c r="AB53" s="112">
        <v>100</v>
      </c>
    </row>
    <row r="54" spans="1:28" ht="48" customHeight="1" x14ac:dyDescent="0.3">
      <c r="A54" s="105">
        <v>39</v>
      </c>
      <c r="B54" s="107" t="s">
        <v>197</v>
      </c>
      <c r="C54" s="121">
        <v>16.266415200000001</v>
      </c>
      <c r="D54" s="157">
        <v>8.9020952300000005</v>
      </c>
      <c r="E54" s="151">
        <v>0.54726841289530104</v>
      </c>
      <c r="F54" s="121">
        <v>5.8838206700000004</v>
      </c>
      <c r="G54" s="121">
        <v>3.0182745600000001</v>
      </c>
      <c r="H54" s="121">
        <v>0</v>
      </c>
      <c r="I54" s="121">
        <v>0</v>
      </c>
      <c r="J54" s="121">
        <v>0</v>
      </c>
      <c r="K54" s="121">
        <f t="shared" si="0"/>
        <v>5.7459581000000002</v>
      </c>
      <c r="L54" s="170">
        <f t="shared" si="1"/>
        <v>0.35324058985043</v>
      </c>
      <c r="M54" s="121">
        <v>5.7459581000000002</v>
      </c>
      <c r="N54" s="121">
        <v>0</v>
      </c>
      <c r="O54" s="121">
        <v>0</v>
      </c>
      <c r="P54" s="121">
        <v>0</v>
      </c>
      <c r="Q54" s="110">
        <v>35.324058985043003</v>
      </c>
      <c r="R54" s="110">
        <v>36.343820999367487</v>
      </c>
      <c r="S54" s="161">
        <v>64.546131574015973</v>
      </c>
      <c r="T54" s="112">
        <v>7.3643199700000004</v>
      </c>
      <c r="U54" s="121">
        <v>3.1561371299999998</v>
      </c>
      <c r="V54" s="121">
        <v>0</v>
      </c>
      <c r="W54" s="121">
        <v>0.15966538999999999</v>
      </c>
      <c r="X54" s="121">
        <v>0.15966538999999999</v>
      </c>
      <c r="Y54" s="121">
        <v>0</v>
      </c>
      <c r="Z54" s="121">
        <v>0</v>
      </c>
      <c r="AA54" s="121">
        <v>0</v>
      </c>
      <c r="AB54" s="112">
        <v>100</v>
      </c>
    </row>
    <row r="55" spans="1:28" ht="48" customHeight="1" x14ac:dyDescent="0.3">
      <c r="A55" s="105">
        <v>40</v>
      </c>
      <c r="B55" s="106" t="s">
        <v>198</v>
      </c>
      <c r="C55" s="121">
        <v>22.977168979999998</v>
      </c>
      <c r="D55" s="157">
        <v>18.645106200000001</v>
      </c>
      <c r="E55" s="157"/>
      <c r="F55" s="121">
        <v>18.645106200000001</v>
      </c>
      <c r="G55" s="121">
        <v>0</v>
      </c>
      <c r="H55" s="121">
        <v>0</v>
      </c>
      <c r="I55" s="121">
        <v>0</v>
      </c>
      <c r="J55" s="121">
        <v>0</v>
      </c>
      <c r="K55" s="121">
        <f t="shared" si="0"/>
        <v>15.909850540000001</v>
      </c>
      <c r="L55" s="170">
        <f t="shared" si="1"/>
        <v>0.69241996495949532</v>
      </c>
      <c r="M55" s="121">
        <v>15.909850540000001</v>
      </c>
      <c r="N55" s="121">
        <v>0</v>
      </c>
      <c r="O55" s="121">
        <v>0</v>
      </c>
      <c r="P55" s="121">
        <v>0</v>
      </c>
      <c r="Q55" s="110">
        <v>69.241996495949536</v>
      </c>
      <c r="R55" s="110">
        <v>82.820669130661116</v>
      </c>
      <c r="S55" s="161">
        <v>85.329900346719398</v>
      </c>
      <c r="T55" s="112">
        <v>4.3320627799999976</v>
      </c>
      <c r="U55" s="121">
        <v>0</v>
      </c>
      <c r="V55" s="121">
        <v>2.73525566</v>
      </c>
      <c r="W55" s="121">
        <v>12.435</v>
      </c>
      <c r="X55" s="121">
        <v>9.1831494599999992</v>
      </c>
      <c r="Y55" s="121">
        <v>0</v>
      </c>
      <c r="Z55" s="121">
        <v>0</v>
      </c>
      <c r="AA55" s="121">
        <v>0</v>
      </c>
      <c r="AB55" s="112">
        <v>73.849211580217116</v>
      </c>
    </row>
    <row r="56" spans="1:28" ht="48" customHeight="1" x14ac:dyDescent="0.3">
      <c r="A56" s="105">
        <v>41</v>
      </c>
      <c r="B56" s="106" t="s">
        <v>199</v>
      </c>
      <c r="C56" s="121">
        <v>41.09726757</v>
      </c>
      <c r="D56" s="157">
        <v>27.766267980000002</v>
      </c>
      <c r="E56" s="157"/>
      <c r="F56" s="121">
        <v>23.911427710000002</v>
      </c>
      <c r="G56" s="121">
        <v>3.85484027</v>
      </c>
      <c r="H56" s="121">
        <v>0</v>
      </c>
      <c r="I56" s="121">
        <v>0</v>
      </c>
      <c r="J56" s="121">
        <v>0</v>
      </c>
      <c r="K56" s="121">
        <f t="shared" si="0"/>
        <v>23.911427710000002</v>
      </c>
      <c r="L56" s="170">
        <f t="shared" si="1"/>
        <v>0.58182524347323661</v>
      </c>
      <c r="M56" s="121">
        <v>23.911427710000002</v>
      </c>
      <c r="N56" s="121">
        <v>0</v>
      </c>
      <c r="O56" s="121">
        <v>0</v>
      </c>
      <c r="P56" s="121">
        <v>0</v>
      </c>
      <c r="Q56" s="110">
        <v>58.182524347323664</v>
      </c>
      <c r="R56" s="110">
        <v>58.178656228710466</v>
      </c>
      <c r="S56" s="161">
        <v>86.116822495638829</v>
      </c>
      <c r="T56" s="112">
        <v>13.330999589999998</v>
      </c>
      <c r="U56" s="121">
        <v>3.85484027</v>
      </c>
      <c r="V56" s="121">
        <v>0</v>
      </c>
      <c r="W56" s="121">
        <v>1.23619173</v>
      </c>
      <c r="X56" s="121">
        <v>0.28533014000000001</v>
      </c>
      <c r="Y56" s="121">
        <v>0</v>
      </c>
      <c r="Z56" s="121">
        <v>0</v>
      </c>
      <c r="AA56" s="121">
        <v>0</v>
      </c>
      <c r="AB56" s="112">
        <v>23.08138236776588</v>
      </c>
    </row>
    <row r="57" spans="1:28" ht="48" customHeight="1" x14ac:dyDescent="0.3">
      <c r="A57" s="105">
        <v>42</v>
      </c>
      <c r="B57" s="106" t="s">
        <v>200</v>
      </c>
      <c r="C57" s="121">
        <v>122.48759556</v>
      </c>
      <c r="D57" s="157">
        <v>122.48759556</v>
      </c>
      <c r="E57" s="151">
        <v>1</v>
      </c>
      <c r="F57" s="121">
        <v>65.994799999999998</v>
      </c>
      <c r="G57" s="121">
        <v>39.544956890000002</v>
      </c>
      <c r="H57" s="121">
        <v>16.947838669999999</v>
      </c>
      <c r="I57" s="121">
        <v>0</v>
      </c>
      <c r="J57" s="121">
        <v>0</v>
      </c>
      <c r="K57" s="121">
        <f t="shared" si="0"/>
        <v>80.926020550000004</v>
      </c>
      <c r="L57" s="170">
        <f t="shared" si="1"/>
        <v>0.66068747761775404</v>
      </c>
      <c r="M57" s="121">
        <v>65.994799999999998</v>
      </c>
      <c r="N57" s="121">
        <v>14.931220550000001</v>
      </c>
      <c r="O57" s="121">
        <v>0</v>
      </c>
      <c r="P57" s="121">
        <v>0</v>
      </c>
      <c r="Q57" s="110">
        <v>66.068747761775398</v>
      </c>
      <c r="R57" s="110">
        <v>45.215119315007271</v>
      </c>
      <c r="S57" s="161">
        <v>66.068747761775398</v>
      </c>
      <c r="T57" s="112">
        <v>0</v>
      </c>
      <c r="U57" s="121">
        <v>32.693684079999997</v>
      </c>
      <c r="V57" s="121">
        <v>8.8678909299999997</v>
      </c>
      <c r="W57" s="121">
        <v>44.411845929999998</v>
      </c>
      <c r="X57" s="121">
        <v>24.710906999999999</v>
      </c>
      <c r="Y57" s="121">
        <v>4.4611008099999996</v>
      </c>
      <c r="Z57" s="121">
        <v>0</v>
      </c>
      <c r="AA57" s="121">
        <v>0</v>
      </c>
      <c r="AB57" s="112">
        <v>65.685195467848004</v>
      </c>
    </row>
    <row r="58" spans="1:28" ht="48" customHeight="1" x14ac:dyDescent="0.3">
      <c r="A58" s="105">
        <v>43</v>
      </c>
      <c r="B58" s="107" t="s">
        <v>201</v>
      </c>
      <c r="C58" s="121">
        <v>180.04990950999999</v>
      </c>
      <c r="D58" s="157">
        <v>123.58780688</v>
      </c>
      <c r="E58" s="157"/>
      <c r="F58" s="121">
        <v>99.553524350000004</v>
      </c>
      <c r="G58" s="121">
        <v>24.034282529999999</v>
      </c>
      <c r="H58" s="121">
        <v>0</v>
      </c>
      <c r="I58" s="121">
        <v>0</v>
      </c>
      <c r="J58" s="121">
        <v>0</v>
      </c>
      <c r="K58" s="121">
        <f t="shared" si="0"/>
        <v>26.114238950000001</v>
      </c>
      <c r="L58" s="170">
        <f t="shared" si="1"/>
        <v>0.14503888961160302</v>
      </c>
      <c r="M58" s="121">
        <v>26.114238950000001</v>
      </c>
      <c r="N58" s="121">
        <v>0</v>
      </c>
      <c r="O58" s="121">
        <v>0</v>
      </c>
      <c r="P58" s="121">
        <v>0</v>
      </c>
      <c r="Q58" s="110">
        <v>14.503888961160301</v>
      </c>
      <c r="R58" s="110">
        <v>14.503881671757846</v>
      </c>
      <c r="S58" s="161">
        <v>21.130109522338341</v>
      </c>
      <c r="T58" s="112">
        <v>56.46210262999999</v>
      </c>
      <c r="U58" s="121">
        <v>24.034282529999999</v>
      </c>
      <c r="V58" s="121">
        <v>73.439285400000003</v>
      </c>
      <c r="W58" s="121">
        <v>29.920916699999999</v>
      </c>
      <c r="X58" s="121">
        <v>11.41631245</v>
      </c>
      <c r="Y58" s="121">
        <v>0</v>
      </c>
      <c r="Z58" s="121">
        <v>0</v>
      </c>
      <c r="AA58" s="121">
        <v>0</v>
      </c>
      <c r="AB58" s="112">
        <v>38.154955493058139</v>
      </c>
    </row>
    <row r="59" spans="1:28" ht="48" customHeight="1" x14ac:dyDescent="0.3">
      <c r="A59" s="56">
        <v>44</v>
      </c>
      <c r="B59" s="107" t="s">
        <v>202</v>
      </c>
      <c r="C59" s="121">
        <v>383.19464354000002</v>
      </c>
      <c r="D59" s="157">
        <v>383.19464354000002</v>
      </c>
      <c r="E59" s="151">
        <v>1</v>
      </c>
      <c r="F59" s="121">
        <v>171.571</v>
      </c>
      <c r="G59" s="121">
        <v>148.13655048000001</v>
      </c>
      <c r="H59" s="121">
        <v>63.487093059999999</v>
      </c>
      <c r="I59" s="121">
        <v>0</v>
      </c>
      <c r="J59" s="121">
        <v>0</v>
      </c>
      <c r="K59" s="121">
        <f t="shared" si="0"/>
        <v>221.23862126</v>
      </c>
      <c r="L59" s="170">
        <f t="shared" si="1"/>
        <v>0.57735311541980328</v>
      </c>
      <c r="M59" s="121">
        <v>171.571</v>
      </c>
      <c r="N59" s="121">
        <v>49.667621259999997</v>
      </c>
      <c r="O59" s="121">
        <v>0</v>
      </c>
      <c r="P59" s="121">
        <v>0</v>
      </c>
      <c r="Q59" s="110">
        <v>57.73531154198033</v>
      </c>
      <c r="R59" s="110">
        <v>37.194213587303722</v>
      </c>
      <c r="S59" s="161">
        <v>57.73531154198033</v>
      </c>
      <c r="T59" s="112">
        <v>0</v>
      </c>
      <c r="U59" s="121">
        <v>161.95602228000001</v>
      </c>
      <c r="V59" s="121">
        <v>0</v>
      </c>
      <c r="W59" s="121">
        <v>6.0082693999999996</v>
      </c>
      <c r="X59" s="121">
        <v>0</v>
      </c>
      <c r="Y59" s="121">
        <v>0.50169348000000002</v>
      </c>
      <c r="Z59" s="121">
        <v>0</v>
      </c>
      <c r="AA59" s="121">
        <v>0</v>
      </c>
      <c r="AB59" s="112">
        <v>8.3500496831916369</v>
      </c>
    </row>
    <row r="60" spans="1:28" ht="48" customHeight="1" x14ac:dyDescent="0.3">
      <c r="A60" s="57"/>
      <c r="B60" s="104" t="s">
        <v>203</v>
      </c>
      <c r="C60" s="120">
        <v>12596.182039520003</v>
      </c>
      <c r="D60" s="151">
        <v>9544.2891396799987</v>
      </c>
      <c r="E60" s="151">
        <v>0.75771286170167951</v>
      </c>
      <c r="F60" s="119">
        <v>5904.2426043999994</v>
      </c>
      <c r="G60" s="119">
        <v>2182.49220986</v>
      </c>
      <c r="H60" s="119">
        <v>1457.5543254199999</v>
      </c>
      <c r="I60" s="120">
        <v>0</v>
      </c>
      <c r="J60" s="120">
        <v>0</v>
      </c>
      <c r="K60" s="119">
        <f t="shared" si="0"/>
        <v>4985.2583503000014</v>
      </c>
      <c r="L60" s="169">
        <f t="shared" si="1"/>
        <v>0.39577534959870841</v>
      </c>
      <c r="M60" s="119">
        <v>4465.9779513500007</v>
      </c>
      <c r="N60" s="119">
        <v>517.17769895000004</v>
      </c>
      <c r="O60" s="119">
        <v>2.1027</v>
      </c>
      <c r="P60" s="120">
        <v>149.96017295999999</v>
      </c>
      <c r="Q60" s="114">
        <v>39.577534959870839</v>
      </c>
      <c r="R60" s="114">
        <v>28.137275416068636</v>
      </c>
      <c r="S60" s="160">
        <v>52.23289317141483</v>
      </c>
      <c r="T60" s="111">
        <v>3051.8928998400006</v>
      </c>
      <c r="U60" s="120">
        <v>2975.1523686800001</v>
      </c>
      <c r="V60" s="120">
        <v>1583.8784206999999</v>
      </c>
      <c r="W60" s="120">
        <v>2728.4107962600001</v>
      </c>
      <c r="X60" s="119">
        <v>789.91155354000011</v>
      </c>
      <c r="Y60" s="119">
        <v>24.065941719999998</v>
      </c>
      <c r="Z60" s="119">
        <v>0</v>
      </c>
      <c r="AA60" s="120">
        <v>3.4987213100000001</v>
      </c>
      <c r="AB60" s="111">
        <v>29.833392258078177</v>
      </c>
    </row>
    <row r="61" spans="1:28" ht="48" customHeight="1" x14ac:dyDescent="0.3">
      <c r="A61" s="56">
        <v>45</v>
      </c>
      <c r="B61" s="107" t="s">
        <v>204</v>
      </c>
      <c r="C61" s="121">
        <v>805.81835775000002</v>
      </c>
      <c r="D61" s="157">
        <v>677.53444522999996</v>
      </c>
      <c r="E61" s="157"/>
      <c r="F61" s="121">
        <v>488.70853103000002</v>
      </c>
      <c r="G61" s="121">
        <v>94.4129571</v>
      </c>
      <c r="H61" s="121">
        <v>94.4129571</v>
      </c>
      <c r="I61" s="121">
        <v>0</v>
      </c>
      <c r="J61" s="121">
        <v>0</v>
      </c>
      <c r="K61" s="121">
        <f t="shared" si="0"/>
        <v>218.98740846000001</v>
      </c>
      <c r="L61" s="170">
        <f t="shared" si="1"/>
        <v>0.27175778058898409</v>
      </c>
      <c r="M61" s="121">
        <v>218.98740846000001</v>
      </c>
      <c r="N61" s="121">
        <v>0</v>
      </c>
      <c r="O61" s="121">
        <v>0</v>
      </c>
      <c r="P61" s="121">
        <v>0</v>
      </c>
      <c r="Q61" s="110">
        <v>27.175778058898409</v>
      </c>
      <c r="R61" s="110">
        <v>19.556288597760275</v>
      </c>
      <c r="S61" s="161">
        <v>32.321221452536072</v>
      </c>
      <c r="T61" s="112">
        <v>128.28391252</v>
      </c>
      <c r="U61" s="121">
        <v>450.15871175000001</v>
      </c>
      <c r="V61" s="121">
        <v>8.3883250199999999</v>
      </c>
      <c r="W61" s="121">
        <v>11.310899640000001</v>
      </c>
      <c r="X61" s="121">
        <v>2.2356429100000001</v>
      </c>
      <c r="Y61" s="121">
        <v>0</v>
      </c>
      <c r="Z61" s="121">
        <v>0</v>
      </c>
      <c r="AA61" s="121">
        <v>0</v>
      </c>
      <c r="AB61" s="112">
        <v>19.765385434893666</v>
      </c>
    </row>
    <row r="62" spans="1:28" ht="48" customHeight="1" x14ac:dyDescent="0.3">
      <c r="A62" s="105">
        <v>46</v>
      </c>
      <c r="B62" s="107" t="s">
        <v>205</v>
      </c>
      <c r="C62" s="121">
        <v>1943.5360149200001</v>
      </c>
      <c r="D62" s="157">
        <v>1266.8799505299999</v>
      </c>
      <c r="E62" s="157"/>
      <c r="F62" s="121">
        <v>673.47753582999997</v>
      </c>
      <c r="G62" s="121">
        <v>302.8844838</v>
      </c>
      <c r="H62" s="121">
        <v>290.51793090000001</v>
      </c>
      <c r="I62" s="121">
        <v>0</v>
      </c>
      <c r="J62" s="121">
        <v>0</v>
      </c>
      <c r="K62" s="121">
        <f t="shared" si="0"/>
        <v>565.51815881000005</v>
      </c>
      <c r="L62" s="170">
        <f t="shared" si="1"/>
        <v>0.2909738509956441</v>
      </c>
      <c r="M62" s="121">
        <v>565.51815881000005</v>
      </c>
      <c r="N62" s="121">
        <v>0</v>
      </c>
      <c r="O62" s="121">
        <v>0</v>
      </c>
      <c r="P62" s="121">
        <v>0</v>
      </c>
      <c r="Q62" s="110">
        <v>29.097385099564409</v>
      </c>
      <c r="R62" s="110">
        <v>19.442700327644538</v>
      </c>
      <c r="S62" s="161">
        <v>44.638654086633487</v>
      </c>
      <c r="T62" s="112">
        <v>676.65606439000021</v>
      </c>
      <c r="U62" s="121">
        <v>595.00897452000004</v>
      </c>
      <c r="V62" s="121">
        <v>106.3528172</v>
      </c>
      <c r="W62" s="121">
        <v>127.19941532</v>
      </c>
      <c r="X62" s="121">
        <v>25.203693229999999</v>
      </c>
      <c r="Y62" s="121">
        <v>0</v>
      </c>
      <c r="Z62" s="121">
        <v>0</v>
      </c>
      <c r="AA62" s="121">
        <v>0</v>
      </c>
      <c r="AB62" s="112">
        <v>19.814315314731743</v>
      </c>
    </row>
    <row r="63" spans="1:28" ht="48" customHeight="1" x14ac:dyDescent="0.3">
      <c r="A63" s="56">
        <v>47</v>
      </c>
      <c r="B63" s="106" t="s">
        <v>206</v>
      </c>
      <c r="C63" s="121">
        <v>620.08089784000003</v>
      </c>
      <c r="D63" s="157">
        <v>456.62115771999999</v>
      </c>
      <c r="E63" s="151">
        <v>0.73638965385097588</v>
      </c>
      <c r="F63" s="121">
        <v>288.83164191999998</v>
      </c>
      <c r="G63" s="121">
        <v>90.322316700000002</v>
      </c>
      <c r="H63" s="121">
        <v>77.467199100000002</v>
      </c>
      <c r="I63" s="121">
        <v>0</v>
      </c>
      <c r="J63" s="121">
        <v>0</v>
      </c>
      <c r="K63" s="121">
        <f t="shared" si="0"/>
        <v>256.92920745999999</v>
      </c>
      <c r="L63" s="170">
        <f t="shared" si="1"/>
        <v>0.41434788324393057</v>
      </c>
      <c r="M63" s="121">
        <v>256.92920745999999</v>
      </c>
      <c r="N63" s="121">
        <v>0</v>
      </c>
      <c r="O63" s="121">
        <v>0</v>
      </c>
      <c r="P63" s="121">
        <v>0</v>
      </c>
      <c r="Q63" s="110">
        <v>41.434788324393054</v>
      </c>
      <c r="R63" s="110">
        <v>29.253012348855744</v>
      </c>
      <c r="S63" s="161">
        <v>56.267477561245407</v>
      </c>
      <c r="T63" s="112">
        <v>163.45974012000005</v>
      </c>
      <c r="U63" s="121">
        <v>173.9368963</v>
      </c>
      <c r="V63" s="121">
        <v>25.755053960000001</v>
      </c>
      <c r="W63" s="121">
        <v>51.454838080000002</v>
      </c>
      <c r="X63" s="121">
        <v>14.21721073</v>
      </c>
      <c r="Y63" s="121">
        <v>0</v>
      </c>
      <c r="Z63" s="121">
        <v>0</v>
      </c>
      <c r="AA63" s="121">
        <v>0</v>
      </c>
      <c r="AB63" s="112">
        <v>27.630464423764444</v>
      </c>
    </row>
    <row r="64" spans="1:28" ht="48" customHeight="1" x14ac:dyDescent="0.3">
      <c r="A64" s="105">
        <v>48</v>
      </c>
      <c r="B64" s="106" t="s">
        <v>207</v>
      </c>
      <c r="C64" s="121">
        <v>423.50230324</v>
      </c>
      <c r="D64" s="157">
        <v>325.09124197</v>
      </c>
      <c r="E64" s="157"/>
      <c r="F64" s="121">
        <v>229.07552032999999</v>
      </c>
      <c r="G64" s="121">
        <v>96.015721639999995</v>
      </c>
      <c r="H64" s="121">
        <v>0</v>
      </c>
      <c r="I64" s="121">
        <v>0</v>
      </c>
      <c r="J64" s="121">
        <v>0</v>
      </c>
      <c r="K64" s="121">
        <f t="shared" si="0"/>
        <v>138.77540098</v>
      </c>
      <c r="L64" s="170">
        <f t="shared" si="1"/>
        <v>0.32768511509453485</v>
      </c>
      <c r="M64" s="121">
        <v>87.644131099999996</v>
      </c>
      <c r="N64" s="121">
        <v>51.131269879999998</v>
      </c>
      <c r="O64" s="121">
        <v>0</v>
      </c>
      <c r="P64" s="121">
        <v>0</v>
      </c>
      <c r="Q64" s="110">
        <v>32.768511509453482</v>
      </c>
      <c r="R64" s="110">
        <v>32.904659390634258</v>
      </c>
      <c r="S64" s="161">
        <v>42.688138917260169</v>
      </c>
      <c r="T64" s="112">
        <v>98.411061270000019</v>
      </c>
      <c r="U64" s="121">
        <v>0</v>
      </c>
      <c r="V64" s="121">
        <v>186.31584099</v>
      </c>
      <c r="W64" s="121">
        <v>183.42629568999999</v>
      </c>
      <c r="X64" s="121">
        <v>30.486323209999998</v>
      </c>
      <c r="Y64" s="121">
        <v>0.55256554000000002</v>
      </c>
      <c r="Z64" s="121">
        <v>0</v>
      </c>
      <c r="AA64" s="121">
        <v>2.8702459999999999E-2</v>
      </c>
      <c r="AB64" s="112">
        <v>16.921722500713496</v>
      </c>
    </row>
    <row r="65" spans="1:28" ht="48" customHeight="1" x14ac:dyDescent="0.3">
      <c r="A65" s="56">
        <v>49</v>
      </c>
      <c r="B65" s="106" t="s">
        <v>208</v>
      </c>
      <c r="C65" s="121">
        <v>3424.1909140399998</v>
      </c>
      <c r="D65" s="157">
        <v>3028.6888293100001</v>
      </c>
      <c r="E65" s="151">
        <v>0.88449765370606326</v>
      </c>
      <c r="F65" s="121">
        <v>1649.3287640599999</v>
      </c>
      <c r="G65" s="121">
        <v>871.06922104</v>
      </c>
      <c r="H65" s="121">
        <v>508.29084420999999</v>
      </c>
      <c r="I65" s="121">
        <v>0</v>
      </c>
      <c r="J65" s="121">
        <v>0</v>
      </c>
      <c r="K65" s="121">
        <f t="shared" si="0"/>
        <v>1883.8505385999999</v>
      </c>
      <c r="L65" s="170">
        <f t="shared" si="1"/>
        <v>0.55015931818397257</v>
      </c>
      <c r="M65" s="121">
        <v>1415.7014095300001</v>
      </c>
      <c r="N65" s="121">
        <v>466.04642906999999</v>
      </c>
      <c r="O65" s="121">
        <v>2.1027</v>
      </c>
      <c r="P65" s="121">
        <v>0</v>
      </c>
      <c r="Q65" s="110">
        <v>55.015931818397256</v>
      </c>
      <c r="R65" s="110">
        <v>36.804810375716272</v>
      </c>
      <c r="S65" s="161">
        <v>62.200200970437137</v>
      </c>
      <c r="T65" s="112">
        <v>395.50208472999992</v>
      </c>
      <c r="U65" s="121">
        <v>19.83834697</v>
      </c>
      <c r="V65" s="121">
        <v>1124.9999437399999</v>
      </c>
      <c r="W65" s="121">
        <v>724.14822857000001</v>
      </c>
      <c r="X65" s="121">
        <v>287.98367402000002</v>
      </c>
      <c r="Y65" s="121">
        <v>1.43079069</v>
      </c>
      <c r="Z65" s="121">
        <v>0</v>
      </c>
      <c r="AA65" s="121">
        <v>0.36254550000000002</v>
      </c>
      <c r="AB65" s="112">
        <v>39.966191076862337</v>
      </c>
    </row>
    <row r="66" spans="1:28" ht="48" customHeight="1" x14ac:dyDescent="0.3">
      <c r="A66" s="56">
        <v>50</v>
      </c>
      <c r="B66" s="106" t="s">
        <v>209</v>
      </c>
      <c r="C66" s="121">
        <v>339.51093687000002</v>
      </c>
      <c r="D66" s="157">
        <v>281.11727149000001</v>
      </c>
      <c r="E66" s="151">
        <v>0.82800652633361504</v>
      </c>
      <c r="F66" s="121">
        <v>281.11727149000001</v>
      </c>
      <c r="G66" s="121">
        <v>0</v>
      </c>
      <c r="H66" s="121">
        <v>0</v>
      </c>
      <c r="I66" s="121">
        <v>0</v>
      </c>
      <c r="J66" s="121">
        <v>0</v>
      </c>
      <c r="K66" s="121">
        <f t="shared" si="0"/>
        <v>177.46457627999999</v>
      </c>
      <c r="L66" s="170">
        <f t="shared" si="1"/>
        <v>0.52270650812039032</v>
      </c>
      <c r="M66" s="121">
        <v>177.46457627999999</v>
      </c>
      <c r="N66" s="121">
        <v>0</v>
      </c>
      <c r="O66" s="121">
        <v>0</v>
      </c>
      <c r="P66" s="121">
        <v>145.48648832000001</v>
      </c>
      <c r="Q66" s="110">
        <v>52.27065081203903</v>
      </c>
      <c r="R66" s="110">
        <v>63.334966552462525</v>
      </c>
      <c r="S66" s="161">
        <v>63.128307748360037</v>
      </c>
      <c r="T66" s="112">
        <v>58.393665380000016</v>
      </c>
      <c r="U66" s="121">
        <v>6.9430490699999998</v>
      </c>
      <c r="V66" s="121">
        <v>96.709646140000004</v>
      </c>
      <c r="W66" s="121">
        <v>44.642619600000003</v>
      </c>
      <c r="X66" s="121">
        <v>31.39249779</v>
      </c>
      <c r="Y66" s="121">
        <v>0</v>
      </c>
      <c r="Z66" s="121">
        <v>0</v>
      </c>
      <c r="AA66" s="121">
        <v>2.9691119700000002</v>
      </c>
      <c r="AB66" s="112">
        <v>70.319569217215019</v>
      </c>
    </row>
    <row r="67" spans="1:28" ht="48" customHeight="1" x14ac:dyDescent="0.3">
      <c r="A67" s="105">
        <v>51</v>
      </c>
      <c r="B67" s="107" t="s">
        <v>210</v>
      </c>
      <c r="C67" s="121">
        <v>612.72043330999998</v>
      </c>
      <c r="D67" s="157">
        <v>395.93878332000003</v>
      </c>
      <c r="E67" s="157"/>
      <c r="F67" s="121">
        <v>311.13642333000001</v>
      </c>
      <c r="G67" s="121">
        <v>84.802359989999999</v>
      </c>
      <c r="H67" s="121">
        <v>0</v>
      </c>
      <c r="I67" s="121">
        <v>0</v>
      </c>
      <c r="J67" s="121">
        <v>0</v>
      </c>
      <c r="K67" s="121">
        <f t="shared" si="0"/>
        <v>187.90601823</v>
      </c>
      <c r="L67" s="170">
        <f t="shared" si="1"/>
        <v>0.30667496628912122</v>
      </c>
      <c r="M67" s="121">
        <v>187.90601823</v>
      </c>
      <c r="N67" s="121">
        <v>0</v>
      </c>
      <c r="O67" s="121">
        <v>0</v>
      </c>
      <c r="P67" s="121">
        <v>0</v>
      </c>
      <c r="Q67" s="110">
        <v>30.667496628912122</v>
      </c>
      <c r="R67" s="110">
        <v>30.667518316686248</v>
      </c>
      <c r="S67" s="161">
        <v>47.458351176003198</v>
      </c>
      <c r="T67" s="112">
        <v>216.78164998999995</v>
      </c>
      <c r="U67" s="121">
        <v>208.03276509</v>
      </c>
      <c r="V67" s="121">
        <v>0</v>
      </c>
      <c r="W67" s="121">
        <v>83.316756679999997</v>
      </c>
      <c r="X67" s="121">
        <v>19.495147280000001</v>
      </c>
      <c r="Y67" s="121">
        <v>0</v>
      </c>
      <c r="Z67" s="121">
        <v>0</v>
      </c>
      <c r="AA67" s="121">
        <v>0</v>
      </c>
      <c r="AB67" s="112">
        <v>23.398831227764017</v>
      </c>
    </row>
    <row r="68" spans="1:28" ht="48" customHeight="1" x14ac:dyDescent="0.3">
      <c r="A68" s="105">
        <v>52</v>
      </c>
      <c r="B68" s="107" t="s">
        <v>211</v>
      </c>
      <c r="C68" s="121">
        <v>540.99256330000003</v>
      </c>
      <c r="D68" s="157">
        <v>293.36144757</v>
      </c>
      <c r="E68" s="157"/>
      <c r="F68" s="121">
        <v>120.88875217</v>
      </c>
      <c r="G68" s="121">
        <v>86.236347699999996</v>
      </c>
      <c r="H68" s="121">
        <v>86.236347699999996</v>
      </c>
      <c r="I68" s="121">
        <v>0</v>
      </c>
      <c r="J68" s="121">
        <v>0</v>
      </c>
      <c r="K68" s="121">
        <f t="shared" si="0"/>
        <v>83.934881599999997</v>
      </c>
      <c r="L68" s="170">
        <f t="shared" si="1"/>
        <v>0.15514978817454661</v>
      </c>
      <c r="M68" s="121">
        <v>83.934881599999997</v>
      </c>
      <c r="N68" s="121">
        <v>0</v>
      </c>
      <c r="O68" s="121">
        <v>0</v>
      </c>
      <c r="P68" s="121">
        <v>0</v>
      </c>
      <c r="Q68" s="110">
        <v>15.514978817454661</v>
      </c>
      <c r="R68" s="110">
        <v>10.139144703622724</v>
      </c>
      <c r="S68" s="161">
        <v>28.61142194901803</v>
      </c>
      <c r="T68" s="112">
        <v>247.63111573000003</v>
      </c>
      <c r="U68" s="121">
        <v>209.42656597000001</v>
      </c>
      <c r="V68" s="121">
        <v>0</v>
      </c>
      <c r="W68" s="121">
        <v>39.770647910000001</v>
      </c>
      <c r="X68" s="121">
        <v>21.464249989999999</v>
      </c>
      <c r="Y68" s="121">
        <v>0</v>
      </c>
      <c r="Z68" s="121">
        <v>0</v>
      </c>
      <c r="AA68" s="121">
        <v>0</v>
      </c>
      <c r="AB68" s="112">
        <v>53.970078733876981</v>
      </c>
    </row>
    <row r="69" spans="1:28" ht="48" customHeight="1" x14ac:dyDescent="0.3">
      <c r="A69" s="105">
        <v>53</v>
      </c>
      <c r="B69" s="106" t="s">
        <v>212</v>
      </c>
      <c r="C69" s="121">
        <v>136.18009544</v>
      </c>
      <c r="D69" s="157">
        <v>86.017678499999988</v>
      </c>
      <c r="E69" s="151">
        <v>0.63164648418019931</v>
      </c>
      <c r="F69" s="121">
        <v>64.519499999999994</v>
      </c>
      <c r="G69" s="121">
        <v>21.498178500000002</v>
      </c>
      <c r="H69" s="121">
        <v>0</v>
      </c>
      <c r="I69" s="121">
        <v>0</v>
      </c>
      <c r="J69" s="121">
        <v>0</v>
      </c>
      <c r="K69" s="121">
        <f t="shared" si="0"/>
        <v>64.519499999999994</v>
      </c>
      <c r="L69" s="170">
        <f t="shared" si="1"/>
        <v>0.47378069307071996</v>
      </c>
      <c r="M69" s="121">
        <v>64.519499999999994</v>
      </c>
      <c r="N69" s="121">
        <v>0</v>
      </c>
      <c r="O69" s="121">
        <v>0</v>
      </c>
      <c r="P69" s="121">
        <v>0</v>
      </c>
      <c r="Q69" s="110">
        <v>47.378069307071996</v>
      </c>
      <c r="R69" s="110">
        <v>47.378102511381989</v>
      </c>
      <c r="S69" s="161">
        <v>75.007255630596916</v>
      </c>
      <c r="T69" s="112">
        <v>50.162416940000007</v>
      </c>
      <c r="U69" s="121">
        <v>21.498178500000002</v>
      </c>
      <c r="V69" s="121">
        <v>0</v>
      </c>
      <c r="W69" s="121">
        <v>138.47223</v>
      </c>
      <c r="X69" s="121">
        <v>65.069024999999996</v>
      </c>
      <c r="Y69" s="121">
        <v>22.020961499999999</v>
      </c>
      <c r="Z69" s="121">
        <v>0</v>
      </c>
      <c r="AA69" s="121">
        <v>0</v>
      </c>
      <c r="AB69" s="112">
        <v>62.893467159444171</v>
      </c>
    </row>
    <row r="70" spans="1:28" ht="48" customHeight="1" x14ac:dyDescent="0.3">
      <c r="A70" s="105">
        <v>54</v>
      </c>
      <c r="B70" s="107" t="s">
        <v>213</v>
      </c>
      <c r="C70" s="121">
        <v>1963.51979209</v>
      </c>
      <c r="D70" s="157">
        <v>1523.0370863399999</v>
      </c>
      <c r="E70" s="157"/>
      <c r="F70" s="121">
        <v>956.64993107999999</v>
      </c>
      <c r="G70" s="121">
        <v>283.19357762999999</v>
      </c>
      <c r="H70" s="121">
        <v>283.19357762999999</v>
      </c>
      <c r="I70" s="121">
        <v>0</v>
      </c>
      <c r="J70" s="121">
        <v>0</v>
      </c>
      <c r="K70" s="121">
        <f t="shared" si="0"/>
        <v>739.15102139999999</v>
      </c>
      <c r="L70" s="170">
        <f t="shared" si="1"/>
        <v>0.37644184916172224</v>
      </c>
      <c r="M70" s="121">
        <v>739.15102139999999</v>
      </c>
      <c r="N70" s="121">
        <v>0</v>
      </c>
      <c r="O70" s="121">
        <v>0</v>
      </c>
      <c r="P70" s="121">
        <v>0</v>
      </c>
      <c r="Q70" s="110">
        <v>37.644184916172222</v>
      </c>
      <c r="R70" s="110">
        <v>25.423705647449722</v>
      </c>
      <c r="S70" s="161">
        <v>48.531386926121989</v>
      </c>
      <c r="T70" s="112">
        <v>440.48270575000009</v>
      </c>
      <c r="U70" s="121">
        <v>783.88606493999998</v>
      </c>
      <c r="V70" s="121">
        <v>0</v>
      </c>
      <c r="W70" s="121">
        <v>1019.6839856399999</v>
      </c>
      <c r="X70" s="121">
        <v>260.15558826</v>
      </c>
      <c r="Y70" s="121">
        <v>0</v>
      </c>
      <c r="Z70" s="121">
        <v>0</v>
      </c>
      <c r="AA70" s="121">
        <v>0</v>
      </c>
      <c r="AB70" s="112">
        <v>25.513354325822284</v>
      </c>
    </row>
    <row r="71" spans="1:28" ht="48" customHeight="1" x14ac:dyDescent="0.3">
      <c r="A71" s="105">
        <v>55</v>
      </c>
      <c r="B71" s="106" t="s">
        <v>214</v>
      </c>
      <c r="C71" s="121">
        <v>816.73485556000003</v>
      </c>
      <c r="D71" s="157">
        <v>627.90356466999992</v>
      </c>
      <c r="E71" s="157"/>
      <c r="F71" s="121">
        <v>393.04187575999998</v>
      </c>
      <c r="G71" s="121">
        <v>117.42622013</v>
      </c>
      <c r="H71" s="121">
        <v>117.43546877999999</v>
      </c>
      <c r="I71" s="121">
        <v>0</v>
      </c>
      <c r="J71" s="121">
        <v>0</v>
      </c>
      <c r="K71" s="121">
        <f t="shared" si="0"/>
        <v>266.24138348000002</v>
      </c>
      <c r="L71" s="170">
        <f t="shared" si="1"/>
        <v>0.325982638879113</v>
      </c>
      <c r="M71" s="121">
        <v>266.24138348000002</v>
      </c>
      <c r="N71" s="121">
        <v>0</v>
      </c>
      <c r="O71" s="121">
        <v>0</v>
      </c>
      <c r="P71" s="121">
        <v>0</v>
      </c>
      <c r="Q71" s="110">
        <v>32.598263887911301</v>
      </c>
      <c r="R71" s="110">
        <v>22.047697730152294</v>
      </c>
      <c r="S71" s="161">
        <v>42.401635929543644</v>
      </c>
      <c r="T71" s="112">
        <v>188.83129089000005</v>
      </c>
      <c r="U71" s="121">
        <v>361.66218119000001</v>
      </c>
      <c r="V71" s="121">
        <v>0</v>
      </c>
      <c r="W71" s="121">
        <v>24.644186380000001</v>
      </c>
      <c r="X71" s="121">
        <v>5.4334974999999996</v>
      </c>
      <c r="Y71" s="121">
        <v>0</v>
      </c>
      <c r="Z71" s="121">
        <v>0</v>
      </c>
      <c r="AA71" s="121">
        <v>0</v>
      </c>
      <c r="AB71" s="112">
        <v>22.047786103458286</v>
      </c>
    </row>
    <row r="72" spans="1:28" ht="48" customHeight="1" x14ac:dyDescent="0.3">
      <c r="A72" s="105">
        <v>56</v>
      </c>
      <c r="B72" s="107" t="s">
        <v>215</v>
      </c>
      <c r="C72" s="121">
        <v>611.11035017999995</v>
      </c>
      <c r="D72" s="157">
        <v>339.82818424000004</v>
      </c>
      <c r="E72" s="151">
        <v>0.5560831757143454</v>
      </c>
      <c r="F72" s="121">
        <v>241.86388919000001</v>
      </c>
      <c r="G72" s="121">
        <v>97.964295050000004</v>
      </c>
      <c r="H72" s="121">
        <v>0</v>
      </c>
      <c r="I72" s="121">
        <v>0</v>
      </c>
      <c r="J72" s="121">
        <v>0</v>
      </c>
      <c r="K72" s="121">
        <f t="shared" si="0"/>
        <v>235.45039374000001</v>
      </c>
      <c r="L72" s="170">
        <f t="shared" si="1"/>
        <v>0.38528294222254472</v>
      </c>
      <c r="M72" s="121">
        <v>235.45039374000001</v>
      </c>
      <c r="N72" s="121">
        <v>0</v>
      </c>
      <c r="O72" s="121">
        <v>0</v>
      </c>
      <c r="P72" s="121">
        <v>4.4736846400000001</v>
      </c>
      <c r="Q72" s="110">
        <v>38.528294222254473</v>
      </c>
      <c r="R72" s="110">
        <v>25.110423153381824</v>
      </c>
      <c r="S72" s="161">
        <v>69.285128385265324</v>
      </c>
      <c r="T72" s="112">
        <v>271.28216593999991</v>
      </c>
      <c r="U72" s="121">
        <v>104.3777905</v>
      </c>
      <c r="V72" s="121">
        <v>0</v>
      </c>
      <c r="W72" s="121">
        <v>51.019735740000002</v>
      </c>
      <c r="X72" s="121">
        <v>7.28197092</v>
      </c>
      <c r="Y72" s="121">
        <v>0</v>
      </c>
      <c r="Z72" s="121">
        <v>0</v>
      </c>
      <c r="AA72" s="121">
        <v>0.13836138000000001</v>
      </c>
      <c r="AB72" s="112">
        <v>14.27285111218414</v>
      </c>
    </row>
    <row r="73" spans="1:28" ht="48" customHeight="1" x14ac:dyDescent="0.3">
      <c r="A73" s="105">
        <v>57</v>
      </c>
      <c r="B73" s="107" t="s">
        <v>216</v>
      </c>
      <c r="C73" s="121">
        <v>265.02536859000003</v>
      </c>
      <c r="D73" s="157">
        <v>169.02183837999999</v>
      </c>
      <c r="E73" s="151">
        <v>0.63775720520355328</v>
      </c>
      <c r="F73" s="121">
        <v>132.35530779999999</v>
      </c>
      <c r="G73" s="121">
        <v>36.66653058</v>
      </c>
      <c r="H73" s="121">
        <v>0</v>
      </c>
      <c r="I73" s="121">
        <v>0</v>
      </c>
      <c r="J73" s="121">
        <v>0</v>
      </c>
      <c r="K73" s="121">
        <f t="shared" si="0"/>
        <v>96.998514150000005</v>
      </c>
      <c r="L73" s="170">
        <f t="shared" si="1"/>
        <v>0.36599709177297213</v>
      </c>
      <c r="M73" s="121">
        <v>96.998514150000005</v>
      </c>
      <c r="N73" s="121">
        <v>0</v>
      </c>
      <c r="O73" s="121">
        <v>0</v>
      </c>
      <c r="P73" s="121">
        <v>0</v>
      </c>
      <c r="Q73" s="110">
        <v>36.599709177297214</v>
      </c>
      <c r="R73" s="110">
        <v>36.599069595894811</v>
      </c>
      <c r="S73" s="161">
        <v>57.388154737688403</v>
      </c>
      <c r="T73" s="112">
        <v>96.003530210000037</v>
      </c>
      <c r="U73" s="121">
        <v>36.66653058</v>
      </c>
      <c r="V73" s="121">
        <v>35.35679365</v>
      </c>
      <c r="W73" s="121">
        <v>212.97789241999999</v>
      </c>
      <c r="X73" s="121">
        <v>18.856075820000001</v>
      </c>
      <c r="Y73" s="121">
        <v>0</v>
      </c>
      <c r="Z73" s="121">
        <v>0</v>
      </c>
      <c r="AA73" s="121">
        <v>0</v>
      </c>
      <c r="AB73" s="112">
        <v>8.8535366773257138</v>
      </c>
    </row>
    <row r="74" spans="1:28" ht="48" customHeight="1" x14ac:dyDescent="0.3">
      <c r="A74" s="105">
        <v>58</v>
      </c>
      <c r="B74" s="106" t="s">
        <v>217</v>
      </c>
      <c r="C74" s="121">
        <v>93.259156390000001</v>
      </c>
      <c r="D74" s="157">
        <v>73.247660409999995</v>
      </c>
      <c r="E74" s="157"/>
      <c r="F74" s="121">
        <v>73.247660409999995</v>
      </c>
      <c r="G74" s="121">
        <v>0</v>
      </c>
      <c r="H74" s="121">
        <v>0</v>
      </c>
      <c r="I74" s="121">
        <v>0</v>
      </c>
      <c r="J74" s="121">
        <v>0</v>
      </c>
      <c r="K74" s="121">
        <f t="shared" si="0"/>
        <v>69.531347109999999</v>
      </c>
      <c r="L74" s="170">
        <f t="shared" si="1"/>
        <v>0.74557126400787077</v>
      </c>
      <c r="M74" s="121">
        <v>69.531347109999999</v>
      </c>
      <c r="N74" s="121">
        <v>0</v>
      </c>
      <c r="O74" s="121">
        <v>0</v>
      </c>
      <c r="P74" s="121">
        <v>0</v>
      </c>
      <c r="Q74" s="110">
        <v>74.557126400787084</v>
      </c>
      <c r="R74" s="110">
        <v>72.315493614144557</v>
      </c>
      <c r="S74" s="161">
        <v>94.926372693410102</v>
      </c>
      <c r="T74" s="112">
        <v>20.011495980000007</v>
      </c>
      <c r="U74" s="121">
        <v>3.7163132999999999</v>
      </c>
      <c r="V74" s="121">
        <v>0</v>
      </c>
      <c r="W74" s="121">
        <v>16.343064590000001</v>
      </c>
      <c r="X74" s="121">
        <v>0.63695687999999995</v>
      </c>
      <c r="Y74" s="121">
        <v>6.1623989999999997E-2</v>
      </c>
      <c r="Z74" s="121">
        <v>0</v>
      </c>
      <c r="AA74" s="121">
        <v>0</v>
      </c>
      <c r="AB74" s="112">
        <v>4.2744790375940127</v>
      </c>
    </row>
    <row r="75" spans="1:28" ht="48" customHeight="1" x14ac:dyDescent="0.3">
      <c r="A75" s="57"/>
      <c r="B75" s="104" t="s">
        <v>218</v>
      </c>
      <c r="C75" s="120">
        <v>6020.3409678399994</v>
      </c>
      <c r="D75" s="151">
        <v>4541.8935587300002</v>
      </c>
      <c r="E75" s="151">
        <v>0.75442463856985797</v>
      </c>
      <c r="F75" s="119">
        <v>2833.5267458100002</v>
      </c>
      <c r="G75" s="119">
        <v>1004.56509858</v>
      </c>
      <c r="H75" s="119">
        <v>703.8017143400001</v>
      </c>
      <c r="I75" s="120">
        <v>0</v>
      </c>
      <c r="J75" s="120">
        <v>0</v>
      </c>
      <c r="K75" s="119">
        <f t="shared" si="0"/>
        <v>2858.2797159499996</v>
      </c>
      <c r="L75" s="169">
        <f t="shared" si="1"/>
        <v>0.47477040440377316</v>
      </c>
      <c r="M75" s="119">
        <v>2559.6236566799998</v>
      </c>
      <c r="N75" s="119">
        <v>298.65605927000001</v>
      </c>
      <c r="O75" s="119">
        <v>0</v>
      </c>
      <c r="P75" s="120">
        <v>13.30435129</v>
      </c>
      <c r="Q75" s="114">
        <v>47.477040440377316</v>
      </c>
      <c r="R75" s="114">
        <v>34.164733874042717</v>
      </c>
      <c r="S75" s="160">
        <v>62.931455327835316</v>
      </c>
      <c r="T75" s="111">
        <v>1478.4474091100001</v>
      </c>
      <c r="U75" s="120">
        <v>1292.6616095100001</v>
      </c>
      <c r="V75" s="120">
        <v>390.95223326999997</v>
      </c>
      <c r="W75" s="120">
        <v>19771.5405206</v>
      </c>
      <c r="X75" s="119">
        <v>3047.3477276900003</v>
      </c>
      <c r="Y75" s="119">
        <v>218.60489890000002</v>
      </c>
      <c r="Z75" s="119">
        <v>0</v>
      </c>
      <c r="AA75" s="120">
        <v>3.1975433</v>
      </c>
      <c r="AB75" s="111">
        <v>16.518452991496535</v>
      </c>
    </row>
    <row r="76" spans="1:28" ht="48" customHeight="1" x14ac:dyDescent="0.3">
      <c r="A76" s="105">
        <v>59</v>
      </c>
      <c r="B76" s="106" t="s">
        <v>219</v>
      </c>
      <c r="C76" s="121">
        <v>302.91352108000001</v>
      </c>
      <c r="D76" s="157">
        <v>266.47245212000001</v>
      </c>
      <c r="E76" s="151">
        <v>0.87969811043734869</v>
      </c>
      <c r="F76" s="121">
        <v>169.26297543999999</v>
      </c>
      <c r="G76" s="121">
        <v>60.309860350000001</v>
      </c>
      <c r="H76" s="121">
        <v>36.899616330000001</v>
      </c>
      <c r="I76" s="121">
        <v>0</v>
      </c>
      <c r="J76" s="121">
        <v>0</v>
      </c>
      <c r="K76" s="121">
        <f t="shared" ref="K76:K104" si="2">M76+N76+O76</f>
        <v>188.23233099000001</v>
      </c>
      <c r="L76" s="170">
        <f t="shared" ref="L76:L104" si="3">K76/C76</f>
        <v>0.62140617004774612</v>
      </c>
      <c r="M76" s="121">
        <v>158.67607597</v>
      </c>
      <c r="N76" s="121">
        <v>29.556255019999998</v>
      </c>
      <c r="O76" s="121">
        <v>0</v>
      </c>
      <c r="P76" s="121">
        <v>12.91930266</v>
      </c>
      <c r="Q76" s="110">
        <v>62.140617004774612</v>
      </c>
      <c r="R76" s="110">
        <v>44.215054728460018</v>
      </c>
      <c r="S76" s="161">
        <v>70.638570513560524</v>
      </c>
      <c r="T76" s="112">
        <v>36.44106896000001</v>
      </c>
      <c r="U76" s="121">
        <v>48.043611140000003</v>
      </c>
      <c r="V76" s="121">
        <v>30.196509989999999</v>
      </c>
      <c r="W76" s="121">
        <v>126.44610055</v>
      </c>
      <c r="X76" s="121">
        <v>29.691980730000001</v>
      </c>
      <c r="Y76" s="121">
        <v>8.2324305500000001</v>
      </c>
      <c r="Z76" s="121">
        <v>0</v>
      </c>
      <c r="AA76" s="121">
        <v>2.4918906000000001</v>
      </c>
      <c r="AB76" s="112">
        <v>29.992551067246019</v>
      </c>
    </row>
    <row r="77" spans="1:28" ht="48" customHeight="1" x14ac:dyDescent="0.3">
      <c r="A77" s="56">
        <v>60</v>
      </c>
      <c r="B77" s="106" t="s">
        <v>220</v>
      </c>
      <c r="C77" s="121">
        <v>2531.5033618299999</v>
      </c>
      <c r="D77" s="157">
        <v>2282.4131057999998</v>
      </c>
      <c r="E77" s="151">
        <v>0.90160382175043408</v>
      </c>
      <c r="F77" s="121">
        <v>1449.7808574999999</v>
      </c>
      <c r="G77" s="121">
        <v>517.01335975999996</v>
      </c>
      <c r="H77" s="121">
        <v>315.61888854</v>
      </c>
      <c r="I77" s="121">
        <v>0</v>
      </c>
      <c r="J77" s="121">
        <v>0</v>
      </c>
      <c r="K77" s="121">
        <f t="shared" si="2"/>
        <v>1370.0444129099999</v>
      </c>
      <c r="L77" s="170">
        <f t="shared" si="3"/>
        <v>0.54119794331207516</v>
      </c>
      <c r="M77" s="121">
        <v>1220.31993913</v>
      </c>
      <c r="N77" s="121">
        <v>149.72447378000001</v>
      </c>
      <c r="O77" s="121">
        <v>0</v>
      </c>
      <c r="P77" s="121">
        <v>0</v>
      </c>
      <c r="Q77" s="110">
        <v>54.119794331207515</v>
      </c>
      <c r="R77" s="110">
        <v>38.231272527395859</v>
      </c>
      <c r="S77" s="161">
        <v>60.026136786039487</v>
      </c>
      <c r="T77" s="112">
        <v>249.09025603000003</v>
      </c>
      <c r="U77" s="121">
        <v>554.02539566999997</v>
      </c>
      <c r="V77" s="121">
        <v>358.34329722000001</v>
      </c>
      <c r="W77" s="121">
        <v>380.48807879999998</v>
      </c>
      <c r="X77" s="121">
        <v>131.73605696000001</v>
      </c>
      <c r="Y77" s="121">
        <v>34.261149160000002</v>
      </c>
      <c r="Z77" s="121">
        <v>0</v>
      </c>
      <c r="AA77" s="121">
        <v>0</v>
      </c>
      <c r="AB77" s="112">
        <v>43.627439430830336</v>
      </c>
    </row>
    <row r="78" spans="1:28" ht="48" customHeight="1" x14ac:dyDescent="0.3">
      <c r="A78" s="56">
        <v>61</v>
      </c>
      <c r="B78" s="107" t="s">
        <v>221</v>
      </c>
      <c r="C78" s="121">
        <v>316.94925209000002</v>
      </c>
      <c r="D78" s="157">
        <v>268.16240653</v>
      </c>
      <c r="E78" s="157"/>
      <c r="F78" s="121">
        <v>226.88580791000001</v>
      </c>
      <c r="G78" s="121">
        <v>41.276598620000001</v>
      </c>
      <c r="H78" s="121">
        <v>0</v>
      </c>
      <c r="I78" s="121">
        <v>0</v>
      </c>
      <c r="J78" s="121">
        <v>0</v>
      </c>
      <c r="K78" s="121">
        <f t="shared" si="2"/>
        <v>252.37072106000002</v>
      </c>
      <c r="L78" s="170">
        <f t="shared" si="3"/>
        <v>0.79624961849835052</v>
      </c>
      <c r="M78" s="121">
        <v>226.59406247000001</v>
      </c>
      <c r="N78" s="121">
        <v>25.77665859</v>
      </c>
      <c r="O78" s="121">
        <v>0</v>
      </c>
      <c r="P78" s="121">
        <v>0</v>
      </c>
      <c r="Q78" s="110">
        <v>79.624961849835046</v>
      </c>
      <c r="R78" s="110">
        <v>79.624773958037551</v>
      </c>
      <c r="S78" s="161">
        <v>94.111148660118644</v>
      </c>
      <c r="T78" s="112">
        <v>48.786845560000003</v>
      </c>
      <c r="U78" s="121">
        <v>14.461802990000001</v>
      </c>
      <c r="V78" s="121">
        <v>1.32988248</v>
      </c>
      <c r="W78" s="121">
        <v>2858.2902718800001</v>
      </c>
      <c r="X78" s="121">
        <v>1207.0109709000001</v>
      </c>
      <c r="Y78" s="121">
        <v>160.77339749000001</v>
      </c>
      <c r="Z78" s="121">
        <v>0</v>
      </c>
      <c r="AA78" s="121">
        <v>0</v>
      </c>
      <c r="AB78" s="112">
        <v>47.853235266072517</v>
      </c>
    </row>
    <row r="79" spans="1:28" ht="48" customHeight="1" x14ac:dyDescent="0.3">
      <c r="A79" s="56">
        <v>62</v>
      </c>
      <c r="B79" s="107" t="s">
        <v>222</v>
      </c>
      <c r="C79" s="121">
        <v>1439.7939452000001</v>
      </c>
      <c r="D79" s="157">
        <v>646.76330712000004</v>
      </c>
      <c r="E79" s="157"/>
      <c r="F79" s="121">
        <v>217.11305999999999</v>
      </c>
      <c r="G79" s="121">
        <v>214.82512356000001</v>
      </c>
      <c r="H79" s="121">
        <v>214.82512356000001</v>
      </c>
      <c r="I79" s="121">
        <v>0</v>
      </c>
      <c r="J79" s="121">
        <v>0</v>
      </c>
      <c r="K79" s="121">
        <f t="shared" si="2"/>
        <v>216.85497727000001</v>
      </c>
      <c r="L79" s="170">
        <f t="shared" si="3"/>
        <v>0.15061528630048304</v>
      </c>
      <c r="M79" s="121">
        <v>216.85497727000001</v>
      </c>
      <c r="N79" s="121">
        <v>0</v>
      </c>
      <c r="O79" s="121">
        <v>0</v>
      </c>
      <c r="P79" s="121">
        <v>0.38504863</v>
      </c>
      <c r="Q79" s="110">
        <v>15.061528630048304</v>
      </c>
      <c r="R79" s="110">
        <v>10.058768450470341</v>
      </c>
      <c r="S79" s="161">
        <v>33.529264088224608</v>
      </c>
      <c r="T79" s="112">
        <v>793.03063808000002</v>
      </c>
      <c r="U79" s="121">
        <v>429.90832984999997</v>
      </c>
      <c r="V79" s="121">
        <v>0</v>
      </c>
      <c r="W79" s="121">
        <v>10937.12394444</v>
      </c>
      <c r="X79" s="121">
        <v>1538.4932276699999</v>
      </c>
      <c r="Y79" s="121">
        <v>0</v>
      </c>
      <c r="Z79" s="121">
        <v>0</v>
      </c>
      <c r="AA79" s="121">
        <v>0.70565270000000002</v>
      </c>
      <c r="AB79" s="112">
        <v>14.066707440506871</v>
      </c>
    </row>
    <row r="80" spans="1:28" ht="48" customHeight="1" x14ac:dyDescent="0.3">
      <c r="A80" s="56">
        <v>63</v>
      </c>
      <c r="B80" s="106" t="s">
        <v>223</v>
      </c>
      <c r="C80" s="121">
        <v>1045.01548637</v>
      </c>
      <c r="D80" s="157">
        <v>855.7438414400001</v>
      </c>
      <c r="E80" s="151">
        <v>0.81888149276384403</v>
      </c>
      <c r="F80" s="121">
        <v>582.82766962000005</v>
      </c>
      <c r="G80" s="121">
        <v>136.45808590999999</v>
      </c>
      <c r="H80" s="121">
        <v>136.45808590999999</v>
      </c>
      <c r="I80" s="121">
        <v>0</v>
      </c>
      <c r="J80" s="121">
        <v>0</v>
      </c>
      <c r="K80" s="121">
        <f t="shared" si="2"/>
        <v>609.52137157999994</v>
      </c>
      <c r="L80" s="170">
        <f t="shared" si="3"/>
        <v>0.58326539609212236</v>
      </c>
      <c r="M80" s="121">
        <v>550.60477007999998</v>
      </c>
      <c r="N80" s="121">
        <v>58.916601499999999</v>
      </c>
      <c r="O80" s="121">
        <v>0</v>
      </c>
      <c r="P80" s="121">
        <v>0</v>
      </c>
      <c r="Q80" s="110">
        <v>58.326539609212233</v>
      </c>
      <c r="R80" s="110">
        <v>40.638009146065016</v>
      </c>
      <c r="S80" s="161">
        <v>71.227082458966919</v>
      </c>
      <c r="T80" s="112">
        <v>189.27164492999989</v>
      </c>
      <c r="U80" s="121">
        <v>246.22246985999999</v>
      </c>
      <c r="V80" s="121">
        <v>0</v>
      </c>
      <c r="W80" s="121">
        <v>419.11037875</v>
      </c>
      <c r="X80" s="121">
        <v>140.41549143</v>
      </c>
      <c r="Y80" s="121">
        <v>15.337921700000001</v>
      </c>
      <c r="Z80" s="121">
        <v>0</v>
      </c>
      <c r="AA80" s="121">
        <v>0</v>
      </c>
      <c r="AB80" s="112">
        <v>37.162862345364914</v>
      </c>
    </row>
    <row r="81" spans="1:28" ht="48" customHeight="1" x14ac:dyDescent="0.3">
      <c r="A81" s="56">
        <v>64</v>
      </c>
      <c r="B81" s="106" t="s">
        <v>224</v>
      </c>
      <c r="C81" s="121">
        <v>384.16540127000002</v>
      </c>
      <c r="D81" s="157">
        <v>222.33844572000001</v>
      </c>
      <c r="E81" s="157"/>
      <c r="F81" s="121">
        <v>187.65637534000001</v>
      </c>
      <c r="G81" s="121">
        <v>34.682070379999999</v>
      </c>
      <c r="H81" s="121">
        <v>0</v>
      </c>
      <c r="I81" s="121">
        <v>0</v>
      </c>
      <c r="J81" s="121">
        <v>0</v>
      </c>
      <c r="K81" s="121">
        <f t="shared" si="2"/>
        <v>221.25590213999999</v>
      </c>
      <c r="L81" s="170">
        <f t="shared" si="3"/>
        <v>0.57593916945294199</v>
      </c>
      <c r="M81" s="121">
        <v>186.57383175999999</v>
      </c>
      <c r="N81" s="121">
        <v>34.682070379999999</v>
      </c>
      <c r="O81" s="121">
        <v>0</v>
      </c>
      <c r="P81" s="121">
        <v>0</v>
      </c>
      <c r="Q81" s="110">
        <v>57.593916945294197</v>
      </c>
      <c r="R81" s="110">
        <v>57.593227513861045</v>
      </c>
      <c r="S81" s="161">
        <v>99.513110035246314</v>
      </c>
      <c r="T81" s="112">
        <v>161.82695555000001</v>
      </c>
      <c r="U81" s="121">
        <v>0</v>
      </c>
      <c r="V81" s="121">
        <v>1.0825435800000001</v>
      </c>
      <c r="W81" s="121">
        <v>5050.0817461799998</v>
      </c>
      <c r="X81" s="121">
        <v>0</v>
      </c>
      <c r="Y81" s="121">
        <v>0</v>
      </c>
      <c r="Z81" s="121">
        <v>0</v>
      </c>
      <c r="AA81" s="121">
        <v>0</v>
      </c>
      <c r="AB81" s="112">
        <v>0</v>
      </c>
    </row>
    <row r="82" spans="1:28" ht="48" customHeight="1" x14ac:dyDescent="0.3">
      <c r="A82" s="57"/>
      <c r="B82" s="104" t="s">
        <v>225</v>
      </c>
      <c r="C82" s="120">
        <v>10952.425079339999</v>
      </c>
      <c r="D82" s="151">
        <v>6272.224450069999</v>
      </c>
      <c r="E82" s="151"/>
      <c r="F82" s="119">
        <v>4614.7397120699998</v>
      </c>
      <c r="G82" s="119">
        <v>1557.8463318799995</v>
      </c>
      <c r="H82" s="119">
        <v>99.638406120000013</v>
      </c>
      <c r="I82" s="120">
        <v>0</v>
      </c>
      <c r="J82" s="120">
        <v>0.17427843000000001</v>
      </c>
      <c r="K82" s="119">
        <f t="shared" si="2"/>
        <v>5025.3853930099995</v>
      </c>
      <c r="L82" s="169">
        <f t="shared" si="3"/>
        <v>0.45883768723418039</v>
      </c>
      <c r="M82" s="119">
        <v>4222.5663986599993</v>
      </c>
      <c r="N82" s="119">
        <v>802.81899434999991</v>
      </c>
      <c r="O82" s="119">
        <v>0</v>
      </c>
      <c r="P82" s="120">
        <v>23.187010489999999</v>
      </c>
      <c r="Q82" s="114">
        <v>45.883768723418036</v>
      </c>
      <c r="R82" s="114">
        <v>39.505386415670131</v>
      </c>
      <c r="S82" s="160">
        <v>80.121262129800144</v>
      </c>
      <c r="T82" s="111">
        <v>4680.2006292700007</v>
      </c>
      <c r="U82" s="120">
        <v>779.14498614999991</v>
      </c>
      <c r="V82" s="120">
        <v>467.51979248000004</v>
      </c>
      <c r="W82" s="120">
        <v>3151.2692686300002</v>
      </c>
      <c r="X82" s="119">
        <v>1146.6018881499999</v>
      </c>
      <c r="Y82" s="119">
        <v>134.96033586999999</v>
      </c>
      <c r="Z82" s="119">
        <v>0</v>
      </c>
      <c r="AA82" s="120">
        <v>0</v>
      </c>
      <c r="AB82" s="111">
        <v>40.66812813419633</v>
      </c>
    </row>
    <row r="83" spans="1:28" ht="48" customHeight="1" x14ac:dyDescent="0.3">
      <c r="A83" s="56">
        <v>65</v>
      </c>
      <c r="B83" s="107" t="s">
        <v>226</v>
      </c>
      <c r="C83" s="121">
        <v>710.34565368999995</v>
      </c>
      <c r="D83" s="157">
        <v>307.37234121</v>
      </c>
      <c r="E83" s="157"/>
      <c r="F83" s="121">
        <v>212.48553509999999</v>
      </c>
      <c r="G83" s="121">
        <v>94.886806109999995</v>
      </c>
      <c r="H83" s="121">
        <v>0</v>
      </c>
      <c r="I83" s="121">
        <v>0</v>
      </c>
      <c r="J83" s="121">
        <v>0</v>
      </c>
      <c r="K83" s="121">
        <f t="shared" si="2"/>
        <v>278.90390675999998</v>
      </c>
      <c r="L83" s="170">
        <f t="shared" si="3"/>
        <v>0.39263125678490557</v>
      </c>
      <c r="M83" s="121">
        <v>210.66053829000001</v>
      </c>
      <c r="N83" s="121">
        <v>68.243368469999993</v>
      </c>
      <c r="O83" s="121">
        <v>0</v>
      </c>
      <c r="P83" s="121">
        <v>0</v>
      </c>
      <c r="Q83" s="110">
        <v>39.26312567849056</v>
      </c>
      <c r="R83" s="110">
        <v>39.262885445203068</v>
      </c>
      <c r="S83" s="161">
        <v>90.738127465232765</v>
      </c>
      <c r="T83" s="112">
        <v>402.97331247999995</v>
      </c>
      <c r="U83" s="121">
        <v>0.55147703000000003</v>
      </c>
      <c r="V83" s="121">
        <v>27.916957419999999</v>
      </c>
      <c r="W83" s="121">
        <v>7.8515242499999998</v>
      </c>
      <c r="X83" s="121">
        <v>2.1840929899999999</v>
      </c>
      <c r="Y83" s="121">
        <v>0.80788183999999996</v>
      </c>
      <c r="Z83" s="121">
        <v>0</v>
      </c>
      <c r="AA83" s="121">
        <v>0</v>
      </c>
      <c r="AB83" s="112">
        <v>38.106929746794066</v>
      </c>
    </row>
    <row r="84" spans="1:28" ht="48" customHeight="1" x14ac:dyDescent="0.3">
      <c r="A84" s="105">
        <v>66</v>
      </c>
      <c r="B84" s="107" t="s">
        <v>227</v>
      </c>
      <c r="C84" s="121">
        <v>2345.9722330200002</v>
      </c>
      <c r="D84" s="157">
        <v>717.97371537000004</v>
      </c>
      <c r="E84" s="157"/>
      <c r="F84" s="121">
        <v>717.97371537000004</v>
      </c>
      <c r="G84" s="121">
        <v>0</v>
      </c>
      <c r="H84" s="121">
        <v>0</v>
      </c>
      <c r="I84" s="121">
        <v>0</v>
      </c>
      <c r="J84" s="121">
        <v>0</v>
      </c>
      <c r="K84" s="121">
        <f t="shared" si="2"/>
        <v>717.62955609999995</v>
      </c>
      <c r="L84" s="170">
        <f t="shared" si="3"/>
        <v>0.30589857202878579</v>
      </c>
      <c r="M84" s="121">
        <v>717.62955609999995</v>
      </c>
      <c r="N84" s="121">
        <v>0</v>
      </c>
      <c r="O84" s="121">
        <v>0</v>
      </c>
      <c r="P84" s="121">
        <v>0</v>
      </c>
      <c r="Q84" s="110">
        <v>30.58985720287858</v>
      </c>
      <c r="R84" s="110">
        <v>18.593944160871413</v>
      </c>
      <c r="S84" s="161">
        <v>99.95206519923606</v>
      </c>
      <c r="T84" s="112">
        <v>1627.9985176500002</v>
      </c>
      <c r="U84" s="121">
        <v>0.34415927000000002</v>
      </c>
      <c r="V84" s="121">
        <v>0</v>
      </c>
      <c r="W84" s="121">
        <v>957.06267128000002</v>
      </c>
      <c r="X84" s="121">
        <v>20.258155670000001</v>
      </c>
      <c r="Y84" s="121">
        <v>0</v>
      </c>
      <c r="Z84" s="121">
        <v>0</v>
      </c>
      <c r="AA84" s="121">
        <v>0</v>
      </c>
      <c r="AB84" s="112">
        <v>2.1167010560453923</v>
      </c>
    </row>
    <row r="85" spans="1:28" ht="48" customHeight="1" x14ac:dyDescent="0.3">
      <c r="A85" s="56">
        <v>67</v>
      </c>
      <c r="B85" s="106" t="s">
        <v>228</v>
      </c>
      <c r="C85" s="121">
        <v>2961.5693649099999</v>
      </c>
      <c r="D85" s="157">
        <v>2077.6245818699999</v>
      </c>
      <c r="E85" s="157"/>
      <c r="F85" s="121">
        <v>1328.1777830000001</v>
      </c>
      <c r="G85" s="121">
        <v>749.44679886999995</v>
      </c>
      <c r="H85" s="121">
        <v>0</v>
      </c>
      <c r="I85" s="121">
        <v>0</v>
      </c>
      <c r="J85" s="121">
        <v>0</v>
      </c>
      <c r="K85" s="121">
        <f t="shared" si="2"/>
        <v>1919.4924715900002</v>
      </c>
      <c r="L85" s="170">
        <f t="shared" si="3"/>
        <v>0.64813355187050714</v>
      </c>
      <c r="M85" s="121">
        <v>1328.1777830000001</v>
      </c>
      <c r="N85" s="121">
        <v>591.31468858999995</v>
      </c>
      <c r="O85" s="121">
        <v>0</v>
      </c>
      <c r="P85" s="121">
        <v>0</v>
      </c>
      <c r="Q85" s="110">
        <v>64.813355187050718</v>
      </c>
      <c r="R85" s="110">
        <v>65.087398582279349</v>
      </c>
      <c r="S85" s="161">
        <v>92.388802497818418</v>
      </c>
      <c r="T85" s="112">
        <v>883.94478303999983</v>
      </c>
      <c r="U85" s="121">
        <v>158.13211028000001</v>
      </c>
      <c r="V85" s="121">
        <v>0</v>
      </c>
      <c r="W85" s="121">
        <v>679.30153401999996</v>
      </c>
      <c r="X85" s="121">
        <v>215.61834232000001</v>
      </c>
      <c r="Y85" s="121">
        <v>63.325560869999997</v>
      </c>
      <c r="Z85" s="121">
        <v>0</v>
      </c>
      <c r="AA85" s="121">
        <v>0</v>
      </c>
      <c r="AB85" s="112">
        <v>41.06334068454899</v>
      </c>
    </row>
    <row r="86" spans="1:28" ht="48" customHeight="1" x14ac:dyDescent="0.3">
      <c r="A86" s="56">
        <v>68</v>
      </c>
      <c r="B86" s="106" t="s">
        <v>229</v>
      </c>
      <c r="C86" s="121">
        <v>2439.69827764</v>
      </c>
      <c r="D86" s="157">
        <v>1505.34249757</v>
      </c>
      <c r="E86" s="151">
        <v>0.61701994519837389</v>
      </c>
      <c r="F86" s="121">
        <v>1161.8356642799999</v>
      </c>
      <c r="G86" s="121">
        <v>343.50683328999997</v>
      </c>
      <c r="H86" s="121">
        <v>0</v>
      </c>
      <c r="I86" s="121">
        <v>0</v>
      </c>
      <c r="J86" s="121">
        <v>0</v>
      </c>
      <c r="K86" s="121">
        <f t="shared" si="2"/>
        <v>982.12425422999991</v>
      </c>
      <c r="L86" s="170">
        <f t="shared" si="3"/>
        <v>0.40255971946663865</v>
      </c>
      <c r="M86" s="121">
        <v>879.69755898999995</v>
      </c>
      <c r="N86" s="121">
        <v>102.42669524</v>
      </c>
      <c r="O86" s="121">
        <v>0</v>
      </c>
      <c r="P86" s="121">
        <v>0</v>
      </c>
      <c r="Q86" s="110">
        <v>40.255971946663863</v>
      </c>
      <c r="R86" s="110">
        <v>40.255943527073001</v>
      </c>
      <c r="S86" s="161">
        <v>65.242578072126079</v>
      </c>
      <c r="T86" s="112">
        <v>934.35578007000004</v>
      </c>
      <c r="U86" s="121">
        <v>163.71177159999999</v>
      </c>
      <c r="V86" s="121">
        <v>359.50647173999999</v>
      </c>
      <c r="W86" s="121">
        <v>1018.11474203</v>
      </c>
      <c r="X86" s="121">
        <v>487.96706825000001</v>
      </c>
      <c r="Y86" s="121">
        <v>62.719008549999998</v>
      </c>
      <c r="Z86" s="121">
        <v>0</v>
      </c>
      <c r="AA86" s="121">
        <v>0</v>
      </c>
      <c r="AB86" s="112">
        <v>54.08880296753167</v>
      </c>
    </row>
    <row r="87" spans="1:28" ht="48" customHeight="1" x14ac:dyDescent="0.3">
      <c r="A87" s="56">
        <v>69</v>
      </c>
      <c r="B87" s="106" t="s">
        <v>230</v>
      </c>
      <c r="C87" s="121">
        <v>761.35105135000003</v>
      </c>
      <c r="D87" s="157">
        <v>572.14057173999993</v>
      </c>
      <c r="E87" s="151">
        <v>0.75148063528053322</v>
      </c>
      <c r="F87" s="121">
        <v>452.49677580999997</v>
      </c>
      <c r="G87" s="121">
        <v>119.64379593</v>
      </c>
      <c r="H87" s="121">
        <v>0</v>
      </c>
      <c r="I87" s="121">
        <v>0</v>
      </c>
      <c r="J87" s="121">
        <v>0</v>
      </c>
      <c r="K87" s="121">
        <f t="shared" si="2"/>
        <v>429.73524133000001</v>
      </c>
      <c r="L87" s="170">
        <f t="shared" si="3"/>
        <v>0.56443770658490466</v>
      </c>
      <c r="M87" s="121">
        <v>416.97065606000001</v>
      </c>
      <c r="N87" s="121">
        <v>12.76458527</v>
      </c>
      <c r="O87" s="121">
        <v>0</v>
      </c>
      <c r="P87" s="121">
        <v>23.187010489999999</v>
      </c>
      <c r="Q87" s="110">
        <v>56.443770658490465</v>
      </c>
      <c r="R87" s="110">
        <v>56.594748107517248</v>
      </c>
      <c r="S87" s="161">
        <v>75.110080032095027</v>
      </c>
      <c r="T87" s="112">
        <v>189.21047961000005</v>
      </c>
      <c r="U87" s="121">
        <v>93.87119165</v>
      </c>
      <c r="V87" s="121">
        <v>48.534138759999998</v>
      </c>
      <c r="W87" s="121">
        <v>108.46851461</v>
      </c>
      <c r="X87" s="121">
        <v>93.681475270000007</v>
      </c>
      <c r="Y87" s="121">
        <v>0.54577374000000001</v>
      </c>
      <c r="Z87" s="121">
        <v>0</v>
      </c>
      <c r="AA87" s="121">
        <v>0</v>
      </c>
      <c r="AB87" s="112">
        <v>86.870599591775871</v>
      </c>
    </row>
    <row r="88" spans="1:28" ht="48" customHeight="1" x14ac:dyDescent="0.3">
      <c r="A88" s="105">
        <v>70</v>
      </c>
      <c r="B88" s="107" t="s">
        <v>231</v>
      </c>
      <c r="C88" s="121">
        <v>494.32034848000001</v>
      </c>
      <c r="D88" s="157">
        <v>300.48182536000002</v>
      </c>
      <c r="E88" s="157"/>
      <c r="F88" s="121">
        <v>142.61039628</v>
      </c>
      <c r="G88" s="121">
        <v>78.935714540000006</v>
      </c>
      <c r="H88" s="121">
        <v>78.935714540000006</v>
      </c>
      <c r="I88" s="121">
        <v>0</v>
      </c>
      <c r="J88" s="121">
        <v>0</v>
      </c>
      <c r="K88" s="121">
        <f t="shared" si="2"/>
        <v>104.64286611999999</v>
      </c>
      <c r="L88" s="170">
        <f t="shared" si="3"/>
        <v>0.21169038750229358</v>
      </c>
      <c r="M88" s="121">
        <v>104.64286611999999</v>
      </c>
      <c r="N88" s="121">
        <v>0</v>
      </c>
      <c r="O88" s="121">
        <v>0</v>
      </c>
      <c r="P88" s="121">
        <v>0</v>
      </c>
      <c r="Q88" s="110">
        <v>21.169038750229358</v>
      </c>
      <c r="R88" s="110">
        <v>13.815334035699195</v>
      </c>
      <c r="S88" s="161">
        <v>34.825023441810465</v>
      </c>
      <c r="T88" s="112">
        <v>193.83852311999999</v>
      </c>
      <c r="U88" s="121">
        <v>195.83895924000001</v>
      </c>
      <c r="V88" s="121">
        <v>0</v>
      </c>
      <c r="W88" s="121">
        <v>47.46863295</v>
      </c>
      <c r="X88" s="121">
        <v>28.787974760000001</v>
      </c>
      <c r="Y88" s="121">
        <v>0</v>
      </c>
      <c r="Z88" s="121">
        <v>0</v>
      </c>
      <c r="AA88" s="121">
        <v>0</v>
      </c>
      <c r="AB88" s="112">
        <v>60.646310986716543</v>
      </c>
    </row>
    <row r="89" spans="1:28" ht="48" customHeight="1" x14ac:dyDescent="0.3">
      <c r="A89" s="105">
        <v>71</v>
      </c>
      <c r="B89" s="107" t="s">
        <v>232</v>
      </c>
      <c r="C89" s="121">
        <v>57.30451334</v>
      </c>
      <c r="D89" s="157">
        <v>38.570837900000001</v>
      </c>
      <c r="E89" s="157"/>
      <c r="F89" s="121">
        <v>31.1614039</v>
      </c>
      <c r="G89" s="121">
        <v>7.4094340000000001</v>
      </c>
      <c r="H89" s="121">
        <v>0</v>
      </c>
      <c r="I89" s="121">
        <v>0</v>
      </c>
      <c r="J89" s="121">
        <v>0</v>
      </c>
      <c r="K89" s="121">
        <f t="shared" si="2"/>
        <v>19.078142629999999</v>
      </c>
      <c r="L89" s="170">
        <f t="shared" si="3"/>
        <v>0.33292565485732817</v>
      </c>
      <c r="M89" s="121">
        <v>11.668708629999999</v>
      </c>
      <c r="N89" s="121">
        <v>7.4094340000000001</v>
      </c>
      <c r="O89" s="121">
        <v>0</v>
      </c>
      <c r="P89" s="121">
        <v>0</v>
      </c>
      <c r="Q89" s="110">
        <v>33.292565485732815</v>
      </c>
      <c r="R89" s="110">
        <v>33.523357283429981</v>
      </c>
      <c r="S89" s="161">
        <v>49.46260871869729</v>
      </c>
      <c r="T89" s="112">
        <v>18.733675439999999</v>
      </c>
      <c r="U89" s="121">
        <v>19.492695269999999</v>
      </c>
      <c r="V89" s="121">
        <v>0</v>
      </c>
      <c r="W89" s="121">
        <v>6.0846787600000001</v>
      </c>
      <c r="X89" s="121">
        <v>4.6174893199999998</v>
      </c>
      <c r="Y89" s="121">
        <v>7.4918399999999996E-3</v>
      </c>
      <c r="Z89" s="121">
        <v>0</v>
      </c>
      <c r="AA89" s="121">
        <v>0</v>
      </c>
      <c r="AB89" s="112">
        <v>76.010276670711207</v>
      </c>
    </row>
    <row r="90" spans="1:28" ht="48" customHeight="1" x14ac:dyDescent="0.3">
      <c r="A90" s="105">
        <v>72</v>
      </c>
      <c r="B90" s="107" t="s">
        <v>233</v>
      </c>
      <c r="C90" s="121">
        <v>65.839673099999999</v>
      </c>
      <c r="D90" s="157">
        <v>4.0099</v>
      </c>
      <c r="E90" s="157"/>
      <c r="F90" s="121">
        <v>4.0099</v>
      </c>
      <c r="G90" s="121">
        <v>0</v>
      </c>
      <c r="H90" s="121">
        <v>0</v>
      </c>
      <c r="I90" s="121">
        <v>0</v>
      </c>
      <c r="J90" s="121">
        <v>0</v>
      </c>
      <c r="K90" s="121">
        <f t="shared" si="2"/>
        <v>1.1760349999999999</v>
      </c>
      <c r="L90" s="170">
        <f t="shared" si="3"/>
        <v>1.7862102659801937E-2</v>
      </c>
      <c r="M90" s="121">
        <v>1.1760349999999999</v>
      </c>
      <c r="N90" s="121">
        <v>0</v>
      </c>
      <c r="O90" s="121">
        <v>0</v>
      </c>
      <c r="P90" s="121">
        <v>0</v>
      </c>
      <c r="Q90" s="110">
        <v>1.7862102659801937</v>
      </c>
      <c r="R90" s="110">
        <v>29.327556109725684</v>
      </c>
      <c r="S90" s="161">
        <v>29.328287488466042</v>
      </c>
      <c r="T90" s="112">
        <v>61.829773099999997</v>
      </c>
      <c r="U90" s="121">
        <v>2.8338649999999999</v>
      </c>
      <c r="V90" s="121">
        <v>0</v>
      </c>
      <c r="W90" s="121">
        <v>0.50288580000000005</v>
      </c>
      <c r="X90" s="121">
        <v>0.147479</v>
      </c>
      <c r="Y90" s="121">
        <v>0</v>
      </c>
      <c r="Z90" s="121">
        <v>0</v>
      </c>
      <c r="AA90" s="121">
        <v>0</v>
      </c>
      <c r="AB90" s="112">
        <v>29.326538947808821</v>
      </c>
    </row>
    <row r="91" spans="1:28" ht="48" customHeight="1" x14ac:dyDescent="0.3">
      <c r="A91" s="105">
        <v>73</v>
      </c>
      <c r="B91" s="106" t="s">
        <v>234</v>
      </c>
      <c r="C91" s="121">
        <v>130.55657194</v>
      </c>
      <c r="D91" s="157">
        <v>102.54633348999999</v>
      </c>
      <c r="E91" s="151">
        <v>0.78545516297048079</v>
      </c>
      <c r="F91" s="121">
        <v>61.140950330000003</v>
      </c>
      <c r="G91" s="121">
        <v>20.70269158</v>
      </c>
      <c r="H91" s="121">
        <v>20.70269158</v>
      </c>
      <c r="I91" s="121">
        <v>0</v>
      </c>
      <c r="J91" s="121">
        <v>0.17427843000000001</v>
      </c>
      <c r="K91" s="121">
        <f t="shared" si="2"/>
        <v>54.937685039999998</v>
      </c>
      <c r="L91" s="170">
        <f t="shared" si="3"/>
        <v>0.42079601374067754</v>
      </c>
      <c r="M91" s="121">
        <v>51.55522448</v>
      </c>
      <c r="N91" s="121">
        <v>3.3824605600000002</v>
      </c>
      <c r="O91" s="121">
        <v>0</v>
      </c>
      <c r="P91" s="121">
        <v>0</v>
      </c>
      <c r="Q91" s="110">
        <v>42.079601374067757</v>
      </c>
      <c r="R91" s="110">
        <v>27.60965174389386</v>
      </c>
      <c r="S91" s="161">
        <v>53.57352444527659</v>
      </c>
      <c r="T91" s="112">
        <v>28.010238449999989</v>
      </c>
      <c r="U91" s="121">
        <v>15.87214546</v>
      </c>
      <c r="V91" s="121">
        <v>31.562224560000001</v>
      </c>
      <c r="W91" s="121">
        <v>15.80721864</v>
      </c>
      <c r="X91" s="121">
        <v>0.71825371000000005</v>
      </c>
      <c r="Y91" s="121">
        <v>3.3716290000000003E-2</v>
      </c>
      <c r="Z91" s="121">
        <v>0</v>
      </c>
      <c r="AA91" s="121">
        <v>0</v>
      </c>
      <c r="AB91" s="112">
        <v>4.7571303790101815</v>
      </c>
    </row>
    <row r="92" spans="1:28" ht="48" customHeight="1" x14ac:dyDescent="0.3">
      <c r="A92" s="105">
        <v>74</v>
      </c>
      <c r="B92" s="106" t="s">
        <v>235</v>
      </c>
      <c r="C92" s="121">
        <v>985.46739187000003</v>
      </c>
      <c r="D92" s="157">
        <v>646.16184555999996</v>
      </c>
      <c r="E92" s="157"/>
      <c r="F92" s="121">
        <v>502.84758799999997</v>
      </c>
      <c r="G92" s="121">
        <v>143.31425755999999</v>
      </c>
      <c r="H92" s="121">
        <v>0</v>
      </c>
      <c r="I92" s="121">
        <v>0</v>
      </c>
      <c r="J92" s="121">
        <v>0</v>
      </c>
      <c r="K92" s="121">
        <f t="shared" si="2"/>
        <v>517.66523420999999</v>
      </c>
      <c r="L92" s="170">
        <f t="shared" si="3"/>
        <v>0.5252992016587078</v>
      </c>
      <c r="M92" s="121">
        <v>500.38747198999999</v>
      </c>
      <c r="N92" s="121">
        <v>17.27776222</v>
      </c>
      <c r="O92" s="121">
        <v>0</v>
      </c>
      <c r="P92" s="121">
        <v>0</v>
      </c>
      <c r="Q92" s="110">
        <v>52.529920165870777</v>
      </c>
      <c r="R92" s="110">
        <v>52.529781140978415</v>
      </c>
      <c r="S92" s="161">
        <v>80.1138658630273</v>
      </c>
      <c r="T92" s="112">
        <v>339.30554631000007</v>
      </c>
      <c r="U92" s="121">
        <v>128.49661134999999</v>
      </c>
      <c r="V92" s="121">
        <v>0</v>
      </c>
      <c r="W92" s="121">
        <v>310.60686629000003</v>
      </c>
      <c r="X92" s="121">
        <v>292.62155686</v>
      </c>
      <c r="Y92" s="121">
        <v>7.5209027400000004</v>
      </c>
      <c r="Z92" s="121">
        <v>0</v>
      </c>
      <c r="AA92" s="121">
        <v>0</v>
      </c>
      <c r="AB92" s="112">
        <v>96.630980243614488</v>
      </c>
    </row>
    <row r="93" spans="1:28" ht="48" customHeight="1" x14ac:dyDescent="0.3">
      <c r="A93" s="57"/>
      <c r="B93" s="104" t="s">
        <v>236</v>
      </c>
      <c r="C93" s="120">
        <v>19114.620919079996</v>
      </c>
      <c r="D93" s="151">
        <v>14309.65713267</v>
      </c>
      <c r="E93" s="151">
        <v>0.74862364225001521</v>
      </c>
      <c r="F93" s="119">
        <v>7204.3610808200001</v>
      </c>
      <c r="G93" s="119">
        <v>4200.1614780700002</v>
      </c>
      <c r="H93" s="119">
        <v>2905.1345737799998</v>
      </c>
      <c r="I93" s="120">
        <v>0</v>
      </c>
      <c r="J93" s="120">
        <v>0</v>
      </c>
      <c r="K93" s="119">
        <f t="shared" si="2"/>
        <v>7656.1650389900005</v>
      </c>
      <c r="L93" s="169">
        <f t="shared" si="3"/>
        <v>0.40053972670458265</v>
      </c>
      <c r="M93" s="119">
        <v>5694.4137049199999</v>
      </c>
      <c r="N93" s="119">
        <v>1957.7767668299998</v>
      </c>
      <c r="O93" s="119">
        <v>3.9745672399999998</v>
      </c>
      <c r="P93" s="120">
        <v>19.731101510000002</v>
      </c>
      <c r="Q93" s="114">
        <v>40.053972670458265</v>
      </c>
      <c r="R93" s="114">
        <v>26.921102542329674</v>
      </c>
      <c r="S93" s="160">
        <v>53.503483472782953</v>
      </c>
      <c r="T93" s="111">
        <v>4804.9637864100005</v>
      </c>
      <c r="U93" s="120">
        <v>6168.5344633999994</v>
      </c>
      <c r="V93" s="120">
        <v>484.95763027999999</v>
      </c>
      <c r="W93" s="120">
        <v>8348.8926960399986</v>
      </c>
      <c r="X93" s="119">
        <v>815.20442719000016</v>
      </c>
      <c r="Y93" s="119">
        <v>35.300190829999998</v>
      </c>
      <c r="Z93" s="119">
        <v>0.12292475999999999</v>
      </c>
      <c r="AA93" s="120">
        <v>6.7199999999999994E-5</v>
      </c>
      <c r="AB93" s="111">
        <v>10.188507311675778</v>
      </c>
    </row>
    <row r="94" spans="1:28" ht="48" customHeight="1" x14ac:dyDescent="0.3">
      <c r="A94" s="105">
        <v>75</v>
      </c>
      <c r="B94" s="106" t="s">
        <v>237</v>
      </c>
      <c r="C94" s="121">
        <v>1113.2555131900001</v>
      </c>
      <c r="D94" s="157">
        <v>1006.8602572999998</v>
      </c>
      <c r="E94" s="151">
        <v>0.90442871862801033</v>
      </c>
      <c r="F94" s="121">
        <v>434.78694410999998</v>
      </c>
      <c r="G94" s="121">
        <v>400.45131923999998</v>
      </c>
      <c r="H94" s="121">
        <v>171.62199394999999</v>
      </c>
      <c r="I94" s="121">
        <v>0</v>
      </c>
      <c r="J94" s="121">
        <v>0</v>
      </c>
      <c r="K94" s="121">
        <f t="shared" si="2"/>
        <v>544.41580138000006</v>
      </c>
      <c r="L94" s="170">
        <f t="shared" si="3"/>
        <v>0.48903041119463492</v>
      </c>
      <c r="M94" s="121">
        <v>359.87150237999998</v>
      </c>
      <c r="N94" s="121">
        <v>180.56973176</v>
      </c>
      <c r="O94" s="121">
        <v>3.9745672399999998</v>
      </c>
      <c r="P94" s="121">
        <v>0</v>
      </c>
      <c r="Q94" s="110">
        <v>48.903041119463495</v>
      </c>
      <c r="R94" s="110">
        <v>32.30321666261208</v>
      </c>
      <c r="S94" s="161">
        <v>54.070641624082718</v>
      </c>
      <c r="T94" s="112">
        <v>106.39525589000021</v>
      </c>
      <c r="U94" s="121">
        <v>180.08596871</v>
      </c>
      <c r="V94" s="121">
        <v>282.35848721000002</v>
      </c>
      <c r="W94" s="121">
        <v>108.68348501</v>
      </c>
      <c r="X94" s="121">
        <v>27.742623569999999</v>
      </c>
      <c r="Y94" s="121">
        <v>1.19647433</v>
      </c>
      <c r="Z94" s="121">
        <v>0.12292475999999999</v>
      </c>
      <c r="AA94" s="121">
        <v>0</v>
      </c>
      <c r="AB94" s="112">
        <v>26.740054072912727</v>
      </c>
    </row>
    <row r="95" spans="1:28" ht="48" customHeight="1" x14ac:dyDescent="0.3">
      <c r="A95" s="105">
        <v>76</v>
      </c>
      <c r="B95" s="107" t="s">
        <v>238</v>
      </c>
      <c r="C95" s="121">
        <v>555.96459330000005</v>
      </c>
      <c r="D95" s="157">
        <v>86.88166056</v>
      </c>
      <c r="E95" s="157"/>
      <c r="F95" s="121">
        <v>86.88166056</v>
      </c>
      <c r="G95" s="121">
        <v>0</v>
      </c>
      <c r="H95" s="121">
        <v>0</v>
      </c>
      <c r="I95" s="121">
        <v>0</v>
      </c>
      <c r="J95" s="121">
        <v>0</v>
      </c>
      <c r="K95" s="121">
        <f t="shared" si="2"/>
        <v>27.362145309999999</v>
      </c>
      <c r="L95" s="170">
        <f t="shared" si="3"/>
        <v>4.9215625670671635E-2</v>
      </c>
      <c r="M95" s="121">
        <v>27.362145309999999</v>
      </c>
      <c r="N95" s="121">
        <v>0</v>
      </c>
      <c r="O95" s="121">
        <v>0</v>
      </c>
      <c r="P95" s="121">
        <v>0</v>
      </c>
      <c r="Q95" s="110">
        <v>4.9215625670671637</v>
      </c>
      <c r="R95" s="110">
        <v>10.973829032646186</v>
      </c>
      <c r="S95" s="161">
        <v>31.493580041675024</v>
      </c>
      <c r="T95" s="112">
        <v>469.08293274000005</v>
      </c>
      <c r="U95" s="121">
        <v>59.519515249999998</v>
      </c>
      <c r="V95" s="121">
        <v>0</v>
      </c>
      <c r="W95" s="121">
        <v>2.5438061900000002</v>
      </c>
      <c r="X95" s="121">
        <v>0.27914916000000001</v>
      </c>
      <c r="Y95" s="121">
        <v>0</v>
      </c>
      <c r="Z95" s="121">
        <v>0</v>
      </c>
      <c r="AA95" s="121">
        <v>0</v>
      </c>
      <c r="AB95" s="112">
        <v>10.973680349445175</v>
      </c>
    </row>
    <row r="96" spans="1:28" ht="48" customHeight="1" x14ac:dyDescent="0.3">
      <c r="A96" s="105">
        <v>77</v>
      </c>
      <c r="B96" s="107" t="s">
        <v>239</v>
      </c>
      <c r="C96" s="121">
        <v>536.45321471</v>
      </c>
      <c r="D96" s="157">
        <v>173.13640247000001</v>
      </c>
      <c r="E96" s="157"/>
      <c r="F96" s="121">
        <v>77.020388060000002</v>
      </c>
      <c r="G96" s="121">
        <v>96.116014410000005</v>
      </c>
      <c r="H96" s="121">
        <v>0</v>
      </c>
      <c r="I96" s="121">
        <v>0</v>
      </c>
      <c r="J96" s="121">
        <v>0</v>
      </c>
      <c r="K96" s="121">
        <f t="shared" si="2"/>
        <v>8.0939726099999998</v>
      </c>
      <c r="L96" s="170">
        <f t="shared" si="3"/>
        <v>1.5087937564835922E-2</v>
      </c>
      <c r="M96" s="121">
        <v>8.0939726099999998</v>
      </c>
      <c r="N96" s="121">
        <v>0</v>
      </c>
      <c r="O96" s="121">
        <v>0</v>
      </c>
      <c r="P96" s="121">
        <v>0</v>
      </c>
      <c r="Q96" s="110">
        <v>1.5087937564835923</v>
      </c>
      <c r="R96" s="110">
        <v>1.5088027980240468</v>
      </c>
      <c r="S96" s="161">
        <v>4.6749109341130453</v>
      </c>
      <c r="T96" s="112">
        <v>363.31681223999999</v>
      </c>
      <c r="U96" s="121">
        <v>165.04242986</v>
      </c>
      <c r="V96" s="121">
        <v>0</v>
      </c>
      <c r="W96" s="121">
        <v>263.98729036999998</v>
      </c>
      <c r="X96" s="121">
        <v>62.629770919999999</v>
      </c>
      <c r="Y96" s="121">
        <v>8.0939726099999998</v>
      </c>
      <c r="Z96" s="121">
        <v>0</v>
      </c>
      <c r="AA96" s="121">
        <v>0</v>
      </c>
      <c r="AB96" s="112">
        <v>26.790586558494855</v>
      </c>
    </row>
    <row r="97" spans="1:28" ht="48" customHeight="1" x14ac:dyDescent="0.3">
      <c r="A97" s="56">
        <v>78</v>
      </c>
      <c r="B97" s="107" t="s">
        <v>240</v>
      </c>
      <c r="C97" s="121">
        <v>542.11344183000006</v>
      </c>
      <c r="D97" s="157">
        <v>434.28221918999998</v>
      </c>
      <c r="E97" s="151">
        <v>0.80109103682063909</v>
      </c>
      <c r="F97" s="121">
        <v>277.07667409999999</v>
      </c>
      <c r="G97" s="121">
        <v>78.602772540000004</v>
      </c>
      <c r="H97" s="121">
        <v>78.602772549999997</v>
      </c>
      <c r="I97" s="121">
        <v>0</v>
      </c>
      <c r="J97" s="121">
        <v>0</v>
      </c>
      <c r="K97" s="121">
        <f t="shared" si="2"/>
        <v>289.15838145999999</v>
      </c>
      <c r="L97" s="170">
        <f t="shared" si="3"/>
        <v>0.53339090889149432</v>
      </c>
      <c r="M97" s="121">
        <v>262.39544192</v>
      </c>
      <c r="N97" s="121">
        <v>26.762939540000001</v>
      </c>
      <c r="O97" s="121">
        <v>0</v>
      </c>
      <c r="P97" s="121">
        <v>3.94568E-3</v>
      </c>
      <c r="Q97" s="110">
        <v>53.339090889149432</v>
      </c>
      <c r="R97" s="110">
        <v>35.95960571307765</v>
      </c>
      <c r="S97" s="161">
        <v>66.583057901684938</v>
      </c>
      <c r="T97" s="112">
        <v>107.83122264000008</v>
      </c>
      <c r="U97" s="121">
        <v>145.12383772999999</v>
      </c>
      <c r="V97" s="121">
        <v>0</v>
      </c>
      <c r="W97" s="121">
        <v>618.46785697999997</v>
      </c>
      <c r="X97" s="121">
        <v>30.142552049999999</v>
      </c>
      <c r="Y97" s="121">
        <v>26.009743889999999</v>
      </c>
      <c r="Z97" s="121">
        <v>0</v>
      </c>
      <c r="AA97" s="121">
        <v>0</v>
      </c>
      <c r="AB97" s="112">
        <v>9.0792585752465147</v>
      </c>
    </row>
    <row r="98" spans="1:28" ht="48" customHeight="1" x14ac:dyDescent="0.3">
      <c r="A98" s="105">
        <v>79</v>
      </c>
      <c r="B98" s="106" t="s">
        <v>241</v>
      </c>
      <c r="C98" s="121">
        <v>93.381516480000002</v>
      </c>
      <c r="D98" s="157">
        <v>40.872386579999997</v>
      </c>
      <c r="E98" s="157"/>
      <c r="F98" s="121">
        <v>40.872386579999997</v>
      </c>
      <c r="G98" s="121">
        <v>0</v>
      </c>
      <c r="H98" s="121">
        <v>0</v>
      </c>
      <c r="I98" s="121">
        <v>0</v>
      </c>
      <c r="J98" s="121">
        <v>0</v>
      </c>
      <c r="K98" s="121">
        <f t="shared" si="2"/>
        <v>40.872386579999997</v>
      </c>
      <c r="L98" s="170">
        <f t="shared" si="3"/>
        <v>0.43769246978071774</v>
      </c>
      <c r="M98" s="121">
        <v>40.872386579999997</v>
      </c>
      <c r="N98" s="121">
        <v>0</v>
      </c>
      <c r="O98" s="121">
        <v>0</v>
      </c>
      <c r="P98" s="121">
        <v>4.9030000000000003E-5</v>
      </c>
      <c r="Q98" s="110">
        <v>43.769246978071777</v>
      </c>
      <c r="R98" s="110">
        <v>100.00583944213359</v>
      </c>
      <c r="S98" s="161">
        <v>100</v>
      </c>
      <c r="T98" s="112">
        <v>52.509129900000005</v>
      </c>
      <c r="U98" s="121">
        <v>0</v>
      </c>
      <c r="V98" s="121">
        <v>0</v>
      </c>
      <c r="W98" s="121">
        <v>0.87437865000000004</v>
      </c>
      <c r="X98" s="121">
        <v>0.83419655000000004</v>
      </c>
      <c r="Y98" s="121">
        <v>0</v>
      </c>
      <c r="Z98" s="121">
        <v>0</v>
      </c>
      <c r="AA98" s="121">
        <v>6.7199999999999994E-5</v>
      </c>
      <c r="AB98" s="112">
        <v>95.404496667433506</v>
      </c>
    </row>
    <row r="99" spans="1:28" ht="48" customHeight="1" x14ac:dyDescent="0.3">
      <c r="A99" s="105">
        <v>80</v>
      </c>
      <c r="B99" s="106" t="s">
        <v>242</v>
      </c>
      <c r="C99" s="121">
        <v>979.26951573999997</v>
      </c>
      <c r="D99" s="157">
        <v>767.80915072999994</v>
      </c>
      <c r="E99" s="151">
        <v>0.78406315972145135</v>
      </c>
      <c r="F99" s="121">
        <v>510.52860128999998</v>
      </c>
      <c r="G99" s="121">
        <v>128.64027472000001</v>
      </c>
      <c r="H99" s="121">
        <v>128.64027472000001</v>
      </c>
      <c r="I99" s="121">
        <v>0</v>
      </c>
      <c r="J99" s="121">
        <v>0</v>
      </c>
      <c r="K99" s="121">
        <f t="shared" si="2"/>
        <v>436.56973293999999</v>
      </c>
      <c r="L99" s="170">
        <f t="shared" si="3"/>
        <v>0.44581162378990158</v>
      </c>
      <c r="M99" s="121">
        <v>436.56973293999999</v>
      </c>
      <c r="N99" s="121">
        <v>0</v>
      </c>
      <c r="O99" s="121">
        <v>0</v>
      </c>
      <c r="P99" s="121">
        <v>0</v>
      </c>
      <c r="Q99" s="110">
        <v>44.581162378990157</v>
      </c>
      <c r="R99" s="110">
        <v>31.004831644733571</v>
      </c>
      <c r="S99" s="161">
        <v>56.859146901925861</v>
      </c>
      <c r="T99" s="112">
        <v>211.46036501</v>
      </c>
      <c r="U99" s="121">
        <v>128.64027472000001</v>
      </c>
      <c r="V99" s="121">
        <v>202.59914307</v>
      </c>
      <c r="W99" s="121">
        <v>399.78444273999997</v>
      </c>
      <c r="X99" s="121">
        <v>72.845359070000001</v>
      </c>
      <c r="Y99" s="121">
        <v>0</v>
      </c>
      <c r="Z99" s="121">
        <v>0</v>
      </c>
      <c r="AA99" s="121">
        <v>0</v>
      </c>
      <c r="AB99" s="112">
        <v>18.221159025283786</v>
      </c>
    </row>
    <row r="100" spans="1:28" ht="48" customHeight="1" x14ac:dyDescent="0.3">
      <c r="A100" s="105">
        <v>81</v>
      </c>
      <c r="B100" s="107" t="s">
        <v>243</v>
      </c>
      <c r="C100" s="121">
        <v>706.01065074999997</v>
      </c>
      <c r="D100" s="157">
        <v>307.25251524999999</v>
      </c>
      <c r="E100" s="151">
        <v>0.4351952975831222</v>
      </c>
      <c r="F100" s="121">
        <v>166.35822002</v>
      </c>
      <c r="G100" s="121">
        <v>140.89429523000001</v>
      </c>
      <c r="H100" s="121">
        <v>0</v>
      </c>
      <c r="I100" s="121">
        <v>0</v>
      </c>
      <c r="J100" s="121">
        <v>0</v>
      </c>
      <c r="K100" s="121">
        <f t="shared" si="2"/>
        <v>166.35822002</v>
      </c>
      <c r="L100" s="170">
        <f t="shared" si="3"/>
        <v>0.23563131780416702</v>
      </c>
      <c r="M100" s="121">
        <v>166.35822002</v>
      </c>
      <c r="N100" s="121">
        <v>0</v>
      </c>
      <c r="O100" s="121">
        <v>0</v>
      </c>
      <c r="P100" s="121">
        <v>0</v>
      </c>
      <c r="Q100" s="110">
        <v>23.5631317804167</v>
      </c>
      <c r="R100" s="110">
        <v>23.563153499242219</v>
      </c>
      <c r="S100" s="161">
        <v>54.143810632319969</v>
      </c>
      <c r="T100" s="112">
        <v>398.75813549999998</v>
      </c>
      <c r="U100" s="121">
        <v>140.89429523000001</v>
      </c>
      <c r="V100" s="121">
        <v>0</v>
      </c>
      <c r="W100" s="121">
        <v>14.408380620000001</v>
      </c>
      <c r="X100" s="121">
        <v>3.33816851</v>
      </c>
      <c r="Y100" s="121">
        <v>0</v>
      </c>
      <c r="Z100" s="121">
        <v>0</v>
      </c>
      <c r="AA100" s="121">
        <v>0</v>
      </c>
      <c r="AB100" s="112">
        <v>23.168242136568431</v>
      </c>
    </row>
    <row r="101" spans="1:28" ht="48" customHeight="1" x14ac:dyDescent="0.3">
      <c r="A101" s="105">
        <v>82</v>
      </c>
      <c r="B101" s="106" t="s">
        <v>244</v>
      </c>
      <c r="C101" s="121">
        <v>13158.501304109999</v>
      </c>
      <c r="D101" s="157">
        <v>10579.465522459999</v>
      </c>
      <c r="E101" s="151">
        <v>0.80400231591386095</v>
      </c>
      <c r="F101" s="121">
        <v>4960.9120000000003</v>
      </c>
      <c r="G101" s="121">
        <v>3159.2767612299999</v>
      </c>
      <c r="H101" s="121">
        <v>2459.2767612299999</v>
      </c>
      <c r="I101" s="121">
        <v>0</v>
      </c>
      <c r="J101" s="121">
        <v>0</v>
      </c>
      <c r="K101" s="121">
        <f t="shared" si="2"/>
        <v>5824.3653043100003</v>
      </c>
      <c r="L101" s="170">
        <f t="shared" si="3"/>
        <v>0.44263135821484362</v>
      </c>
      <c r="M101" s="121">
        <v>4073.9212087800001</v>
      </c>
      <c r="N101" s="121">
        <v>1750.4440955299999</v>
      </c>
      <c r="O101" s="121">
        <v>0</v>
      </c>
      <c r="P101" s="121">
        <v>19.727106800000001</v>
      </c>
      <c r="Q101" s="110">
        <v>44.263135821484362</v>
      </c>
      <c r="R101" s="110">
        <v>27.2726201486789</v>
      </c>
      <c r="S101" s="161">
        <v>55.053492938230065</v>
      </c>
      <c r="T101" s="112">
        <v>2579.0357816499995</v>
      </c>
      <c r="U101" s="121">
        <v>4755.1002181499998</v>
      </c>
      <c r="V101" s="121">
        <v>0</v>
      </c>
      <c r="W101" s="121">
        <v>4855.7843378099997</v>
      </c>
      <c r="X101" s="121">
        <v>56.291204860000001</v>
      </c>
      <c r="Y101" s="121">
        <v>0</v>
      </c>
      <c r="Z101" s="121">
        <v>0</v>
      </c>
      <c r="AA101" s="121">
        <v>0</v>
      </c>
      <c r="AB101" s="112">
        <v>1.1592608102811217</v>
      </c>
    </row>
    <row r="102" spans="1:28" ht="48" customHeight="1" x14ac:dyDescent="0.3">
      <c r="A102" s="105">
        <v>83</v>
      </c>
      <c r="B102" s="106" t="s">
        <v>245</v>
      </c>
      <c r="C102" s="121">
        <v>712.83723775999999</v>
      </c>
      <c r="D102" s="157">
        <v>611.79905438000003</v>
      </c>
      <c r="E102" s="157"/>
      <c r="F102" s="121">
        <v>477.81351172000001</v>
      </c>
      <c r="G102" s="121">
        <v>66.992771329999997</v>
      </c>
      <c r="H102" s="121">
        <v>66.992771329999997</v>
      </c>
      <c r="I102" s="121">
        <v>0</v>
      </c>
      <c r="J102" s="121">
        <v>0</v>
      </c>
      <c r="K102" s="121">
        <f t="shared" si="2"/>
        <v>146.85839999999999</v>
      </c>
      <c r="L102" s="170">
        <f t="shared" si="3"/>
        <v>0.20601954025505703</v>
      </c>
      <c r="M102" s="121">
        <v>146.85839999999999</v>
      </c>
      <c r="N102" s="121">
        <v>0</v>
      </c>
      <c r="O102" s="121">
        <v>0</v>
      </c>
      <c r="P102" s="121">
        <v>0</v>
      </c>
      <c r="Q102" s="110">
        <v>20.601954025505702</v>
      </c>
      <c r="R102" s="110">
        <v>15.687485979810928</v>
      </c>
      <c r="S102" s="161">
        <v>24.00435223765211</v>
      </c>
      <c r="T102" s="112">
        <v>101.03818338000001</v>
      </c>
      <c r="U102" s="121">
        <v>464.94065438000001</v>
      </c>
      <c r="V102" s="121">
        <v>0</v>
      </c>
      <c r="W102" s="121">
        <v>1668.6540048300001</v>
      </c>
      <c r="X102" s="121">
        <v>396.94</v>
      </c>
      <c r="Y102" s="121">
        <v>0</v>
      </c>
      <c r="Z102" s="121">
        <v>0</v>
      </c>
      <c r="AA102" s="121">
        <v>0</v>
      </c>
      <c r="AB102" s="112">
        <v>23.788035078035225</v>
      </c>
    </row>
    <row r="103" spans="1:28" ht="48" customHeight="1" x14ac:dyDescent="0.3">
      <c r="A103" s="105">
        <v>84</v>
      </c>
      <c r="B103" s="107" t="s">
        <v>246</v>
      </c>
      <c r="C103" s="121">
        <v>597.50649116</v>
      </c>
      <c r="D103" s="157">
        <v>248.71989173</v>
      </c>
      <c r="E103" s="151">
        <v>0.4162630789954011</v>
      </c>
      <c r="F103" s="121">
        <v>148.13949438</v>
      </c>
      <c r="G103" s="121">
        <v>100.58039735</v>
      </c>
      <c r="H103" s="121">
        <v>0</v>
      </c>
      <c r="I103" s="121">
        <v>0</v>
      </c>
      <c r="J103" s="121">
        <v>0</v>
      </c>
      <c r="K103" s="121">
        <f t="shared" si="2"/>
        <v>148.13949438</v>
      </c>
      <c r="L103" s="170">
        <f t="shared" si="3"/>
        <v>0.24792951469431196</v>
      </c>
      <c r="M103" s="121">
        <v>148.13949438</v>
      </c>
      <c r="N103" s="121">
        <v>0</v>
      </c>
      <c r="O103" s="121">
        <v>0</v>
      </c>
      <c r="P103" s="121">
        <v>0</v>
      </c>
      <c r="Q103" s="110">
        <v>24.792951469431195</v>
      </c>
      <c r="R103" s="110">
        <v>24.792805874378672</v>
      </c>
      <c r="S103" s="161">
        <v>59.560774713111442</v>
      </c>
      <c r="T103" s="112">
        <v>348.78659943000002</v>
      </c>
      <c r="U103" s="121">
        <v>100.58039735</v>
      </c>
      <c r="V103" s="121">
        <v>0</v>
      </c>
      <c r="W103" s="121">
        <v>98.086600579999995</v>
      </c>
      <c r="X103" s="121">
        <v>59.669090240000003</v>
      </c>
      <c r="Y103" s="121">
        <v>0</v>
      </c>
      <c r="Z103" s="121">
        <v>0</v>
      </c>
      <c r="AA103" s="121">
        <v>0</v>
      </c>
      <c r="AB103" s="112">
        <v>60.833069845593791</v>
      </c>
    </row>
    <row r="104" spans="1:28" ht="48" customHeight="1" x14ac:dyDescent="0.3">
      <c r="A104" s="105">
        <v>85</v>
      </c>
      <c r="B104" s="107" t="s">
        <v>247</v>
      </c>
      <c r="C104" s="121">
        <v>119.32744005000001</v>
      </c>
      <c r="D104" s="157">
        <v>52.57807202</v>
      </c>
      <c r="E104" s="157"/>
      <c r="F104" s="121">
        <v>23.9712</v>
      </c>
      <c r="G104" s="121">
        <v>28.606872020000001</v>
      </c>
      <c r="H104" s="121">
        <v>0</v>
      </c>
      <c r="I104" s="121">
        <v>0</v>
      </c>
      <c r="J104" s="121">
        <v>0</v>
      </c>
      <c r="K104" s="121">
        <f t="shared" si="2"/>
        <v>23.9712</v>
      </c>
      <c r="L104" s="170">
        <f t="shared" si="3"/>
        <v>0.20088589841494717</v>
      </c>
      <c r="M104" s="121">
        <v>23.9712</v>
      </c>
      <c r="N104" s="121">
        <v>0</v>
      </c>
      <c r="O104" s="121">
        <v>0</v>
      </c>
      <c r="P104" s="121">
        <v>0</v>
      </c>
      <c r="Q104" s="110">
        <v>20.088589841494716</v>
      </c>
      <c r="R104" s="110">
        <v>20.088158887119754</v>
      </c>
      <c r="S104" s="161">
        <v>45.591629892556107</v>
      </c>
      <c r="T104" s="112">
        <v>66.749368030000014</v>
      </c>
      <c r="U104" s="121">
        <v>28.606872020000001</v>
      </c>
      <c r="V104" s="121">
        <v>0</v>
      </c>
      <c r="W104" s="121">
        <v>317.61811225999998</v>
      </c>
      <c r="X104" s="121">
        <v>104.49231226000001</v>
      </c>
      <c r="Y104" s="121">
        <v>0</v>
      </c>
      <c r="Z104" s="121">
        <v>0</v>
      </c>
      <c r="AA104" s="121">
        <v>0</v>
      </c>
      <c r="AB104" s="112">
        <v>32.89872593111545</v>
      </c>
    </row>
  </sheetData>
  <autoFilter ref="A10:AB104" xr:uid="{00000000-0009-0000-0000-00000B000000}"/>
  <mergeCells count="32">
    <mergeCell ref="AA1:AB1"/>
    <mergeCell ref="A2:AB2"/>
    <mergeCell ref="A5:A9"/>
    <mergeCell ref="B5:B9"/>
    <mergeCell ref="C5:C8"/>
    <mergeCell ref="D5:D8"/>
    <mergeCell ref="F5:H5"/>
    <mergeCell ref="I5:I8"/>
    <mergeCell ref="J5:J8"/>
    <mergeCell ref="M5:O5"/>
    <mergeCell ref="X5:Z5"/>
    <mergeCell ref="AA5:AA8"/>
    <mergeCell ref="T6:T8"/>
    <mergeCell ref="U6:U8"/>
    <mergeCell ref="V6:V8"/>
    <mergeCell ref="X6:X8"/>
    <mergeCell ref="Y6:Y8"/>
    <mergeCell ref="Z6:Z8"/>
    <mergeCell ref="AB5:AB8"/>
    <mergeCell ref="F6:F8"/>
    <mergeCell ref="G6:G8"/>
    <mergeCell ref="H6:H8"/>
    <mergeCell ref="M6:M8"/>
    <mergeCell ref="N6:N8"/>
    <mergeCell ref="O6:O8"/>
    <mergeCell ref="Q6:Q8"/>
    <mergeCell ref="R6:R8"/>
    <mergeCell ref="S6:S8"/>
    <mergeCell ref="P5:P8"/>
    <mergeCell ref="Q5:S5"/>
    <mergeCell ref="T5:V5"/>
    <mergeCell ref="W5:W8"/>
  </mergeCells>
  <pageMargins left="0.31496062992125984" right="0.31496062992125984" top="0.35433070866141736" bottom="0.35433070866141736" header="0.31496062992125984" footer="0.31496062992125984"/>
  <pageSetup paperSize="8" scale="1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F104"/>
  <sheetViews>
    <sheetView view="pageBreakPreview" zoomScale="30" zoomScaleNormal="40" zoomScaleSheetLayoutView="30" zoomScalePageLayoutView="50" workbookViewId="0">
      <pane xSplit="2" ySplit="10" topLeftCell="J11" activePane="bottomRight" state="frozen"/>
      <selection activeCell="Q5" sqref="Q5:S5"/>
      <selection pane="topRight" activeCell="Q5" sqref="Q5:S5"/>
      <selection pane="bottomLeft" activeCell="Q5" sqref="Q5:S5"/>
      <selection pane="bottomRight" activeCell="Q5" sqref="Q5:S5"/>
    </sheetView>
  </sheetViews>
  <sheetFormatPr defaultColWidth="9.140625" defaultRowHeight="35.25" x14ac:dyDescent="0.5"/>
  <cols>
    <col min="1" max="1" width="14.5703125" style="1" customWidth="1"/>
    <col min="2" max="2" width="93.42578125" style="1" customWidth="1"/>
    <col min="3" max="5" width="50.7109375" style="1" customWidth="1"/>
    <col min="6" max="11" width="55.7109375" style="1" customWidth="1"/>
    <col min="12" max="12" width="55.7109375" style="143" customWidth="1"/>
    <col min="13" max="20" width="55.7109375" style="1" customWidth="1"/>
    <col min="21" max="21" width="50.7109375" style="1" customWidth="1"/>
    <col min="22" max="22" width="58.28515625" style="1" customWidth="1"/>
    <col min="23" max="24" width="50.7109375" style="1" customWidth="1"/>
    <col min="25" max="27" width="43.28515625" style="1" customWidth="1"/>
    <col min="28" max="36" width="45.7109375" style="1" customWidth="1"/>
    <col min="37" max="16384" width="9.140625" style="1"/>
  </cols>
  <sheetData>
    <row r="1" spans="1:27" ht="18" customHeight="1" x14ac:dyDescent="0.5">
      <c r="A1" s="288" t="s">
        <v>26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</row>
    <row r="2" spans="1:27" ht="18" customHeight="1" x14ac:dyDescent="0.5">
      <c r="A2" s="290" t="s">
        <v>123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48"/>
      <c r="Q2" s="48"/>
      <c r="R2" s="48"/>
      <c r="S2" s="48"/>
      <c r="T2" s="48"/>
    </row>
    <row r="3" spans="1:27" ht="18" customHeight="1" x14ac:dyDescent="0.5">
      <c r="A3" s="1" t="s">
        <v>254</v>
      </c>
    </row>
    <row r="4" spans="1:27" ht="18" customHeight="1" x14ac:dyDescent="0.5"/>
    <row r="5" spans="1:27" ht="18" customHeight="1" x14ac:dyDescent="0.5"/>
    <row r="6" spans="1:27" ht="64.5" customHeight="1" x14ac:dyDescent="0.5">
      <c r="A6" s="332" t="s">
        <v>1</v>
      </c>
      <c r="B6" s="333" t="s">
        <v>2</v>
      </c>
      <c r="C6" s="332" t="s">
        <v>124</v>
      </c>
      <c r="D6" s="332"/>
      <c r="E6" s="332"/>
      <c r="F6" s="332" t="s">
        <v>125</v>
      </c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4" t="s">
        <v>28</v>
      </c>
      <c r="V6" s="335"/>
      <c r="W6" s="335"/>
      <c r="X6" s="336"/>
      <c r="Y6" s="327" t="s">
        <v>253</v>
      </c>
      <c r="Z6" s="328"/>
      <c r="AA6" s="328"/>
    </row>
    <row r="7" spans="1:27" ht="64.5" customHeight="1" x14ac:dyDescent="0.5">
      <c r="A7" s="332"/>
      <c r="B7" s="333"/>
      <c r="C7" s="332"/>
      <c r="D7" s="332"/>
      <c r="E7" s="332"/>
      <c r="F7" s="337" t="s">
        <v>126</v>
      </c>
      <c r="G7" s="338"/>
      <c r="H7" s="338"/>
      <c r="I7" s="338"/>
      <c r="J7" s="339"/>
      <c r="K7" s="337" t="s">
        <v>127</v>
      </c>
      <c r="L7" s="338"/>
      <c r="M7" s="338"/>
      <c r="N7" s="338"/>
      <c r="O7" s="338"/>
      <c r="P7" s="340" t="s">
        <v>128</v>
      </c>
      <c r="Q7" s="341"/>
      <c r="R7" s="341"/>
      <c r="S7" s="341"/>
      <c r="T7" s="342"/>
      <c r="U7" s="337"/>
      <c r="V7" s="338"/>
      <c r="W7" s="338"/>
      <c r="X7" s="339"/>
      <c r="Y7" s="329"/>
      <c r="Z7" s="328"/>
      <c r="AA7" s="328"/>
    </row>
    <row r="8" spans="1:27" ht="64.5" customHeight="1" x14ac:dyDescent="0.5">
      <c r="A8" s="332"/>
      <c r="B8" s="333"/>
      <c r="C8" s="49" t="s">
        <v>29</v>
      </c>
      <c r="D8" s="49" t="s">
        <v>30</v>
      </c>
      <c r="E8" s="49" t="s">
        <v>32</v>
      </c>
      <c r="F8" s="49" t="s">
        <v>129</v>
      </c>
      <c r="G8" s="49" t="s">
        <v>130</v>
      </c>
      <c r="H8" s="51" t="s">
        <v>131</v>
      </c>
      <c r="I8" s="49" t="s">
        <v>132</v>
      </c>
      <c r="J8" s="51" t="s">
        <v>33</v>
      </c>
      <c r="K8" s="49" t="s">
        <v>129</v>
      </c>
      <c r="L8" s="144" t="s">
        <v>130</v>
      </c>
      <c r="M8" s="51" t="s">
        <v>131</v>
      </c>
      <c r="N8" s="49" t="s">
        <v>132</v>
      </c>
      <c r="O8" s="51" t="s">
        <v>33</v>
      </c>
      <c r="P8" s="49" t="s">
        <v>29</v>
      </c>
      <c r="Q8" s="49" t="s">
        <v>30</v>
      </c>
      <c r="R8" s="51" t="s">
        <v>31</v>
      </c>
      <c r="S8" s="49" t="s">
        <v>32</v>
      </c>
      <c r="T8" s="51" t="s">
        <v>33</v>
      </c>
      <c r="U8" s="49" t="s">
        <v>34</v>
      </c>
      <c r="V8" s="115" t="s">
        <v>35</v>
      </c>
      <c r="W8" s="115" t="s">
        <v>36</v>
      </c>
      <c r="X8" s="49" t="s">
        <v>37</v>
      </c>
      <c r="Y8" s="329"/>
      <c r="Z8" s="328"/>
      <c r="AA8" s="328"/>
    </row>
    <row r="9" spans="1:27" ht="64.5" customHeight="1" x14ac:dyDescent="0.5">
      <c r="A9" s="332"/>
      <c r="B9" s="333"/>
      <c r="C9" s="50" t="s">
        <v>8</v>
      </c>
      <c r="D9" s="50" t="s">
        <v>8</v>
      </c>
      <c r="E9" s="50" t="s">
        <v>8</v>
      </c>
      <c r="F9" s="122" t="s">
        <v>8</v>
      </c>
      <c r="G9" s="122" t="s">
        <v>8</v>
      </c>
      <c r="H9" s="122" t="s">
        <v>10</v>
      </c>
      <c r="I9" s="122" t="s">
        <v>8</v>
      </c>
      <c r="J9" s="122" t="s">
        <v>10</v>
      </c>
      <c r="K9" s="122" t="s">
        <v>8</v>
      </c>
      <c r="L9" s="145" t="s">
        <v>8</v>
      </c>
      <c r="M9" s="122" t="s">
        <v>10</v>
      </c>
      <c r="N9" s="122" t="s">
        <v>8</v>
      </c>
      <c r="O9" s="122" t="s">
        <v>10</v>
      </c>
      <c r="P9" s="122" t="s">
        <v>8</v>
      </c>
      <c r="Q9" s="122" t="s">
        <v>8</v>
      </c>
      <c r="R9" s="122" t="s">
        <v>10</v>
      </c>
      <c r="S9" s="122" t="s">
        <v>8</v>
      </c>
      <c r="T9" s="122" t="s">
        <v>10</v>
      </c>
      <c r="U9" s="50" t="s">
        <v>8</v>
      </c>
      <c r="V9" s="50" t="s">
        <v>8</v>
      </c>
      <c r="W9" s="50" t="s">
        <v>8</v>
      </c>
      <c r="X9" s="50" t="s">
        <v>8</v>
      </c>
      <c r="Y9" s="330"/>
      <c r="Z9" s="331"/>
      <c r="AA9" s="331"/>
    </row>
    <row r="10" spans="1:27" ht="67.5" customHeight="1" x14ac:dyDescent="0.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11</v>
      </c>
      <c r="L10" s="146">
        <v>12</v>
      </c>
      <c r="M10" s="2">
        <v>13</v>
      </c>
      <c r="N10" s="2">
        <v>14</v>
      </c>
      <c r="O10" s="2">
        <v>15</v>
      </c>
      <c r="P10" s="2">
        <v>16</v>
      </c>
      <c r="Q10" s="2">
        <v>17</v>
      </c>
      <c r="R10" s="2">
        <v>18</v>
      </c>
      <c r="S10" s="2">
        <v>19</v>
      </c>
      <c r="T10" s="2">
        <v>20</v>
      </c>
      <c r="U10" s="2">
        <v>21</v>
      </c>
      <c r="V10" s="2">
        <v>22</v>
      </c>
      <c r="W10" s="2">
        <v>23</v>
      </c>
      <c r="X10" s="2">
        <v>24</v>
      </c>
      <c r="Y10" s="70" t="s">
        <v>251</v>
      </c>
      <c r="Z10" s="70" t="s">
        <v>252</v>
      </c>
      <c r="AA10" s="69" t="s">
        <v>10</v>
      </c>
    </row>
    <row r="11" spans="1:27" ht="47.45" customHeight="1" x14ac:dyDescent="0.5">
      <c r="A11" s="3"/>
      <c r="B11" s="16" t="s">
        <v>11</v>
      </c>
      <c r="C11" s="61">
        <f t="shared" ref="C11:D11" si="0">SUM(C12,C31,C43,C52,C60,C75,C82,C93)</f>
        <v>2754.1</v>
      </c>
      <c r="D11" s="61">
        <f t="shared" si="0"/>
        <v>1177.17</v>
      </c>
      <c r="E11" s="61">
        <f t="shared" ref="E11" si="1">SUM(E12,E31,E43,E52,E60,E75,E82,E93)</f>
        <v>686.7700000000001</v>
      </c>
      <c r="F11" s="61">
        <f>SUM(F12,F31,F43,F52,F60,F75,F82,F93)</f>
        <v>1095.18</v>
      </c>
      <c r="G11" s="61">
        <f>SUM(G12,G31,G43,G52,G60,G75,G82,G93)</f>
        <v>949.84999999999991</v>
      </c>
      <c r="H11" s="61">
        <f t="shared" ref="H11:H74" si="2">IF(F11=0,0,IF((G11/F11)*100 &gt; 100,100,(G11/F11)*100))</f>
        <v>86.730035245347779</v>
      </c>
      <c r="I11" s="61">
        <f>SUM(I12,I31,I43,I52,I60,I75,I82,I93)</f>
        <v>641.12</v>
      </c>
      <c r="J11" s="61">
        <f t="shared" ref="J11:J74" si="3">IF(G11=0,0,IF((I11/G11)*100 &gt; 100,100,(I11/G11)*100))</f>
        <v>67.496973206295735</v>
      </c>
      <c r="K11" s="61">
        <f>SUM(K12,K31,K43,K52,K60,K75,K82,K93)</f>
        <v>1016.5200000000001</v>
      </c>
      <c r="L11" s="147">
        <f>SUM(L12,L31,L43,L52,L60,L75,L82,L93)</f>
        <v>218.85000000000002</v>
      </c>
      <c r="M11" s="61">
        <f t="shared" ref="M11:M74" si="4">IF(K11=0,0,IF((L11/K11)*100 &gt; 100,100,(L11/K11)*100))</f>
        <v>21.529335379530163</v>
      </c>
      <c r="N11" s="61">
        <f>SUM(N12,N31,N43,N52,N60,N75,N82,N93)</f>
        <v>44.08</v>
      </c>
      <c r="O11" s="61">
        <f t="shared" ref="O11:O74" si="5">IF(L11=0,0,IF((N11/L11)*100 &gt; 100,100,(N11/L11)*100))</f>
        <v>20.141649531642674</v>
      </c>
      <c r="P11" s="61">
        <f>SUM(P12,P31,P43,P52,P60,P75,P82,P93)</f>
        <v>642.4</v>
      </c>
      <c r="Q11" s="61">
        <f>SUM(Q12,Q31,Q43,Q52,Q60,Q75,Q82,Q93)</f>
        <v>8.4700000000000006</v>
      </c>
      <c r="R11" s="61">
        <f t="shared" ref="R11:R74" si="6">IF(P11=0,0,IF((Q11/P11)*100 &gt; 100,100,(Q11/P11)*100))</f>
        <v>1.3184931506849316</v>
      </c>
      <c r="S11" s="61">
        <f>SUM(S12,S31,S43,S52,S60,S75,S82,S93)</f>
        <v>1.57</v>
      </c>
      <c r="T11" s="61">
        <f t="shared" ref="T11:T74" si="7">IF(Q11=0,0,IF((S11/Q11)*100 &gt; 100,100,(S11/Q11)*100))</f>
        <v>18.536009445100355</v>
      </c>
      <c r="U11" s="61">
        <f>SUM(U12,U31,U43,U52,U60,U75,U82,U93)</f>
        <v>285.68709999999999</v>
      </c>
      <c r="V11" s="61">
        <f>SUM(V12,V31,V43,V52,V60,V75,V82,V93)</f>
        <v>0</v>
      </c>
      <c r="W11" s="61">
        <f>SUM(W12,W31,W43,W52,W60,W75,W82,W93)</f>
        <v>0</v>
      </c>
      <c r="X11" s="61">
        <f>SUM(X12,X31,X43,X52,X60,X75,X82,X93)</f>
        <v>147.98899999999998</v>
      </c>
      <c r="Y11" s="114">
        <f>F11+K11</f>
        <v>2111.7000000000003</v>
      </c>
      <c r="Z11" s="114">
        <f>G11+L11</f>
        <v>1168.6999999999998</v>
      </c>
      <c r="AA11" s="61">
        <f>IF(Y11=0,0,(Z11/Y11)*100)</f>
        <v>55.34403561111899</v>
      </c>
    </row>
    <row r="12" spans="1:27" ht="47.45" customHeight="1" x14ac:dyDescent="0.5">
      <c r="A12" s="54"/>
      <c r="B12" s="16" t="s">
        <v>155</v>
      </c>
      <c r="C12" s="61">
        <f t="shared" ref="C12:D12" si="8">SUM(C13:C30)</f>
        <v>321.73</v>
      </c>
      <c r="D12" s="61">
        <f t="shared" si="8"/>
        <v>128.50000000000003</v>
      </c>
      <c r="E12" s="61">
        <f t="shared" ref="E12" si="9">SUM(E13:E30)</f>
        <v>69.2</v>
      </c>
      <c r="F12" s="61">
        <f>SUM(F13:F30)</f>
        <v>133.63999999999999</v>
      </c>
      <c r="G12" s="61">
        <f>SUM(G13:G30)</f>
        <v>112.87</v>
      </c>
      <c r="H12" s="61">
        <f t="shared" si="2"/>
        <v>84.45824603412153</v>
      </c>
      <c r="I12" s="61">
        <f>SUM(I13:I30)</f>
        <v>64.7</v>
      </c>
      <c r="J12" s="61">
        <f t="shared" si="3"/>
        <v>57.322583503145211</v>
      </c>
      <c r="K12" s="61">
        <f>SUM(K13:K30)</f>
        <v>127.82000000000001</v>
      </c>
      <c r="L12" s="147">
        <f>SUM(L13:L30)</f>
        <v>15.629999999999999</v>
      </c>
      <c r="M12" s="61">
        <f t="shared" si="4"/>
        <v>12.228133312470661</v>
      </c>
      <c r="N12" s="61">
        <f>SUM(N13:N30)</f>
        <v>4.5</v>
      </c>
      <c r="O12" s="61">
        <f t="shared" si="5"/>
        <v>28.790786948176581</v>
      </c>
      <c r="P12" s="61">
        <f>SUM(P13:P30)</f>
        <v>60.269999999999996</v>
      </c>
      <c r="Q12" s="61">
        <f>SUM(Q13:Q30)</f>
        <v>0</v>
      </c>
      <c r="R12" s="61">
        <f t="shared" si="6"/>
        <v>0</v>
      </c>
      <c r="S12" s="61">
        <f>SUM(S13:S30)</f>
        <v>0</v>
      </c>
      <c r="T12" s="61">
        <f t="shared" si="7"/>
        <v>0</v>
      </c>
      <c r="U12" s="61">
        <f>SUM(U13:U30)</f>
        <v>28.029999999999994</v>
      </c>
      <c r="V12" s="61">
        <f>SUM(V13:V30)</f>
        <v>0</v>
      </c>
      <c r="W12" s="61">
        <f>SUM(W13:W30)</f>
        <v>0</v>
      </c>
      <c r="X12" s="61">
        <f>SUM(X13:X30)</f>
        <v>15.47</v>
      </c>
      <c r="Y12" s="110">
        <f t="shared" ref="Y12:Y75" si="10">F12+K12</f>
        <v>261.45999999999998</v>
      </c>
      <c r="Z12" s="110">
        <f t="shared" ref="Z12:Z75" si="11">G12+L12</f>
        <v>128.5</v>
      </c>
      <c r="AA12" s="61">
        <f t="shared" ref="AA12:AA75" si="12">IF(Y12=0,0,(Z12/Y12)*100)</f>
        <v>49.147097070297562</v>
      </c>
    </row>
    <row r="13" spans="1:27" ht="47.45" customHeight="1" x14ac:dyDescent="0.5">
      <c r="A13" s="55">
        <v>1</v>
      </c>
      <c r="B13" s="124" t="s">
        <v>156</v>
      </c>
      <c r="C13" s="62">
        <f>F13+K13+P13</f>
        <v>15.209999999999999</v>
      </c>
      <c r="D13" s="62">
        <f>G13+L13+Q13</f>
        <v>10.100000000000001</v>
      </c>
      <c r="E13" s="62">
        <f>I13+N13+S13</f>
        <v>4.74</v>
      </c>
      <c r="F13" s="62">
        <v>5.29</v>
      </c>
      <c r="G13" s="62">
        <v>5.23</v>
      </c>
      <c r="H13" s="62">
        <f t="shared" si="2"/>
        <v>98.865784499054826</v>
      </c>
      <c r="I13" s="62">
        <v>2.29</v>
      </c>
      <c r="J13" s="62">
        <f t="shared" si="3"/>
        <v>43.785850860420652</v>
      </c>
      <c r="K13" s="62">
        <v>4.93</v>
      </c>
      <c r="L13" s="148">
        <v>4.87</v>
      </c>
      <c r="M13" s="62">
        <f t="shared" si="4"/>
        <v>98.782961460446245</v>
      </c>
      <c r="N13" s="62">
        <v>2.4500000000000002</v>
      </c>
      <c r="O13" s="62">
        <f t="shared" si="5"/>
        <v>50.30800821355237</v>
      </c>
      <c r="P13" s="62">
        <v>4.99</v>
      </c>
      <c r="Q13" s="62">
        <v>0</v>
      </c>
      <c r="R13" s="62">
        <f t="shared" si="6"/>
        <v>0</v>
      </c>
      <c r="S13" s="62">
        <v>0</v>
      </c>
      <c r="T13" s="62">
        <f t="shared" si="7"/>
        <v>0</v>
      </c>
      <c r="U13" s="62">
        <v>0.46</v>
      </c>
      <c r="V13" s="62">
        <v>0</v>
      </c>
      <c r="W13" s="62">
        <v>0</v>
      </c>
      <c r="X13" s="62">
        <v>0</v>
      </c>
      <c r="Y13" s="110">
        <f t="shared" si="10"/>
        <v>10.219999999999999</v>
      </c>
      <c r="Z13" s="110">
        <f t="shared" si="11"/>
        <v>10.100000000000001</v>
      </c>
      <c r="AA13" s="62">
        <f t="shared" si="12"/>
        <v>98.82583170254405</v>
      </c>
    </row>
    <row r="14" spans="1:27" ht="47.45" customHeight="1" x14ac:dyDescent="0.5">
      <c r="A14" s="55">
        <v>2</v>
      </c>
      <c r="B14" s="123" t="s">
        <v>157</v>
      </c>
      <c r="C14" s="62">
        <f t="shared" ref="C14:C30" si="13">F14+K14+P14</f>
        <v>4.92</v>
      </c>
      <c r="D14" s="62">
        <f t="shared" ref="D14:D30" si="14">G14+L14+Q14</f>
        <v>2.2599999999999998</v>
      </c>
      <c r="E14" s="62">
        <f t="shared" ref="E14:E30" si="15">I14+N14+S14</f>
        <v>1.99</v>
      </c>
      <c r="F14" s="62">
        <v>2.68</v>
      </c>
      <c r="G14" s="62">
        <v>2.2599999999999998</v>
      </c>
      <c r="H14" s="62">
        <f t="shared" si="2"/>
        <v>84.328358208955208</v>
      </c>
      <c r="I14" s="62">
        <v>1.99</v>
      </c>
      <c r="J14" s="62">
        <f t="shared" si="3"/>
        <v>88.053097345132741</v>
      </c>
      <c r="K14" s="62">
        <v>2.2400000000000002</v>
      </c>
      <c r="L14" s="148">
        <v>0</v>
      </c>
      <c r="M14" s="62">
        <f t="shared" si="4"/>
        <v>0</v>
      </c>
      <c r="N14" s="62">
        <v>0</v>
      </c>
      <c r="O14" s="62">
        <f t="shared" si="5"/>
        <v>0</v>
      </c>
      <c r="P14" s="62">
        <v>0</v>
      </c>
      <c r="Q14" s="62">
        <v>0</v>
      </c>
      <c r="R14" s="62">
        <f t="shared" si="6"/>
        <v>0</v>
      </c>
      <c r="S14" s="62">
        <v>0</v>
      </c>
      <c r="T14" s="62">
        <f t="shared" si="7"/>
        <v>0</v>
      </c>
      <c r="U14" s="62">
        <v>0.16</v>
      </c>
      <c r="V14" s="62">
        <v>0</v>
      </c>
      <c r="W14" s="62">
        <v>0</v>
      </c>
      <c r="X14" s="62">
        <v>0.09</v>
      </c>
      <c r="Y14" s="110">
        <f t="shared" si="10"/>
        <v>4.92</v>
      </c>
      <c r="Z14" s="110">
        <f t="shared" si="11"/>
        <v>2.2599999999999998</v>
      </c>
      <c r="AA14" s="62">
        <f t="shared" si="12"/>
        <v>45.934959349593491</v>
      </c>
    </row>
    <row r="15" spans="1:27" ht="47.45" customHeight="1" x14ac:dyDescent="0.5">
      <c r="A15" s="56">
        <v>3</v>
      </c>
      <c r="B15" s="125" t="s">
        <v>158</v>
      </c>
      <c r="C15" s="62">
        <f t="shared" si="13"/>
        <v>33.56</v>
      </c>
      <c r="D15" s="62">
        <f t="shared" si="14"/>
        <v>15.969999999999999</v>
      </c>
      <c r="E15" s="62">
        <f t="shared" si="15"/>
        <v>9.4300000000000015</v>
      </c>
      <c r="F15" s="62">
        <v>12.37</v>
      </c>
      <c r="G15" s="62">
        <v>12.09</v>
      </c>
      <c r="H15" s="62">
        <f t="shared" si="2"/>
        <v>97.736459175424415</v>
      </c>
      <c r="I15" s="62">
        <v>9.2100000000000009</v>
      </c>
      <c r="J15" s="62">
        <f t="shared" si="3"/>
        <v>76.178660049627794</v>
      </c>
      <c r="K15" s="62">
        <v>10.65</v>
      </c>
      <c r="L15" s="148">
        <v>3.88</v>
      </c>
      <c r="M15" s="62">
        <f t="shared" si="4"/>
        <v>36.431924882629104</v>
      </c>
      <c r="N15" s="62">
        <v>0.22</v>
      </c>
      <c r="O15" s="62">
        <f t="shared" si="5"/>
        <v>5.6701030927835054</v>
      </c>
      <c r="P15" s="62">
        <v>10.54</v>
      </c>
      <c r="Q15" s="62">
        <v>0</v>
      </c>
      <c r="R15" s="62">
        <f t="shared" si="6"/>
        <v>0</v>
      </c>
      <c r="S15" s="62">
        <v>0</v>
      </c>
      <c r="T15" s="62">
        <f t="shared" si="7"/>
        <v>0</v>
      </c>
      <c r="U15" s="62">
        <v>3.3</v>
      </c>
      <c r="V15" s="62">
        <v>0</v>
      </c>
      <c r="W15" s="62">
        <v>0</v>
      </c>
      <c r="X15" s="62">
        <v>0.91</v>
      </c>
      <c r="Y15" s="110">
        <f t="shared" si="10"/>
        <v>23.02</v>
      </c>
      <c r="Z15" s="110">
        <f t="shared" si="11"/>
        <v>15.969999999999999</v>
      </c>
      <c r="AA15" s="62">
        <f t="shared" si="12"/>
        <v>69.374456993918329</v>
      </c>
    </row>
    <row r="16" spans="1:27" ht="47.45" customHeight="1" x14ac:dyDescent="0.5">
      <c r="A16" s="56">
        <v>4</v>
      </c>
      <c r="B16" s="124" t="s">
        <v>159</v>
      </c>
      <c r="C16" s="62">
        <f t="shared" si="13"/>
        <v>10.26</v>
      </c>
      <c r="D16" s="62">
        <f t="shared" si="14"/>
        <v>6.84</v>
      </c>
      <c r="E16" s="62">
        <f t="shared" si="15"/>
        <v>1.71</v>
      </c>
      <c r="F16" s="62">
        <v>5.58</v>
      </c>
      <c r="G16" s="62">
        <v>5.58</v>
      </c>
      <c r="H16" s="62">
        <f t="shared" si="2"/>
        <v>100</v>
      </c>
      <c r="I16" s="62">
        <v>1.59</v>
      </c>
      <c r="J16" s="62">
        <f t="shared" si="3"/>
        <v>28.49462365591398</v>
      </c>
      <c r="K16" s="62">
        <v>2.34</v>
      </c>
      <c r="L16" s="148">
        <v>1.26</v>
      </c>
      <c r="M16" s="62">
        <f t="shared" si="4"/>
        <v>53.846153846153854</v>
      </c>
      <c r="N16" s="62">
        <v>0.12</v>
      </c>
      <c r="O16" s="62">
        <f t="shared" si="5"/>
        <v>9.5238095238095237</v>
      </c>
      <c r="P16" s="62">
        <v>2.34</v>
      </c>
      <c r="Q16" s="62">
        <v>0</v>
      </c>
      <c r="R16" s="62">
        <f t="shared" si="6"/>
        <v>0</v>
      </c>
      <c r="S16" s="62">
        <v>0</v>
      </c>
      <c r="T16" s="62">
        <f t="shared" si="7"/>
        <v>0</v>
      </c>
      <c r="U16" s="62">
        <v>0.67</v>
      </c>
      <c r="V16" s="62">
        <v>0</v>
      </c>
      <c r="W16" s="62">
        <v>0</v>
      </c>
      <c r="X16" s="62">
        <v>1</v>
      </c>
      <c r="Y16" s="110">
        <f t="shared" si="10"/>
        <v>7.92</v>
      </c>
      <c r="Z16" s="110">
        <f t="shared" si="11"/>
        <v>6.84</v>
      </c>
      <c r="AA16" s="62">
        <f t="shared" si="12"/>
        <v>86.36363636363636</v>
      </c>
    </row>
    <row r="17" spans="1:32" ht="47.45" customHeight="1" x14ac:dyDescent="0.5">
      <c r="A17" s="56">
        <v>5</v>
      </c>
      <c r="B17" s="102" t="s">
        <v>160</v>
      </c>
      <c r="C17" s="62">
        <f t="shared" si="13"/>
        <v>0</v>
      </c>
      <c r="D17" s="62">
        <f t="shared" si="14"/>
        <v>0</v>
      </c>
      <c r="E17" s="62">
        <f t="shared" si="15"/>
        <v>0</v>
      </c>
      <c r="F17" s="62">
        <v>0</v>
      </c>
      <c r="G17" s="62">
        <v>0</v>
      </c>
      <c r="H17" s="62">
        <f t="shared" si="2"/>
        <v>0</v>
      </c>
      <c r="I17" s="62">
        <v>0</v>
      </c>
      <c r="J17" s="62">
        <f t="shared" si="3"/>
        <v>0</v>
      </c>
      <c r="K17" s="62">
        <v>0</v>
      </c>
      <c r="L17" s="148">
        <v>0</v>
      </c>
      <c r="M17" s="62">
        <f t="shared" si="4"/>
        <v>0</v>
      </c>
      <c r="N17" s="62">
        <v>0</v>
      </c>
      <c r="O17" s="62">
        <f t="shared" si="5"/>
        <v>0</v>
      </c>
      <c r="P17" s="62">
        <v>0</v>
      </c>
      <c r="Q17" s="62">
        <v>0</v>
      </c>
      <c r="R17" s="62">
        <f t="shared" si="6"/>
        <v>0</v>
      </c>
      <c r="S17" s="62">
        <v>0</v>
      </c>
      <c r="T17" s="62">
        <f t="shared" si="7"/>
        <v>0</v>
      </c>
      <c r="U17" s="62">
        <v>0</v>
      </c>
      <c r="V17" s="62">
        <v>0</v>
      </c>
      <c r="W17" s="62">
        <v>0</v>
      </c>
      <c r="X17" s="62">
        <v>0</v>
      </c>
      <c r="Y17" s="110">
        <f t="shared" si="10"/>
        <v>0</v>
      </c>
      <c r="Z17" s="110">
        <f t="shared" si="11"/>
        <v>0</v>
      </c>
      <c r="AA17" s="62">
        <f t="shared" si="12"/>
        <v>0</v>
      </c>
    </row>
    <row r="18" spans="1:32" ht="47.45" customHeight="1" x14ac:dyDescent="0.5">
      <c r="A18" s="55">
        <v>6</v>
      </c>
      <c r="B18" s="125" t="s">
        <v>161</v>
      </c>
      <c r="C18" s="62">
        <f t="shared" si="13"/>
        <v>5.9899999999999993</v>
      </c>
      <c r="D18" s="62">
        <f t="shared" si="14"/>
        <v>2.5</v>
      </c>
      <c r="E18" s="62">
        <f t="shared" si="15"/>
        <v>2.38</v>
      </c>
      <c r="F18" s="62">
        <v>2.72</v>
      </c>
      <c r="G18" s="62">
        <v>2.5</v>
      </c>
      <c r="H18" s="62">
        <f t="shared" si="2"/>
        <v>91.911764705882348</v>
      </c>
      <c r="I18" s="62">
        <v>2.38</v>
      </c>
      <c r="J18" s="62">
        <f t="shared" si="3"/>
        <v>95.199999999999989</v>
      </c>
      <c r="K18" s="62">
        <v>1.63</v>
      </c>
      <c r="L18" s="148">
        <v>0</v>
      </c>
      <c r="M18" s="62">
        <f t="shared" si="4"/>
        <v>0</v>
      </c>
      <c r="N18" s="62">
        <v>0</v>
      </c>
      <c r="O18" s="62">
        <f t="shared" si="5"/>
        <v>0</v>
      </c>
      <c r="P18" s="62">
        <v>1.64</v>
      </c>
      <c r="Q18" s="62">
        <v>0</v>
      </c>
      <c r="R18" s="62">
        <f t="shared" si="6"/>
        <v>0</v>
      </c>
      <c r="S18" s="62">
        <v>0</v>
      </c>
      <c r="T18" s="62">
        <f t="shared" si="7"/>
        <v>0</v>
      </c>
      <c r="U18" s="62">
        <v>1.31</v>
      </c>
      <c r="V18" s="62">
        <v>0</v>
      </c>
      <c r="W18" s="62">
        <v>0</v>
      </c>
      <c r="X18" s="62">
        <v>0</v>
      </c>
      <c r="Y18" s="110">
        <f t="shared" si="10"/>
        <v>4.3499999999999996</v>
      </c>
      <c r="Z18" s="110">
        <f t="shared" si="11"/>
        <v>2.5</v>
      </c>
      <c r="AA18" s="62">
        <f t="shared" si="12"/>
        <v>57.471264367816097</v>
      </c>
    </row>
    <row r="19" spans="1:32" ht="47.45" customHeight="1" x14ac:dyDescent="0.5">
      <c r="A19" s="55">
        <v>7</v>
      </c>
      <c r="B19" s="123" t="s">
        <v>162</v>
      </c>
      <c r="C19" s="62">
        <f t="shared" si="13"/>
        <v>17.850000000000001</v>
      </c>
      <c r="D19" s="62">
        <f t="shared" si="14"/>
        <v>5.71</v>
      </c>
      <c r="E19" s="62">
        <f t="shared" si="15"/>
        <v>2.13</v>
      </c>
      <c r="F19" s="62">
        <v>5.98</v>
      </c>
      <c r="G19" s="62">
        <v>5.71</v>
      </c>
      <c r="H19" s="62">
        <f t="shared" si="2"/>
        <v>95.484949832775911</v>
      </c>
      <c r="I19" s="62">
        <v>2.13</v>
      </c>
      <c r="J19" s="62">
        <f t="shared" si="3"/>
        <v>37.302977232924697</v>
      </c>
      <c r="K19" s="62">
        <v>11.87</v>
      </c>
      <c r="L19" s="148">
        <v>0</v>
      </c>
      <c r="M19" s="62">
        <f t="shared" si="4"/>
        <v>0</v>
      </c>
      <c r="N19" s="62">
        <v>0</v>
      </c>
      <c r="O19" s="62">
        <f t="shared" si="5"/>
        <v>0</v>
      </c>
      <c r="P19" s="62">
        <v>0</v>
      </c>
      <c r="Q19" s="62">
        <v>0</v>
      </c>
      <c r="R19" s="62">
        <f t="shared" si="6"/>
        <v>0</v>
      </c>
      <c r="S19" s="62">
        <v>0</v>
      </c>
      <c r="T19" s="62">
        <f t="shared" si="7"/>
        <v>0</v>
      </c>
      <c r="U19" s="62">
        <v>0.83</v>
      </c>
      <c r="V19" s="62">
        <v>0</v>
      </c>
      <c r="W19" s="62">
        <v>0</v>
      </c>
      <c r="X19" s="62">
        <v>0</v>
      </c>
      <c r="Y19" s="110">
        <f t="shared" si="10"/>
        <v>17.850000000000001</v>
      </c>
      <c r="Z19" s="110">
        <f t="shared" si="11"/>
        <v>5.71</v>
      </c>
      <c r="AA19" s="62">
        <f t="shared" si="12"/>
        <v>31.988795518207279</v>
      </c>
    </row>
    <row r="20" spans="1:32" ht="47.45" customHeight="1" x14ac:dyDescent="0.5">
      <c r="A20" s="55">
        <v>8</v>
      </c>
      <c r="B20" s="123" t="s">
        <v>163</v>
      </c>
      <c r="C20" s="62">
        <f t="shared" si="13"/>
        <v>24.89</v>
      </c>
      <c r="D20" s="62">
        <f t="shared" si="14"/>
        <v>7.23</v>
      </c>
      <c r="E20" s="62">
        <f t="shared" si="15"/>
        <v>7.23</v>
      </c>
      <c r="F20" s="62">
        <v>7.33</v>
      </c>
      <c r="G20" s="62">
        <v>7.23</v>
      </c>
      <c r="H20" s="62">
        <f t="shared" si="2"/>
        <v>98.635743519781727</v>
      </c>
      <c r="I20" s="62">
        <v>7.23</v>
      </c>
      <c r="J20" s="62">
        <f t="shared" si="3"/>
        <v>100</v>
      </c>
      <c r="K20" s="62">
        <v>8.9600000000000009</v>
      </c>
      <c r="L20" s="148">
        <v>0</v>
      </c>
      <c r="M20" s="62">
        <f t="shared" si="4"/>
        <v>0</v>
      </c>
      <c r="N20" s="62">
        <v>0</v>
      </c>
      <c r="O20" s="62">
        <f t="shared" si="5"/>
        <v>0</v>
      </c>
      <c r="P20" s="62">
        <v>8.6</v>
      </c>
      <c r="Q20" s="62">
        <v>0</v>
      </c>
      <c r="R20" s="62">
        <f t="shared" si="6"/>
        <v>0</v>
      </c>
      <c r="S20" s="62">
        <v>0</v>
      </c>
      <c r="T20" s="62">
        <f t="shared" si="7"/>
        <v>0</v>
      </c>
      <c r="U20" s="62">
        <v>3.04</v>
      </c>
      <c r="V20" s="62">
        <v>0</v>
      </c>
      <c r="W20" s="62">
        <v>0</v>
      </c>
      <c r="X20" s="62">
        <v>0</v>
      </c>
      <c r="Y20" s="110">
        <f t="shared" si="10"/>
        <v>16.29</v>
      </c>
      <c r="Z20" s="110">
        <f t="shared" si="11"/>
        <v>7.23</v>
      </c>
      <c r="AA20" s="62">
        <f t="shared" si="12"/>
        <v>44.383057090239411</v>
      </c>
    </row>
    <row r="21" spans="1:32" ht="47.45" customHeight="1" x14ac:dyDescent="0.5">
      <c r="A21" s="55">
        <v>9</v>
      </c>
      <c r="B21" s="125" t="s">
        <v>164</v>
      </c>
      <c r="C21" s="62">
        <f t="shared" si="13"/>
        <v>8.5399999999999991</v>
      </c>
      <c r="D21" s="62">
        <f t="shared" si="14"/>
        <v>4.42</v>
      </c>
      <c r="E21" s="62">
        <f t="shared" si="15"/>
        <v>4.42</v>
      </c>
      <c r="F21" s="62">
        <v>4.7699999999999996</v>
      </c>
      <c r="G21" s="62">
        <v>4.42</v>
      </c>
      <c r="H21" s="62">
        <f t="shared" si="2"/>
        <v>92.662473794549271</v>
      </c>
      <c r="I21" s="62">
        <v>4.42</v>
      </c>
      <c r="J21" s="62">
        <f t="shared" si="3"/>
        <v>100</v>
      </c>
      <c r="K21" s="62">
        <v>1.96</v>
      </c>
      <c r="L21" s="148">
        <v>0</v>
      </c>
      <c r="M21" s="62">
        <f t="shared" si="4"/>
        <v>0</v>
      </c>
      <c r="N21" s="62">
        <v>0</v>
      </c>
      <c r="O21" s="62">
        <f t="shared" si="5"/>
        <v>0</v>
      </c>
      <c r="P21" s="62">
        <v>1.81</v>
      </c>
      <c r="Q21" s="62">
        <v>0</v>
      </c>
      <c r="R21" s="62">
        <f t="shared" si="6"/>
        <v>0</v>
      </c>
      <c r="S21" s="62">
        <v>0</v>
      </c>
      <c r="T21" s="62">
        <f t="shared" si="7"/>
        <v>0</v>
      </c>
      <c r="U21" s="62">
        <v>5.08</v>
      </c>
      <c r="V21" s="62">
        <v>0</v>
      </c>
      <c r="W21" s="62">
        <v>0</v>
      </c>
      <c r="X21" s="62">
        <v>2.63</v>
      </c>
      <c r="Y21" s="110">
        <f t="shared" si="10"/>
        <v>6.7299999999999995</v>
      </c>
      <c r="Z21" s="110">
        <f t="shared" si="11"/>
        <v>4.42</v>
      </c>
      <c r="AA21" s="62">
        <f t="shared" si="12"/>
        <v>65.676077265973248</v>
      </c>
    </row>
    <row r="22" spans="1:32" ht="47.45" customHeight="1" x14ac:dyDescent="0.5">
      <c r="A22" s="56">
        <v>10</v>
      </c>
      <c r="B22" s="127" t="s">
        <v>165</v>
      </c>
      <c r="C22" s="62">
        <f t="shared" si="13"/>
        <v>22.22</v>
      </c>
      <c r="D22" s="62">
        <f t="shared" si="14"/>
        <v>10.879999999999999</v>
      </c>
      <c r="E22" s="62">
        <f t="shared" si="15"/>
        <v>3.04</v>
      </c>
      <c r="F22" s="62">
        <v>10.45</v>
      </c>
      <c r="G22" s="62">
        <v>10.34</v>
      </c>
      <c r="H22" s="62">
        <f t="shared" si="2"/>
        <v>98.947368421052644</v>
      </c>
      <c r="I22" s="62">
        <v>3.04</v>
      </c>
      <c r="J22" s="62">
        <f t="shared" si="3"/>
        <v>29.40038684719536</v>
      </c>
      <c r="K22" s="62">
        <v>11.77</v>
      </c>
      <c r="L22" s="148">
        <v>0.54</v>
      </c>
      <c r="M22" s="62">
        <f t="shared" si="4"/>
        <v>4.587935429056925</v>
      </c>
      <c r="N22" s="62">
        <v>0</v>
      </c>
      <c r="O22" s="62">
        <f t="shared" si="5"/>
        <v>0</v>
      </c>
      <c r="P22" s="62">
        <v>0</v>
      </c>
      <c r="Q22" s="62">
        <v>0</v>
      </c>
      <c r="R22" s="62">
        <f t="shared" si="6"/>
        <v>0</v>
      </c>
      <c r="S22" s="62">
        <v>0</v>
      </c>
      <c r="T22" s="62">
        <f t="shared" si="7"/>
        <v>0</v>
      </c>
      <c r="U22" s="62">
        <v>2.58</v>
      </c>
      <c r="V22" s="62">
        <v>0</v>
      </c>
      <c r="W22" s="62">
        <v>0</v>
      </c>
      <c r="X22" s="62">
        <v>0</v>
      </c>
      <c r="Y22" s="110">
        <f t="shared" si="10"/>
        <v>22.22</v>
      </c>
      <c r="Z22" s="110">
        <f t="shared" si="11"/>
        <v>10.879999999999999</v>
      </c>
      <c r="AA22" s="62">
        <f t="shared" si="12"/>
        <v>48.964896489648964</v>
      </c>
      <c r="AF22" s="126"/>
    </row>
    <row r="23" spans="1:32" ht="47.45" customHeight="1" x14ac:dyDescent="0.5">
      <c r="A23" s="56">
        <v>11</v>
      </c>
      <c r="B23" s="127" t="s">
        <v>166</v>
      </c>
      <c r="C23" s="62">
        <f t="shared" si="13"/>
        <v>48.34</v>
      </c>
      <c r="D23" s="62">
        <f t="shared" si="14"/>
        <v>22.67</v>
      </c>
      <c r="E23" s="62">
        <f t="shared" si="15"/>
        <v>7.14</v>
      </c>
      <c r="F23" s="62">
        <v>24.19</v>
      </c>
      <c r="G23" s="62">
        <v>22.67</v>
      </c>
      <c r="H23" s="62">
        <f t="shared" si="2"/>
        <v>93.716411740388594</v>
      </c>
      <c r="I23" s="62">
        <v>7.14</v>
      </c>
      <c r="J23" s="62">
        <f t="shared" si="3"/>
        <v>31.49536832818703</v>
      </c>
      <c r="K23" s="62">
        <v>24.15</v>
      </c>
      <c r="L23" s="148">
        <v>0</v>
      </c>
      <c r="M23" s="62">
        <f t="shared" si="4"/>
        <v>0</v>
      </c>
      <c r="N23" s="62">
        <v>0</v>
      </c>
      <c r="O23" s="62">
        <f t="shared" si="5"/>
        <v>0</v>
      </c>
      <c r="P23" s="62">
        <v>0</v>
      </c>
      <c r="Q23" s="62">
        <v>0</v>
      </c>
      <c r="R23" s="62">
        <f t="shared" si="6"/>
        <v>0</v>
      </c>
      <c r="S23" s="62">
        <v>0</v>
      </c>
      <c r="T23" s="62">
        <f t="shared" si="7"/>
        <v>0</v>
      </c>
      <c r="U23" s="62">
        <v>2.33</v>
      </c>
      <c r="V23" s="62">
        <v>0</v>
      </c>
      <c r="W23" s="62">
        <v>0</v>
      </c>
      <c r="X23" s="62">
        <v>0.61</v>
      </c>
      <c r="Y23" s="110">
        <f t="shared" si="10"/>
        <v>48.34</v>
      </c>
      <c r="Z23" s="110">
        <f t="shared" si="11"/>
        <v>22.67</v>
      </c>
      <c r="AA23" s="62">
        <f t="shared" si="12"/>
        <v>46.896979726934219</v>
      </c>
    </row>
    <row r="24" spans="1:32" ht="47.45" customHeight="1" x14ac:dyDescent="0.5">
      <c r="A24" s="55">
        <v>12</v>
      </c>
      <c r="B24" s="127" t="s">
        <v>167</v>
      </c>
      <c r="C24" s="62">
        <f t="shared" si="13"/>
        <v>13.780000000000001</v>
      </c>
      <c r="D24" s="62">
        <f t="shared" si="14"/>
        <v>2.04</v>
      </c>
      <c r="E24" s="62">
        <f t="shared" si="15"/>
        <v>1.61</v>
      </c>
      <c r="F24" s="62">
        <v>5.42</v>
      </c>
      <c r="G24" s="62">
        <v>2.04</v>
      </c>
      <c r="H24" s="62">
        <f t="shared" si="2"/>
        <v>37.638376383763841</v>
      </c>
      <c r="I24" s="62">
        <v>1.61</v>
      </c>
      <c r="J24" s="62">
        <f t="shared" si="3"/>
        <v>78.921568627450995</v>
      </c>
      <c r="K24" s="62">
        <v>4.1500000000000004</v>
      </c>
      <c r="L24" s="148">
        <v>0</v>
      </c>
      <c r="M24" s="62">
        <f t="shared" si="4"/>
        <v>0</v>
      </c>
      <c r="N24" s="62">
        <v>0</v>
      </c>
      <c r="O24" s="62">
        <f t="shared" si="5"/>
        <v>0</v>
      </c>
      <c r="P24" s="62">
        <v>4.21</v>
      </c>
      <c r="Q24" s="62">
        <v>0</v>
      </c>
      <c r="R24" s="62">
        <f t="shared" si="6"/>
        <v>0</v>
      </c>
      <c r="S24" s="62">
        <v>0</v>
      </c>
      <c r="T24" s="62">
        <f t="shared" si="7"/>
        <v>0</v>
      </c>
      <c r="U24" s="62">
        <v>0.03</v>
      </c>
      <c r="V24" s="62">
        <v>0</v>
      </c>
      <c r="W24" s="62">
        <v>0</v>
      </c>
      <c r="X24" s="62">
        <v>0</v>
      </c>
      <c r="Y24" s="110">
        <f t="shared" si="10"/>
        <v>9.57</v>
      </c>
      <c r="Z24" s="110">
        <f t="shared" si="11"/>
        <v>2.04</v>
      </c>
      <c r="AA24" s="62">
        <f t="shared" si="12"/>
        <v>21.316614420062695</v>
      </c>
    </row>
    <row r="25" spans="1:32" ht="47.45" customHeight="1" x14ac:dyDescent="0.5">
      <c r="A25" s="55">
        <v>13</v>
      </c>
      <c r="B25" s="124" t="s">
        <v>168</v>
      </c>
      <c r="C25" s="62">
        <f t="shared" si="13"/>
        <v>11.870000000000001</v>
      </c>
      <c r="D25" s="62">
        <f t="shared" si="14"/>
        <v>9.48</v>
      </c>
      <c r="E25" s="62">
        <f t="shared" si="15"/>
        <v>3.4699999999999998</v>
      </c>
      <c r="F25" s="62">
        <v>7.71</v>
      </c>
      <c r="G25" s="62">
        <v>7.53</v>
      </c>
      <c r="H25" s="62">
        <f t="shared" si="2"/>
        <v>97.665369649805456</v>
      </c>
      <c r="I25" s="62">
        <v>3.26</v>
      </c>
      <c r="J25" s="62">
        <f t="shared" si="3"/>
        <v>43.293492695883131</v>
      </c>
      <c r="K25" s="62">
        <v>4.16</v>
      </c>
      <c r="L25" s="148">
        <v>1.95</v>
      </c>
      <c r="M25" s="62">
        <f t="shared" si="4"/>
        <v>46.875</v>
      </c>
      <c r="N25" s="62">
        <v>0.21</v>
      </c>
      <c r="O25" s="62">
        <f t="shared" si="5"/>
        <v>10.769230769230768</v>
      </c>
      <c r="P25" s="62">
        <v>0</v>
      </c>
      <c r="Q25" s="62">
        <v>0</v>
      </c>
      <c r="R25" s="62">
        <f t="shared" si="6"/>
        <v>0</v>
      </c>
      <c r="S25" s="62">
        <v>0</v>
      </c>
      <c r="T25" s="62">
        <f t="shared" si="7"/>
        <v>0</v>
      </c>
      <c r="U25" s="62">
        <v>0.9</v>
      </c>
      <c r="V25" s="62">
        <v>0</v>
      </c>
      <c r="W25" s="62">
        <v>0</v>
      </c>
      <c r="X25" s="62">
        <v>0.66</v>
      </c>
      <c r="Y25" s="110">
        <f t="shared" si="10"/>
        <v>11.870000000000001</v>
      </c>
      <c r="Z25" s="110">
        <f t="shared" si="11"/>
        <v>9.48</v>
      </c>
      <c r="AA25" s="62">
        <f t="shared" si="12"/>
        <v>79.865206402695861</v>
      </c>
    </row>
    <row r="26" spans="1:32" ht="47.45" customHeight="1" x14ac:dyDescent="0.5">
      <c r="A26" s="55">
        <v>14</v>
      </c>
      <c r="B26" s="123" t="s">
        <v>169</v>
      </c>
      <c r="C26" s="62">
        <f t="shared" si="13"/>
        <v>5.23</v>
      </c>
      <c r="D26" s="62">
        <f t="shared" si="14"/>
        <v>2.75</v>
      </c>
      <c r="E26" s="62">
        <f t="shared" si="15"/>
        <v>1.31</v>
      </c>
      <c r="F26" s="62">
        <v>2.89</v>
      </c>
      <c r="G26" s="62">
        <v>2.75</v>
      </c>
      <c r="H26" s="62">
        <f t="shared" si="2"/>
        <v>95.155709342560542</v>
      </c>
      <c r="I26" s="62">
        <v>1.31</v>
      </c>
      <c r="J26" s="62">
        <f t="shared" si="3"/>
        <v>47.63636363636364</v>
      </c>
      <c r="K26" s="62">
        <v>2.34</v>
      </c>
      <c r="L26" s="148">
        <v>0</v>
      </c>
      <c r="M26" s="62">
        <f t="shared" si="4"/>
        <v>0</v>
      </c>
      <c r="N26" s="62">
        <v>0</v>
      </c>
      <c r="O26" s="62">
        <f t="shared" si="5"/>
        <v>0</v>
      </c>
      <c r="P26" s="62">
        <v>0</v>
      </c>
      <c r="Q26" s="62">
        <v>0</v>
      </c>
      <c r="R26" s="62">
        <f t="shared" si="6"/>
        <v>0</v>
      </c>
      <c r="S26" s="62">
        <v>0</v>
      </c>
      <c r="T26" s="62">
        <f t="shared" si="7"/>
        <v>0</v>
      </c>
      <c r="U26" s="62">
        <v>0.47</v>
      </c>
      <c r="V26" s="62">
        <v>0</v>
      </c>
      <c r="W26" s="62">
        <v>0</v>
      </c>
      <c r="X26" s="62">
        <v>0.84</v>
      </c>
      <c r="Y26" s="110">
        <f t="shared" si="10"/>
        <v>5.23</v>
      </c>
      <c r="Z26" s="110">
        <f t="shared" si="11"/>
        <v>2.75</v>
      </c>
      <c r="AA26" s="62">
        <f t="shared" si="12"/>
        <v>52.581261950286809</v>
      </c>
    </row>
    <row r="27" spans="1:32" ht="47.45" customHeight="1" x14ac:dyDescent="0.5">
      <c r="A27" s="55">
        <v>15</v>
      </c>
      <c r="B27" s="125" t="s">
        <v>170</v>
      </c>
      <c r="C27" s="62">
        <f t="shared" si="13"/>
        <v>4.4799999999999995</v>
      </c>
      <c r="D27" s="62">
        <f t="shared" si="14"/>
        <v>2.67</v>
      </c>
      <c r="E27" s="62">
        <f t="shared" si="15"/>
        <v>1.58</v>
      </c>
      <c r="F27" s="62">
        <v>2.76</v>
      </c>
      <c r="G27" s="62">
        <v>2.67</v>
      </c>
      <c r="H27" s="62">
        <f t="shared" si="2"/>
        <v>96.739130434782624</v>
      </c>
      <c r="I27" s="62">
        <v>1.58</v>
      </c>
      <c r="J27" s="62">
        <f t="shared" si="3"/>
        <v>59.176029962546814</v>
      </c>
      <c r="K27" s="62">
        <v>1.72</v>
      </c>
      <c r="L27" s="148">
        <v>0</v>
      </c>
      <c r="M27" s="62">
        <f t="shared" si="4"/>
        <v>0</v>
      </c>
      <c r="N27" s="62">
        <v>0</v>
      </c>
      <c r="O27" s="62">
        <f t="shared" si="5"/>
        <v>0</v>
      </c>
      <c r="P27" s="62">
        <v>0</v>
      </c>
      <c r="Q27" s="62">
        <v>0</v>
      </c>
      <c r="R27" s="62">
        <f t="shared" si="6"/>
        <v>0</v>
      </c>
      <c r="S27" s="62">
        <v>0</v>
      </c>
      <c r="T27" s="62">
        <f t="shared" si="7"/>
        <v>0</v>
      </c>
      <c r="U27" s="62">
        <v>0.8</v>
      </c>
      <c r="V27" s="62">
        <v>0</v>
      </c>
      <c r="W27" s="62">
        <v>0</v>
      </c>
      <c r="X27" s="62">
        <v>1.28</v>
      </c>
      <c r="Y27" s="110">
        <f t="shared" si="10"/>
        <v>4.4799999999999995</v>
      </c>
      <c r="Z27" s="110">
        <f t="shared" si="11"/>
        <v>2.67</v>
      </c>
      <c r="AA27" s="62">
        <f t="shared" si="12"/>
        <v>59.598214285714292</v>
      </c>
    </row>
    <row r="28" spans="1:32" ht="47.45" customHeight="1" x14ac:dyDescent="0.5">
      <c r="A28" s="55">
        <v>16</v>
      </c>
      <c r="B28" s="123" t="s">
        <v>171</v>
      </c>
      <c r="C28" s="62">
        <f t="shared" si="13"/>
        <v>23.14</v>
      </c>
      <c r="D28" s="62">
        <f t="shared" si="14"/>
        <v>5.23</v>
      </c>
      <c r="E28" s="62">
        <f t="shared" si="15"/>
        <v>3.3</v>
      </c>
      <c r="F28" s="62">
        <v>6.68</v>
      </c>
      <c r="G28" s="62">
        <v>4.96</v>
      </c>
      <c r="H28" s="62">
        <f t="shared" si="2"/>
        <v>74.251497005988028</v>
      </c>
      <c r="I28" s="62">
        <v>3.3</v>
      </c>
      <c r="J28" s="62">
        <f t="shared" si="3"/>
        <v>66.532258064516128</v>
      </c>
      <c r="K28" s="62">
        <v>8.23</v>
      </c>
      <c r="L28" s="148">
        <v>0.27</v>
      </c>
      <c r="M28" s="62">
        <f t="shared" si="4"/>
        <v>3.2806804374240586</v>
      </c>
      <c r="N28" s="62">
        <v>0</v>
      </c>
      <c r="O28" s="62">
        <f t="shared" si="5"/>
        <v>0</v>
      </c>
      <c r="P28" s="62">
        <v>8.23</v>
      </c>
      <c r="Q28" s="62">
        <v>0</v>
      </c>
      <c r="R28" s="62">
        <f t="shared" si="6"/>
        <v>0</v>
      </c>
      <c r="S28" s="62">
        <v>0</v>
      </c>
      <c r="T28" s="62">
        <f t="shared" si="7"/>
        <v>0</v>
      </c>
      <c r="U28" s="62">
        <v>1.54</v>
      </c>
      <c r="V28" s="62">
        <v>0</v>
      </c>
      <c r="W28" s="62">
        <v>0</v>
      </c>
      <c r="X28" s="62">
        <v>1.87</v>
      </c>
      <c r="Y28" s="110">
        <f t="shared" si="10"/>
        <v>14.91</v>
      </c>
      <c r="Z28" s="110">
        <f t="shared" si="11"/>
        <v>5.23</v>
      </c>
      <c r="AA28" s="62">
        <f t="shared" si="12"/>
        <v>35.077129443326626</v>
      </c>
    </row>
    <row r="29" spans="1:32" ht="47.45" customHeight="1" x14ac:dyDescent="0.5">
      <c r="A29" s="55">
        <v>17</v>
      </c>
      <c r="B29" s="123" t="s">
        <v>172</v>
      </c>
      <c r="C29" s="62">
        <f t="shared" si="13"/>
        <v>53.72</v>
      </c>
      <c r="D29" s="62">
        <f t="shared" si="14"/>
        <v>7.4</v>
      </c>
      <c r="E29" s="62">
        <f t="shared" si="15"/>
        <v>6.89</v>
      </c>
      <c r="F29" s="62">
        <v>17.899999999999999</v>
      </c>
      <c r="G29" s="62">
        <v>7.4</v>
      </c>
      <c r="H29" s="62">
        <f t="shared" si="2"/>
        <v>41.340782122905033</v>
      </c>
      <c r="I29" s="62">
        <v>6.89</v>
      </c>
      <c r="J29" s="62">
        <f t="shared" si="3"/>
        <v>93.108108108108098</v>
      </c>
      <c r="K29" s="62">
        <v>17.91</v>
      </c>
      <c r="L29" s="148">
        <v>0</v>
      </c>
      <c r="M29" s="62">
        <f t="shared" si="4"/>
        <v>0</v>
      </c>
      <c r="N29" s="62">
        <v>0</v>
      </c>
      <c r="O29" s="62">
        <f t="shared" si="5"/>
        <v>0</v>
      </c>
      <c r="P29" s="62">
        <v>17.91</v>
      </c>
      <c r="Q29" s="62">
        <v>0</v>
      </c>
      <c r="R29" s="62">
        <f t="shared" si="6"/>
        <v>0</v>
      </c>
      <c r="S29" s="62">
        <v>0</v>
      </c>
      <c r="T29" s="62">
        <f t="shared" si="7"/>
        <v>0</v>
      </c>
      <c r="U29" s="62">
        <v>2.9</v>
      </c>
      <c r="V29" s="62">
        <v>0</v>
      </c>
      <c r="W29" s="62">
        <v>0</v>
      </c>
      <c r="X29" s="62">
        <v>4</v>
      </c>
      <c r="Y29" s="110">
        <f t="shared" si="10"/>
        <v>35.81</v>
      </c>
      <c r="Z29" s="110">
        <f t="shared" si="11"/>
        <v>7.4</v>
      </c>
      <c r="AA29" s="62">
        <f t="shared" si="12"/>
        <v>20.664618821558221</v>
      </c>
    </row>
    <row r="30" spans="1:32" ht="47.45" customHeight="1" x14ac:dyDescent="0.5">
      <c r="A30" s="56">
        <v>18</v>
      </c>
      <c r="B30" s="125" t="s">
        <v>173</v>
      </c>
      <c r="C30" s="62">
        <f t="shared" si="13"/>
        <v>17.73</v>
      </c>
      <c r="D30" s="62">
        <f t="shared" si="14"/>
        <v>10.35</v>
      </c>
      <c r="E30" s="62">
        <f t="shared" si="15"/>
        <v>6.83</v>
      </c>
      <c r="F30" s="62">
        <v>8.92</v>
      </c>
      <c r="G30" s="62">
        <v>7.49</v>
      </c>
      <c r="H30" s="62">
        <f t="shared" si="2"/>
        <v>83.968609865470853</v>
      </c>
      <c r="I30" s="62">
        <v>5.33</v>
      </c>
      <c r="J30" s="62">
        <f t="shared" si="3"/>
        <v>71.161548731642185</v>
      </c>
      <c r="K30" s="62">
        <v>8.81</v>
      </c>
      <c r="L30" s="148">
        <v>2.86</v>
      </c>
      <c r="M30" s="62">
        <f t="shared" si="4"/>
        <v>32.463110102156641</v>
      </c>
      <c r="N30" s="62">
        <v>1.5</v>
      </c>
      <c r="O30" s="62">
        <f t="shared" si="5"/>
        <v>52.447552447552447</v>
      </c>
      <c r="P30" s="62">
        <v>0</v>
      </c>
      <c r="Q30" s="62">
        <v>0</v>
      </c>
      <c r="R30" s="62">
        <f t="shared" si="6"/>
        <v>0</v>
      </c>
      <c r="S30" s="62">
        <v>0</v>
      </c>
      <c r="T30" s="62">
        <f t="shared" si="7"/>
        <v>0</v>
      </c>
      <c r="U30" s="62">
        <v>1.63</v>
      </c>
      <c r="V30" s="62">
        <v>0</v>
      </c>
      <c r="W30" s="62">
        <v>0</v>
      </c>
      <c r="X30" s="62">
        <v>1.58</v>
      </c>
      <c r="Y30" s="110">
        <f t="shared" si="10"/>
        <v>17.73</v>
      </c>
      <c r="Z30" s="110">
        <f t="shared" si="11"/>
        <v>10.35</v>
      </c>
      <c r="AA30" s="62">
        <f t="shared" si="12"/>
        <v>58.375634517766493</v>
      </c>
    </row>
    <row r="31" spans="1:32" ht="47.45" customHeight="1" x14ac:dyDescent="0.5">
      <c r="A31" s="57"/>
      <c r="B31" s="101" t="s">
        <v>174</v>
      </c>
      <c r="C31" s="61">
        <f t="shared" ref="C31:D31" si="16">SUM(C32:C42)</f>
        <v>379.79</v>
      </c>
      <c r="D31" s="61">
        <f t="shared" si="16"/>
        <v>182.28</v>
      </c>
      <c r="E31" s="61">
        <f t="shared" ref="E31" si="17">SUM(E32:E42)</f>
        <v>86.199999999999989</v>
      </c>
      <c r="F31" s="61">
        <f>SUM(F32:F42)</f>
        <v>155.38000000000002</v>
      </c>
      <c r="G31" s="61">
        <f>SUM(G32:G42)</f>
        <v>131.08000000000001</v>
      </c>
      <c r="H31" s="61">
        <f t="shared" si="2"/>
        <v>84.360921611533016</v>
      </c>
      <c r="I31" s="61">
        <f>SUM(I32:I42)</f>
        <v>82.609999999999985</v>
      </c>
      <c r="J31" s="61">
        <f t="shared" si="3"/>
        <v>63.022581629539197</v>
      </c>
      <c r="K31" s="61">
        <f>SUM(K32:K42)</f>
        <v>135.25</v>
      </c>
      <c r="L31" s="147">
        <f>SUM(L32:L42)</f>
        <v>48.84</v>
      </c>
      <c r="M31" s="61">
        <f t="shared" si="4"/>
        <v>36.110905730129396</v>
      </c>
      <c r="N31" s="61">
        <f>SUM(N32:N42)</f>
        <v>3.59</v>
      </c>
      <c r="O31" s="61">
        <f t="shared" si="5"/>
        <v>7.3505323505323501</v>
      </c>
      <c r="P31" s="61">
        <f>SUM(P32:P42)</f>
        <v>89.16</v>
      </c>
      <c r="Q31" s="61">
        <f>SUM(Q32:Q42)</f>
        <v>2.36</v>
      </c>
      <c r="R31" s="61">
        <f t="shared" si="6"/>
        <v>2.6469268730372364</v>
      </c>
      <c r="S31" s="61">
        <f>SUM(S32:S42)</f>
        <v>0</v>
      </c>
      <c r="T31" s="61">
        <f t="shared" si="7"/>
        <v>0</v>
      </c>
      <c r="U31" s="61">
        <f>SUM(U32:U42)</f>
        <v>45.89</v>
      </c>
      <c r="V31" s="61">
        <f>SUM(V32:V42)</f>
        <v>0</v>
      </c>
      <c r="W31" s="61">
        <f>SUM(W32:W42)</f>
        <v>0</v>
      </c>
      <c r="X31" s="61">
        <f>SUM(X32:X42)</f>
        <v>19.380000000000003</v>
      </c>
      <c r="Y31" s="110">
        <f t="shared" si="10"/>
        <v>290.63</v>
      </c>
      <c r="Z31" s="110">
        <f t="shared" si="11"/>
        <v>179.92000000000002</v>
      </c>
      <c r="AA31" s="61">
        <f t="shared" si="12"/>
        <v>61.906891924440011</v>
      </c>
    </row>
    <row r="32" spans="1:32" ht="47.45" customHeight="1" x14ac:dyDescent="0.5">
      <c r="A32" s="56">
        <v>19</v>
      </c>
      <c r="B32" s="124" t="s">
        <v>175</v>
      </c>
      <c r="C32" s="62">
        <f t="shared" ref="C32:C42" si="18">F32+K32+P32</f>
        <v>136.43</v>
      </c>
      <c r="D32" s="62">
        <f t="shared" ref="D32:D42" si="19">G32+L32+Q32</f>
        <v>80.73</v>
      </c>
      <c r="E32" s="62">
        <f t="shared" ref="E32:E42" si="20">I32+N32+S32</f>
        <v>13.42</v>
      </c>
      <c r="F32" s="62">
        <v>46.73</v>
      </c>
      <c r="G32" s="62">
        <v>38.6</v>
      </c>
      <c r="H32" s="62">
        <f t="shared" si="2"/>
        <v>82.60218275197947</v>
      </c>
      <c r="I32" s="62">
        <v>10.92</v>
      </c>
      <c r="J32" s="62">
        <f t="shared" si="3"/>
        <v>28.290155440414505</v>
      </c>
      <c r="K32" s="62">
        <v>46.65</v>
      </c>
      <c r="L32" s="148">
        <v>42.13</v>
      </c>
      <c r="M32" s="62">
        <f t="shared" si="4"/>
        <v>90.310825294748128</v>
      </c>
      <c r="N32" s="62">
        <v>2.5</v>
      </c>
      <c r="O32" s="62">
        <f t="shared" si="5"/>
        <v>5.9340137669119386</v>
      </c>
      <c r="P32" s="62">
        <v>43.05</v>
      </c>
      <c r="Q32" s="62">
        <v>0</v>
      </c>
      <c r="R32" s="62">
        <f t="shared" si="6"/>
        <v>0</v>
      </c>
      <c r="S32" s="62">
        <v>0</v>
      </c>
      <c r="T32" s="62">
        <f t="shared" si="7"/>
        <v>0</v>
      </c>
      <c r="U32" s="62">
        <v>3.74</v>
      </c>
      <c r="V32" s="62">
        <v>0</v>
      </c>
      <c r="W32" s="62">
        <v>0</v>
      </c>
      <c r="X32" s="62">
        <v>0</v>
      </c>
      <c r="Y32" s="110">
        <f t="shared" si="10"/>
        <v>93.38</v>
      </c>
      <c r="Z32" s="110">
        <f t="shared" si="11"/>
        <v>80.73</v>
      </c>
      <c r="AA32" s="62">
        <f t="shared" si="12"/>
        <v>86.453201970443359</v>
      </c>
    </row>
    <row r="33" spans="1:27" ht="47.45" customHeight="1" x14ac:dyDescent="0.5">
      <c r="A33" s="55">
        <v>20</v>
      </c>
      <c r="B33" s="125" t="s">
        <v>176</v>
      </c>
      <c r="C33" s="62">
        <f t="shared" si="18"/>
        <v>24.27</v>
      </c>
      <c r="D33" s="62">
        <f t="shared" si="19"/>
        <v>15.16</v>
      </c>
      <c r="E33" s="62">
        <f t="shared" si="20"/>
        <v>14.26</v>
      </c>
      <c r="F33" s="62">
        <v>15.99</v>
      </c>
      <c r="G33" s="62">
        <v>14.96</v>
      </c>
      <c r="H33" s="62">
        <f t="shared" si="2"/>
        <v>93.558474046278931</v>
      </c>
      <c r="I33" s="62">
        <v>14.26</v>
      </c>
      <c r="J33" s="62">
        <f t="shared" si="3"/>
        <v>95.320855614973254</v>
      </c>
      <c r="K33" s="62">
        <v>8.2799999999999994</v>
      </c>
      <c r="L33" s="148">
        <v>0.2</v>
      </c>
      <c r="M33" s="62">
        <f t="shared" si="4"/>
        <v>2.4154589371980681</v>
      </c>
      <c r="N33" s="62">
        <v>0</v>
      </c>
      <c r="O33" s="62">
        <f t="shared" si="5"/>
        <v>0</v>
      </c>
      <c r="P33" s="62">
        <v>0</v>
      </c>
      <c r="Q33" s="62">
        <v>0</v>
      </c>
      <c r="R33" s="62">
        <f t="shared" si="6"/>
        <v>0</v>
      </c>
      <c r="S33" s="62">
        <v>0</v>
      </c>
      <c r="T33" s="62">
        <f t="shared" si="7"/>
        <v>0</v>
      </c>
      <c r="U33" s="62">
        <v>8.65</v>
      </c>
      <c r="V33" s="62">
        <v>0</v>
      </c>
      <c r="W33" s="62">
        <v>0</v>
      </c>
      <c r="X33" s="62">
        <v>4.2</v>
      </c>
      <c r="Y33" s="110">
        <f t="shared" si="10"/>
        <v>24.27</v>
      </c>
      <c r="Z33" s="110">
        <f t="shared" si="11"/>
        <v>15.16</v>
      </c>
      <c r="AA33" s="62">
        <f t="shared" si="12"/>
        <v>62.463947259991755</v>
      </c>
    </row>
    <row r="34" spans="1:27" ht="47.45" customHeight="1" x14ac:dyDescent="0.5">
      <c r="A34" s="56">
        <v>21</v>
      </c>
      <c r="B34" s="101" t="s">
        <v>177</v>
      </c>
      <c r="C34" s="62">
        <f t="shared" si="18"/>
        <v>0</v>
      </c>
      <c r="D34" s="62">
        <f t="shared" si="19"/>
        <v>0</v>
      </c>
      <c r="E34" s="62">
        <f t="shared" si="20"/>
        <v>0</v>
      </c>
      <c r="F34" s="62">
        <v>0</v>
      </c>
      <c r="G34" s="62">
        <v>0</v>
      </c>
      <c r="H34" s="62">
        <f t="shared" si="2"/>
        <v>0</v>
      </c>
      <c r="I34" s="62">
        <v>0</v>
      </c>
      <c r="J34" s="62">
        <f t="shared" si="3"/>
        <v>0</v>
      </c>
      <c r="K34" s="62">
        <v>0</v>
      </c>
      <c r="L34" s="148">
        <v>0</v>
      </c>
      <c r="M34" s="62">
        <f t="shared" si="4"/>
        <v>0</v>
      </c>
      <c r="N34" s="62">
        <v>0</v>
      </c>
      <c r="O34" s="62">
        <f t="shared" si="5"/>
        <v>0</v>
      </c>
      <c r="P34" s="62">
        <v>0</v>
      </c>
      <c r="Q34" s="62">
        <v>0</v>
      </c>
      <c r="R34" s="62">
        <f t="shared" si="6"/>
        <v>0</v>
      </c>
      <c r="S34" s="62">
        <v>0</v>
      </c>
      <c r="T34" s="62">
        <f t="shared" si="7"/>
        <v>0</v>
      </c>
      <c r="U34" s="62">
        <v>0</v>
      </c>
      <c r="V34" s="62">
        <v>0</v>
      </c>
      <c r="W34" s="62">
        <v>0</v>
      </c>
      <c r="X34" s="62">
        <v>0</v>
      </c>
      <c r="Y34" s="110">
        <f t="shared" si="10"/>
        <v>0</v>
      </c>
      <c r="Z34" s="110">
        <f t="shared" si="11"/>
        <v>0</v>
      </c>
      <c r="AA34" s="62">
        <f t="shared" si="12"/>
        <v>0</v>
      </c>
    </row>
    <row r="35" spans="1:27" ht="47.45" customHeight="1" x14ac:dyDescent="0.5">
      <c r="A35" s="55">
        <v>22</v>
      </c>
      <c r="B35" s="123" t="s">
        <v>178</v>
      </c>
      <c r="C35" s="62">
        <f t="shared" si="18"/>
        <v>14.73</v>
      </c>
      <c r="D35" s="62">
        <f t="shared" si="19"/>
        <v>5.56</v>
      </c>
      <c r="E35" s="62">
        <f t="shared" si="20"/>
        <v>3.67</v>
      </c>
      <c r="F35" s="62">
        <v>5.85</v>
      </c>
      <c r="G35" s="62">
        <v>5.56</v>
      </c>
      <c r="H35" s="62">
        <f t="shared" si="2"/>
        <v>95.042735042735032</v>
      </c>
      <c r="I35" s="62">
        <v>3.67</v>
      </c>
      <c r="J35" s="62">
        <f t="shared" si="3"/>
        <v>66.007194244604321</v>
      </c>
      <c r="K35" s="62">
        <v>4.45</v>
      </c>
      <c r="L35" s="148">
        <v>0</v>
      </c>
      <c r="M35" s="62">
        <f t="shared" si="4"/>
        <v>0</v>
      </c>
      <c r="N35" s="62">
        <v>0</v>
      </c>
      <c r="O35" s="62">
        <f t="shared" si="5"/>
        <v>0</v>
      </c>
      <c r="P35" s="62">
        <v>4.43</v>
      </c>
      <c r="Q35" s="62">
        <v>0</v>
      </c>
      <c r="R35" s="62">
        <f t="shared" si="6"/>
        <v>0</v>
      </c>
      <c r="S35" s="62">
        <v>0</v>
      </c>
      <c r="T35" s="62">
        <f t="shared" si="7"/>
        <v>0</v>
      </c>
      <c r="U35" s="62">
        <v>1.7</v>
      </c>
      <c r="V35" s="62">
        <v>0</v>
      </c>
      <c r="W35" s="62">
        <v>0</v>
      </c>
      <c r="X35" s="62">
        <v>2.65</v>
      </c>
      <c r="Y35" s="110">
        <f t="shared" si="10"/>
        <v>10.3</v>
      </c>
      <c r="Z35" s="110">
        <f t="shared" si="11"/>
        <v>5.56</v>
      </c>
      <c r="AA35" s="62">
        <f t="shared" si="12"/>
        <v>53.980582524271838</v>
      </c>
    </row>
    <row r="36" spans="1:27" ht="47.45" customHeight="1" x14ac:dyDescent="0.5">
      <c r="A36" s="55">
        <v>23</v>
      </c>
      <c r="B36" s="123" t="s">
        <v>179</v>
      </c>
      <c r="C36" s="62">
        <f t="shared" si="18"/>
        <v>52.06</v>
      </c>
      <c r="D36" s="62">
        <f t="shared" si="19"/>
        <v>16.18</v>
      </c>
      <c r="E36" s="62">
        <f t="shared" si="20"/>
        <v>13.19</v>
      </c>
      <c r="F36" s="62">
        <v>21.21</v>
      </c>
      <c r="G36" s="62">
        <v>16.18</v>
      </c>
      <c r="H36" s="62">
        <f t="shared" si="2"/>
        <v>76.284771334276286</v>
      </c>
      <c r="I36" s="62">
        <v>13.19</v>
      </c>
      <c r="J36" s="62">
        <f t="shared" si="3"/>
        <v>81.520395550061806</v>
      </c>
      <c r="K36" s="62">
        <v>30.85</v>
      </c>
      <c r="L36" s="148">
        <v>0</v>
      </c>
      <c r="M36" s="62">
        <f t="shared" si="4"/>
        <v>0</v>
      </c>
      <c r="N36" s="62">
        <v>0</v>
      </c>
      <c r="O36" s="62">
        <f t="shared" si="5"/>
        <v>0</v>
      </c>
      <c r="P36" s="62">
        <v>0</v>
      </c>
      <c r="Q36" s="62">
        <v>0</v>
      </c>
      <c r="R36" s="62">
        <f t="shared" si="6"/>
        <v>0</v>
      </c>
      <c r="S36" s="62">
        <v>0</v>
      </c>
      <c r="T36" s="62">
        <f t="shared" si="7"/>
        <v>0</v>
      </c>
      <c r="U36" s="62">
        <v>10.67</v>
      </c>
      <c r="V36" s="62">
        <v>0</v>
      </c>
      <c r="W36" s="62">
        <v>0</v>
      </c>
      <c r="X36" s="62">
        <v>3.65</v>
      </c>
      <c r="Y36" s="110">
        <f t="shared" si="10"/>
        <v>52.06</v>
      </c>
      <c r="Z36" s="110">
        <f t="shared" si="11"/>
        <v>16.18</v>
      </c>
      <c r="AA36" s="62">
        <f t="shared" si="12"/>
        <v>31.079523626584709</v>
      </c>
    </row>
    <row r="37" spans="1:27" ht="47.45" customHeight="1" x14ac:dyDescent="0.5">
      <c r="A37" s="56">
        <v>24</v>
      </c>
      <c r="B37" s="125" t="s">
        <v>180</v>
      </c>
      <c r="C37" s="62">
        <f t="shared" si="18"/>
        <v>37.08</v>
      </c>
      <c r="D37" s="62">
        <f t="shared" si="19"/>
        <v>16.23</v>
      </c>
      <c r="E37" s="62">
        <f t="shared" si="20"/>
        <v>13.579999999999998</v>
      </c>
      <c r="F37" s="62">
        <v>18.95</v>
      </c>
      <c r="G37" s="62">
        <v>15.83</v>
      </c>
      <c r="H37" s="62">
        <f t="shared" si="2"/>
        <v>83.535620052770454</v>
      </c>
      <c r="I37" s="62">
        <v>13.54</v>
      </c>
      <c r="J37" s="62">
        <f t="shared" si="3"/>
        <v>85.533796588755521</v>
      </c>
      <c r="K37" s="62">
        <v>9.27</v>
      </c>
      <c r="L37" s="148">
        <v>0.4</v>
      </c>
      <c r="M37" s="62">
        <f t="shared" si="4"/>
        <v>4.3149946062567421</v>
      </c>
      <c r="N37" s="62">
        <v>0.04</v>
      </c>
      <c r="O37" s="62">
        <f t="shared" si="5"/>
        <v>10</v>
      </c>
      <c r="P37" s="62">
        <v>8.86</v>
      </c>
      <c r="Q37" s="62">
        <v>0</v>
      </c>
      <c r="R37" s="62">
        <f t="shared" si="6"/>
        <v>0</v>
      </c>
      <c r="S37" s="62">
        <v>0</v>
      </c>
      <c r="T37" s="62">
        <f t="shared" si="7"/>
        <v>0</v>
      </c>
      <c r="U37" s="62">
        <v>4.01</v>
      </c>
      <c r="V37" s="62">
        <v>0</v>
      </c>
      <c r="W37" s="62">
        <v>0</v>
      </c>
      <c r="X37" s="62">
        <v>4.25</v>
      </c>
      <c r="Y37" s="110">
        <f t="shared" si="10"/>
        <v>28.22</v>
      </c>
      <c r="Z37" s="110">
        <f t="shared" si="11"/>
        <v>16.23</v>
      </c>
      <c r="AA37" s="62">
        <f t="shared" si="12"/>
        <v>57.512402551382003</v>
      </c>
    </row>
    <row r="38" spans="1:27" ht="47.45" customHeight="1" x14ac:dyDescent="0.5">
      <c r="A38" s="56">
        <v>25</v>
      </c>
      <c r="B38" s="124" t="s">
        <v>181</v>
      </c>
      <c r="C38" s="62">
        <f t="shared" si="18"/>
        <v>7.879999999999999</v>
      </c>
      <c r="D38" s="62">
        <f t="shared" si="19"/>
        <v>7.879999999999999</v>
      </c>
      <c r="E38" s="62">
        <f t="shared" si="20"/>
        <v>0</v>
      </c>
      <c r="F38" s="62">
        <v>3.16</v>
      </c>
      <c r="G38" s="62">
        <v>3.16</v>
      </c>
      <c r="H38" s="62">
        <f t="shared" si="2"/>
        <v>100</v>
      </c>
      <c r="I38" s="62">
        <v>0</v>
      </c>
      <c r="J38" s="62">
        <f t="shared" si="3"/>
        <v>0</v>
      </c>
      <c r="K38" s="62">
        <v>2.36</v>
      </c>
      <c r="L38" s="148">
        <v>2.36</v>
      </c>
      <c r="M38" s="62">
        <f t="shared" si="4"/>
        <v>100</v>
      </c>
      <c r="N38" s="62">
        <v>0</v>
      </c>
      <c r="O38" s="62">
        <f t="shared" si="5"/>
        <v>0</v>
      </c>
      <c r="P38" s="62">
        <v>2.36</v>
      </c>
      <c r="Q38" s="62">
        <v>2.36</v>
      </c>
      <c r="R38" s="62">
        <f t="shared" si="6"/>
        <v>100</v>
      </c>
      <c r="S38" s="62">
        <v>0</v>
      </c>
      <c r="T38" s="62">
        <f t="shared" si="7"/>
        <v>0</v>
      </c>
      <c r="U38" s="62">
        <v>0</v>
      </c>
      <c r="V38" s="62">
        <v>0</v>
      </c>
      <c r="W38" s="62">
        <v>0</v>
      </c>
      <c r="X38" s="62">
        <v>0</v>
      </c>
      <c r="Y38" s="110">
        <f t="shared" si="10"/>
        <v>5.52</v>
      </c>
      <c r="Z38" s="110">
        <f t="shared" si="11"/>
        <v>5.52</v>
      </c>
      <c r="AA38" s="62">
        <f t="shared" si="12"/>
        <v>100</v>
      </c>
    </row>
    <row r="39" spans="1:27" ht="47.45" customHeight="1" x14ac:dyDescent="0.5">
      <c r="A39" s="55">
        <v>26</v>
      </c>
      <c r="B39" s="125" t="s">
        <v>182</v>
      </c>
      <c r="C39" s="62">
        <f t="shared" si="18"/>
        <v>8.11</v>
      </c>
      <c r="D39" s="62">
        <f t="shared" si="19"/>
        <v>4.97</v>
      </c>
      <c r="E39" s="62">
        <f t="shared" si="20"/>
        <v>4.0599999999999996</v>
      </c>
      <c r="F39" s="62">
        <v>5.07</v>
      </c>
      <c r="G39" s="62">
        <v>4.97</v>
      </c>
      <c r="H39" s="62">
        <f t="shared" si="2"/>
        <v>98.027613412228789</v>
      </c>
      <c r="I39" s="62">
        <v>4.0599999999999996</v>
      </c>
      <c r="J39" s="62">
        <f t="shared" si="3"/>
        <v>81.690140845070417</v>
      </c>
      <c r="K39" s="62">
        <v>3.04</v>
      </c>
      <c r="L39" s="148">
        <v>0</v>
      </c>
      <c r="M39" s="62">
        <f t="shared" si="4"/>
        <v>0</v>
      </c>
      <c r="N39" s="62">
        <v>0</v>
      </c>
      <c r="O39" s="62">
        <f t="shared" si="5"/>
        <v>0</v>
      </c>
      <c r="P39" s="62">
        <v>0</v>
      </c>
      <c r="Q39" s="62">
        <v>0</v>
      </c>
      <c r="R39" s="62">
        <f t="shared" si="6"/>
        <v>0</v>
      </c>
      <c r="S39" s="62">
        <v>0</v>
      </c>
      <c r="T39" s="62">
        <f t="shared" si="7"/>
        <v>0</v>
      </c>
      <c r="U39" s="62">
        <v>1.96</v>
      </c>
      <c r="V39" s="62">
        <v>0</v>
      </c>
      <c r="W39" s="62">
        <v>0</v>
      </c>
      <c r="X39" s="62">
        <v>2.09</v>
      </c>
      <c r="Y39" s="110">
        <f t="shared" si="10"/>
        <v>8.11</v>
      </c>
      <c r="Z39" s="110">
        <f t="shared" si="11"/>
        <v>4.97</v>
      </c>
      <c r="AA39" s="62">
        <f t="shared" si="12"/>
        <v>61.282367447595561</v>
      </c>
    </row>
    <row r="40" spans="1:27" ht="47.45" customHeight="1" x14ac:dyDescent="0.5">
      <c r="A40" s="55">
        <v>27</v>
      </c>
      <c r="B40" s="125" t="s">
        <v>183</v>
      </c>
      <c r="C40" s="62">
        <f t="shared" si="18"/>
        <v>9.19</v>
      </c>
      <c r="D40" s="62">
        <f t="shared" si="19"/>
        <v>4.3</v>
      </c>
      <c r="E40" s="62">
        <f t="shared" si="20"/>
        <v>0.83</v>
      </c>
      <c r="F40" s="62">
        <v>4.3</v>
      </c>
      <c r="G40" s="62">
        <v>4.3</v>
      </c>
      <c r="H40" s="62">
        <f t="shared" si="2"/>
        <v>100</v>
      </c>
      <c r="I40" s="62">
        <v>0.83</v>
      </c>
      <c r="J40" s="62">
        <f t="shared" si="3"/>
        <v>19.302325581395348</v>
      </c>
      <c r="K40" s="62">
        <v>2.36</v>
      </c>
      <c r="L40" s="148">
        <v>0</v>
      </c>
      <c r="M40" s="62">
        <f t="shared" si="4"/>
        <v>0</v>
      </c>
      <c r="N40" s="62">
        <v>0</v>
      </c>
      <c r="O40" s="62">
        <f t="shared" si="5"/>
        <v>0</v>
      </c>
      <c r="P40" s="62">
        <v>2.5299999999999998</v>
      </c>
      <c r="Q40" s="62">
        <v>0</v>
      </c>
      <c r="R40" s="62">
        <f t="shared" si="6"/>
        <v>0</v>
      </c>
      <c r="S40" s="62">
        <v>0</v>
      </c>
      <c r="T40" s="62">
        <f t="shared" si="7"/>
        <v>0</v>
      </c>
      <c r="U40" s="62">
        <v>0.74</v>
      </c>
      <c r="V40" s="62">
        <v>0</v>
      </c>
      <c r="W40" s="62">
        <v>0</v>
      </c>
      <c r="X40" s="62">
        <v>0</v>
      </c>
      <c r="Y40" s="110">
        <f t="shared" si="10"/>
        <v>6.66</v>
      </c>
      <c r="Z40" s="110">
        <f t="shared" si="11"/>
        <v>4.3</v>
      </c>
      <c r="AA40" s="62">
        <f t="shared" si="12"/>
        <v>64.564564564564563</v>
      </c>
    </row>
    <row r="41" spans="1:27" ht="47.45" customHeight="1" x14ac:dyDescent="0.5">
      <c r="A41" s="55">
        <v>28</v>
      </c>
      <c r="B41" s="125" t="s">
        <v>184</v>
      </c>
      <c r="C41" s="62">
        <f t="shared" si="18"/>
        <v>41.62</v>
      </c>
      <c r="D41" s="62">
        <f t="shared" si="19"/>
        <v>17.149999999999999</v>
      </c>
      <c r="E41" s="62">
        <f t="shared" si="20"/>
        <v>11.34</v>
      </c>
      <c r="F41" s="62">
        <v>18.78</v>
      </c>
      <c r="G41" s="62">
        <v>13.59</v>
      </c>
      <c r="H41" s="62">
        <f t="shared" si="2"/>
        <v>72.364217252396159</v>
      </c>
      <c r="I41" s="62">
        <v>10.29</v>
      </c>
      <c r="J41" s="62">
        <f t="shared" si="3"/>
        <v>75.717439293598233</v>
      </c>
      <c r="K41" s="62">
        <v>11.83</v>
      </c>
      <c r="L41" s="148">
        <v>3.56</v>
      </c>
      <c r="M41" s="62">
        <f t="shared" si="4"/>
        <v>30.092983939137785</v>
      </c>
      <c r="N41" s="62">
        <v>1.05</v>
      </c>
      <c r="O41" s="62">
        <f t="shared" si="5"/>
        <v>29.49438202247191</v>
      </c>
      <c r="P41" s="62">
        <v>11.01</v>
      </c>
      <c r="Q41" s="62">
        <v>0</v>
      </c>
      <c r="R41" s="62">
        <f t="shared" si="6"/>
        <v>0</v>
      </c>
      <c r="S41" s="62">
        <v>0</v>
      </c>
      <c r="T41" s="62">
        <f t="shared" si="7"/>
        <v>0</v>
      </c>
      <c r="U41" s="62">
        <v>7.51</v>
      </c>
      <c r="V41" s="62">
        <v>0</v>
      </c>
      <c r="W41" s="62">
        <v>0</v>
      </c>
      <c r="X41" s="62">
        <v>2.12</v>
      </c>
      <c r="Y41" s="110">
        <f t="shared" si="10"/>
        <v>30.61</v>
      </c>
      <c r="Z41" s="110">
        <f t="shared" si="11"/>
        <v>17.149999999999999</v>
      </c>
      <c r="AA41" s="62">
        <f t="shared" si="12"/>
        <v>56.027442012414241</v>
      </c>
    </row>
    <row r="42" spans="1:27" ht="47.45" customHeight="1" x14ac:dyDescent="0.5">
      <c r="A42" s="55">
        <v>29</v>
      </c>
      <c r="B42" s="123" t="s">
        <v>185</v>
      </c>
      <c r="C42" s="62">
        <f t="shared" si="18"/>
        <v>48.42</v>
      </c>
      <c r="D42" s="62">
        <f t="shared" si="19"/>
        <v>14.12</v>
      </c>
      <c r="E42" s="62">
        <f t="shared" si="20"/>
        <v>11.85</v>
      </c>
      <c r="F42" s="62">
        <v>15.34</v>
      </c>
      <c r="G42" s="62">
        <v>13.93</v>
      </c>
      <c r="H42" s="62">
        <f t="shared" si="2"/>
        <v>90.808344198174709</v>
      </c>
      <c r="I42" s="62">
        <v>11.85</v>
      </c>
      <c r="J42" s="62">
        <f t="shared" si="3"/>
        <v>85.06819813352476</v>
      </c>
      <c r="K42" s="62">
        <v>16.16</v>
      </c>
      <c r="L42" s="148">
        <v>0.19</v>
      </c>
      <c r="M42" s="62">
        <f t="shared" si="4"/>
        <v>1.1757425742574257</v>
      </c>
      <c r="N42" s="62">
        <v>0</v>
      </c>
      <c r="O42" s="62">
        <f t="shared" si="5"/>
        <v>0</v>
      </c>
      <c r="P42" s="62">
        <v>16.920000000000002</v>
      </c>
      <c r="Q42" s="62">
        <v>0</v>
      </c>
      <c r="R42" s="62">
        <f t="shared" si="6"/>
        <v>0</v>
      </c>
      <c r="S42" s="62">
        <v>0</v>
      </c>
      <c r="T42" s="62">
        <f t="shared" si="7"/>
        <v>0</v>
      </c>
      <c r="U42" s="62">
        <v>6.91</v>
      </c>
      <c r="V42" s="62">
        <v>0</v>
      </c>
      <c r="W42" s="62">
        <v>0</v>
      </c>
      <c r="X42" s="62">
        <v>0.42</v>
      </c>
      <c r="Y42" s="110">
        <f t="shared" si="10"/>
        <v>31.5</v>
      </c>
      <c r="Z42" s="110">
        <f t="shared" si="11"/>
        <v>14.12</v>
      </c>
      <c r="AA42" s="62">
        <f t="shared" si="12"/>
        <v>44.825396825396822</v>
      </c>
    </row>
    <row r="43" spans="1:27" ht="47.45" customHeight="1" x14ac:dyDescent="0.5">
      <c r="A43" s="57"/>
      <c r="B43" s="101" t="s">
        <v>186</v>
      </c>
      <c r="C43" s="61">
        <f t="shared" ref="C43:D43" si="21">SUM(C44:C51)</f>
        <v>144.44999999999999</v>
      </c>
      <c r="D43" s="61">
        <f t="shared" si="21"/>
        <v>57.24</v>
      </c>
      <c r="E43" s="61">
        <f t="shared" ref="E43" si="22">SUM(E44:E51)</f>
        <v>40.659999999999997</v>
      </c>
      <c r="F43" s="61">
        <f>SUM(F44:F51)</f>
        <v>58.71</v>
      </c>
      <c r="G43" s="61">
        <f>SUM(G44:G51)</f>
        <v>52.800000000000004</v>
      </c>
      <c r="H43" s="61">
        <f t="shared" si="2"/>
        <v>89.933571793561583</v>
      </c>
      <c r="I43" s="61">
        <f>SUM(I44:I51)</f>
        <v>38.79</v>
      </c>
      <c r="J43" s="61">
        <f t="shared" si="3"/>
        <v>73.465909090909093</v>
      </c>
      <c r="K43" s="61">
        <f>SUM(K44:K51)</f>
        <v>45.54</v>
      </c>
      <c r="L43" s="147">
        <f>SUM(L44:L51)</f>
        <v>4.4399999999999995</v>
      </c>
      <c r="M43" s="61">
        <f t="shared" si="4"/>
        <v>9.749670619235836</v>
      </c>
      <c r="N43" s="61">
        <f>SUM(N44:N51)</f>
        <v>1.87</v>
      </c>
      <c r="O43" s="61">
        <f t="shared" si="5"/>
        <v>42.117117117117125</v>
      </c>
      <c r="P43" s="61">
        <f>SUM(P44:P51)</f>
        <v>40.200000000000003</v>
      </c>
      <c r="Q43" s="61">
        <f>SUM(Q44:Q51)</f>
        <v>0</v>
      </c>
      <c r="R43" s="61">
        <f t="shared" si="6"/>
        <v>0</v>
      </c>
      <c r="S43" s="61">
        <f>SUM(S44:S51)</f>
        <v>0</v>
      </c>
      <c r="T43" s="61">
        <f t="shared" si="7"/>
        <v>0</v>
      </c>
      <c r="U43" s="61">
        <f>SUM(U44:U51)</f>
        <v>10.49</v>
      </c>
      <c r="V43" s="61">
        <f>SUM(V44:V51)</f>
        <v>0</v>
      </c>
      <c r="W43" s="61">
        <f>SUM(W44:W51)</f>
        <v>0</v>
      </c>
      <c r="X43" s="61">
        <f>SUM(X44:X51)</f>
        <v>5.94</v>
      </c>
      <c r="Y43" s="110">
        <f t="shared" si="10"/>
        <v>104.25</v>
      </c>
      <c r="Z43" s="110">
        <f t="shared" si="11"/>
        <v>57.24</v>
      </c>
      <c r="AA43" s="61">
        <f t="shared" si="12"/>
        <v>54.906474820143892</v>
      </c>
    </row>
    <row r="44" spans="1:27" ht="47.45" customHeight="1" x14ac:dyDescent="0.5">
      <c r="A44" s="55">
        <v>30</v>
      </c>
      <c r="B44" s="123" t="s">
        <v>187</v>
      </c>
      <c r="C44" s="62">
        <f t="shared" ref="C44:C51" si="23">F44+K44+P44</f>
        <v>7.46</v>
      </c>
      <c r="D44" s="62">
        <f t="shared" ref="D44:D51" si="24">G44+L44+Q44</f>
        <v>2.83</v>
      </c>
      <c r="E44" s="62">
        <f t="shared" ref="E44:E51" si="25">I44+N44+S44</f>
        <v>2.11</v>
      </c>
      <c r="F44" s="62">
        <v>3.12</v>
      </c>
      <c r="G44" s="62">
        <v>2.83</v>
      </c>
      <c r="H44" s="62">
        <f t="shared" si="2"/>
        <v>90.705128205128204</v>
      </c>
      <c r="I44" s="62">
        <v>2.11</v>
      </c>
      <c r="J44" s="62">
        <f t="shared" si="3"/>
        <v>74.558303886925785</v>
      </c>
      <c r="K44" s="62">
        <v>4.34</v>
      </c>
      <c r="L44" s="148">
        <v>0</v>
      </c>
      <c r="M44" s="62">
        <f t="shared" si="4"/>
        <v>0</v>
      </c>
      <c r="N44" s="62">
        <v>0</v>
      </c>
      <c r="O44" s="62">
        <f t="shared" si="5"/>
        <v>0</v>
      </c>
      <c r="P44" s="62">
        <v>0</v>
      </c>
      <c r="Q44" s="62">
        <v>0</v>
      </c>
      <c r="R44" s="62">
        <f t="shared" si="6"/>
        <v>0</v>
      </c>
      <c r="S44" s="62">
        <v>0</v>
      </c>
      <c r="T44" s="62">
        <f t="shared" si="7"/>
        <v>0</v>
      </c>
      <c r="U44" s="62">
        <v>0</v>
      </c>
      <c r="V44" s="62">
        <v>0</v>
      </c>
      <c r="W44" s="62">
        <v>0</v>
      </c>
      <c r="X44" s="62">
        <v>0</v>
      </c>
      <c r="Y44" s="110">
        <f t="shared" si="10"/>
        <v>7.46</v>
      </c>
      <c r="Z44" s="110">
        <f t="shared" si="11"/>
        <v>2.83</v>
      </c>
      <c r="AA44" s="62">
        <f t="shared" si="12"/>
        <v>37.935656836461128</v>
      </c>
    </row>
    <row r="45" spans="1:27" ht="47.45" customHeight="1" x14ac:dyDescent="0.5">
      <c r="A45" s="55">
        <v>31</v>
      </c>
      <c r="B45" s="125" t="s">
        <v>188</v>
      </c>
      <c r="C45" s="62">
        <f t="shared" si="23"/>
        <v>43.199999999999996</v>
      </c>
      <c r="D45" s="62">
        <f t="shared" si="24"/>
        <v>17.62</v>
      </c>
      <c r="E45" s="62">
        <f t="shared" si="25"/>
        <v>7.02</v>
      </c>
      <c r="F45" s="62">
        <v>18.489999999999998</v>
      </c>
      <c r="G45" s="62">
        <v>17.62</v>
      </c>
      <c r="H45" s="62">
        <f t="shared" si="2"/>
        <v>95.294753921038406</v>
      </c>
      <c r="I45" s="62">
        <v>7.02</v>
      </c>
      <c r="J45" s="62">
        <f t="shared" si="3"/>
        <v>39.841089670828602</v>
      </c>
      <c r="K45" s="62">
        <v>12.35</v>
      </c>
      <c r="L45" s="148">
        <v>0</v>
      </c>
      <c r="M45" s="62">
        <f t="shared" si="4"/>
        <v>0</v>
      </c>
      <c r="N45" s="62">
        <v>0</v>
      </c>
      <c r="O45" s="62">
        <f t="shared" si="5"/>
        <v>0</v>
      </c>
      <c r="P45" s="62">
        <v>12.36</v>
      </c>
      <c r="Q45" s="62">
        <v>0</v>
      </c>
      <c r="R45" s="62">
        <f t="shared" si="6"/>
        <v>0</v>
      </c>
      <c r="S45" s="62">
        <v>0</v>
      </c>
      <c r="T45" s="62">
        <f t="shared" si="7"/>
        <v>0</v>
      </c>
      <c r="U45" s="62">
        <v>2.39</v>
      </c>
      <c r="V45" s="62">
        <v>0</v>
      </c>
      <c r="W45" s="62">
        <v>0</v>
      </c>
      <c r="X45" s="62">
        <v>2.37</v>
      </c>
      <c r="Y45" s="110">
        <f t="shared" si="10"/>
        <v>30.839999999999996</v>
      </c>
      <c r="Z45" s="110">
        <f t="shared" si="11"/>
        <v>17.62</v>
      </c>
      <c r="AA45" s="62">
        <f t="shared" si="12"/>
        <v>57.133592736705587</v>
      </c>
    </row>
    <row r="46" spans="1:27" ht="47.45" customHeight="1" x14ac:dyDescent="0.5">
      <c r="A46" s="56">
        <v>32</v>
      </c>
      <c r="B46" s="101" t="s">
        <v>189</v>
      </c>
      <c r="C46" s="62">
        <f t="shared" si="23"/>
        <v>0</v>
      </c>
      <c r="D46" s="62">
        <f t="shared" si="24"/>
        <v>0</v>
      </c>
      <c r="E46" s="62">
        <f t="shared" si="25"/>
        <v>0</v>
      </c>
      <c r="F46" s="62">
        <v>0</v>
      </c>
      <c r="G46" s="62">
        <v>0</v>
      </c>
      <c r="H46" s="62">
        <f t="shared" si="2"/>
        <v>0</v>
      </c>
      <c r="I46" s="62">
        <v>0</v>
      </c>
      <c r="J46" s="62">
        <f t="shared" si="3"/>
        <v>0</v>
      </c>
      <c r="K46" s="62">
        <v>0</v>
      </c>
      <c r="L46" s="148">
        <v>0</v>
      </c>
      <c r="M46" s="62">
        <f t="shared" si="4"/>
        <v>0</v>
      </c>
      <c r="N46" s="62">
        <v>0</v>
      </c>
      <c r="O46" s="62">
        <f t="shared" si="5"/>
        <v>0</v>
      </c>
      <c r="P46" s="62">
        <v>0</v>
      </c>
      <c r="Q46" s="62">
        <v>0</v>
      </c>
      <c r="R46" s="62">
        <f t="shared" si="6"/>
        <v>0</v>
      </c>
      <c r="S46" s="62">
        <v>0</v>
      </c>
      <c r="T46" s="62">
        <f t="shared" si="7"/>
        <v>0</v>
      </c>
      <c r="U46" s="62">
        <v>0</v>
      </c>
      <c r="V46" s="62">
        <v>0</v>
      </c>
      <c r="W46" s="62">
        <v>0</v>
      </c>
      <c r="X46" s="62">
        <v>0</v>
      </c>
      <c r="Y46" s="110">
        <f t="shared" si="10"/>
        <v>0</v>
      </c>
      <c r="Z46" s="110">
        <f t="shared" si="11"/>
        <v>0</v>
      </c>
      <c r="AA46" s="62">
        <f t="shared" si="12"/>
        <v>0</v>
      </c>
    </row>
    <row r="47" spans="1:27" ht="47.45" customHeight="1" x14ac:dyDescent="0.5">
      <c r="A47" s="56">
        <v>33</v>
      </c>
      <c r="B47" s="123" t="s">
        <v>190</v>
      </c>
      <c r="C47" s="62">
        <f t="shared" si="23"/>
        <v>13.99</v>
      </c>
      <c r="D47" s="62">
        <f t="shared" si="24"/>
        <v>4.6100000000000003</v>
      </c>
      <c r="E47" s="62">
        <f t="shared" si="25"/>
        <v>4.05</v>
      </c>
      <c r="F47" s="62">
        <v>4.84</v>
      </c>
      <c r="G47" s="62">
        <v>4.6100000000000003</v>
      </c>
      <c r="H47" s="62">
        <f t="shared" si="2"/>
        <v>95.247933884297538</v>
      </c>
      <c r="I47" s="62">
        <v>4.05</v>
      </c>
      <c r="J47" s="62">
        <f t="shared" si="3"/>
        <v>87.852494577006496</v>
      </c>
      <c r="K47" s="62">
        <v>4.57</v>
      </c>
      <c r="L47" s="148">
        <v>0</v>
      </c>
      <c r="M47" s="62">
        <f t="shared" si="4"/>
        <v>0</v>
      </c>
      <c r="N47" s="62">
        <v>0</v>
      </c>
      <c r="O47" s="62">
        <f t="shared" si="5"/>
        <v>0</v>
      </c>
      <c r="P47" s="62">
        <v>4.58</v>
      </c>
      <c r="Q47" s="62">
        <v>0</v>
      </c>
      <c r="R47" s="62">
        <f t="shared" si="6"/>
        <v>0</v>
      </c>
      <c r="S47" s="62">
        <v>0</v>
      </c>
      <c r="T47" s="62">
        <f t="shared" si="7"/>
        <v>0</v>
      </c>
      <c r="U47" s="62">
        <v>0.09</v>
      </c>
      <c r="V47" s="62">
        <v>0</v>
      </c>
      <c r="W47" s="62">
        <v>0</v>
      </c>
      <c r="X47" s="62">
        <v>2.77</v>
      </c>
      <c r="Y47" s="110">
        <f t="shared" si="10"/>
        <v>9.41</v>
      </c>
      <c r="Z47" s="110">
        <f t="shared" si="11"/>
        <v>4.6100000000000003</v>
      </c>
      <c r="AA47" s="62">
        <f t="shared" si="12"/>
        <v>48.99043570669501</v>
      </c>
    </row>
    <row r="48" spans="1:27" ht="47.45" customHeight="1" x14ac:dyDescent="0.5">
      <c r="A48" s="55">
        <v>34</v>
      </c>
      <c r="B48" s="123" t="s">
        <v>191</v>
      </c>
      <c r="C48" s="62">
        <f t="shared" si="23"/>
        <v>1.9</v>
      </c>
      <c r="D48" s="62">
        <f t="shared" si="24"/>
        <v>0.56000000000000005</v>
      </c>
      <c r="E48" s="62">
        <f t="shared" si="25"/>
        <v>0.48</v>
      </c>
      <c r="F48" s="62">
        <v>0.56000000000000005</v>
      </c>
      <c r="G48" s="62">
        <v>0.56000000000000005</v>
      </c>
      <c r="H48" s="62">
        <f t="shared" si="2"/>
        <v>100</v>
      </c>
      <c r="I48" s="62">
        <v>0.48</v>
      </c>
      <c r="J48" s="62">
        <f t="shared" si="3"/>
        <v>85.714285714285694</v>
      </c>
      <c r="K48" s="62">
        <v>0.67</v>
      </c>
      <c r="L48" s="148">
        <v>0</v>
      </c>
      <c r="M48" s="62">
        <f t="shared" si="4"/>
        <v>0</v>
      </c>
      <c r="N48" s="62">
        <v>0</v>
      </c>
      <c r="O48" s="62">
        <f t="shared" si="5"/>
        <v>0</v>
      </c>
      <c r="P48" s="62">
        <v>0.67</v>
      </c>
      <c r="Q48" s="62">
        <v>0</v>
      </c>
      <c r="R48" s="62">
        <f t="shared" si="6"/>
        <v>0</v>
      </c>
      <c r="S48" s="62">
        <v>0</v>
      </c>
      <c r="T48" s="62">
        <f t="shared" si="7"/>
        <v>0</v>
      </c>
      <c r="U48" s="62">
        <v>0.27</v>
      </c>
      <c r="V48" s="62">
        <v>0</v>
      </c>
      <c r="W48" s="62">
        <v>0</v>
      </c>
      <c r="X48" s="62">
        <v>0.02</v>
      </c>
      <c r="Y48" s="110">
        <f t="shared" si="10"/>
        <v>1.23</v>
      </c>
      <c r="Z48" s="110">
        <f t="shared" si="11"/>
        <v>0.56000000000000005</v>
      </c>
      <c r="AA48" s="62">
        <f t="shared" si="12"/>
        <v>45.528455284552848</v>
      </c>
    </row>
    <row r="49" spans="1:27" ht="47.45" customHeight="1" x14ac:dyDescent="0.5">
      <c r="A49" s="55">
        <v>35</v>
      </c>
      <c r="B49" s="124" t="s">
        <v>192</v>
      </c>
      <c r="C49" s="62">
        <f t="shared" si="23"/>
        <v>2.38</v>
      </c>
      <c r="D49" s="62">
        <f t="shared" si="24"/>
        <v>1.57</v>
      </c>
      <c r="E49" s="62">
        <f t="shared" si="25"/>
        <v>0.28000000000000003</v>
      </c>
      <c r="F49" s="62">
        <v>0.76</v>
      </c>
      <c r="G49" s="62">
        <v>0.76</v>
      </c>
      <c r="H49" s="62">
        <f t="shared" si="2"/>
        <v>100</v>
      </c>
      <c r="I49" s="62">
        <v>0.28000000000000003</v>
      </c>
      <c r="J49" s="62">
        <f t="shared" si="3"/>
        <v>36.842105263157897</v>
      </c>
      <c r="K49" s="62">
        <v>0.81</v>
      </c>
      <c r="L49" s="148">
        <v>0.81</v>
      </c>
      <c r="M49" s="62">
        <f t="shared" si="4"/>
        <v>100</v>
      </c>
      <c r="N49" s="62">
        <v>0</v>
      </c>
      <c r="O49" s="62">
        <f t="shared" si="5"/>
        <v>0</v>
      </c>
      <c r="P49" s="62">
        <v>0.81</v>
      </c>
      <c r="Q49" s="62">
        <v>0</v>
      </c>
      <c r="R49" s="62">
        <f t="shared" si="6"/>
        <v>0</v>
      </c>
      <c r="S49" s="62">
        <v>0</v>
      </c>
      <c r="T49" s="62">
        <f t="shared" si="7"/>
        <v>0</v>
      </c>
      <c r="U49" s="62">
        <v>0</v>
      </c>
      <c r="V49" s="62">
        <v>0</v>
      </c>
      <c r="W49" s="62">
        <v>0</v>
      </c>
      <c r="X49" s="62">
        <v>0.28000000000000003</v>
      </c>
      <c r="Y49" s="110">
        <f t="shared" si="10"/>
        <v>1.57</v>
      </c>
      <c r="Z49" s="110">
        <f t="shared" si="11"/>
        <v>1.57</v>
      </c>
      <c r="AA49" s="62">
        <f t="shared" si="12"/>
        <v>100</v>
      </c>
    </row>
    <row r="50" spans="1:27" ht="47.45" customHeight="1" x14ac:dyDescent="0.5">
      <c r="A50" s="55">
        <v>36</v>
      </c>
      <c r="B50" s="123" t="s">
        <v>193</v>
      </c>
      <c r="C50" s="62">
        <f t="shared" si="23"/>
        <v>3</v>
      </c>
      <c r="D50" s="62">
        <f t="shared" si="24"/>
        <v>0.98</v>
      </c>
      <c r="E50" s="62">
        <f t="shared" si="25"/>
        <v>0.22</v>
      </c>
      <c r="F50" s="62">
        <v>1.07</v>
      </c>
      <c r="G50" s="62">
        <v>0.98</v>
      </c>
      <c r="H50" s="62">
        <f t="shared" si="2"/>
        <v>91.588785046728958</v>
      </c>
      <c r="I50" s="62">
        <v>0.22</v>
      </c>
      <c r="J50" s="62">
        <f t="shared" si="3"/>
        <v>22.448979591836736</v>
      </c>
      <c r="K50" s="62">
        <v>1.93</v>
      </c>
      <c r="L50" s="148">
        <v>0</v>
      </c>
      <c r="M50" s="62">
        <f t="shared" si="4"/>
        <v>0</v>
      </c>
      <c r="N50" s="62">
        <v>0</v>
      </c>
      <c r="O50" s="62">
        <f t="shared" si="5"/>
        <v>0</v>
      </c>
      <c r="P50" s="62">
        <v>0</v>
      </c>
      <c r="Q50" s="62">
        <v>0</v>
      </c>
      <c r="R50" s="62">
        <f t="shared" si="6"/>
        <v>0</v>
      </c>
      <c r="S50" s="62">
        <v>0</v>
      </c>
      <c r="T50" s="62">
        <f t="shared" si="7"/>
        <v>0</v>
      </c>
      <c r="U50" s="62">
        <v>0.26</v>
      </c>
      <c r="V50" s="62">
        <v>0</v>
      </c>
      <c r="W50" s="62">
        <v>0</v>
      </c>
      <c r="X50" s="62">
        <v>0</v>
      </c>
      <c r="Y50" s="110">
        <f t="shared" si="10"/>
        <v>3</v>
      </c>
      <c r="Z50" s="110">
        <f t="shared" si="11"/>
        <v>0.98</v>
      </c>
      <c r="AA50" s="62">
        <f t="shared" si="12"/>
        <v>32.666666666666664</v>
      </c>
    </row>
    <row r="51" spans="1:27" ht="47.45" customHeight="1" x14ac:dyDescent="0.5">
      <c r="A51" s="56">
        <v>37</v>
      </c>
      <c r="B51" s="125" t="s">
        <v>194</v>
      </c>
      <c r="C51" s="62">
        <f t="shared" si="23"/>
        <v>72.52000000000001</v>
      </c>
      <c r="D51" s="62">
        <f t="shared" si="24"/>
        <v>29.07</v>
      </c>
      <c r="E51" s="62">
        <f t="shared" si="25"/>
        <v>26.5</v>
      </c>
      <c r="F51" s="62">
        <v>29.87</v>
      </c>
      <c r="G51" s="62">
        <v>25.44</v>
      </c>
      <c r="H51" s="62">
        <f t="shared" si="2"/>
        <v>85.16906595246067</v>
      </c>
      <c r="I51" s="62">
        <v>24.63</v>
      </c>
      <c r="J51" s="62">
        <f t="shared" si="3"/>
        <v>96.816037735849051</v>
      </c>
      <c r="K51" s="62">
        <v>20.87</v>
      </c>
      <c r="L51" s="148">
        <v>3.63</v>
      </c>
      <c r="M51" s="62">
        <f t="shared" si="4"/>
        <v>17.393387637757545</v>
      </c>
      <c r="N51" s="62">
        <v>1.87</v>
      </c>
      <c r="O51" s="62">
        <f t="shared" si="5"/>
        <v>51.515151515151523</v>
      </c>
      <c r="P51" s="62">
        <v>21.78</v>
      </c>
      <c r="Q51" s="62">
        <v>0</v>
      </c>
      <c r="R51" s="62">
        <f t="shared" si="6"/>
        <v>0</v>
      </c>
      <c r="S51" s="62">
        <v>0</v>
      </c>
      <c r="T51" s="62">
        <f t="shared" si="7"/>
        <v>0</v>
      </c>
      <c r="U51" s="62">
        <v>7.48</v>
      </c>
      <c r="V51" s="62">
        <v>0</v>
      </c>
      <c r="W51" s="62">
        <v>0</v>
      </c>
      <c r="X51" s="62">
        <v>0.5</v>
      </c>
      <c r="Y51" s="110">
        <f t="shared" si="10"/>
        <v>50.74</v>
      </c>
      <c r="Z51" s="110">
        <f t="shared" si="11"/>
        <v>29.07</v>
      </c>
      <c r="AA51" s="62">
        <f t="shared" si="12"/>
        <v>57.292077256602283</v>
      </c>
    </row>
    <row r="52" spans="1:27" ht="47.45" customHeight="1" x14ac:dyDescent="0.5">
      <c r="A52" s="57"/>
      <c r="B52" s="101" t="s">
        <v>195</v>
      </c>
      <c r="C52" s="61">
        <f t="shared" ref="C52:D52" si="26">SUM(C53:C59)</f>
        <v>33.43</v>
      </c>
      <c r="D52" s="61">
        <f t="shared" si="26"/>
        <v>22.56</v>
      </c>
      <c r="E52" s="61">
        <f t="shared" ref="E52" si="27">SUM(E53:E59)</f>
        <v>10.809999999999999</v>
      </c>
      <c r="F52" s="61">
        <f>SUM(F53:F59)</f>
        <v>13.190000000000001</v>
      </c>
      <c r="G52" s="61">
        <f>SUM(G53:G59)</f>
        <v>13</v>
      </c>
      <c r="H52" s="61">
        <f t="shared" si="2"/>
        <v>98.559514783927199</v>
      </c>
      <c r="I52" s="61">
        <f>SUM(I53:I59)</f>
        <v>9.4899999999999984</v>
      </c>
      <c r="J52" s="61">
        <f t="shared" si="3"/>
        <v>72.999999999999986</v>
      </c>
      <c r="K52" s="61">
        <f>SUM(K53:K59)</f>
        <v>12.94</v>
      </c>
      <c r="L52" s="147">
        <f>SUM(L53:L59)</f>
        <v>8.129999999999999</v>
      </c>
      <c r="M52" s="61">
        <f t="shared" si="4"/>
        <v>62.828438948995355</v>
      </c>
      <c r="N52" s="61">
        <f>SUM(N53:N59)</f>
        <v>1.32</v>
      </c>
      <c r="O52" s="61">
        <f t="shared" si="5"/>
        <v>16.23616236162362</v>
      </c>
      <c r="P52" s="61">
        <f>SUM(P53:P59)</f>
        <v>7.3</v>
      </c>
      <c r="Q52" s="61">
        <f>SUM(Q53:Q59)</f>
        <v>1.43</v>
      </c>
      <c r="R52" s="61">
        <f t="shared" si="6"/>
        <v>19.589041095890412</v>
      </c>
      <c r="S52" s="61">
        <f>SUM(S53:S59)</f>
        <v>0</v>
      </c>
      <c r="T52" s="61">
        <f t="shared" si="7"/>
        <v>0</v>
      </c>
      <c r="U52" s="61">
        <f>SUM(U53:U59)</f>
        <v>1.97</v>
      </c>
      <c r="V52" s="61">
        <f>SUM(V53:V59)</f>
        <v>0</v>
      </c>
      <c r="W52" s="61">
        <f>SUM(W53:W59)</f>
        <v>0</v>
      </c>
      <c r="X52" s="61">
        <f>SUM(X53:X59)</f>
        <v>8.67</v>
      </c>
      <c r="Y52" s="110">
        <f t="shared" si="10"/>
        <v>26.130000000000003</v>
      </c>
      <c r="Z52" s="110">
        <f t="shared" si="11"/>
        <v>21.13</v>
      </c>
      <c r="AA52" s="61">
        <f t="shared" si="12"/>
        <v>80.864906238040561</v>
      </c>
    </row>
    <row r="53" spans="1:27" ht="47.45" customHeight="1" x14ac:dyDescent="0.5">
      <c r="A53" s="55">
        <v>38</v>
      </c>
      <c r="B53" s="123" t="s">
        <v>196</v>
      </c>
      <c r="C53" s="62">
        <f t="shared" ref="C53:C59" si="28">F53+K53+P53</f>
        <v>3.0199999999999996</v>
      </c>
      <c r="D53" s="62">
        <f t="shared" ref="D53:D59" si="29">G53+L53+Q53</f>
        <v>1.38</v>
      </c>
      <c r="E53" s="62">
        <f t="shared" ref="E53:E59" si="30">I53+N53+S53</f>
        <v>1.38</v>
      </c>
      <c r="F53" s="62">
        <v>1.38</v>
      </c>
      <c r="G53" s="62">
        <v>1.38</v>
      </c>
      <c r="H53" s="62">
        <f t="shared" si="2"/>
        <v>100</v>
      </c>
      <c r="I53" s="62">
        <v>1.38</v>
      </c>
      <c r="J53" s="62">
        <f t="shared" si="3"/>
        <v>100</v>
      </c>
      <c r="K53" s="62">
        <v>1.64</v>
      </c>
      <c r="L53" s="148">
        <v>0</v>
      </c>
      <c r="M53" s="62">
        <f t="shared" si="4"/>
        <v>0</v>
      </c>
      <c r="N53" s="62">
        <v>0</v>
      </c>
      <c r="O53" s="62">
        <f t="shared" si="5"/>
        <v>0</v>
      </c>
      <c r="P53" s="62">
        <v>0</v>
      </c>
      <c r="Q53" s="62">
        <v>0</v>
      </c>
      <c r="R53" s="62">
        <f t="shared" si="6"/>
        <v>0</v>
      </c>
      <c r="S53" s="62">
        <v>0</v>
      </c>
      <c r="T53" s="62">
        <f t="shared" si="7"/>
        <v>0</v>
      </c>
      <c r="U53" s="62">
        <v>1.44</v>
      </c>
      <c r="V53" s="62">
        <v>0</v>
      </c>
      <c r="W53" s="62">
        <v>0</v>
      </c>
      <c r="X53" s="62">
        <v>0</v>
      </c>
      <c r="Y53" s="110">
        <f t="shared" si="10"/>
        <v>3.0199999999999996</v>
      </c>
      <c r="Z53" s="110">
        <f t="shared" si="11"/>
        <v>1.38</v>
      </c>
      <c r="AA53" s="62">
        <f t="shared" si="12"/>
        <v>45.695364238410598</v>
      </c>
    </row>
    <row r="54" spans="1:27" ht="47.45" customHeight="1" x14ac:dyDescent="0.5">
      <c r="A54" s="55">
        <v>39</v>
      </c>
      <c r="B54" s="124" t="s">
        <v>197</v>
      </c>
      <c r="C54" s="62">
        <f t="shared" si="28"/>
        <v>0.59000000000000008</v>
      </c>
      <c r="D54" s="62">
        <f t="shared" si="29"/>
        <v>0.59000000000000008</v>
      </c>
      <c r="E54" s="62">
        <f t="shared" si="30"/>
        <v>0.2</v>
      </c>
      <c r="F54" s="62">
        <v>0.2</v>
      </c>
      <c r="G54" s="62">
        <v>0.2</v>
      </c>
      <c r="H54" s="62">
        <f t="shared" si="2"/>
        <v>100</v>
      </c>
      <c r="I54" s="62">
        <v>0.2</v>
      </c>
      <c r="J54" s="62">
        <f t="shared" si="3"/>
        <v>100</v>
      </c>
      <c r="K54" s="62">
        <v>0.39</v>
      </c>
      <c r="L54" s="148">
        <v>0.39</v>
      </c>
      <c r="M54" s="62">
        <f t="shared" si="4"/>
        <v>100</v>
      </c>
      <c r="N54" s="62">
        <v>0</v>
      </c>
      <c r="O54" s="62">
        <f t="shared" si="5"/>
        <v>0</v>
      </c>
      <c r="P54" s="62">
        <v>0</v>
      </c>
      <c r="Q54" s="62">
        <v>0</v>
      </c>
      <c r="R54" s="62">
        <f t="shared" si="6"/>
        <v>0</v>
      </c>
      <c r="S54" s="62">
        <v>0</v>
      </c>
      <c r="T54" s="62">
        <f t="shared" si="7"/>
        <v>0</v>
      </c>
      <c r="U54" s="62">
        <v>0</v>
      </c>
      <c r="V54" s="62">
        <v>0</v>
      </c>
      <c r="W54" s="62">
        <v>0</v>
      </c>
      <c r="X54" s="62">
        <v>0</v>
      </c>
      <c r="Y54" s="110">
        <f t="shared" si="10"/>
        <v>0.59000000000000008</v>
      </c>
      <c r="Z54" s="110">
        <f t="shared" si="11"/>
        <v>0.59000000000000008</v>
      </c>
      <c r="AA54" s="62">
        <f t="shared" si="12"/>
        <v>100</v>
      </c>
    </row>
    <row r="55" spans="1:27" ht="47.45" customHeight="1" x14ac:dyDescent="0.5">
      <c r="A55" s="55">
        <v>40</v>
      </c>
      <c r="B55" s="124" t="s">
        <v>198</v>
      </c>
      <c r="C55" s="62">
        <f t="shared" si="28"/>
        <v>0.93</v>
      </c>
      <c r="D55" s="62">
        <f t="shared" si="29"/>
        <v>0.77</v>
      </c>
      <c r="E55" s="62">
        <f t="shared" si="30"/>
        <v>0.66</v>
      </c>
      <c r="F55" s="62">
        <v>0.8</v>
      </c>
      <c r="G55" s="62">
        <v>0.77</v>
      </c>
      <c r="H55" s="62">
        <f t="shared" si="2"/>
        <v>96.25</v>
      </c>
      <c r="I55" s="62">
        <v>0.66</v>
      </c>
      <c r="J55" s="62">
        <f t="shared" si="3"/>
        <v>85.714285714285722</v>
      </c>
      <c r="K55" s="62">
        <v>0.13</v>
      </c>
      <c r="L55" s="148">
        <v>0</v>
      </c>
      <c r="M55" s="62">
        <f t="shared" si="4"/>
        <v>0</v>
      </c>
      <c r="N55" s="62">
        <v>0</v>
      </c>
      <c r="O55" s="62">
        <f t="shared" si="5"/>
        <v>0</v>
      </c>
      <c r="P55" s="62">
        <v>0</v>
      </c>
      <c r="Q55" s="62">
        <v>0</v>
      </c>
      <c r="R55" s="62">
        <f t="shared" si="6"/>
        <v>0</v>
      </c>
      <c r="S55" s="62">
        <v>0</v>
      </c>
      <c r="T55" s="62">
        <f t="shared" si="7"/>
        <v>0</v>
      </c>
      <c r="U55" s="62">
        <v>0</v>
      </c>
      <c r="V55" s="62">
        <v>0</v>
      </c>
      <c r="W55" s="62">
        <v>0</v>
      </c>
      <c r="X55" s="62">
        <v>0</v>
      </c>
      <c r="Y55" s="110">
        <f t="shared" si="10"/>
        <v>0.93</v>
      </c>
      <c r="Z55" s="110">
        <f t="shared" si="11"/>
        <v>0.77</v>
      </c>
      <c r="AA55" s="62">
        <f t="shared" si="12"/>
        <v>82.79569892473117</v>
      </c>
    </row>
    <row r="56" spans="1:27" ht="47.45" customHeight="1" x14ac:dyDescent="0.5">
      <c r="A56" s="55">
        <v>41</v>
      </c>
      <c r="B56" s="125" t="s">
        <v>199</v>
      </c>
      <c r="C56" s="62">
        <f t="shared" si="28"/>
        <v>1.39</v>
      </c>
      <c r="D56" s="62">
        <f t="shared" si="29"/>
        <v>0.82</v>
      </c>
      <c r="E56" s="62">
        <f t="shared" si="30"/>
        <v>0.73</v>
      </c>
      <c r="F56" s="62">
        <v>0.96</v>
      </c>
      <c r="G56" s="62">
        <v>0.82</v>
      </c>
      <c r="H56" s="62">
        <f t="shared" si="2"/>
        <v>85.416666666666657</v>
      </c>
      <c r="I56" s="62">
        <v>0.73</v>
      </c>
      <c r="J56" s="62">
        <f t="shared" si="3"/>
        <v>89.024390243902445</v>
      </c>
      <c r="K56" s="62">
        <v>0.43</v>
      </c>
      <c r="L56" s="148">
        <v>0</v>
      </c>
      <c r="M56" s="62">
        <f t="shared" si="4"/>
        <v>0</v>
      </c>
      <c r="N56" s="62">
        <v>0</v>
      </c>
      <c r="O56" s="62">
        <f t="shared" si="5"/>
        <v>0</v>
      </c>
      <c r="P56" s="62">
        <v>0</v>
      </c>
      <c r="Q56" s="62">
        <v>0</v>
      </c>
      <c r="R56" s="62">
        <f t="shared" si="6"/>
        <v>0</v>
      </c>
      <c r="S56" s="62">
        <v>0</v>
      </c>
      <c r="T56" s="62">
        <f t="shared" si="7"/>
        <v>0</v>
      </c>
      <c r="U56" s="62">
        <v>0</v>
      </c>
      <c r="V56" s="62">
        <v>0</v>
      </c>
      <c r="W56" s="62">
        <v>0</v>
      </c>
      <c r="X56" s="62">
        <v>0</v>
      </c>
      <c r="Y56" s="110">
        <f t="shared" si="10"/>
        <v>1.39</v>
      </c>
      <c r="Z56" s="110">
        <f t="shared" si="11"/>
        <v>0.82</v>
      </c>
      <c r="AA56" s="62">
        <f t="shared" si="12"/>
        <v>58.992805755395686</v>
      </c>
    </row>
    <row r="57" spans="1:27" ht="47.45" customHeight="1" x14ac:dyDescent="0.5">
      <c r="A57" s="55">
        <v>42</v>
      </c>
      <c r="B57" s="124" t="s">
        <v>200</v>
      </c>
      <c r="C57" s="62">
        <f t="shared" si="28"/>
        <v>5.79</v>
      </c>
      <c r="D57" s="62">
        <f t="shared" si="29"/>
        <v>4.09</v>
      </c>
      <c r="E57" s="62">
        <f t="shared" si="30"/>
        <v>1.46</v>
      </c>
      <c r="F57" s="62">
        <v>1.99</v>
      </c>
      <c r="G57" s="62">
        <v>1.99</v>
      </c>
      <c r="H57" s="62">
        <f t="shared" si="2"/>
        <v>100</v>
      </c>
      <c r="I57" s="62">
        <v>1.46</v>
      </c>
      <c r="J57" s="62">
        <f t="shared" si="3"/>
        <v>73.366834170854261</v>
      </c>
      <c r="K57" s="62">
        <v>2.1</v>
      </c>
      <c r="L57" s="148">
        <v>2.1</v>
      </c>
      <c r="M57" s="62">
        <f t="shared" si="4"/>
        <v>100</v>
      </c>
      <c r="N57" s="62">
        <v>0</v>
      </c>
      <c r="O57" s="62">
        <f t="shared" si="5"/>
        <v>0</v>
      </c>
      <c r="P57" s="62">
        <v>1.7</v>
      </c>
      <c r="Q57" s="62">
        <v>0</v>
      </c>
      <c r="R57" s="62">
        <f t="shared" si="6"/>
        <v>0</v>
      </c>
      <c r="S57" s="62">
        <v>0</v>
      </c>
      <c r="T57" s="62">
        <f t="shared" si="7"/>
        <v>0</v>
      </c>
      <c r="U57" s="62">
        <v>0.03</v>
      </c>
      <c r="V57" s="62">
        <v>0</v>
      </c>
      <c r="W57" s="62">
        <v>0</v>
      </c>
      <c r="X57" s="62">
        <v>2.5099999999999998</v>
      </c>
      <c r="Y57" s="110">
        <f t="shared" si="10"/>
        <v>4.09</v>
      </c>
      <c r="Z57" s="110">
        <f t="shared" si="11"/>
        <v>4.09</v>
      </c>
      <c r="AA57" s="62">
        <f t="shared" si="12"/>
        <v>100</v>
      </c>
    </row>
    <row r="58" spans="1:27" ht="47.45" customHeight="1" x14ac:dyDescent="0.5">
      <c r="A58" s="55">
        <v>43</v>
      </c>
      <c r="B58" s="125" t="s">
        <v>201</v>
      </c>
      <c r="C58" s="62">
        <f t="shared" si="28"/>
        <v>5.96</v>
      </c>
      <c r="D58" s="62">
        <f t="shared" si="29"/>
        <v>3.33</v>
      </c>
      <c r="E58" s="62">
        <f t="shared" si="30"/>
        <v>0.51</v>
      </c>
      <c r="F58" s="62">
        <v>3.31</v>
      </c>
      <c r="G58" s="62">
        <v>3.29</v>
      </c>
      <c r="H58" s="62">
        <f t="shared" si="2"/>
        <v>99.395770392749242</v>
      </c>
      <c r="I58" s="62">
        <v>0.51</v>
      </c>
      <c r="J58" s="62">
        <f t="shared" si="3"/>
        <v>15.501519756838904</v>
      </c>
      <c r="K58" s="62">
        <v>2.65</v>
      </c>
      <c r="L58" s="148">
        <v>0.04</v>
      </c>
      <c r="M58" s="62">
        <f t="shared" si="4"/>
        <v>1.5094339622641511</v>
      </c>
      <c r="N58" s="62">
        <v>0</v>
      </c>
      <c r="O58" s="62">
        <f t="shared" si="5"/>
        <v>0</v>
      </c>
      <c r="P58" s="62">
        <v>0</v>
      </c>
      <c r="Q58" s="62">
        <v>0</v>
      </c>
      <c r="R58" s="62">
        <f t="shared" si="6"/>
        <v>0</v>
      </c>
      <c r="S58" s="62">
        <v>0</v>
      </c>
      <c r="T58" s="62">
        <f t="shared" si="7"/>
        <v>0</v>
      </c>
      <c r="U58" s="62">
        <v>0.26</v>
      </c>
      <c r="V58" s="62">
        <v>0</v>
      </c>
      <c r="W58" s="62">
        <v>0</v>
      </c>
      <c r="X58" s="62">
        <v>0.54</v>
      </c>
      <c r="Y58" s="110">
        <f t="shared" si="10"/>
        <v>5.96</v>
      </c>
      <c r="Z58" s="110">
        <f t="shared" si="11"/>
        <v>3.33</v>
      </c>
      <c r="AA58" s="62">
        <f t="shared" si="12"/>
        <v>55.872483221476507</v>
      </c>
    </row>
    <row r="59" spans="1:27" ht="47.45" customHeight="1" x14ac:dyDescent="0.5">
      <c r="A59" s="56">
        <v>44</v>
      </c>
      <c r="B59" s="124" t="s">
        <v>202</v>
      </c>
      <c r="C59" s="62">
        <f t="shared" si="28"/>
        <v>15.749999999999998</v>
      </c>
      <c r="D59" s="62">
        <f t="shared" si="29"/>
        <v>11.579999999999998</v>
      </c>
      <c r="E59" s="62">
        <f t="shared" si="30"/>
        <v>5.87</v>
      </c>
      <c r="F59" s="62">
        <v>4.55</v>
      </c>
      <c r="G59" s="62">
        <v>4.55</v>
      </c>
      <c r="H59" s="62">
        <f t="shared" si="2"/>
        <v>100</v>
      </c>
      <c r="I59" s="62">
        <v>4.55</v>
      </c>
      <c r="J59" s="62">
        <f t="shared" si="3"/>
        <v>100</v>
      </c>
      <c r="K59" s="62">
        <v>5.6</v>
      </c>
      <c r="L59" s="148">
        <v>5.6</v>
      </c>
      <c r="M59" s="62">
        <f t="shared" si="4"/>
        <v>100</v>
      </c>
      <c r="N59" s="62">
        <v>1.32</v>
      </c>
      <c r="O59" s="62">
        <f t="shared" si="5"/>
        <v>23.571428571428573</v>
      </c>
      <c r="P59" s="62">
        <v>5.6</v>
      </c>
      <c r="Q59" s="62">
        <v>1.43</v>
      </c>
      <c r="R59" s="62">
        <f t="shared" si="6"/>
        <v>25.535714285714285</v>
      </c>
      <c r="S59" s="62">
        <v>0</v>
      </c>
      <c r="T59" s="62">
        <f t="shared" si="7"/>
        <v>0</v>
      </c>
      <c r="U59" s="62">
        <v>0.24</v>
      </c>
      <c r="V59" s="62">
        <v>0</v>
      </c>
      <c r="W59" s="62">
        <v>0</v>
      </c>
      <c r="X59" s="62">
        <v>5.62</v>
      </c>
      <c r="Y59" s="110">
        <f t="shared" si="10"/>
        <v>10.149999999999999</v>
      </c>
      <c r="Z59" s="110">
        <f t="shared" si="11"/>
        <v>10.149999999999999</v>
      </c>
      <c r="AA59" s="62">
        <f t="shared" si="12"/>
        <v>100</v>
      </c>
    </row>
    <row r="60" spans="1:27" ht="47.45" customHeight="1" x14ac:dyDescent="0.5">
      <c r="A60" s="57"/>
      <c r="B60" s="101" t="s">
        <v>203</v>
      </c>
      <c r="C60" s="61">
        <f t="shared" ref="C60:D60" si="31">SUM(C61:C74)</f>
        <v>484.02000000000004</v>
      </c>
      <c r="D60" s="61">
        <f t="shared" si="31"/>
        <v>225.80999999999997</v>
      </c>
      <c r="E60" s="61">
        <f t="shared" ref="E60" si="32">SUM(E61:E74)</f>
        <v>137.12</v>
      </c>
      <c r="F60" s="61">
        <f>SUM(F61:F74)</f>
        <v>201.95000000000002</v>
      </c>
      <c r="G60" s="61">
        <f>SUM(G61:G74)</f>
        <v>182.9</v>
      </c>
      <c r="H60" s="61">
        <f t="shared" si="2"/>
        <v>90.566972022777918</v>
      </c>
      <c r="I60" s="61">
        <f>SUM(I61:I74)</f>
        <v>120.82999999999998</v>
      </c>
      <c r="J60" s="61">
        <f t="shared" si="3"/>
        <v>66.063422635319839</v>
      </c>
      <c r="K60" s="61">
        <f>SUM(K61:K74)</f>
        <v>172.26000000000002</v>
      </c>
      <c r="L60" s="147">
        <f>SUM(L61:L74)</f>
        <v>40.799999999999997</v>
      </c>
      <c r="M60" s="61">
        <f t="shared" si="4"/>
        <v>23.685127133402993</v>
      </c>
      <c r="N60" s="61">
        <f>SUM(N61:N74)</f>
        <v>14.719999999999999</v>
      </c>
      <c r="O60" s="61">
        <f t="shared" si="5"/>
        <v>36.078431372549019</v>
      </c>
      <c r="P60" s="61">
        <f>SUM(P61:P74)</f>
        <v>109.81</v>
      </c>
      <c r="Q60" s="61">
        <f>SUM(Q61:Q74)</f>
        <v>2.11</v>
      </c>
      <c r="R60" s="61">
        <f t="shared" si="6"/>
        <v>1.9215007740642929</v>
      </c>
      <c r="S60" s="61">
        <f>SUM(S61:S74)</f>
        <v>1.57</v>
      </c>
      <c r="T60" s="61">
        <f t="shared" si="7"/>
        <v>74.407582938388629</v>
      </c>
      <c r="U60" s="61">
        <f>SUM(U61:U74)</f>
        <v>61.579399999999993</v>
      </c>
      <c r="V60" s="61">
        <f>SUM(V61:V74)</f>
        <v>0</v>
      </c>
      <c r="W60" s="61">
        <f>SUM(W61:W74)</f>
        <v>0</v>
      </c>
      <c r="X60" s="61">
        <f>SUM(X61:X74)</f>
        <v>32.178999999999995</v>
      </c>
      <c r="Y60" s="110">
        <f t="shared" si="10"/>
        <v>374.21000000000004</v>
      </c>
      <c r="Z60" s="110">
        <f t="shared" si="11"/>
        <v>223.7</v>
      </c>
      <c r="AA60" s="61">
        <f t="shared" si="12"/>
        <v>59.779268325271893</v>
      </c>
    </row>
    <row r="61" spans="1:27" ht="47.45" customHeight="1" x14ac:dyDescent="0.5">
      <c r="A61" s="56">
        <v>45</v>
      </c>
      <c r="B61" s="124" t="s">
        <v>204</v>
      </c>
      <c r="C61" s="62">
        <f t="shared" ref="C61:C74" si="33">F61+K61+P61</f>
        <v>32.65</v>
      </c>
      <c r="D61" s="62">
        <f t="shared" ref="D61:D74" si="34">G61+L61+Q61</f>
        <v>16.990000000000002</v>
      </c>
      <c r="E61" s="62">
        <f t="shared" ref="E61:E74" si="35">I61+N61+S61</f>
        <v>3.24</v>
      </c>
      <c r="F61" s="62">
        <v>14.58</v>
      </c>
      <c r="G61" s="62">
        <v>14.55</v>
      </c>
      <c r="H61" s="62">
        <f t="shared" si="2"/>
        <v>99.794238683127574</v>
      </c>
      <c r="I61" s="62">
        <v>2.66</v>
      </c>
      <c r="J61" s="62">
        <f t="shared" si="3"/>
        <v>18.281786941580755</v>
      </c>
      <c r="K61" s="62">
        <v>9.0399999999999991</v>
      </c>
      <c r="L61" s="148">
        <v>2.44</v>
      </c>
      <c r="M61" s="62">
        <f t="shared" si="4"/>
        <v>26.991150442477878</v>
      </c>
      <c r="N61" s="62">
        <v>0.57999999999999996</v>
      </c>
      <c r="O61" s="62">
        <f t="shared" si="5"/>
        <v>23.770491803278688</v>
      </c>
      <c r="P61" s="62">
        <v>9.0299999999999994</v>
      </c>
      <c r="Q61" s="62">
        <v>0</v>
      </c>
      <c r="R61" s="62">
        <f t="shared" si="6"/>
        <v>0</v>
      </c>
      <c r="S61" s="62">
        <v>0</v>
      </c>
      <c r="T61" s="62">
        <f t="shared" si="7"/>
        <v>0</v>
      </c>
      <c r="U61" s="62">
        <v>1.2</v>
      </c>
      <c r="V61" s="62">
        <v>0</v>
      </c>
      <c r="W61" s="62">
        <v>0</v>
      </c>
      <c r="X61" s="62">
        <v>2</v>
      </c>
      <c r="Y61" s="110">
        <f t="shared" si="10"/>
        <v>23.619999999999997</v>
      </c>
      <c r="Z61" s="110">
        <f t="shared" si="11"/>
        <v>16.990000000000002</v>
      </c>
      <c r="AA61" s="62">
        <f t="shared" si="12"/>
        <v>71.930567315834054</v>
      </c>
    </row>
    <row r="62" spans="1:27" ht="47.45" customHeight="1" x14ac:dyDescent="0.5">
      <c r="A62" s="55">
        <v>46</v>
      </c>
      <c r="B62" s="123" t="s">
        <v>205</v>
      </c>
      <c r="C62" s="62">
        <f t="shared" si="33"/>
        <v>64.649999999999991</v>
      </c>
      <c r="D62" s="62">
        <f t="shared" si="34"/>
        <v>16.260000000000002</v>
      </c>
      <c r="E62" s="62">
        <f t="shared" si="35"/>
        <v>12.25</v>
      </c>
      <c r="F62" s="62">
        <v>20.84</v>
      </c>
      <c r="G62" s="62">
        <v>16.260000000000002</v>
      </c>
      <c r="H62" s="62">
        <f t="shared" si="2"/>
        <v>78.023032629558557</v>
      </c>
      <c r="I62" s="62">
        <v>12.25</v>
      </c>
      <c r="J62" s="62">
        <f t="shared" si="3"/>
        <v>75.338253382533821</v>
      </c>
      <c r="K62" s="62">
        <v>23.18</v>
      </c>
      <c r="L62" s="148">
        <v>0</v>
      </c>
      <c r="M62" s="62">
        <f t="shared" si="4"/>
        <v>0</v>
      </c>
      <c r="N62" s="62">
        <v>0</v>
      </c>
      <c r="O62" s="62">
        <f t="shared" si="5"/>
        <v>0</v>
      </c>
      <c r="P62" s="62">
        <v>20.63</v>
      </c>
      <c r="Q62" s="62">
        <v>0</v>
      </c>
      <c r="R62" s="62">
        <f t="shared" si="6"/>
        <v>0</v>
      </c>
      <c r="S62" s="62">
        <v>0</v>
      </c>
      <c r="T62" s="62">
        <f t="shared" si="7"/>
        <v>0</v>
      </c>
      <c r="U62" s="62">
        <v>3.35</v>
      </c>
      <c r="V62" s="62">
        <v>0</v>
      </c>
      <c r="W62" s="62">
        <v>0</v>
      </c>
      <c r="X62" s="62">
        <v>3.6</v>
      </c>
      <c r="Y62" s="110">
        <f t="shared" si="10"/>
        <v>44.019999999999996</v>
      </c>
      <c r="Z62" s="110">
        <f t="shared" si="11"/>
        <v>16.260000000000002</v>
      </c>
      <c r="AA62" s="62">
        <f t="shared" si="12"/>
        <v>36.937755565651983</v>
      </c>
    </row>
    <row r="63" spans="1:27" ht="47.45" customHeight="1" x14ac:dyDescent="0.5">
      <c r="A63" s="56">
        <v>47</v>
      </c>
      <c r="B63" s="125" t="s">
        <v>206</v>
      </c>
      <c r="C63" s="62">
        <f t="shared" si="33"/>
        <v>27.93</v>
      </c>
      <c r="D63" s="62">
        <f t="shared" si="34"/>
        <v>11.24</v>
      </c>
      <c r="E63" s="62">
        <f t="shared" si="35"/>
        <v>9.48</v>
      </c>
      <c r="F63" s="62">
        <v>10.97</v>
      </c>
      <c r="G63" s="62">
        <v>10.31</v>
      </c>
      <c r="H63" s="62">
        <f t="shared" si="2"/>
        <v>93.983591613491342</v>
      </c>
      <c r="I63" s="62">
        <v>9.48</v>
      </c>
      <c r="J63" s="62">
        <f t="shared" si="3"/>
        <v>91.949563530552865</v>
      </c>
      <c r="K63" s="62">
        <v>9.1199999999999992</v>
      </c>
      <c r="L63" s="148">
        <v>0.93</v>
      </c>
      <c r="M63" s="62">
        <f t="shared" si="4"/>
        <v>10.197368421052634</v>
      </c>
      <c r="N63" s="62">
        <v>0</v>
      </c>
      <c r="O63" s="62">
        <f t="shared" si="5"/>
        <v>0</v>
      </c>
      <c r="P63" s="62">
        <v>7.84</v>
      </c>
      <c r="Q63" s="62">
        <v>0</v>
      </c>
      <c r="R63" s="62">
        <f t="shared" si="6"/>
        <v>0</v>
      </c>
      <c r="S63" s="62">
        <v>0</v>
      </c>
      <c r="T63" s="62">
        <f t="shared" si="7"/>
        <v>0</v>
      </c>
      <c r="U63" s="62">
        <v>2.42</v>
      </c>
      <c r="V63" s="62">
        <v>0</v>
      </c>
      <c r="W63" s="62">
        <v>0</v>
      </c>
      <c r="X63" s="62">
        <v>3.1</v>
      </c>
      <c r="Y63" s="110">
        <f t="shared" si="10"/>
        <v>20.09</v>
      </c>
      <c r="Z63" s="110">
        <f t="shared" si="11"/>
        <v>11.24</v>
      </c>
      <c r="AA63" s="62">
        <f t="shared" si="12"/>
        <v>55.948232951717273</v>
      </c>
    </row>
    <row r="64" spans="1:27" ht="47.45" customHeight="1" x14ac:dyDescent="0.5">
      <c r="A64" s="55">
        <v>48</v>
      </c>
      <c r="B64" s="125" t="s">
        <v>207</v>
      </c>
      <c r="C64" s="62">
        <f t="shared" si="33"/>
        <v>13.07</v>
      </c>
      <c r="D64" s="62">
        <f t="shared" si="34"/>
        <v>9.1</v>
      </c>
      <c r="E64" s="62">
        <f t="shared" si="35"/>
        <v>2.25</v>
      </c>
      <c r="F64" s="62">
        <v>7.51</v>
      </c>
      <c r="G64" s="62">
        <v>7.51</v>
      </c>
      <c r="H64" s="62">
        <f t="shared" si="2"/>
        <v>100</v>
      </c>
      <c r="I64" s="62">
        <v>2.25</v>
      </c>
      <c r="J64" s="62">
        <f t="shared" si="3"/>
        <v>29.960053262316912</v>
      </c>
      <c r="K64" s="62">
        <v>5.56</v>
      </c>
      <c r="L64" s="148">
        <v>1.59</v>
      </c>
      <c r="M64" s="62">
        <f t="shared" si="4"/>
        <v>28.597122302158279</v>
      </c>
      <c r="N64" s="62">
        <v>0</v>
      </c>
      <c r="O64" s="62">
        <f t="shared" si="5"/>
        <v>0</v>
      </c>
      <c r="P64" s="62">
        <v>0</v>
      </c>
      <c r="Q64" s="62">
        <v>0</v>
      </c>
      <c r="R64" s="62">
        <f t="shared" si="6"/>
        <v>0</v>
      </c>
      <c r="S64" s="62">
        <v>0</v>
      </c>
      <c r="T64" s="62">
        <f t="shared" si="7"/>
        <v>0</v>
      </c>
      <c r="U64" s="62">
        <v>0.47</v>
      </c>
      <c r="V64" s="62">
        <v>0</v>
      </c>
      <c r="W64" s="62">
        <v>0</v>
      </c>
      <c r="X64" s="62">
        <v>1.48</v>
      </c>
      <c r="Y64" s="110">
        <f t="shared" si="10"/>
        <v>13.07</v>
      </c>
      <c r="Z64" s="110">
        <f t="shared" si="11"/>
        <v>9.1</v>
      </c>
      <c r="AA64" s="62">
        <f t="shared" si="12"/>
        <v>69.625095638867634</v>
      </c>
    </row>
    <row r="65" spans="1:27" ht="47.45" customHeight="1" x14ac:dyDescent="0.5">
      <c r="A65" s="56">
        <v>49</v>
      </c>
      <c r="B65" s="124" t="s">
        <v>208</v>
      </c>
      <c r="C65" s="62">
        <f t="shared" si="33"/>
        <v>142.84</v>
      </c>
      <c r="D65" s="62">
        <f t="shared" si="34"/>
        <v>86.24</v>
      </c>
      <c r="E65" s="62">
        <f t="shared" si="35"/>
        <v>64.22</v>
      </c>
      <c r="F65" s="62">
        <v>55.98</v>
      </c>
      <c r="G65" s="62">
        <v>52.99</v>
      </c>
      <c r="H65" s="62">
        <f t="shared" si="2"/>
        <v>94.658806716684538</v>
      </c>
      <c r="I65" s="62">
        <v>48.96</v>
      </c>
      <c r="J65" s="62">
        <f t="shared" si="3"/>
        <v>92.394791470088705</v>
      </c>
      <c r="K65" s="62">
        <v>43.77</v>
      </c>
      <c r="L65" s="148">
        <v>31.14</v>
      </c>
      <c r="M65" s="62">
        <f t="shared" si="4"/>
        <v>71.144619602467444</v>
      </c>
      <c r="N65" s="62">
        <v>13.69</v>
      </c>
      <c r="O65" s="62">
        <f t="shared" si="5"/>
        <v>43.962748876043669</v>
      </c>
      <c r="P65" s="62">
        <v>43.09</v>
      </c>
      <c r="Q65" s="62">
        <v>2.11</v>
      </c>
      <c r="R65" s="62">
        <f t="shared" si="6"/>
        <v>4.8967277790670689</v>
      </c>
      <c r="S65" s="62">
        <v>1.57</v>
      </c>
      <c r="T65" s="62">
        <f t="shared" si="7"/>
        <v>74.407582938388629</v>
      </c>
      <c r="U65" s="62">
        <v>26.43</v>
      </c>
      <c r="V65" s="62">
        <v>0</v>
      </c>
      <c r="W65" s="62">
        <v>0</v>
      </c>
      <c r="X65" s="62">
        <v>0</v>
      </c>
      <c r="Y65" s="110">
        <f t="shared" si="10"/>
        <v>99.75</v>
      </c>
      <c r="Z65" s="110">
        <f t="shared" si="11"/>
        <v>84.13</v>
      </c>
      <c r="AA65" s="62">
        <f t="shared" si="12"/>
        <v>84.3408521303258</v>
      </c>
    </row>
    <row r="66" spans="1:27" ht="47.45" customHeight="1" x14ac:dyDescent="0.5">
      <c r="A66" s="56">
        <v>50</v>
      </c>
      <c r="B66" s="124" t="s">
        <v>209</v>
      </c>
      <c r="C66" s="62">
        <f t="shared" si="33"/>
        <v>9.69</v>
      </c>
      <c r="D66" s="62">
        <f t="shared" si="34"/>
        <v>8.35</v>
      </c>
      <c r="E66" s="62">
        <f t="shared" si="35"/>
        <v>1.24</v>
      </c>
      <c r="F66" s="62">
        <v>8.35</v>
      </c>
      <c r="G66" s="62">
        <v>8.35</v>
      </c>
      <c r="H66" s="62">
        <f t="shared" si="2"/>
        <v>100</v>
      </c>
      <c r="I66" s="62">
        <v>1.24</v>
      </c>
      <c r="J66" s="62">
        <f t="shared" si="3"/>
        <v>14.850299401197606</v>
      </c>
      <c r="K66" s="62">
        <v>1.34</v>
      </c>
      <c r="L66" s="148">
        <v>0</v>
      </c>
      <c r="M66" s="62">
        <f t="shared" si="4"/>
        <v>0</v>
      </c>
      <c r="N66" s="62">
        <v>0</v>
      </c>
      <c r="O66" s="62">
        <f t="shared" si="5"/>
        <v>0</v>
      </c>
      <c r="P66" s="62">
        <v>0</v>
      </c>
      <c r="Q66" s="62">
        <v>0</v>
      </c>
      <c r="R66" s="62">
        <f t="shared" si="6"/>
        <v>0</v>
      </c>
      <c r="S66" s="62">
        <v>0</v>
      </c>
      <c r="T66" s="62">
        <f t="shared" si="7"/>
        <v>0</v>
      </c>
      <c r="U66" s="62">
        <v>0.28000000000000003</v>
      </c>
      <c r="V66" s="62">
        <v>0</v>
      </c>
      <c r="W66" s="62">
        <v>0</v>
      </c>
      <c r="X66" s="62">
        <v>0.99</v>
      </c>
      <c r="Y66" s="110">
        <f t="shared" si="10"/>
        <v>9.69</v>
      </c>
      <c r="Z66" s="110">
        <f t="shared" si="11"/>
        <v>8.35</v>
      </c>
      <c r="AA66" s="62">
        <f t="shared" si="12"/>
        <v>86.171310629514963</v>
      </c>
    </row>
    <row r="67" spans="1:27" ht="47.45" customHeight="1" x14ac:dyDescent="0.5">
      <c r="A67" s="55">
        <v>51</v>
      </c>
      <c r="B67" s="123" t="s">
        <v>210</v>
      </c>
      <c r="C67" s="62">
        <f t="shared" si="33"/>
        <v>19.579999999999998</v>
      </c>
      <c r="D67" s="62">
        <f t="shared" si="34"/>
        <v>10.220000000000001</v>
      </c>
      <c r="E67" s="62">
        <f t="shared" si="35"/>
        <v>3.62</v>
      </c>
      <c r="F67" s="62">
        <v>10.83</v>
      </c>
      <c r="G67" s="62">
        <v>10.14</v>
      </c>
      <c r="H67" s="62">
        <f t="shared" si="2"/>
        <v>93.628808864265935</v>
      </c>
      <c r="I67" s="62">
        <v>3.54</v>
      </c>
      <c r="J67" s="62">
        <f t="shared" si="3"/>
        <v>34.911242603550299</v>
      </c>
      <c r="K67" s="62">
        <v>8.75</v>
      </c>
      <c r="L67" s="148">
        <v>0.08</v>
      </c>
      <c r="M67" s="62">
        <f t="shared" si="4"/>
        <v>0.91428571428571437</v>
      </c>
      <c r="N67" s="62">
        <v>0.08</v>
      </c>
      <c r="O67" s="62">
        <f t="shared" si="5"/>
        <v>100</v>
      </c>
      <c r="P67" s="62">
        <v>0</v>
      </c>
      <c r="Q67" s="62">
        <v>0</v>
      </c>
      <c r="R67" s="62">
        <f t="shared" si="6"/>
        <v>0</v>
      </c>
      <c r="S67" s="62">
        <v>0</v>
      </c>
      <c r="T67" s="62">
        <f t="shared" si="7"/>
        <v>0</v>
      </c>
      <c r="U67" s="62">
        <v>1.93</v>
      </c>
      <c r="V67" s="62">
        <v>0</v>
      </c>
      <c r="W67" s="62">
        <v>0</v>
      </c>
      <c r="X67" s="62">
        <v>1.37</v>
      </c>
      <c r="Y67" s="110">
        <f t="shared" si="10"/>
        <v>19.579999999999998</v>
      </c>
      <c r="Z67" s="110">
        <f t="shared" si="11"/>
        <v>10.220000000000001</v>
      </c>
      <c r="AA67" s="62">
        <f t="shared" si="12"/>
        <v>52.196118488253326</v>
      </c>
    </row>
    <row r="68" spans="1:27" ht="47.45" customHeight="1" x14ac:dyDescent="0.5">
      <c r="A68" s="55">
        <v>52</v>
      </c>
      <c r="B68" s="123" t="s">
        <v>211</v>
      </c>
      <c r="C68" s="62">
        <f t="shared" si="33"/>
        <v>21.470000000000002</v>
      </c>
      <c r="D68" s="62">
        <f t="shared" si="34"/>
        <v>2.17</v>
      </c>
      <c r="E68" s="62">
        <f t="shared" si="35"/>
        <v>2.17</v>
      </c>
      <c r="F68" s="62">
        <v>6.59</v>
      </c>
      <c r="G68" s="62">
        <v>2.17</v>
      </c>
      <c r="H68" s="62">
        <f t="shared" si="2"/>
        <v>32.928679817905923</v>
      </c>
      <c r="I68" s="62">
        <v>2.17</v>
      </c>
      <c r="J68" s="62">
        <f t="shared" si="3"/>
        <v>100</v>
      </c>
      <c r="K68" s="62">
        <v>7.44</v>
      </c>
      <c r="L68" s="148">
        <v>0</v>
      </c>
      <c r="M68" s="62">
        <f t="shared" si="4"/>
        <v>0</v>
      </c>
      <c r="N68" s="62">
        <v>0</v>
      </c>
      <c r="O68" s="62">
        <f t="shared" si="5"/>
        <v>0</v>
      </c>
      <c r="P68" s="62">
        <v>7.44</v>
      </c>
      <c r="Q68" s="62">
        <v>0</v>
      </c>
      <c r="R68" s="62">
        <f t="shared" si="6"/>
        <v>0</v>
      </c>
      <c r="S68" s="62">
        <v>0</v>
      </c>
      <c r="T68" s="62">
        <f t="shared" si="7"/>
        <v>0</v>
      </c>
      <c r="U68" s="62">
        <v>0.90939999999999999</v>
      </c>
      <c r="V68" s="62">
        <v>0</v>
      </c>
      <c r="W68" s="62">
        <v>0</v>
      </c>
      <c r="X68" s="62">
        <v>1.7589999999999999</v>
      </c>
      <c r="Y68" s="110">
        <f t="shared" si="10"/>
        <v>14.030000000000001</v>
      </c>
      <c r="Z68" s="110">
        <f t="shared" si="11"/>
        <v>2.17</v>
      </c>
      <c r="AA68" s="62">
        <f t="shared" si="12"/>
        <v>15.466856735566642</v>
      </c>
    </row>
    <row r="69" spans="1:27" ht="47.45" customHeight="1" x14ac:dyDescent="0.5">
      <c r="A69" s="55">
        <v>53</v>
      </c>
      <c r="B69" s="124" t="s">
        <v>212</v>
      </c>
      <c r="C69" s="62">
        <f t="shared" si="33"/>
        <v>4.68</v>
      </c>
      <c r="D69" s="62">
        <f t="shared" si="34"/>
        <v>4.68</v>
      </c>
      <c r="E69" s="62">
        <f t="shared" si="35"/>
        <v>1.94</v>
      </c>
      <c r="F69" s="62">
        <v>2.06</v>
      </c>
      <c r="G69" s="62">
        <v>2.06</v>
      </c>
      <c r="H69" s="62">
        <f t="shared" si="2"/>
        <v>100</v>
      </c>
      <c r="I69" s="62">
        <v>1.94</v>
      </c>
      <c r="J69" s="62">
        <f t="shared" si="3"/>
        <v>94.174757281553383</v>
      </c>
      <c r="K69" s="62">
        <v>2.62</v>
      </c>
      <c r="L69" s="148">
        <v>2.62</v>
      </c>
      <c r="M69" s="62">
        <f t="shared" si="4"/>
        <v>100</v>
      </c>
      <c r="N69" s="62">
        <v>0</v>
      </c>
      <c r="O69" s="62">
        <f t="shared" si="5"/>
        <v>0</v>
      </c>
      <c r="P69" s="62">
        <v>0</v>
      </c>
      <c r="Q69" s="62">
        <v>0</v>
      </c>
      <c r="R69" s="62">
        <f t="shared" si="6"/>
        <v>0</v>
      </c>
      <c r="S69" s="62">
        <v>0</v>
      </c>
      <c r="T69" s="62">
        <f t="shared" si="7"/>
        <v>0</v>
      </c>
      <c r="U69" s="62">
        <v>2.57</v>
      </c>
      <c r="V69" s="62">
        <v>0</v>
      </c>
      <c r="W69" s="62">
        <v>0</v>
      </c>
      <c r="X69" s="62">
        <v>0.46</v>
      </c>
      <c r="Y69" s="110">
        <f t="shared" si="10"/>
        <v>4.68</v>
      </c>
      <c r="Z69" s="110">
        <f t="shared" si="11"/>
        <v>4.68</v>
      </c>
      <c r="AA69" s="62">
        <f t="shared" si="12"/>
        <v>100</v>
      </c>
    </row>
    <row r="70" spans="1:27" ht="47.45" customHeight="1" x14ac:dyDescent="0.5">
      <c r="A70" s="55">
        <v>54</v>
      </c>
      <c r="B70" s="123" t="s">
        <v>213</v>
      </c>
      <c r="C70" s="62">
        <f t="shared" si="33"/>
        <v>66.240000000000009</v>
      </c>
      <c r="D70" s="62">
        <f t="shared" si="34"/>
        <v>31.7</v>
      </c>
      <c r="E70" s="62">
        <f t="shared" si="35"/>
        <v>20.77</v>
      </c>
      <c r="F70" s="62">
        <v>32.950000000000003</v>
      </c>
      <c r="G70" s="62">
        <v>30.52</v>
      </c>
      <c r="H70" s="62">
        <f t="shared" si="2"/>
        <v>92.625189681335357</v>
      </c>
      <c r="I70" s="62">
        <v>20.77</v>
      </c>
      <c r="J70" s="62">
        <f t="shared" si="3"/>
        <v>68.053735255570118</v>
      </c>
      <c r="K70" s="62">
        <v>33.29</v>
      </c>
      <c r="L70" s="148">
        <v>1.18</v>
      </c>
      <c r="M70" s="62">
        <f t="shared" si="4"/>
        <v>3.5446079903875036</v>
      </c>
      <c r="N70" s="62">
        <v>0</v>
      </c>
      <c r="O70" s="62">
        <f t="shared" si="5"/>
        <v>0</v>
      </c>
      <c r="P70" s="62">
        <v>0</v>
      </c>
      <c r="Q70" s="62">
        <v>0</v>
      </c>
      <c r="R70" s="62">
        <f t="shared" si="6"/>
        <v>0</v>
      </c>
      <c r="S70" s="62">
        <v>0</v>
      </c>
      <c r="T70" s="62">
        <f t="shared" si="7"/>
        <v>0</v>
      </c>
      <c r="U70" s="62">
        <v>19.25</v>
      </c>
      <c r="V70" s="62">
        <v>0</v>
      </c>
      <c r="W70" s="62">
        <v>0</v>
      </c>
      <c r="X70" s="62">
        <v>11.32</v>
      </c>
      <c r="Y70" s="110">
        <f t="shared" si="10"/>
        <v>66.240000000000009</v>
      </c>
      <c r="Z70" s="110">
        <f t="shared" si="11"/>
        <v>31.7</v>
      </c>
      <c r="AA70" s="62">
        <f t="shared" si="12"/>
        <v>47.856280193236707</v>
      </c>
    </row>
    <row r="71" spans="1:27" ht="47.45" customHeight="1" x14ac:dyDescent="0.5">
      <c r="A71" s="55">
        <v>55</v>
      </c>
      <c r="B71" s="123" t="s">
        <v>214</v>
      </c>
      <c r="C71" s="62">
        <f t="shared" si="33"/>
        <v>41.69</v>
      </c>
      <c r="D71" s="62">
        <f t="shared" si="34"/>
        <v>13.69</v>
      </c>
      <c r="E71" s="62">
        <f t="shared" si="35"/>
        <v>2.76</v>
      </c>
      <c r="F71" s="62">
        <v>14.58</v>
      </c>
      <c r="G71" s="62">
        <v>13.69</v>
      </c>
      <c r="H71" s="62">
        <f t="shared" si="2"/>
        <v>93.895747599451298</v>
      </c>
      <c r="I71" s="62">
        <v>2.76</v>
      </c>
      <c r="J71" s="62">
        <f t="shared" si="3"/>
        <v>20.160701241782323</v>
      </c>
      <c r="K71" s="62">
        <v>13.5</v>
      </c>
      <c r="L71" s="148">
        <v>0</v>
      </c>
      <c r="M71" s="62">
        <f t="shared" si="4"/>
        <v>0</v>
      </c>
      <c r="N71" s="62">
        <v>0</v>
      </c>
      <c r="O71" s="62">
        <f t="shared" si="5"/>
        <v>0</v>
      </c>
      <c r="P71" s="62">
        <v>13.61</v>
      </c>
      <c r="Q71" s="62">
        <v>0</v>
      </c>
      <c r="R71" s="62">
        <f t="shared" si="6"/>
        <v>0</v>
      </c>
      <c r="S71" s="62">
        <v>0</v>
      </c>
      <c r="T71" s="62">
        <f t="shared" si="7"/>
        <v>0</v>
      </c>
      <c r="U71" s="62">
        <v>0.36</v>
      </c>
      <c r="V71" s="62">
        <v>0</v>
      </c>
      <c r="W71" s="62">
        <v>0</v>
      </c>
      <c r="X71" s="62">
        <v>1.72</v>
      </c>
      <c r="Y71" s="110">
        <f t="shared" si="10"/>
        <v>28.08</v>
      </c>
      <c r="Z71" s="110">
        <f t="shared" si="11"/>
        <v>13.69</v>
      </c>
      <c r="AA71" s="62">
        <f t="shared" si="12"/>
        <v>48.753561253561259</v>
      </c>
    </row>
    <row r="72" spans="1:27" ht="47.45" customHeight="1" x14ac:dyDescent="0.5">
      <c r="A72" s="55">
        <v>56</v>
      </c>
      <c r="B72" s="123" t="s">
        <v>215</v>
      </c>
      <c r="C72" s="62">
        <f t="shared" si="33"/>
        <v>24.840000000000003</v>
      </c>
      <c r="D72" s="62">
        <f t="shared" si="34"/>
        <v>7.61</v>
      </c>
      <c r="E72" s="62">
        <f t="shared" si="35"/>
        <v>6.68</v>
      </c>
      <c r="F72" s="62">
        <v>8.35</v>
      </c>
      <c r="G72" s="62">
        <v>7.48</v>
      </c>
      <c r="H72" s="62">
        <f t="shared" si="2"/>
        <v>89.580838323353305</v>
      </c>
      <c r="I72" s="62">
        <v>6.6</v>
      </c>
      <c r="J72" s="62">
        <f t="shared" si="3"/>
        <v>88.235294117647044</v>
      </c>
      <c r="K72" s="62">
        <v>8.32</v>
      </c>
      <c r="L72" s="148">
        <v>0.13</v>
      </c>
      <c r="M72" s="62">
        <f t="shared" si="4"/>
        <v>1.5625</v>
      </c>
      <c r="N72" s="62">
        <v>0.08</v>
      </c>
      <c r="O72" s="62">
        <f t="shared" si="5"/>
        <v>61.53846153846154</v>
      </c>
      <c r="P72" s="62">
        <v>8.17</v>
      </c>
      <c r="Q72" s="62">
        <v>0</v>
      </c>
      <c r="R72" s="62">
        <f t="shared" si="6"/>
        <v>0</v>
      </c>
      <c r="S72" s="62">
        <v>0</v>
      </c>
      <c r="T72" s="62">
        <f t="shared" si="7"/>
        <v>0</v>
      </c>
      <c r="U72" s="62">
        <v>0.76</v>
      </c>
      <c r="V72" s="62">
        <v>0</v>
      </c>
      <c r="W72" s="62">
        <v>0</v>
      </c>
      <c r="X72" s="62">
        <v>0.81</v>
      </c>
      <c r="Y72" s="110">
        <f t="shared" si="10"/>
        <v>16.670000000000002</v>
      </c>
      <c r="Z72" s="110">
        <f t="shared" si="11"/>
        <v>7.61</v>
      </c>
      <c r="AA72" s="62">
        <f t="shared" si="12"/>
        <v>45.650869826034793</v>
      </c>
    </row>
    <row r="73" spans="1:27" ht="47.45" customHeight="1" x14ac:dyDescent="0.5">
      <c r="A73" s="55">
        <v>57</v>
      </c>
      <c r="B73" s="123" t="s">
        <v>216</v>
      </c>
      <c r="C73" s="62">
        <f t="shared" si="33"/>
        <v>10.9</v>
      </c>
      <c r="D73" s="62">
        <f t="shared" si="34"/>
        <v>4.8699999999999992</v>
      </c>
      <c r="E73" s="62">
        <f t="shared" si="35"/>
        <v>3.81</v>
      </c>
      <c r="F73" s="62">
        <v>4.57</v>
      </c>
      <c r="G73" s="62">
        <v>4.18</v>
      </c>
      <c r="H73" s="62">
        <f t="shared" si="2"/>
        <v>91.466083150984673</v>
      </c>
      <c r="I73" s="62">
        <v>3.52</v>
      </c>
      <c r="J73" s="62">
        <f t="shared" si="3"/>
        <v>84.21052631578948</v>
      </c>
      <c r="K73" s="62">
        <v>6.33</v>
      </c>
      <c r="L73" s="148">
        <v>0.69</v>
      </c>
      <c r="M73" s="62">
        <f t="shared" si="4"/>
        <v>10.900473933649288</v>
      </c>
      <c r="N73" s="62">
        <v>0.28999999999999998</v>
      </c>
      <c r="O73" s="62">
        <f t="shared" si="5"/>
        <v>42.028985507246375</v>
      </c>
      <c r="P73" s="62">
        <v>0</v>
      </c>
      <c r="Q73" s="62">
        <v>0</v>
      </c>
      <c r="R73" s="62">
        <f t="shared" si="6"/>
        <v>0</v>
      </c>
      <c r="S73" s="62">
        <v>0</v>
      </c>
      <c r="T73" s="62">
        <f t="shared" si="7"/>
        <v>0</v>
      </c>
      <c r="U73" s="62">
        <v>1.48</v>
      </c>
      <c r="V73" s="62">
        <v>0</v>
      </c>
      <c r="W73" s="62">
        <v>0</v>
      </c>
      <c r="X73" s="62">
        <v>1.77</v>
      </c>
      <c r="Y73" s="110">
        <f t="shared" si="10"/>
        <v>10.9</v>
      </c>
      <c r="Z73" s="110">
        <f t="shared" si="11"/>
        <v>4.8699999999999992</v>
      </c>
      <c r="AA73" s="62">
        <f t="shared" si="12"/>
        <v>44.678899082568797</v>
      </c>
    </row>
    <row r="74" spans="1:27" ht="47.45" customHeight="1" x14ac:dyDescent="0.5">
      <c r="A74" s="55">
        <v>58</v>
      </c>
      <c r="B74" s="124" t="s">
        <v>217</v>
      </c>
      <c r="C74" s="62">
        <f t="shared" si="33"/>
        <v>3.79</v>
      </c>
      <c r="D74" s="62">
        <f t="shared" si="34"/>
        <v>2.69</v>
      </c>
      <c r="E74" s="62">
        <f t="shared" si="35"/>
        <v>2.69</v>
      </c>
      <c r="F74" s="62">
        <v>3.79</v>
      </c>
      <c r="G74" s="62">
        <v>2.69</v>
      </c>
      <c r="H74" s="62">
        <f t="shared" si="2"/>
        <v>70.97625329815304</v>
      </c>
      <c r="I74" s="62">
        <v>2.69</v>
      </c>
      <c r="J74" s="62">
        <f t="shared" si="3"/>
        <v>100</v>
      </c>
      <c r="K74" s="62">
        <v>0</v>
      </c>
      <c r="L74" s="148">
        <v>0</v>
      </c>
      <c r="M74" s="62">
        <f t="shared" si="4"/>
        <v>0</v>
      </c>
      <c r="N74" s="62">
        <v>0</v>
      </c>
      <c r="O74" s="62">
        <f t="shared" si="5"/>
        <v>0</v>
      </c>
      <c r="P74" s="62">
        <v>0</v>
      </c>
      <c r="Q74" s="62">
        <v>0</v>
      </c>
      <c r="R74" s="62">
        <f t="shared" si="6"/>
        <v>0</v>
      </c>
      <c r="S74" s="62">
        <v>0</v>
      </c>
      <c r="T74" s="62">
        <f t="shared" si="7"/>
        <v>0</v>
      </c>
      <c r="U74" s="62">
        <v>0.17</v>
      </c>
      <c r="V74" s="62">
        <v>0</v>
      </c>
      <c r="W74" s="62">
        <v>0</v>
      </c>
      <c r="X74" s="62">
        <v>1.8</v>
      </c>
      <c r="Y74" s="110">
        <f t="shared" si="10"/>
        <v>3.79</v>
      </c>
      <c r="Z74" s="110">
        <f t="shared" si="11"/>
        <v>2.69</v>
      </c>
      <c r="AA74" s="62">
        <f t="shared" si="12"/>
        <v>70.97625329815304</v>
      </c>
    </row>
    <row r="75" spans="1:27" ht="47.45" customHeight="1" x14ac:dyDescent="0.5">
      <c r="A75" s="57"/>
      <c r="B75" s="101" t="s">
        <v>218</v>
      </c>
      <c r="C75" s="61">
        <f t="shared" ref="C75:D75" si="36">SUM(C76:C81)</f>
        <v>491.09</v>
      </c>
      <c r="D75" s="61">
        <f t="shared" si="36"/>
        <v>180.23</v>
      </c>
      <c r="E75" s="61">
        <f t="shared" ref="E75" si="37">SUM(E76:E81)</f>
        <v>125.55</v>
      </c>
      <c r="F75" s="61">
        <f>SUM(F76:F81)</f>
        <v>196.78</v>
      </c>
      <c r="G75" s="61">
        <f>SUM(G76:G81)</f>
        <v>159.01</v>
      </c>
      <c r="H75" s="61">
        <f t="shared" ref="H75:H104" si="38">IF(F75=0,0,IF((G75/F75)*100 &gt; 100,100,(G75/F75)*100))</f>
        <v>80.805976217095235</v>
      </c>
      <c r="I75" s="61">
        <f>SUM(I76:I81)</f>
        <v>117.69</v>
      </c>
      <c r="J75" s="61">
        <f t="shared" ref="J75:J104" si="39">IF(G75=0,0,IF((I75/G75)*100 &gt; 100,100,(I75/G75)*100))</f>
        <v>74.014212942582219</v>
      </c>
      <c r="K75" s="61">
        <f>SUM(K76:K81)</f>
        <v>173.64</v>
      </c>
      <c r="L75" s="147">
        <f>SUM(L76:L81)</f>
        <v>21.22</v>
      </c>
      <c r="M75" s="61">
        <f t="shared" ref="M75:M104" si="40">IF(K75=0,0,IF((L75/K75)*100 &gt; 100,100,(L75/K75)*100))</f>
        <v>12.2206864777701</v>
      </c>
      <c r="N75" s="61">
        <f>SUM(N76:N81)</f>
        <v>7.8600000000000012</v>
      </c>
      <c r="O75" s="61">
        <f t="shared" ref="O75:O104" si="41">IF(L75=0,0,IF((N75/L75)*100 &gt; 100,100,(N75/L75)*100))</f>
        <v>37.04052780395854</v>
      </c>
      <c r="P75" s="61">
        <f>SUM(P76:P81)</f>
        <v>120.67000000000002</v>
      </c>
      <c r="Q75" s="61">
        <f>SUM(Q76:Q81)</f>
        <v>0</v>
      </c>
      <c r="R75" s="61">
        <f t="shared" ref="R75:R104" si="42">IF(P75=0,0,IF((Q75/P75)*100 &gt; 100,100,(Q75/P75)*100))</f>
        <v>0</v>
      </c>
      <c r="S75" s="61">
        <f>SUM(S76:S81)</f>
        <v>0</v>
      </c>
      <c r="T75" s="61">
        <f t="shared" ref="T75:T104" si="43">IF(Q75=0,0,IF((S75/Q75)*100 &gt; 100,100,(S75/Q75)*100))</f>
        <v>0</v>
      </c>
      <c r="U75" s="61">
        <f>SUM(U76:U81)</f>
        <v>61.400000000000006</v>
      </c>
      <c r="V75" s="61">
        <f>SUM(V76:V81)</f>
        <v>0</v>
      </c>
      <c r="W75" s="61">
        <f>SUM(W76:W81)</f>
        <v>0</v>
      </c>
      <c r="X75" s="61">
        <f>SUM(X76:X81)</f>
        <v>32.11</v>
      </c>
      <c r="Y75" s="110">
        <f t="shared" si="10"/>
        <v>370.41999999999996</v>
      </c>
      <c r="Z75" s="110">
        <f t="shared" si="11"/>
        <v>180.23</v>
      </c>
      <c r="AA75" s="61">
        <f t="shared" si="12"/>
        <v>48.655580152259596</v>
      </c>
    </row>
    <row r="76" spans="1:27" ht="47.45" customHeight="1" x14ac:dyDescent="0.5">
      <c r="A76" s="55">
        <v>59</v>
      </c>
      <c r="B76" s="125" t="s">
        <v>219</v>
      </c>
      <c r="C76" s="62">
        <f t="shared" ref="C76:C81" si="44">F76+K76+P76</f>
        <v>13.509999999999998</v>
      </c>
      <c r="D76" s="62">
        <f t="shared" ref="D76:D81" si="45">G76+L76+Q76</f>
        <v>6.49</v>
      </c>
      <c r="E76" s="62">
        <f t="shared" ref="E76:E81" si="46">I76+N76+S76</f>
        <v>2.91</v>
      </c>
      <c r="F76" s="62">
        <v>5.77</v>
      </c>
      <c r="G76" s="62">
        <v>5.44</v>
      </c>
      <c r="H76" s="62">
        <f t="shared" si="38"/>
        <v>94.280762564991349</v>
      </c>
      <c r="I76" s="62">
        <v>2.91</v>
      </c>
      <c r="J76" s="62">
        <f t="shared" si="39"/>
        <v>53.492647058823529</v>
      </c>
      <c r="K76" s="62">
        <v>3.88</v>
      </c>
      <c r="L76" s="148">
        <v>1.05</v>
      </c>
      <c r="M76" s="62">
        <f t="shared" si="40"/>
        <v>27.061855670103096</v>
      </c>
      <c r="N76" s="62">
        <v>0</v>
      </c>
      <c r="O76" s="62">
        <f t="shared" si="41"/>
        <v>0</v>
      </c>
      <c r="P76" s="62">
        <v>3.86</v>
      </c>
      <c r="Q76" s="62">
        <v>0</v>
      </c>
      <c r="R76" s="62">
        <f t="shared" si="42"/>
        <v>0</v>
      </c>
      <c r="S76" s="62">
        <v>0</v>
      </c>
      <c r="T76" s="62">
        <f t="shared" si="43"/>
        <v>0</v>
      </c>
      <c r="U76" s="62">
        <v>0.79</v>
      </c>
      <c r="V76" s="62">
        <v>0</v>
      </c>
      <c r="W76" s="62">
        <v>0</v>
      </c>
      <c r="X76" s="62">
        <v>2.68</v>
      </c>
      <c r="Y76" s="110">
        <f t="shared" ref="Y76:Y104" si="47">F76+K76</f>
        <v>9.6499999999999986</v>
      </c>
      <c r="Z76" s="110">
        <f t="shared" ref="Z76:Z104" si="48">G76+L76</f>
        <v>6.49</v>
      </c>
      <c r="AA76" s="62">
        <f t="shared" ref="AA76:AA104" si="49">IF(Y76=0,0,(Z76/Y76)*100)</f>
        <v>67.253886010362706</v>
      </c>
    </row>
    <row r="77" spans="1:27" ht="47.45" customHeight="1" x14ac:dyDescent="0.5">
      <c r="A77" s="56">
        <v>60</v>
      </c>
      <c r="B77" s="124" t="s">
        <v>220</v>
      </c>
      <c r="C77" s="62">
        <f t="shared" si="44"/>
        <v>87.1</v>
      </c>
      <c r="D77" s="62">
        <f t="shared" si="45"/>
        <v>50.58</v>
      </c>
      <c r="E77" s="62">
        <f t="shared" si="46"/>
        <v>24.62</v>
      </c>
      <c r="F77" s="62">
        <v>41.52</v>
      </c>
      <c r="G77" s="62">
        <v>40.32</v>
      </c>
      <c r="H77" s="62">
        <f t="shared" si="38"/>
        <v>97.109826589595372</v>
      </c>
      <c r="I77" s="62">
        <v>22.91</v>
      </c>
      <c r="J77" s="62">
        <f t="shared" si="39"/>
        <v>56.820436507936513</v>
      </c>
      <c r="K77" s="62">
        <v>23.04</v>
      </c>
      <c r="L77" s="148">
        <v>10.26</v>
      </c>
      <c r="M77" s="62">
        <f t="shared" si="40"/>
        <v>44.53125</v>
      </c>
      <c r="N77" s="62">
        <v>1.71</v>
      </c>
      <c r="O77" s="62">
        <f t="shared" si="41"/>
        <v>16.666666666666664</v>
      </c>
      <c r="P77" s="62">
        <v>22.54</v>
      </c>
      <c r="Q77" s="62">
        <v>0</v>
      </c>
      <c r="R77" s="62">
        <f t="shared" si="42"/>
        <v>0</v>
      </c>
      <c r="S77" s="62">
        <v>0</v>
      </c>
      <c r="T77" s="62">
        <f t="shared" si="43"/>
        <v>0</v>
      </c>
      <c r="U77" s="62">
        <v>4.28</v>
      </c>
      <c r="V77" s="62">
        <v>0</v>
      </c>
      <c r="W77" s="62">
        <v>0</v>
      </c>
      <c r="X77" s="62">
        <v>0</v>
      </c>
      <c r="Y77" s="110">
        <f t="shared" si="47"/>
        <v>64.56</v>
      </c>
      <c r="Z77" s="110">
        <f t="shared" si="48"/>
        <v>50.58</v>
      </c>
      <c r="AA77" s="62">
        <f t="shared" si="49"/>
        <v>78.3457249070632</v>
      </c>
    </row>
    <row r="78" spans="1:27" ht="47.45" customHeight="1" x14ac:dyDescent="0.5">
      <c r="A78" s="56">
        <v>61</v>
      </c>
      <c r="B78" s="123" t="s">
        <v>221</v>
      </c>
      <c r="C78" s="62">
        <f t="shared" si="44"/>
        <v>53.540000000000006</v>
      </c>
      <c r="D78" s="62">
        <f t="shared" si="45"/>
        <v>27.380000000000003</v>
      </c>
      <c r="E78" s="62">
        <f t="shared" si="46"/>
        <v>26.6</v>
      </c>
      <c r="F78" s="62">
        <v>24.28</v>
      </c>
      <c r="G78" s="62">
        <v>24.17</v>
      </c>
      <c r="H78" s="62">
        <f t="shared" si="38"/>
        <v>99.546952224052717</v>
      </c>
      <c r="I78" s="62">
        <v>24.17</v>
      </c>
      <c r="J78" s="62">
        <f t="shared" si="39"/>
        <v>100</v>
      </c>
      <c r="K78" s="62">
        <v>29.26</v>
      </c>
      <c r="L78" s="148">
        <v>3.21</v>
      </c>
      <c r="M78" s="62">
        <f t="shared" si="40"/>
        <v>10.97060833902939</v>
      </c>
      <c r="N78" s="62">
        <v>2.4300000000000002</v>
      </c>
      <c r="O78" s="62">
        <f t="shared" si="41"/>
        <v>75.700934579439263</v>
      </c>
      <c r="P78" s="62">
        <v>0</v>
      </c>
      <c r="Q78" s="62">
        <v>0</v>
      </c>
      <c r="R78" s="62">
        <f t="shared" si="42"/>
        <v>0</v>
      </c>
      <c r="S78" s="62">
        <v>0</v>
      </c>
      <c r="T78" s="62">
        <f t="shared" si="43"/>
        <v>0</v>
      </c>
      <c r="U78" s="62">
        <v>15.37</v>
      </c>
      <c r="V78" s="62">
        <v>0</v>
      </c>
      <c r="W78" s="62">
        <v>0</v>
      </c>
      <c r="X78" s="62">
        <v>4.79</v>
      </c>
      <c r="Y78" s="110">
        <f t="shared" si="47"/>
        <v>53.540000000000006</v>
      </c>
      <c r="Z78" s="110">
        <f t="shared" si="48"/>
        <v>27.380000000000003</v>
      </c>
      <c r="AA78" s="62">
        <f t="shared" si="49"/>
        <v>51.139335076578263</v>
      </c>
    </row>
    <row r="79" spans="1:27" ht="47.45" customHeight="1" x14ac:dyDescent="0.5">
      <c r="A79" s="56">
        <v>62</v>
      </c>
      <c r="B79" s="123" t="s">
        <v>222</v>
      </c>
      <c r="C79" s="62">
        <f t="shared" si="44"/>
        <v>211.26</v>
      </c>
      <c r="D79" s="62">
        <f t="shared" si="45"/>
        <v>36.409999999999997</v>
      </c>
      <c r="E79" s="62">
        <f t="shared" si="46"/>
        <v>26.37</v>
      </c>
      <c r="F79" s="62">
        <v>64.25</v>
      </c>
      <c r="G79" s="62">
        <v>36.409999999999997</v>
      </c>
      <c r="H79" s="62">
        <f t="shared" si="38"/>
        <v>56.669260700389103</v>
      </c>
      <c r="I79" s="62">
        <v>26.37</v>
      </c>
      <c r="J79" s="62">
        <f t="shared" si="39"/>
        <v>72.425157923647348</v>
      </c>
      <c r="K79" s="62">
        <v>67.7</v>
      </c>
      <c r="L79" s="148">
        <v>0</v>
      </c>
      <c r="M79" s="62">
        <f t="shared" si="40"/>
        <v>0</v>
      </c>
      <c r="N79" s="62">
        <v>0</v>
      </c>
      <c r="O79" s="62">
        <f t="shared" si="41"/>
        <v>0</v>
      </c>
      <c r="P79" s="62">
        <v>79.31</v>
      </c>
      <c r="Q79" s="62">
        <v>0</v>
      </c>
      <c r="R79" s="62">
        <f t="shared" si="42"/>
        <v>0</v>
      </c>
      <c r="S79" s="62">
        <v>0</v>
      </c>
      <c r="T79" s="62">
        <f t="shared" si="43"/>
        <v>0</v>
      </c>
      <c r="U79" s="62">
        <v>16.850000000000001</v>
      </c>
      <c r="V79" s="62">
        <v>0</v>
      </c>
      <c r="W79" s="62">
        <v>0</v>
      </c>
      <c r="X79" s="62">
        <v>12.36</v>
      </c>
      <c r="Y79" s="110">
        <f t="shared" si="47"/>
        <v>131.94999999999999</v>
      </c>
      <c r="Z79" s="110">
        <f t="shared" si="48"/>
        <v>36.409999999999997</v>
      </c>
      <c r="AA79" s="62">
        <f t="shared" si="49"/>
        <v>27.593785524820007</v>
      </c>
    </row>
    <row r="80" spans="1:27" ht="47.45" customHeight="1" x14ac:dyDescent="0.5">
      <c r="A80" s="56">
        <v>63</v>
      </c>
      <c r="B80" s="124" t="s">
        <v>223</v>
      </c>
      <c r="C80" s="62">
        <f t="shared" si="44"/>
        <v>48.85</v>
      </c>
      <c r="D80" s="62">
        <f t="shared" si="45"/>
        <v>23.900000000000002</v>
      </c>
      <c r="E80" s="62">
        <f t="shared" si="46"/>
        <v>10.83</v>
      </c>
      <c r="F80" s="62">
        <v>20.92</v>
      </c>
      <c r="G80" s="62">
        <v>20.92</v>
      </c>
      <c r="H80" s="62">
        <f t="shared" si="38"/>
        <v>100</v>
      </c>
      <c r="I80" s="62">
        <v>10.83</v>
      </c>
      <c r="J80" s="62">
        <f t="shared" si="39"/>
        <v>51.768642447418735</v>
      </c>
      <c r="K80" s="62">
        <v>12.97</v>
      </c>
      <c r="L80" s="148">
        <v>2.98</v>
      </c>
      <c r="M80" s="62">
        <f t="shared" si="40"/>
        <v>22.97609868928296</v>
      </c>
      <c r="N80" s="62">
        <v>0</v>
      </c>
      <c r="O80" s="62">
        <f t="shared" si="41"/>
        <v>0</v>
      </c>
      <c r="P80" s="62">
        <v>14.96</v>
      </c>
      <c r="Q80" s="62">
        <v>0</v>
      </c>
      <c r="R80" s="62">
        <f t="shared" si="42"/>
        <v>0</v>
      </c>
      <c r="S80" s="62">
        <v>0</v>
      </c>
      <c r="T80" s="62">
        <f t="shared" si="43"/>
        <v>0</v>
      </c>
      <c r="U80" s="62">
        <v>4.91</v>
      </c>
      <c r="V80" s="62">
        <v>0</v>
      </c>
      <c r="W80" s="62">
        <v>0</v>
      </c>
      <c r="X80" s="62">
        <v>7.32</v>
      </c>
      <c r="Y80" s="110">
        <f t="shared" si="47"/>
        <v>33.89</v>
      </c>
      <c r="Z80" s="110">
        <f t="shared" si="48"/>
        <v>23.900000000000002</v>
      </c>
      <c r="AA80" s="62">
        <f t="shared" si="49"/>
        <v>70.52227795809975</v>
      </c>
    </row>
    <row r="81" spans="1:27" ht="47.45" customHeight="1" x14ac:dyDescent="0.5">
      <c r="A81" s="56">
        <v>64</v>
      </c>
      <c r="B81" s="123" t="s">
        <v>224</v>
      </c>
      <c r="C81" s="62">
        <f t="shared" si="44"/>
        <v>76.83</v>
      </c>
      <c r="D81" s="62">
        <f t="shared" si="45"/>
        <v>35.47</v>
      </c>
      <c r="E81" s="62">
        <f t="shared" si="46"/>
        <v>34.22</v>
      </c>
      <c r="F81" s="62">
        <v>40.04</v>
      </c>
      <c r="G81" s="62">
        <v>31.75</v>
      </c>
      <c r="H81" s="62">
        <f t="shared" si="38"/>
        <v>79.295704295704297</v>
      </c>
      <c r="I81" s="62">
        <v>30.5</v>
      </c>
      <c r="J81" s="62">
        <f t="shared" si="39"/>
        <v>96.062992125984252</v>
      </c>
      <c r="K81" s="62">
        <v>36.79</v>
      </c>
      <c r="L81" s="148">
        <v>3.72</v>
      </c>
      <c r="M81" s="62">
        <f t="shared" si="40"/>
        <v>10.111443326991031</v>
      </c>
      <c r="N81" s="62">
        <v>3.72</v>
      </c>
      <c r="O81" s="62">
        <f t="shared" si="41"/>
        <v>100</v>
      </c>
      <c r="P81" s="62">
        <v>0</v>
      </c>
      <c r="Q81" s="62">
        <v>0</v>
      </c>
      <c r="R81" s="62">
        <f t="shared" si="42"/>
        <v>0</v>
      </c>
      <c r="S81" s="62">
        <v>0</v>
      </c>
      <c r="T81" s="62">
        <f t="shared" si="43"/>
        <v>0</v>
      </c>
      <c r="U81" s="62">
        <v>19.2</v>
      </c>
      <c r="V81" s="62">
        <v>0</v>
      </c>
      <c r="W81" s="62">
        <v>0</v>
      </c>
      <c r="X81" s="62">
        <v>4.96</v>
      </c>
      <c r="Y81" s="110">
        <f t="shared" si="47"/>
        <v>76.83</v>
      </c>
      <c r="Z81" s="110">
        <f t="shared" si="48"/>
        <v>35.47</v>
      </c>
      <c r="AA81" s="62">
        <f t="shared" si="49"/>
        <v>46.166861902902511</v>
      </c>
    </row>
    <row r="82" spans="1:27" ht="47.45" customHeight="1" x14ac:dyDescent="0.5">
      <c r="A82" s="57"/>
      <c r="B82" s="101" t="s">
        <v>225</v>
      </c>
      <c r="C82" s="61">
        <f t="shared" ref="C82:D82" si="50">SUM(C83:C92)</f>
        <v>399.41</v>
      </c>
      <c r="D82" s="61">
        <f t="shared" si="50"/>
        <v>184.55</v>
      </c>
      <c r="E82" s="61">
        <f t="shared" ref="E82" si="51">SUM(E83:E92)</f>
        <v>128.89000000000001</v>
      </c>
      <c r="F82" s="61">
        <f>SUM(F83:F92)</f>
        <v>171.36999999999998</v>
      </c>
      <c r="G82" s="61">
        <f>SUM(G83:G92)</f>
        <v>153.23999999999998</v>
      </c>
      <c r="H82" s="61">
        <f t="shared" si="38"/>
        <v>89.420552021940836</v>
      </c>
      <c r="I82" s="61">
        <f>SUM(I83:I92)</f>
        <v>122.14</v>
      </c>
      <c r="J82" s="61">
        <f t="shared" si="39"/>
        <v>79.705037849125574</v>
      </c>
      <c r="K82" s="61">
        <f>SUM(K83:K92)</f>
        <v>157.32000000000002</v>
      </c>
      <c r="L82" s="147">
        <f>SUM(L83:L92)</f>
        <v>30.860000000000003</v>
      </c>
      <c r="M82" s="61">
        <f t="shared" si="40"/>
        <v>19.616069158403253</v>
      </c>
      <c r="N82" s="61">
        <f>SUM(N83:N92)</f>
        <v>6.75</v>
      </c>
      <c r="O82" s="61">
        <f t="shared" si="41"/>
        <v>21.872974724562539</v>
      </c>
      <c r="P82" s="61">
        <f>SUM(P83:P92)</f>
        <v>70.72</v>
      </c>
      <c r="Q82" s="61">
        <f>SUM(Q83:Q92)</f>
        <v>0.45</v>
      </c>
      <c r="R82" s="61">
        <f t="shared" si="42"/>
        <v>0.6363122171945701</v>
      </c>
      <c r="S82" s="61">
        <f>SUM(S83:S92)</f>
        <v>0</v>
      </c>
      <c r="T82" s="61">
        <f t="shared" si="43"/>
        <v>0</v>
      </c>
      <c r="U82" s="61">
        <f>SUM(U83:U92)</f>
        <v>36.787700000000001</v>
      </c>
      <c r="V82" s="61">
        <f>SUM(V83:V92)</f>
        <v>0</v>
      </c>
      <c r="W82" s="61">
        <f>SUM(W83:W92)</f>
        <v>0</v>
      </c>
      <c r="X82" s="61">
        <f>SUM(X83:X92)</f>
        <v>22.389999999999997</v>
      </c>
      <c r="Y82" s="110">
        <f t="shared" si="47"/>
        <v>328.69</v>
      </c>
      <c r="Z82" s="110">
        <f t="shared" si="48"/>
        <v>184.1</v>
      </c>
      <c r="AA82" s="61">
        <f t="shared" si="49"/>
        <v>56.010222398004196</v>
      </c>
    </row>
    <row r="83" spans="1:27" ht="47.45" customHeight="1" x14ac:dyDescent="0.5">
      <c r="A83" s="56">
        <v>65</v>
      </c>
      <c r="B83" s="123" t="s">
        <v>226</v>
      </c>
      <c r="C83" s="62">
        <f t="shared" ref="C83:C92" si="52">F83+K83+P83</f>
        <v>20.39</v>
      </c>
      <c r="D83" s="62">
        <f t="shared" ref="D83:D92" si="53">G83+L83+Q83</f>
        <v>10.66</v>
      </c>
      <c r="E83" s="62">
        <f t="shared" ref="E83:E92" si="54">I83+N83+S83</f>
        <v>5.67</v>
      </c>
      <c r="F83" s="62">
        <v>11.7</v>
      </c>
      <c r="G83" s="62">
        <v>6.49</v>
      </c>
      <c r="H83" s="62">
        <f t="shared" si="38"/>
        <v>55.470085470085472</v>
      </c>
      <c r="I83" s="62">
        <v>5.67</v>
      </c>
      <c r="J83" s="62">
        <f t="shared" si="39"/>
        <v>87.365177195685661</v>
      </c>
      <c r="K83" s="62">
        <v>8.69</v>
      </c>
      <c r="L83" s="148">
        <v>4.17</v>
      </c>
      <c r="M83" s="62">
        <f t="shared" si="40"/>
        <v>47.986191024165706</v>
      </c>
      <c r="N83" s="62">
        <v>0</v>
      </c>
      <c r="O83" s="62">
        <f t="shared" si="41"/>
        <v>0</v>
      </c>
      <c r="P83" s="62">
        <v>0</v>
      </c>
      <c r="Q83" s="62">
        <v>0</v>
      </c>
      <c r="R83" s="62">
        <f t="shared" si="42"/>
        <v>0</v>
      </c>
      <c r="S83" s="62">
        <v>0</v>
      </c>
      <c r="T83" s="62">
        <f t="shared" si="43"/>
        <v>0</v>
      </c>
      <c r="U83" s="62">
        <v>0.94769999999999999</v>
      </c>
      <c r="V83" s="62">
        <v>0</v>
      </c>
      <c r="W83" s="62">
        <v>0</v>
      </c>
      <c r="X83" s="62">
        <v>0.55000000000000004</v>
      </c>
      <c r="Y83" s="110">
        <f t="shared" si="47"/>
        <v>20.39</v>
      </c>
      <c r="Z83" s="110">
        <f t="shared" si="48"/>
        <v>10.66</v>
      </c>
      <c r="AA83" s="62">
        <f t="shared" si="49"/>
        <v>52.28052967140755</v>
      </c>
    </row>
    <row r="84" spans="1:27" ht="47.45" customHeight="1" x14ac:dyDescent="0.5">
      <c r="A84" s="55">
        <v>66</v>
      </c>
      <c r="B84" s="123" t="s">
        <v>227</v>
      </c>
      <c r="C84" s="62">
        <f t="shared" si="52"/>
        <v>135.63</v>
      </c>
      <c r="D84" s="62">
        <f t="shared" si="53"/>
        <v>31.4</v>
      </c>
      <c r="E84" s="62">
        <f t="shared" si="54"/>
        <v>22.82</v>
      </c>
      <c r="F84" s="62">
        <v>36.299999999999997</v>
      </c>
      <c r="G84" s="62">
        <v>31.4</v>
      </c>
      <c r="H84" s="62">
        <f t="shared" si="38"/>
        <v>86.501377410468322</v>
      </c>
      <c r="I84" s="62">
        <v>22.82</v>
      </c>
      <c r="J84" s="62">
        <f t="shared" si="39"/>
        <v>72.675159235668801</v>
      </c>
      <c r="K84" s="62">
        <v>38.1</v>
      </c>
      <c r="L84" s="148">
        <v>0</v>
      </c>
      <c r="M84" s="62">
        <f t="shared" si="40"/>
        <v>0</v>
      </c>
      <c r="N84" s="62">
        <v>0</v>
      </c>
      <c r="O84" s="62">
        <f t="shared" si="41"/>
        <v>0</v>
      </c>
      <c r="P84" s="62">
        <v>61.23</v>
      </c>
      <c r="Q84" s="62">
        <v>0</v>
      </c>
      <c r="R84" s="62">
        <f t="shared" si="42"/>
        <v>0</v>
      </c>
      <c r="S84" s="62">
        <v>0</v>
      </c>
      <c r="T84" s="62">
        <f t="shared" si="43"/>
        <v>0</v>
      </c>
      <c r="U84" s="62">
        <v>4.2</v>
      </c>
      <c r="V84" s="62">
        <v>0</v>
      </c>
      <c r="W84" s="62">
        <v>0</v>
      </c>
      <c r="X84" s="62">
        <v>2.62</v>
      </c>
      <c r="Y84" s="110">
        <f t="shared" si="47"/>
        <v>74.400000000000006</v>
      </c>
      <c r="Z84" s="110">
        <f t="shared" si="48"/>
        <v>31.4</v>
      </c>
      <c r="AA84" s="62">
        <f t="shared" si="49"/>
        <v>42.204301075268816</v>
      </c>
    </row>
    <row r="85" spans="1:27" ht="47.45" customHeight="1" x14ac:dyDescent="0.5">
      <c r="A85" s="56">
        <v>67</v>
      </c>
      <c r="B85" s="125" t="s">
        <v>228</v>
      </c>
      <c r="C85" s="62">
        <f t="shared" si="52"/>
        <v>106.59</v>
      </c>
      <c r="D85" s="62">
        <f t="shared" si="53"/>
        <v>67.650000000000006</v>
      </c>
      <c r="E85" s="62">
        <f t="shared" si="54"/>
        <v>53.53</v>
      </c>
      <c r="F85" s="62">
        <v>53.98</v>
      </c>
      <c r="G85" s="62">
        <v>50.96</v>
      </c>
      <c r="H85" s="62">
        <f t="shared" si="38"/>
        <v>94.405335309373854</v>
      </c>
      <c r="I85" s="62">
        <v>47.89</v>
      </c>
      <c r="J85" s="62">
        <f t="shared" si="39"/>
        <v>93.975667189952901</v>
      </c>
      <c r="K85" s="62">
        <v>52.61</v>
      </c>
      <c r="L85" s="148">
        <v>16.690000000000001</v>
      </c>
      <c r="M85" s="62">
        <f t="shared" si="40"/>
        <v>31.724006842805551</v>
      </c>
      <c r="N85" s="62">
        <v>5.64</v>
      </c>
      <c r="O85" s="62">
        <f t="shared" si="41"/>
        <v>33.79269023367285</v>
      </c>
      <c r="P85" s="62">
        <v>0</v>
      </c>
      <c r="Q85" s="62">
        <v>0</v>
      </c>
      <c r="R85" s="62">
        <f t="shared" si="42"/>
        <v>0</v>
      </c>
      <c r="S85" s="62">
        <v>0</v>
      </c>
      <c r="T85" s="62">
        <f t="shared" si="43"/>
        <v>0</v>
      </c>
      <c r="U85" s="62">
        <v>15.12</v>
      </c>
      <c r="V85" s="62">
        <v>0</v>
      </c>
      <c r="W85" s="62">
        <v>0</v>
      </c>
      <c r="X85" s="62">
        <v>2.63</v>
      </c>
      <c r="Y85" s="110">
        <f t="shared" si="47"/>
        <v>106.59</v>
      </c>
      <c r="Z85" s="110">
        <f t="shared" si="48"/>
        <v>67.650000000000006</v>
      </c>
      <c r="AA85" s="62">
        <f t="shared" si="49"/>
        <v>63.467492260061917</v>
      </c>
    </row>
    <row r="86" spans="1:27" ht="47.45" customHeight="1" x14ac:dyDescent="0.5">
      <c r="A86" s="56">
        <v>68</v>
      </c>
      <c r="B86" s="125" t="s">
        <v>229</v>
      </c>
      <c r="C86" s="62">
        <f t="shared" si="52"/>
        <v>63.620000000000005</v>
      </c>
      <c r="D86" s="62">
        <f t="shared" si="53"/>
        <v>41.870000000000005</v>
      </c>
      <c r="E86" s="62">
        <f t="shared" si="54"/>
        <v>22.67</v>
      </c>
      <c r="F86" s="62">
        <v>34.78</v>
      </c>
      <c r="G86" s="62">
        <v>34.590000000000003</v>
      </c>
      <c r="H86" s="62">
        <f t="shared" si="38"/>
        <v>99.453709028177116</v>
      </c>
      <c r="I86" s="62">
        <v>22.05</v>
      </c>
      <c r="J86" s="62">
        <f t="shared" si="39"/>
        <v>63.746747614917595</v>
      </c>
      <c r="K86" s="62">
        <v>28.84</v>
      </c>
      <c r="L86" s="148">
        <v>7.28</v>
      </c>
      <c r="M86" s="62">
        <f t="shared" si="40"/>
        <v>25.242718446601941</v>
      </c>
      <c r="N86" s="62">
        <v>0.62</v>
      </c>
      <c r="O86" s="62">
        <f t="shared" si="41"/>
        <v>8.5164835164835164</v>
      </c>
      <c r="P86" s="62">
        <v>0</v>
      </c>
      <c r="Q86" s="62">
        <v>0</v>
      </c>
      <c r="R86" s="62">
        <f t="shared" si="42"/>
        <v>0</v>
      </c>
      <c r="S86" s="62">
        <v>0</v>
      </c>
      <c r="T86" s="62">
        <f t="shared" si="43"/>
        <v>0</v>
      </c>
      <c r="U86" s="62">
        <v>5.03</v>
      </c>
      <c r="V86" s="62">
        <v>0</v>
      </c>
      <c r="W86" s="62">
        <v>0</v>
      </c>
      <c r="X86" s="62">
        <v>9.35</v>
      </c>
      <c r="Y86" s="110">
        <f t="shared" si="47"/>
        <v>63.620000000000005</v>
      </c>
      <c r="Z86" s="110">
        <f t="shared" si="48"/>
        <v>41.870000000000005</v>
      </c>
      <c r="AA86" s="62">
        <f t="shared" si="49"/>
        <v>65.812637535366235</v>
      </c>
    </row>
    <row r="87" spans="1:27" ht="47.45" customHeight="1" x14ac:dyDescent="0.5">
      <c r="A87" s="56">
        <v>69</v>
      </c>
      <c r="B87" s="125" t="s">
        <v>230</v>
      </c>
      <c r="C87" s="62">
        <f t="shared" si="52"/>
        <v>17.48</v>
      </c>
      <c r="D87" s="62">
        <f t="shared" si="53"/>
        <v>11.57</v>
      </c>
      <c r="E87" s="62">
        <f t="shared" si="54"/>
        <v>6.72</v>
      </c>
      <c r="F87" s="62">
        <v>11.39</v>
      </c>
      <c r="G87" s="62">
        <v>10.199999999999999</v>
      </c>
      <c r="H87" s="62">
        <f t="shared" si="38"/>
        <v>89.552238805970148</v>
      </c>
      <c r="I87" s="62">
        <v>6.31</v>
      </c>
      <c r="J87" s="62">
        <f t="shared" si="39"/>
        <v>61.86274509803922</v>
      </c>
      <c r="K87" s="62">
        <v>6.09</v>
      </c>
      <c r="L87" s="148">
        <v>1.37</v>
      </c>
      <c r="M87" s="62">
        <f t="shared" si="40"/>
        <v>22.495894909688015</v>
      </c>
      <c r="N87" s="62">
        <v>0.41</v>
      </c>
      <c r="O87" s="62">
        <f t="shared" si="41"/>
        <v>29.92700729927007</v>
      </c>
      <c r="P87" s="62">
        <v>0</v>
      </c>
      <c r="Q87" s="62">
        <v>0</v>
      </c>
      <c r="R87" s="62">
        <f t="shared" si="42"/>
        <v>0</v>
      </c>
      <c r="S87" s="62">
        <v>0</v>
      </c>
      <c r="T87" s="62">
        <f t="shared" si="43"/>
        <v>0</v>
      </c>
      <c r="U87" s="62">
        <v>3.6</v>
      </c>
      <c r="V87" s="62">
        <v>0</v>
      </c>
      <c r="W87" s="62">
        <v>0</v>
      </c>
      <c r="X87" s="62">
        <v>3.01</v>
      </c>
      <c r="Y87" s="110">
        <f t="shared" si="47"/>
        <v>17.48</v>
      </c>
      <c r="Z87" s="110">
        <f t="shared" si="48"/>
        <v>11.57</v>
      </c>
      <c r="AA87" s="62">
        <f t="shared" si="49"/>
        <v>66.189931350114421</v>
      </c>
    </row>
    <row r="88" spans="1:27" ht="47.45" customHeight="1" x14ac:dyDescent="0.5">
      <c r="A88" s="55">
        <v>70</v>
      </c>
      <c r="B88" s="123" t="s">
        <v>231</v>
      </c>
      <c r="C88" s="62">
        <f t="shared" si="52"/>
        <v>23.03</v>
      </c>
      <c r="D88" s="62">
        <f t="shared" si="53"/>
        <v>4.54</v>
      </c>
      <c r="E88" s="62">
        <f t="shared" si="54"/>
        <v>4.54</v>
      </c>
      <c r="F88" s="62">
        <v>8.02</v>
      </c>
      <c r="G88" s="62">
        <v>4.54</v>
      </c>
      <c r="H88" s="62">
        <f t="shared" si="38"/>
        <v>56.608478802992522</v>
      </c>
      <c r="I88" s="62">
        <v>4.54</v>
      </c>
      <c r="J88" s="62">
        <f t="shared" si="39"/>
        <v>100</v>
      </c>
      <c r="K88" s="62">
        <v>7.46</v>
      </c>
      <c r="L88" s="148">
        <v>0</v>
      </c>
      <c r="M88" s="62">
        <f t="shared" si="40"/>
        <v>0</v>
      </c>
      <c r="N88" s="62">
        <v>0</v>
      </c>
      <c r="O88" s="62">
        <f t="shared" si="41"/>
        <v>0</v>
      </c>
      <c r="P88" s="62">
        <v>7.55</v>
      </c>
      <c r="Q88" s="62">
        <v>0</v>
      </c>
      <c r="R88" s="62">
        <f t="shared" si="42"/>
        <v>0</v>
      </c>
      <c r="S88" s="62">
        <v>0</v>
      </c>
      <c r="T88" s="62">
        <f t="shared" si="43"/>
        <v>0</v>
      </c>
      <c r="U88" s="62">
        <v>0.43</v>
      </c>
      <c r="V88" s="62">
        <v>0</v>
      </c>
      <c r="W88" s="62">
        <v>0</v>
      </c>
      <c r="X88" s="62">
        <v>3</v>
      </c>
      <c r="Y88" s="110">
        <f t="shared" si="47"/>
        <v>15.48</v>
      </c>
      <c r="Z88" s="110">
        <f t="shared" si="48"/>
        <v>4.54</v>
      </c>
      <c r="AA88" s="62">
        <f t="shared" si="49"/>
        <v>29.328165374677003</v>
      </c>
    </row>
    <row r="89" spans="1:27" ht="47.45" customHeight="1" x14ac:dyDescent="0.5">
      <c r="A89" s="55">
        <v>71</v>
      </c>
      <c r="B89" s="125" t="s">
        <v>232</v>
      </c>
      <c r="C89" s="62">
        <f t="shared" si="52"/>
        <v>1.62</v>
      </c>
      <c r="D89" s="62">
        <f t="shared" si="53"/>
        <v>1.07</v>
      </c>
      <c r="E89" s="62">
        <f t="shared" si="54"/>
        <v>0.22</v>
      </c>
      <c r="F89" s="62">
        <v>0.98</v>
      </c>
      <c r="G89" s="62">
        <v>0.98</v>
      </c>
      <c r="H89" s="62">
        <f t="shared" si="38"/>
        <v>100</v>
      </c>
      <c r="I89" s="62">
        <v>0.22</v>
      </c>
      <c r="J89" s="62">
        <f t="shared" si="39"/>
        <v>22.448979591836736</v>
      </c>
      <c r="K89" s="62">
        <v>0.64</v>
      </c>
      <c r="L89" s="148">
        <v>0.09</v>
      </c>
      <c r="M89" s="62">
        <f t="shared" si="40"/>
        <v>14.0625</v>
      </c>
      <c r="N89" s="62">
        <v>0</v>
      </c>
      <c r="O89" s="62">
        <f t="shared" si="41"/>
        <v>0</v>
      </c>
      <c r="P89" s="62">
        <v>0</v>
      </c>
      <c r="Q89" s="62">
        <v>0</v>
      </c>
      <c r="R89" s="62">
        <f t="shared" si="42"/>
        <v>0</v>
      </c>
      <c r="S89" s="62">
        <v>0</v>
      </c>
      <c r="T89" s="62">
        <f t="shared" si="43"/>
        <v>0</v>
      </c>
      <c r="U89" s="62">
        <v>0</v>
      </c>
      <c r="V89" s="62">
        <v>0</v>
      </c>
      <c r="W89" s="62">
        <v>0</v>
      </c>
      <c r="X89" s="62">
        <v>0.22</v>
      </c>
      <c r="Y89" s="110">
        <f t="shared" si="47"/>
        <v>1.62</v>
      </c>
      <c r="Z89" s="110">
        <f t="shared" si="48"/>
        <v>1.07</v>
      </c>
      <c r="AA89" s="62">
        <f t="shared" si="49"/>
        <v>66.049382716049394</v>
      </c>
    </row>
    <row r="90" spans="1:27" ht="47.45" customHeight="1" x14ac:dyDescent="0.5">
      <c r="A90" s="55">
        <v>72</v>
      </c>
      <c r="B90" s="123" t="s">
        <v>233</v>
      </c>
      <c r="C90" s="62">
        <f t="shared" si="52"/>
        <v>1.58</v>
      </c>
      <c r="D90" s="62">
        <f t="shared" si="53"/>
        <v>0.11</v>
      </c>
      <c r="E90" s="62">
        <f t="shared" si="54"/>
        <v>0.03</v>
      </c>
      <c r="F90" s="62">
        <v>0.11</v>
      </c>
      <c r="G90" s="62">
        <v>0.11</v>
      </c>
      <c r="H90" s="62">
        <f t="shared" si="38"/>
        <v>100</v>
      </c>
      <c r="I90" s="62">
        <v>0.03</v>
      </c>
      <c r="J90" s="62">
        <f t="shared" si="39"/>
        <v>27.27272727272727</v>
      </c>
      <c r="K90" s="62">
        <v>1.47</v>
      </c>
      <c r="L90" s="148">
        <v>0</v>
      </c>
      <c r="M90" s="62">
        <f t="shared" si="40"/>
        <v>0</v>
      </c>
      <c r="N90" s="62">
        <v>0</v>
      </c>
      <c r="O90" s="62">
        <f t="shared" si="41"/>
        <v>0</v>
      </c>
      <c r="P90" s="62">
        <v>0</v>
      </c>
      <c r="Q90" s="62">
        <v>0</v>
      </c>
      <c r="R90" s="62">
        <f t="shared" si="42"/>
        <v>0</v>
      </c>
      <c r="S90" s="62">
        <v>0</v>
      </c>
      <c r="T90" s="62">
        <f t="shared" si="43"/>
        <v>0</v>
      </c>
      <c r="U90" s="62">
        <v>0</v>
      </c>
      <c r="V90" s="62">
        <v>0</v>
      </c>
      <c r="W90" s="62">
        <v>0</v>
      </c>
      <c r="X90" s="62">
        <v>0.03</v>
      </c>
      <c r="Y90" s="110">
        <f t="shared" si="47"/>
        <v>1.58</v>
      </c>
      <c r="Z90" s="110">
        <f t="shared" si="48"/>
        <v>0.11</v>
      </c>
      <c r="AA90" s="62">
        <f t="shared" si="49"/>
        <v>6.962025316455696</v>
      </c>
    </row>
    <row r="91" spans="1:27" ht="47.45" customHeight="1" x14ac:dyDescent="0.5">
      <c r="A91" s="55">
        <v>73</v>
      </c>
      <c r="B91" s="125" t="s">
        <v>234</v>
      </c>
      <c r="C91" s="62">
        <f t="shared" si="52"/>
        <v>5.6</v>
      </c>
      <c r="D91" s="62">
        <f t="shared" si="53"/>
        <v>3</v>
      </c>
      <c r="E91" s="62">
        <f t="shared" si="54"/>
        <v>0.95</v>
      </c>
      <c r="F91" s="62">
        <v>1.73</v>
      </c>
      <c r="G91" s="62">
        <v>1.73</v>
      </c>
      <c r="H91" s="62">
        <f t="shared" si="38"/>
        <v>100</v>
      </c>
      <c r="I91" s="62">
        <v>0.87</v>
      </c>
      <c r="J91" s="62">
        <f t="shared" si="39"/>
        <v>50.289017341040463</v>
      </c>
      <c r="K91" s="62">
        <v>1.93</v>
      </c>
      <c r="L91" s="148">
        <v>0.82</v>
      </c>
      <c r="M91" s="62">
        <f t="shared" si="40"/>
        <v>42.487046632124354</v>
      </c>
      <c r="N91" s="62">
        <v>0.08</v>
      </c>
      <c r="O91" s="62">
        <f t="shared" si="41"/>
        <v>9.7560975609756095</v>
      </c>
      <c r="P91" s="62">
        <v>1.94</v>
      </c>
      <c r="Q91" s="62">
        <v>0.45</v>
      </c>
      <c r="R91" s="62">
        <f t="shared" si="42"/>
        <v>23.195876288659793</v>
      </c>
      <c r="S91" s="62">
        <v>0</v>
      </c>
      <c r="T91" s="62">
        <f t="shared" si="43"/>
        <v>0</v>
      </c>
      <c r="U91" s="62">
        <v>0.32</v>
      </c>
      <c r="V91" s="62">
        <v>0</v>
      </c>
      <c r="W91" s="62">
        <v>0</v>
      </c>
      <c r="X91" s="62">
        <v>0.67</v>
      </c>
      <c r="Y91" s="110">
        <f t="shared" si="47"/>
        <v>3.66</v>
      </c>
      <c r="Z91" s="110">
        <f t="shared" si="48"/>
        <v>2.5499999999999998</v>
      </c>
      <c r="AA91" s="62">
        <f t="shared" si="49"/>
        <v>69.672131147540966</v>
      </c>
    </row>
    <row r="92" spans="1:27" ht="47.45" customHeight="1" x14ac:dyDescent="0.5">
      <c r="A92" s="55">
        <v>74</v>
      </c>
      <c r="B92" s="123" t="s">
        <v>235</v>
      </c>
      <c r="C92" s="62">
        <f t="shared" si="52"/>
        <v>23.87</v>
      </c>
      <c r="D92" s="62">
        <f t="shared" si="53"/>
        <v>12.68</v>
      </c>
      <c r="E92" s="62">
        <f t="shared" si="54"/>
        <v>11.74</v>
      </c>
      <c r="F92" s="62">
        <v>12.38</v>
      </c>
      <c r="G92" s="62">
        <v>12.24</v>
      </c>
      <c r="H92" s="62">
        <f t="shared" si="38"/>
        <v>98.869143780290784</v>
      </c>
      <c r="I92" s="62">
        <v>11.74</v>
      </c>
      <c r="J92" s="62">
        <f t="shared" si="39"/>
        <v>95.915032679738559</v>
      </c>
      <c r="K92" s="62">
        <v>11.49</v>
      </c>
      <c r="L92" s="148">
        <v>0.44</v>
      </c>
      <c r="M92" s="62">
        <f t="shared" si="40"/>
        <v>3.8294168842471712</v>
      </c>
      <c r="N92" s="62">
        <v>0</v>
      </c>
      <c r="O92" s="62">
        <f t="shared" si="41"/>
        <v>0</v>
      </c>
      <c r="P92" s="62">
        <v>0</v>
      </c>
      <c r="Q92" s="62">
        <v>0</v>
      </c>
      <c r="R92" s="62">
        <f t="shared" si="42"/>
        <v>0</v>
      </c>
      <c r="S92" s="62">
        <v>0</v>
      </c>
      <c r="T92" s="62">
        <f t="shared" si="43"/>
        <v>0</v>
      </c>
      <c r="U92" s="62">
        <v>7.14</v>
      </c>
      <c r="V92" s="62">
        <v>0</v>
      </c>
      <c r="W92" s="62">
        <v>0</v>
      </c>
      <c r="X92" s="62">
        <v>0.31</v>
      </c>
      <c r="Y92" s="110">
        <f t="shared" si="47"/>
        <v>23.87</v>
      </c>
      <c r="Z92" s="110">
        <f t="shared" si="48"/>
        <v>12.68</v>
      </c>
      <c r="AA92" s="62">
        <f t="shared" si="49"/>
        <v>53.121072475911177</v>
      </c>
    </row>
    <row r="93" spans="1:27" ht="47.45" customHeight="1" x14ac:dyDescent="0.5">
      <c r="A93" s="57"/>
      <c r="B93" s="101" t="s">
        <v>236</v>
      </c>
      <c r="C93" s="61">
        <f t="shared" ref="C93:D93" si="55">SUM(C94:C104)</f>
        <v>500.18</v>
      </c>
      <c r="D93" s="61">
        <f t="shared" si="55"/>
        <v>196</v>
      </c>
      <c r="E93" s="61">
        <f t="shared" ref="E93" si="56">SUM(E94:E104)</f>
        <v>88.34</v>
      </c>
      <c r="F93" s="61">
        <f>SUM(F94:F104)</f>
        <v>164.16</v>
      </c>
      <c r="G93" s="61">
        <f>SUM(G94:G104)</f>
        <v>144.94999999999999</v>
      </c>
      <c r="H93" s="61">
        <f t="shared" si="38"/>
        <v>88.298001949317722</v>
      </c>
      <c r="I93" s="61">
        <f>SUM(I94:I104)</f>
        <v>84.87</v>
      </c>
      <c r="J93" s="61">
        <f t="shared" si="39"/>
        <v>58.551224560193184</v>
      </c>
      <c r="K93" s="61">
        <f>SUM(K94:K104)</f>
        <v>191.75</v>
      </c>
      <c r="L93" s="147">
        <f>SUM(L94:L104)</f>
        <v>48.93</v>
      </c>
      <c r="M93" s="61">
        <f t="shared" si="40"/>
        <v>25.517601043024772</v>
      </c>
      <c r="N93" s="61">
        <f>SUM(N94:N104)</f>
        <v>3.4699999999999998</v>
      </c>
      <c r="O93" s="61">
        <f t="shared" si="41"/>
        <v>7.0917637441242594</v>
      </c>
      <c r="P93" s="61">
        <f>SUM(P94:P104)</f>
        <v>144.26999999999998</v>
      </c>
      <c r="Q93" s="61">
        <f>SUM(Q94:Q104)</f>
        <v>2.12</v>
      </c>
      <c r="R93" s="61">
        <f t="shared" si="42"/>
        <v>1.4694669716503781</v>
      </c>
      <c r="S93" s="61">
        <f>SUM(S94:S104)</f>
        <v>0</v>
      </c>
      <c r="T93" s="61">
        <f t="shared" si="43"/>
        <v>0</v>
      </c>
      <c r="U93" s="61">
        <f>SUM(U94:U104)</f>
        <v>39.54</v>
      </c>
      <c r="V93" s="61">
        <f>SUM(V94:V104)</f>
        <v>0</v>
      </c>
      <c r="W93" s="61">
        <f>SUM(W94:W104)</f>
        <v>0</v>
      </c>
      <c r="X93" s="61">
        <f>SUM(X94:X104)</f>
        <v>11.850000000000001</v>
      </c>
      <c r="Y93" s="110">
        <f t="shared" si="47"/>
        <v>355.90999999999997</v>
      </c>
      <c r="Z93" s="110">
        <f t="shared" si="48"/>
        <v>193.88</v>
      </c>
      <c r="AA93" s="61">
        <f t="shared" si="49"/>
        <v>54.474445786856229</v>
      </c>
    </row>
    <row r="94" spans="1:27" ht="47.45" customHeight="1" x14ac:dyDescent="0.5">
      <c r="A94" s="55">
        <v>75</v>
      </c>
      <c r="B94" s="124" t="s">
        <v>237</v>
      </c>
      <c r="C94" s="62">
        <f t="shared" ref="C94:C104" si="57">F94+K94+P94</f>
        <v>33.96</v>
      </c>
      <c r="D94" s="62">
        <f t="shared" ref="D94:D104" si="58">G94+L94+Q94</f>
        <v>18.88</v>
      </c>
      <c r="E94" s="62">
        <f t="shared" ref="E94:E104" si="59">I94+N94+S94</f>
        <v>12.42</v>
      </c>
      <c r="F94" s="62">
        <v>13.56</v>
      </c>
      <c r="G94" s="62">
        <v>12.1</v>
      </c>
      <c r="H94" s="62">
        <f t="shared" si="38"/>
        <v>89.233038348082587</v>
      </c>
      <c r="I94" s="62">
        <v>10.77</v>
      </c>
      <c r="J94" s="62">
        <f t="shared" si="39"/>
        <v>89.008264462809919</v>
      </c>
      <c r="K94" s="62">
        <v>10.41</v>
      </c>
      <c r="L94" s="148">
        <v>6.7</v>
      </c>
      <c r="M94" s="62">
        <f t="shared" si="40"/>
        <v>64.3611911623439</v>
      </c>
      <c r="N94" s="62">
        <v>1.65</v>
      </c>
      <c r="O94" s="62">
        <f t="shared" si="41"/>
        <v>24.626865671641792</v>
      </c>
      <c r="P94" s="62">
        <v>9.99</v>
      </c>
      <c r="Q94" s="62">
        <v>0.08</v>
      </c>
      <c r="R94" s="62">
        <f t="shared" si="42"/>
        <v>0.80080080080080074</v>
      </c>
      <c r="S94" s="62">
        <v>0</v>
      </c>
      <c r="T94" s="62">
        <f t="shared" si="43"/>
        <v>0</v>
      </c>
      <c r="U94" s="62">
        <v>7.95</v>
      </c>
      <c r="V94" s="62">
        <v>0</v>
      </c>
      <c r="W94" s="62">
        <v>0</v>
      </c>
      <c r="X94" s="62">
        <v>0.48</v>
      </c>
      <c r="Y94" s="110">
        <f t="shared" si="47"/>
        <v>23.97</v>
      </c>
      <c r="Z94" s="110">
        <f t="shared" si="48"/>
        <v>18.8</v>
      </c>
      <c r="AA94" s="62">
        <f t="shared" si="49"/>
        <v>78.431372549019613</v>
      </c>
    </row>
    <row r="95" spans="1:27" ht="47.45" customHeight="1" x14ac:dyDescent="0.5">
      <c r="A95" s="55">
        <v>76</v>
      </c>
      <c r="B95" s="123" t="s">
        <v>238</v>
      </c>
      <c r="C95" s="62">
        <f t="shared" si="57"/>
        <v>14.32</v>
      </c>
      <c r="D95" s="62">
        <f t="shared" si="58"/>
        <v>2.2599999999999998</v>
      </c>
      <c r="E95" s="62">
        <f t="shared" si="59"/>
        <v>2.2599999999999998</v>
      </c>
      <c r="F95" s="62">
        <v>6.59</v>
      </c>
      <c r="G95" s="62">
        <v>2.2599999999999998</v>
      </c>
      <c r="H95" s="62">
        <f t="shared" si="38"/>
        <v>34.29438543247344</v>
      </c>
      <c r="I95" s="62">
        <v>2.2599999999999998</v>
      </c>
      <c r="J95" s="62">
        <f t="shared" si="39"/>
        <v>100</v>
      </c>
      <c r="K95" s="62">
        <v>7.73</v>
      </c>
      <c r="L95" s="148">
        <v>0</v>
      </c>
      <c r="M95" s="62">
        <f t="shared" si="40"/>
        <v>0</v>
      </c>
      <c r="N95" s="62">
        <v>0</v>
      </c>
      <c r="O95" s="62">
        <f t="shared" si="41"/>
        <v>0</v>
      </c>
      <c r="P95" s="62">
        <v>0</v>
      </c>
      <c r="Q95" s="62">
        <v>0</v>
      </c>
      <c r="R95" s="62">
        <f t="shared" si="42"/>
        <v>0</v>
      </c>
      <c r="S95" s="62">
        <v>0</v>
      </c>
      <c r="T95" s="62">
        <f t="shared" si="43"/>
        <v>0</v>
      </c>
      <c r="U95" s="62">
        <v>0.89</v>
      </c>
      <c r="V95" s="62">
        <v>0</v>
      </c>
      <c r="W95" s="62">
        <v>0</v>
      </c>
      <c r="X95" s="62">
        <v>0</v>
      </c>
      <c r="Y95" s="110">
        <f t="shared" si="47"/>
        <v>14.32</v>
      </c>
      <c r="Z95" s="110">
        <f t="shared" si="48"/>
        <v>2.2599999999999998</v>
      </c>
      <c r="AA95" s="62">
        <f t="shared" si="49"/>
        <v>15.782122905027931</v>
      </c>
    </row>
    <row r="96" spans="1:27" ht="47.45" customHeight="1" x14ac:dyDescent="0.5">
      <c r="A96" s="55">
        <v>77</v>
      </c>
      <c r="B96" s="123" t="s">
        <v>239</v>
      </c>
      <c r="C96" s="62">
        <f t="shared" si="57"/>
        <v>11.51</v>
      </c>
      <c r="D96" s="62">
        <f t="shared" si="58"/>
        <v>2.7</v>
      </c>
      <c r="E96" s="62">
        <f t="shared" si="59"/>
        <v>1.3</v>
      </c>
      <c r="F96" s="62">
        <v>5.67</v>
      </c>
      <c r="G96" s="62">
        <v>1.32</v>
      </c>
      <c r="H96" s="62">
        <f t="shared" si="38"/>
        <v>23.280423280423282</v>
      </c>
      <c r="I96" s="62">
        <v>1.26</v>
      </c>
      <c r="J96" s="62">
        <f t="shared" si="39"/>
        <v>95.454545454545453</v>
      </c>
      <c r="K96" s="62">
        <v>5.84</v>
      </c>
      <c r="L96" s="148">
        <v>1.38</v>
      </c>
      <c r="M96" s="62">
        <f t="shared" si="40"/>
        <v>23.63013698630137</v>
      </c>
      <c r="N96" s="62">
        <v>0.04</v>
      </c>
      <c r="O96" s="62">
        <f t="shared" si="41"/>
        <v>2.8985507246376816</v>
      </c>
      <c r="P96" s="62">
        <v>0</v>
      </c>
      <c r="Q96" s="62">
        <v>0</v>
      </c>
      <c r="R96" s="62">
        <f t="shared" si="42"/>
        <v>0</v>
      </c>
      <c r="S96" s="62">
        <v>0</v>
      </c>
      <c r="T96" s="62">
        <f t="shared" si="43"/>
        <v>0</v>
      </c>
      <c r="U96" s="62">
        <v>1.01</v>
      </c>
      <c r="V96" s="62">
        <v>0</v>
      </c>
      <c r="W96" s="62">
        <v>0</v>
      </c>
      <c r="X96" s="62">
        <v>0.31</v>
      </c>
      <c r="Y96" s="110">
        <f t="shared" si="47"/>
        <v>11.51</v>
      </c>
      <c r="Z96" s="110">
        <f t="shared" si="48"/>
        <v>2.7</v>
      </c>
      <c r="AA96" s="62">
        <f t="shared" si="49"/>
        <v>23.457862728062555</v>
      </c>
    </row>
    <row r="97" spans="1:27" ht="47.45" customHeight="1" x14ac:dyDescent="0.5">
      <c r="A97" s="56">
        <v>78</v>
      </c>
      <c r="B97" s="123" t="s">
        <v>240</v>
      </c>
      <c r="C97" s="62">
        <f t="shared" si="57"/>
        <v>21.119999999999997</v>
      </c>
      <c r="D97" s="62">
        <f t="shared" si="58"/>
        <v>7.2799999999999994</v>
      </c>
      <c r="E97" s="62">
        <f t="shared" si="59"/>
        <v>6.07</v>
      </c>
      <c r="F97" s="62">
        <v>5.75</v>
      </c>
      <c r="G97" s="62">
        <v>5.6</v>
      </c>
      <c r="H97" s="62">
        <f t="shared" si="38"/>
        <v>97.391304347826079</v>
      </c>
      <c r="I97" s="62">
        <v>5.01</v>
      </c>
      <c r="J97" s="62">
        <f t="shared" si="39"/>
        <v>89.464285714285722</v>
      </c>
      <c r="K97" s="62">
        <v>8.94</v>
      </c>
      <c r="L97" s="148">
        <v>1.68</v>
      </c>
      <c r="M97" s="62">
        <f t="shared" si="40"/>
        <v>18.791946308724832</v>
      </c>
      <c r="N97" s="62">
        <v>1.06</v>
      </c>
      <c r="O97" s="62">
        <f t="shared" si="41"/>
        <v>63.095238095238102</v>
      </c>
      <c r="P97" s="62">
        <v>6.43</v>
      </c>
      <c r="Q97" s="62">
        <v>0</v>
      </c>
      <c r="R97" s="62">
        <f t="shared" si="42"/>
        <v>0</v>
      </c>
      <c r="S97" s="62">
        <v>0</v>
      </c>
      <c r="T97" s="62">
        <f t="shared" si="43"/>
        <v>0</v>
      </c>
      <c r="U97" s="62">
        <v>1.2</v>
      </c>
      <c r="V97" s="62">
        <v>0</v>
      </c>
      <c r="W97" s="62">
        <v>0</v>
      </c>
      <c r="X97" s="62">
        <v>0.32</v>
      </c>
      <c r="Y97" s="110">
        <f t="shared" si="47"/>
        <v>14.69</v>
      </c>
      <c r="Z97" s="110">
        <f t="shared" si="48"/>
        <v>7.2799999999999994</v>
      </c>
      <c r="AA97" s="62">
        <f t="shared" si="49"/>
        <v>49.557522123893804</v>
      </c>
    </row>
    <row r="98" spans="1:27" ht="47.45" customHeight="1" x14ac:dyDescent="0.5">
      <c r="A98" s="55">
        <v>79</v>
      </c>
      <c r="B98" s="124" t="s">
        <v>241</v>
      </c>
      <c r="C98" s="62">
        <f t="shared" si="57"/>
        <v>3.51</v>
      </c>
      <c r="D98" s="62">
        <f t="shared" si="58"/>
        <v>2.87</v>
      </c>
      <c r="E98" s="62">
        <f t="shared" si="59"/>
        <v>2.87</v>
      </c>
      <c r="F98" s="62">
        <v>2.8</v>
      </c>
      <c r="G98" s="62">
        <v>2.87</v>
      </c>
      <c r="H98" s="62">
        <f t="shared" si="38"/>
        <v>100</v>
      </c>
      <c r="I98" s="62">
        <v>2.87</v>
      </c>
      <c r="J98" s="62">
        <f t="shared" si="39"/>
        <v>100</v>
      </c>
      <c r="K98" s="62">
        <v>0.71</v>
      </c>
      <c r="L98" s="148">
        <v>0</v>
      </c>
      <c r="M98" s="62">
        <f t="shared" si="40"/>
        <v>0</v>
      </c>
      <c r="N98" s="62">
        <v>0</v>
      </c>
      <c r="O98" s="62">
        <f t="shared" si="41"/>
        <v>0</v>
      </c>
      <c r="P98" s="62">
        <v>0</v>
      </c>
      <c r="Q98" s="62">
        <v>0</v>
      </c>
      <c r="R98" s="62">
        <f t="shared" si="42"/>
        <v>0</v>
      </c>
      <c r="S98" s="62">
        <v>0</v>
      </c>
      <c r="T98" s="62">
        <f t="shared" si="43"/>
        <v>0</v>
      </c>
      <c r="U98" s="62">
        <v>1.05</v>
      </c>
      <c r="V98" s="62">
        <v>0</v>
      </c>
      <c r="W98" s="62">
        <v>0</v>
      </c>
      <c r="X98" s="62">
        <v>0.21</v>
      </c>
      <c r="Y98" s="110">
        <f t="shared" si="47"/>
        <v>3.51</v>
      </c>
      <c r="Z98" s="110">
        <f t="shared" si="48"/>
        <v>2.87</v>
      </c>
      <c r="AA98" s="62">
        <f t="shared" si="49"/>
        <v>81.766381766381784</v>
      </c>
    </row>
    <row r="99" spans="1:27" ht="47.45" customHeight="1" x14ac:dyDescent="0.5">
      <c r="A99" s="55">
        <v>80</v>
      </c>
      <c r="B99" s="123" t="s">
        <v>242</v>
      </c>
      <c r="C99" s="62">
        <f t="shared" si="57"/>
        <v>25.369999999999997</v>
      </c>
      <c r="D99" s="62">
        <f t="shared" si="58"/>
        <v>13.8</v>
      </c>
      <c r="E99" s="62">
        <f t="shared" si="59"/>
        <v>12.27</v>
      </c>
      <c r="F99" s="62">
        <v>15.02</v>
      </c>
      <c r="G99" s="62">
        <v>13.22</v>
      </c>
      <c r="H99" s="62">
        <f t="shared" si="38"/>
        <v>88.015978695073244</v>
      </c>
      <c r="I99" s="62">
        <v>12.27</v>
      </c>
      <c r="J99" s="62">
        <f t="shared" si="39"/>
        <v>92.813918305597582</v>
      </c>
      <c r="K99" s="62">
        <v>10.35</v>
      </c>
      <c r="L99" s="148">
        <v>0.57999999999999996</v>
      </c>
      <c r="M99" s="62">
        <f t="shared" si="40"/>
        <v>5.603864734299516</v>
      </c>
      <c r="N99" s="62">
        <v>0</v>
      </c>
      <c r="O99" s="62">
        <f t="shared" si="41"/>
        <v>0</v>
      </c>
      <c r="P99" s="62">
        <v>0</v>
      </c>
      <c r="Q99" s="62">
        <v>0</v>
      </c>
      <c r="R99" s="62">
        <f t="shared" si="42"/>
        <v>0</v>
      </c>
      <c r="S99" s="62">
        <v>0</v>
      </c>
      <c r="T99" s="62">
        <f t="shared" si="43"/>
        <v>0</v>
      </c>
      <c r="U99" s="62">
        <v>2.4900000000000002</v>
      </c>
      <c r="V99" s="62">
        <v>0</v>
      </c>
      <c r="W99" s="62">
        <v>0</v>
      </c>
      <c r="X99" s="62">
        <v>0</v>
      </c>
      <c r="Y99" s="110">
        <f t="shared" si="47"/>
        <v>25.369999999999997</v>
      </c>
      <c r="Z99" s="110">
        <f t="shared" si="48"/>
        <v>13.8</v>
      </c>
      <c r="AA99" s="62">
        <f t="shared" si="49"/>
        <v>54.394954670871122</v>
      </c>
    </row>
    <row r="100" spans="1:27" ht="47.45" customHeight="1" x14ac:dyDescent="0.5">
      <c r="A100" s="55">
        <v>81</v>
      </c>
      <c r="B100" s="127" t="s">
        <v>243</v>
      </c>
      <c r="C100" s="62">
        <f t="shared" si="57"/>
        <v>20.079999999999998</v>
      </c>
      <c r="D100" s="62">
        <f t="shared" si="58"/>
        <v>6.97</v>
      </c>
      <c r="E100" s="62">
        <f t="shared" si="59"/>
        <v>6.44</v>
      </c>
      <c r="F100" s="62">
        <v>9.52</v>
      </c>
      <c r="G100" s="62">
        <v>6.97</v>
      </c>
      <c r="H100" s="62">
        <f t="shared" si="38"/>
        <v>73.214285714285708</v>
      </c>
      <c r="I100" s="62">
        <v>6.44</v>
      </c>
      <c r="J100" s="62">
        <f t="shared" si="39"/>
        <v>92.395982783357255</v>
      </c>
      <c r="K100" s="62">
        <v>10.56</v>
      </c>
      <c r="L100" s="148">
        <v>0</v>
      </c>
      <c r="M100" s="62">
        <f t="shared" si="40"/>
        <v>0</v>
      </c>
      <c r="N100" s="62">
        <v>0</v>
      </c>
      <c r="O100" s="62">
        <f t="shared" si="41"/>
        <v>0</v>
      </c>
      <c r="P100" s="62">
        <v>0</v>
      </c>
      <c r="Q100" s="62">
        <v>0</v>
      </c>
      <c r="R100" s="62">
        <f t="shared" si="42"/>
        <v>0</v>
      </c>
      <c r="S100" s="62">
        <v>0</v>
      </c>
      <c r="T100" s="62">
        <f t="shared" si="43"/>
        <v>0</v>
      </c>
      <c r="U100" s="62">
        <v>2.72</v>
      </c>
      <c r="V100" s="62">
        <v>0</v>
      </c>
      <c r="W100" s="62">
        <v>0</v>
      </c>
      <c r="X100" s="62">
        <v>0</v>
      </c>
      <c r="Y100" s="110">
        <f t="shared" si="47"/>
        <v>20.079999999999998</v>
      </c>
      <c r="Z100" s="110">
        <f t="shared" si="48"/>
        <v>6.97</v>
      </c>
      <c r="AA100" s="62">
        <f t="shared" si="49"/>
        <v>34.711155378486055</v>
      </c>
    </row>
    <row r="101" spans="1:27" ht="47.45" customHeight="1" x14ac:dyDescent="0.5">
      <c r="A101" s="55">
        <v>82</v>
      </c>
      <c r="B101" s="125" t="s">
        <v>244</v>
      </c>
      <c r="C101" s="62">
        <f t="shared" si="57"/>
        <v>322.11</v>
      </c>
      <c r="D101" s="62">
        <f t="shared" si="58"/>
        <v>119.75</v>
      </c>
      <c r="E101" s="62">
        <f t="shared" si="59"/>
        <v>40.18</v>
      </c>
      <c r="F101" s="62">
        <v>85.83</v>
      </c>
      <c r="G101" s="62">
        <v>82.82</v>
      </c>
      <c r="H101" s="62">
        <f t="shared" si="38"/>
        <v>96.493067691949193</v>
      </c>
      <c r="I101" s="62">
        <v>39.46</v>
      </c>
      <c r="J101" s="62">
        <f t="shared" si="39"/>
        <v>47.645496256942771</v>
      </c>
      <c r="K101" s="62">
        <v>118.31</v>
      </c>
      <c r="L101" s="148">
        <v>36.93</v>
      </c>
      <c r="M101" s="62">
        <f t="shared" si="40"/>
        <v>31.21460569689798</v>
      </c>
      <c r="N101" s="62">
        <v>0.72</v>
      </c>
      <c r="O101" s="62">
        <f t="shared" si="41"/>
        <v>1.949634443541836</v>
      </c>
      <c r="P101" s="62">
        <v>117.97</v>
      </c>
      <c r="Q101" s="62">
        <v>0</v>
      </c>
      <c r="R101" s="62">
        <f t="shared" si="42"/>
        <v>0</v>
      </c>
      <c r="S101" s="62">
        <v>0</v>
      </c>
      <c r="T101" s="62">
        <f t="shared" si="43"/>
        <v>0</v>
      </c>
      <c r="U101" s="62">
        <v>18.989999999999998</v>
      </c>
      <c r="V101" s="62">
        <v>0</v>
      </c>
      <c r="W101" s="62">
        <v>0</v>
      </c>
      <c r="X101" s="62">
        <v>8.67</v>
      </c>
      <c r="Y101" s="110">
        <f t="shared" si="47"/>
        <v>204.14</v>
      </c>
      <c r="Z101" s="110">
        <f t="shared" si="48"/>
        <v>119.75</v>
      </c>
      <c r="AA101" s="62">
        <f t="shared" si="49"/>
        <v>58.660723033212506</v>
      </c>
    </row>
    <row r="102" spans="1:27" ht="47.45" customHeight="1" x14ac:dyDescent="0.5">
      <c r="A102" s="55">
        <v>83</v>
      </c>
      <c r="B102" s="125" t="s">
        <v>245</v>
      </c>
      <c r="C102" s="62">
        <f t="shared" si="57"/>
        <v>32.93</v>
      </c>
      <c r="D102" s="62">
        <f t="shared" si="58"/>
        <v>14.920000000000002</v>
      </c>
      <c r="E102" s="62">
        <f t="shared" si="59"/>
        <v>0</v>
      </c>
      <c r="F102" s="62">
        <v>12.29</v>
      </c>
      <c r="G102" s="62">
        <v>11.82</v>
      </c>
      <c r="H102" s="62">
        <f t="shared" si="38"/>
        <v>96.175752644426368</v>
      </c>
      <c r="I102" s="62">
        <v>0</v>
      </c>
      <c r="J102" s="62">
        <f t="shared" si="39"/>
        <v>0</v>
      </c>
      <c r="K102" s="62">
        <v>10.76</v>
      </c>
      <c r="L102" s="148">
        <v>1.06</v>
      </c>
      <c r="M102" s="62">
        <f t="shared" si="40"/>
        <v>9.8513011152416361</v>
      </c>
      <c r="N102" s="62">
        <v>0</v>
      </c>
      <c r="O102" s="62">
        <f t="shared" si="41"/>
        <v>0</v>
      </c>
      <c r="P102" s="62">
        <v>9.8800000000000008</v>
      </c>
      <c r="Q102" s="62">
        <v>2.04</v>
      </c>
      <c r="R102" s="62">
        <f t="shared" si="42"/>
        <v>20.647773279352226</v>
      </c>
      <c r="S102" s="62">
        <v>0</v>
      </c>
      <c r="T102" s="62">
        <f t="shared" si="43"/>
        <v>0</v>
      </c>
      <c r="U102" s="62">
        <v>0</v>
      </c>
      <c r="V102" s="62">
        <v>0</v>
      </c>
      <c r="W102" s="62">
        <v>0</v>
      </c>
      <c r="X102" s="62">
        <v>0</v>
      </c>
      <c r="Y102" s="110">
        <f t="shared" si="47"/>
        <v>23.049999999999997</v>
      </c>
      <c r="Z102" s="110">
        <f t="shared" si="48"/>
        <v>12.88</v>
      </c>
      <c r="AA102" s="62">
        <f t="shared" si="49"/>
        <v>55.878524945770081</v>
      </c>
    </row>
    <row r="103" spans="1:27" ht="47.45" customHeight="1" x14ac:dyDescent="0.5">
      <c r="A103" s="55">
        <v>84</v>
      </c>
      <c r="B103" s="127" t="s">
        <v>246</v>
      </c>
      <c r="C103" s="62">
        <f t="shared" si="57"/>
        <v>12.68</v>
      </c>
      <c r="D103" s="62">
        <f t="shared" si="58"/>
        <v>5.23</v>
      </c>
      <c r="E103" s="62">
        <f t="shared" si="59"/>
        <v>3.79</v>
      </c>
      <c r="F103" s="62">
        <v>6.39</v>
      </c>
      <c r="G103" s="62">
        <v>5.23</v>
      </c>
      <c r="H103" s="62">
        <f t="shared" si="38"/>
        <v>81.846635367762147</v>
      </c>
      <c r="I103" s="62">
        <v>3.79</v>
      </c>
      <c r="J103" s="62">
        <f t="shared" si="39"/>
        <v>72.46653919694073</v>
      </c>
      <c r="K103" s="62">
        <v>6.29</v>
      </c>
      <c r="L103" s="148">
        <v>0</v>
      </c>
      <c r="M103" s="62">
        <f t="shared" si="40"/>
        <v>0</v>
      </c>
      <c r="N103" s="62">
        <v>0</v>
      </c>
      <c r="O103" s="62">
        <f t="shared" si="41"/>
        <v>0</v>
      </c>
      <c r="P103" s="62">
        <v>0</v>
      </c>
      <c r="Q103" s="62">
        <v>0</v>
      </c>
      <c r="R103" s="62">
        <f t="shared" si="42"/>
        <v>0</v>
      </c>
      <c r="S103" s="62">
        <v>0</v>
      </c>
      <c r="T103" s="62">
        <f t="shared" si="43"/>
        <v>0</v>
      </c>
      <c r="U103" s="62">
        <v>2.39</v>
      </c>
      <c r="V103" s="62">
        <v>0</v>
      </c>
      <c r="W103" s="62">
        <v>0</v>
      </c>
      <c r="X103" s="62">
        <v>1.65</v>
      </c>
      <c r="Y103" s="110">
        <f t="shared" si="47"/>
        <v>12.68</v>
      </c>
      <c r="Z103" s="110">
        <f t="shared" si="48"/>
        <v>5.23</v>
      </c>
      <c r="AA103" s="62">
        <f t="shared" si="49"/>
        <v>41.246056782334392</v>
      </c>
    </row>
    <row r="104" spans="1:27" ht="47.45" customHeight="1" x14ac:dyDescent="0.5">
      <c r="A104" s="55">
        <v>85</v>
      </c>
      <c r="B104" s="127" t="s">
        <v>247</v>
      </c>
      <c r="C104" s="62">
        <f t="shared" si="57"/>
        <v>2.59</v>
      </c>
      <c r="D104" s="62">
        <f t="shared" si="58"/>
        <v>1.3399999999999999</v>
      </c>
      <c r="E104" s="62">
        <f t="shared" si="59"/>
        <v>0.74</v>
      </c>
      <c r="F104" s="62">
        <v>0.74</v>
      </c>
      <c r="G104" s="62">
        <v>0.74</v>
      </c>
      <c r="H104" s="62">
        <f t="shared" si="38"/>
        <v>100</v>
      </c>
      <c r="I104" s="62">
        <v>0.74</v>
      </c>
      <c r="J104" s="62">
        <f t="shared" si="39"/>
        <v>100</v>
      </c>
      <c r="K104" s="62">
        <v>1.85</v>
      </c>
      <c r="L104" s="148">
        <v>0.6</v>
      </c>
      <c r="M104" s="62">
        <f t="shared" si="40"/>
        <v>32.432432432432428</v>
      </c>
      <c r="N104" s="62">
        <v>0</v>
      </c>
      <c r="O104" s="62">
        <f t="shared" si="41"/>
        <v>0</v>
      </c>
      <c r="P104" s="62">
        <v>0</v>
      </c>
      <c r="Q104" s="62">
        <v>0</v>
      </c>
      <c r="R104" s="62">
        <f t="shared" si="42"/>
        <v>0</v>
      </c>
      <c r="S104" s="62">
        <v>0</v>
      </c>
      <c r="T104" s="62">
        <f t="shared" si="43"/>
        <v>0</v>
      </c>
      <c r="U104" s="62">
        <v>0.85</v>
      </c>
      <c r="V104" s="62">
        <v>0</v>
      </c>
      <c r="W104" s="62">
        <v>0</v>
      </c>
      <c r="X104" s="62">
        <v>0.21</v>
      </c>
      <c r="Y104" s="110">
        <f t="shared" si="47"/>
        <v>2.59</v>
      </c>
      <c r="Z104" s="110">
        <f t="shared" si="48"/>
        <v>1.3399999999999999</v>
      </c>
      <c r="AA104" s="62">
        <f t="shared" si="49"/>
        <v>51.737451737451735</v>
      </c>
    </row>
  </sheetData>
  <autoFilter ref="A10:AA104" xr:uid="{00000000-0009-0000-0000-00000C000000}"/>
  <mergeCells count="11">
    <mergeCell ref="Y6:AA9"/>
    <mergeCell ref="A1:X1"/>
    <mergeCell ref="A2:O2"/>
    <mergeCell ref="A6:A9"/>
    <mergeCell ref="B6:B9"/>
    <mergeCell ref="C6:E7"/>
    <mergeCell ref="F6:T6"/>
    <mergeCell ref="U6:X7"/>
    <mergeCell ref="F7:J7"/>
    <mergeCell ref="K7:O7"/>
    <mergeCell ref="P7:T7"/>
  </mergeCells>
  <conditionalFormatting sqref="AA32:AA33 AA18:AA30 AA35:AA42 AA47:AA51 AA53:AA59 AA61:AA74 AA76:AA81 AA83:AA92 AA94:AA104 AA44:AA45 AA13:AA16">
    <cfRule type="cellIs" dxfId="2" priority="1" operator="lessThan">
      <formula>55</formula>
    </cfRule>
    <cfRule type="cellIs" dxfId="1" priority="2" operator="between">
      <formula>55</formula>
      <formula>70</formula>
    </cfRule>
    <cfRule type="cellIs" dxfId="0" priority="3" operator="greaterThan">
      <formula>70</formula>
    </cfRule>
  </conditionalFormatting>
  <pageMargins left="0.70866141732283472" right="0.19685039370078741" top="0.74803149606299213" bottom="0.74803149606299213" header="0.31496062992125984" footer="0.31496062992125984"/>
  <pageSetup paperSize="8" scale="15" orientation="landscape" horizontalDpi="4294967295" verticalDpi="4294967295" r:id="rId1"/>
  <ignoredErrors>
    <ignoredError sqref="C31:E104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X17"/>
  <sheetViews>
    <sheetView view="pageBreakPreview" topLeftCell="A7" zoomScale="40" zoomScaleNormal="40" zoomScaleSheetLayoutView="40" zoomScalePageLayoutView="50" workbookViewId="0">
      <selection activeCell="H12" sqref="H12"/>
    </sheetView>
  </sheetViews>
  <sheetFormatPr defaultColWidth="9.140625" defaultRowHeight="35.25" x14ac:dyDescent="0.5"/>
  <cols>
    <col min="1" max="1" width="14.5703125" style="1" customWidth="1"/>
    <col min="2" max="2" width="133.42578125" style="1" customWidth="1"/>
    <col min="3" max="5" width="50.7109375" style="1" customWidth="1"/>
    <col min="6" max="20" width="55.7109375" style="1" customWidth="1"/>
    <col min="21" max="21" width="50.7109375" style="1" customWidth="1"/>
    <col min="22" max="22" width="58.28515625" style="1" customWidth="1"/>
    <col min="23" max="24" width="50.7109375" style="1" customWidth="1"/>
    <col min="25" max="36" width="45.7109375" style="1" customWidth="1"/>
    <col min="37" max="16384" width="9.140625" style="1"/>
  </cols>
  <sheetData>
    <row r="1" spans="1:24" ht="136.5" customHeight="1" x14ac:dyDescent="0.5">
      <c r="A1" s="288" t="s">
        <v>26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</row>
    <row r="2" spans="1:24" ht="99.75" customHeight="1" x14ac:dyDescent="0.5">
      <c r="A2" s="290" t="s">
        <v>123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71"/>
      <c r="Q2" s="71"/>
      <c r="R2" s="71"/>
      <c r="S2" s="71"/>
      <c r="T2" s="71"/>
    </row>
    <row r="3" spans="1:24" x14ac:dyDescent="0.5">
      <c r="A3" s="1" t="s">
        <v>27</v>
      </c>
    </row>
    <row r="7" spans="1:24" ht="102" customHeight="1" x14ac:dyDescent="0.5">
      <c r="A7" s="332" t="s">
        <v>1</v>
      </c>
      <c r="B7" s="333" t="s">
        <v>2</v>
      </c>
      <c r="C7" s="332" t="s">
        <v>124</v>
      </c>
      <c r="D7" s="332"/>
      <c r="E7" s="332"/>
      <c r="F7" s="332" t="s">
        <v>125</v>
      </c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4" t="s">
        <v>28</v>
      </c>
      <c r="V7" s="335"/>
      <c r="W7" s="335"/>
      <c r="X7" s="336"/>
    </row>
    <row r="8" spans="1:24" ht="102" customHeight="1" x14ac:dyDescent="0.5">
      <c r="A8" s="332"/>
      <c r="B8" s="333"/>
      <c r="C8" s="332"/>
      <c r="D8" s="332"/>
      <c r="E8" s="332"/>
      <c r="F8" s="337" t="s">
        <v>126</v>
      </c>
      <c r="G8" s="338"/>
      <c r="H8" s="338"/>
      <c r="I8" s="338"/>
      <c r="J8" s="339"/>
      <c r="K8" s="337" t="s">
        <v>127</v>
      </c>
      <c r="L8" s="338"/>
      <c r="M8" s="338"/>
      <c r="N8" s="338"/>
      <c r="O8" s="338"/>
      <c r="P8" s="340" t="s">
        <v>128</v>
      </c>
      <c r="Q8" s="341"/>
      <c r="R8" s="341"/>
      <c r="S8" s="341"/>
      <c r="T8" s="342"/>
      <c r="U8" s="337"/>
      <c r="V8" s="338"/>
      <c r="W8" s="338"/>
      <c r="X8" s="339"/>
    </row>
    <row r="9" spans="1:24" ht="248.25" customHeight="1" x14ac:dyDescent="0.5">
      <c r="A9" s="332"/>
      <c r="B9" s="333"/>
      <c r="C9" s="72" t="s">
        <v>29</v>
      </c>
      <c r="D9" s="72" t="s">
        <v>30</v>
      </c>
      <c r="E9" s="72" t="s">
        <v>32</v>
      </c>
      <c r="F9" s="72" t="s">
        <v>129</v>
      </c>
      <c r="G9" s="72" t="s">
        <v>130</v>
      </c>
      <c r="H9" s="51" t="s">
        <v>131</v>
      </c>
      <c r="I9" s="72" t="s">
        <v>132</v>
      </c>
      <c r="J9" s="51" t="s">
        <v>33</v>
      </c>
      <c r="K9" s="72" t="s">
        <v>129</v>
      </c>
      <c r="L9" s="72" t="s">
        <v>130</v>
      </c>
      <c r="M9" s="51" t="s">
        <v>131</v>
      </c>
      <c r="N9" s="72" t="s">
        <v>132</v>
      </c>
      <c r="O9" s="51" t="s">
        <v>33</v>
      </c>
      <c r="P9" s="72" t="s">
        <v>29</v>
      </c>
      <c r="Q9" s="72" t="s">
        <v>30</v>
      </c>
      <c r="R9" s="51" t="s">
        <v>31</v>
      </c>
      <c r="S9" s="72" t="s">
        <v>32</v>
      </c>
      <c r="T9" s="51" t="s">
        <v>33</v>
      </c>
      <c r="U9" s="72" t="s">
        <v>34</v>
      </c>
      <c r="V9" s="72" t="s">
        <v>35</v>
      </c>
      <c r="W9" s="72" t="s">
        <v>36</v>
      </c>
      <c r="X9" s="72" t="s">
        <v>37</v>
      </c>
    </row>
    <row r="10" spans="1:24" ht="49.5" customHeight="1" x14ac:dyDescent="0.5">
      <c r="A10" s="332"/>
      <c r="B10" s="333"/>
      <c r="C10" s="73" t="s">
        <v>8</v>
      </c>
      <c r="D10" s="73" t="s">
        <v>8</v>
      </c>
      <c r="E10" s="73" t="s">
        <v>8</v>
      </c>
      <c r="F10" s="73" t="s">
        <v>8</v>
      </c>
      <c r="G10" s="73" t="s">
        <v>8</v>
      </c>
      <c r="H10" s="73" t="s">
        <v>8</v>
      </c>
      <c r="I10" s="73" t="s">
        <v>8</v>
      </c>
      <c r="J10" s="73" t="s">
        <v>8</v>
      </c>
      <c r="K10" s="73" t="s">
        <v>8</v>
      </c>
      <c r="L10" s="73" t="s">
        <v>8</v>
      </c>
      <c r="M10" s="73" t="s">
        <v>8</v>
      </c>
      <c r="N10" s="73" t="s">
        <v>8</v>
      </c>
      <c r="O10" s="73" t="s">
        <v>8</v>
      </c>
      <c r="P10" s="73" t="s">
        <v>8</v>
      </c>
      <c r="Q10" s="73" t="s">
        <v>8</v>
      </c>
      <c r="R10" s="73" t="s">
        <v>8</v>
      </c>
      <c r="S10" s="73" t="s">
        <v>8</v>
      </c>
      <c r="T10" s="73" t="s">
        <v>8</v>
      </c>
      <c r="U10" s="73" t="s">
        <v>8</v>
      </c>
      <c r="V10" s="73" t="s">
        <v>8</v>
      </c>
      <c r="W10" s="73" t="s">
        <v>8</v>
      </c>
      <c r="X10" s="73" t="s">
        <v>8</v>
      </c>
    </row>
    <row r="11" spans="1:24" ht="52.5" customHeight="1" x14ac:dyDescent="0.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  <c r="W11" s="2">
        <v>23</v>
      </c>
      <c r="X11" s="2">
        <v>24</v>
      </c>
    </row>
    <row r="12" spans="1:24" ht="330.75" customHeight="1" x14ac:dyDescent="0.5">
      <c r="A12" s="2"/>
      <c r="B12" s="2"/>
      <c r="C12" s="2" t="s">
        <v>133</v>
      </c>
      <c r="D12" s="2" t="s">
        <v>134</v>
      </c>
      <c r="E12" s="2" t="s">
        <v>135</v>
      </c>
      <c r="F12" s="2" t="s">
        <v>142</v>
      </c>
      <c r="G12" s="2" t="s">
        <v>145</v>
      </c>
      <c r="H12" s="2" t="s">
        <v>136</v>
      </c>
      <c r="I12" s="2" t="s">
        <v>148</v>
      </c>
      <c r="J12" s="2" t="s">
        <v>137</v>
      </c>
      <c r="K12" s="2" t="s">
        <v>143</v>
      </c>
      <c r="L12" s="2" t="s">
        <v>146</v>
      </c>
      <c r="M12" s="2" t="s">
        <v>138</v>
      </c>
      <c r="N12" s="2" t="s">
        <v>149</v>
      </c>
      <c r="O12" s="2" t="s">
        <v>139</v>
      </c>
      <c r="P12" s="2" t="s">
        <v>144</v>
      </c>
      <c r="Q12" s="2" t="s">
        <v>147</v>
      </c>
      <c r="R12" s="2" t="s">
        <v>140</v>
      </c>
      <c r="S12" s="2" t="s">
        <v>150</v>
      </c>
      <c r="T12" s="2" t="s">
        <v>141</v>
      </c>
      <c r="U12" s="2" t="s">
        <v>151</v>
      </c>
      <c r="V12" s="2" t="s">
        <v>152</v>
      </c>
      <c r="W12" s="2" t="s">
        <v>153</v>
      </c>
      <c r="X12" s="2" t="s">
        <v>154</v>
      </c>
    </row>
    <row r="13" spans="1:24" ht="39.950000000000003" customHeight="1" x14ac:dyDescent="0.5">
      <c r="A13" s="5"/>
      <c r="B13" s="16" t="s">
        <v>38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7"/>
      <c r="W13" s="17"/>
      <c r="X13" s="17"/>
    </row>
    <row r="14" spans="1:24" ht="39.950000000000003" customHeight="1" x14ac:dyDescent="0.5">
      <c r="A14" s="4">
        <v>1</v>
      </c>
      <c r="B14" s="5" t="s">
        <v>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7"/>
      <c r="V14" s="17"/>
      <c r="W14" s="17"/>
      <c r="X14" s="17"/>
    </row>
    <row r="15" spans="1:24" ht="39.950000000000003" customHeight="1" x14ac:dyDescent="0.55000000000000004">
      <c r="A15" s="4">
        <v>2</v>
      </c>
      <c r="B15" s="6" t="s">
        <v>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7"/>
      <c r="V15" s="17"/>
      <c r="W15" s="17"/>
      <c r="X15" s="17"/>
    </row>
    <row r="16" spans="1:24" ht="39.950000000000003" customHeight="1" x14ac:dyDescent="0.55000000000000004">
      <c r="A16" s="4"/>
      <c r="B16" s="6" t="s">
        <v>13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7"/>
      <c r="V16" s="17"/>
      <c r="W16" s="17"/>
      <c r="X16" s="17"/>
    </row>
    <row r="17" spans="1:24" ht="39.950000000000003" customHeight="1" x14ac:dyDescent="0.55000000000000004">
      <c r="A17" s="4">
        <v>85</v>
      </c>
      <c r="B17" s="6" t="s">
        <v>14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7"/>
      <c r="V17" s="17"/>
      <c r="W17" s="17"/>
      <c r="X17" s="17"/>
    </row>
  </sheetData>
  <mergeCells count="10">
    <mergeCell ref="A1:X1"/>
    <mergeCell ref="A2:O2"/>
    <mergeCell ref="A7:A10"/>
    <mergeCell ref="B7:B10"/>
    <mergeCell ref="C7:E8"/>
    <mergeCell ref="F7:T7"/>
    <mergeCell ref="U7:X8"/>
    <mergeCell ref="F8:J8"/>
    <mergeCell ref="K8:O8"/>
    <mergeCell ref="P8:T8"/>
  </mergeCells>
  <pageMargins left="0.70866141732283472" right="0.19685039370078741" top="0.74803149606299213" bottom="0.74803149606299213" header="0.31496062992125984" footer="0.31496062992125984"/>
  <pageSetup paperSize="8" scale="14" orientation="landscape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C104"/>
  <sheetViews>
    <sheetView view="pageBreakPreview" zoomScale="30" zoomScaleNormal="40" zoomScaleSheetLayoutView="30" workbookViewId="0">
      <selection activeCell="Q5" sqref="Q5:S5"/>
    </sheetView>
  </sheetViews>
  <sheetFormatPr defaultColWidth="9.140625" defaultRowHeight="35.25" x14ac:dyDescent="0.5"/>
  <cols>
    <col min="1" max="1" width="11.7109375" style="1" customWidth="1"/>
    <col min="2" max="2" width="137.42578125" style="1" customWidth="1"/>
    <col min="3" max="29" width="48.28515625" style="1" customWidth="1"/>
    <col min="30" max="42" width="45.7109375" style="1" customWidth="1"/>
    <col min="43" max="16384" width="9.140625" style="1"/>
  </cols>
  <sheetData>
    <row r="1" spans="1:29" ht="136.5" customHeight="1" x14ac:dyDescent="0.5">
      <c r="A1" s="288" t="s">
        <v>26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</row>
    <row r="2" spans="1:29" ht="99.75" customHeight="1" x14ac:dyDescent="0.5">
      <c r="A2" s="290" t="s">
        <v>106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344"/>
      <c r="AB2" s="18"/>
      <c r="AC2" s="18"/>
    </row>
    <row r="3" spans="1:29" x14ac:dyDescent="0.5">
      <c r="A3" s="1" t="s">
        <v>254</v>
      </c>
    </row>
    <row r="6" spans="1:29" ht="110.25" customHeight="1" x14ac:dyDescent="0.5">
      <c r="A6" s="303" t="s">
        <v>1</v>
      </c>
      <c r="B6" s="345" t="s">
        <v>2</v>
      </c>
      <c r="C6" s="343" t="s">
        <v>108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9"/>
      <c r="O6" s="343" t="s">
        <v>107</v>
      </c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5"/>
    </row>
    <row r="7" spans="1:29" ht="258.75" customHeight="1" x14ac:dyDescent="0.5">
      <c r="A7" s="298"/>
      <c r="B7" s="346"/>
      <c r="C7" s="332" t="s">
        <v>39</v>
      </c>
      <c r="D7" s="333"/>
      <c r="E7" s="333"/>
      <c r="F7" s="332" t="s">
        <v>40</v>
      </c>
      <c r="G7" s="332"/>
      <c r="H7" s="332"/>
      <c r="I7" s="332" t="s">
        <v>41</v>
      </c>
      <c r="J7" s="332"/>
      <c r="K7" s="332"/>
      <c r="L7" s="332" t="s">
        <v>42</v>
      </c>
      <c r="M7" s="332"/>
      <c r="N7" s="332"/>
      <c r="O7" s="340" t="s">
        <v>43</v>
      </c>
      <c r="P7" s="341"/>
      <c r="Q7" s="342"/>
      <c r="R7" s="340" t="s">
        <v>44</v>
      </c>
      <c r="S7" s="341"/>
      <c r="T7" s="342"/>
      <c r="U7" s="340" t="s">
        <v>45</v>
      </c>
      <c r="V7" s="341"/>
      <c r="W7" s="342"/>
      <c r="X7" s="340" t="s">
        <v>46</v>
      </c>
      <c r="Y7" s="341"/>
      <c r="Z7" s="342"/>
      <c r="AA7" s="340" t="s">
        <v>121</v>
      </c>
      <c r="AB7" s="341"/>
      <c r="AC7" s="342"/>
    </row>
    <row r="8" spans="1:29" ht="108.75" customHeight="1" x14ac:dyDescent="0.5">
      <c r="A8" s="298"/>
      <c r="B8" s="346"/>
      <c r="C8" s="19" t="s">
        <v>29</v>
      </c>
      <c r="D8" s="19" t="s">
        <v>30</v>
      </c>
      <c r="E8" s="19" t="s">
        <v>32</v>
      </c>
      <c r="F8" s="19" t="s">
        <v>29</v>
      </c>
      <c r="G8" s="19" t="s">
        <v>30</v>
      </c>
      <c r="H8" s="19" t="s">
        <v>32</v>
      </c>
      <c r="I8" s="19" t="s">
        <v>29</v>
      </c>
      <c r="J8" s="19" t="s">
        <v>30</v>
      </c>
      <c r="K8" s="19" t="s">
        <v>32</v>
      </c>
      <c r="L8" s="19" t="s">
        <v>29</v>
      </c>
      <c r="M8" s="19" t="s">
        <v>30</v>
      </c>
      <c r="N8" s="19" t="s">
        <v>32</v>
      </c>
      <c r="O8" s="19" t="s">
        <v>29</v>
      </c>
      <c r="P8" s="19" t="s">
        <v>30</v>
      </c>
      <c r="Q8" s="19" t="s">
        <v>32</v>
      </c>
      <c r="R8" s="19" t="s">
        <v>29</v>
      </c>
      <c r="S8" s="19" t="s">
        <v>30</v>
      </c>
      <c r="T8" s="19" t="s">
        <v>32</v>
      </c>
      <c r="U8" s="19" t="s">
        <v>29</v>
      </c>
      <c r="V8" s="19" t="s">
        <v>30</v>
      </c>
      <c r="W8" s="19" t="s">
        <v>32</v>
      </c>
      <c r="X8" s="19" t="s">
        <v>29</v>
      </c>
      <c r="Y8" s="19" t="s">
        <v>30</v>
      </c>
      <c r="Z8" s="19" t="s">
        <v>32</v>
      </c>
      <c r="AA8" s="19" t="s">
        <v>29</v>
      </c>
      <c r="AB8" s="19" t="s">
        <v>30</v>
      </c>
      <c r="AC8" s="19" t="s">
        <v>32</v>
      </c>
    </row>
    <row r="9" spans="1:29" ht="50.1" customHeight="1" x14ac:dyDescent="0.5">
      <c r="A9" s="299"/>
      <c r="B9" s="347"/>
      <c r="C9" s="4" t="s">
        <v>8</v>
      </c>
      <c r="D9" s="4" t="s">
        <v>8</v>
      </c>
      <c r="E9" s="4" t="s">
        <v>8</v>
      </c>
      <c r="F9" s="4" t="s">
        <v>8</v>
      </c>
      <c r="G9" s="4" t="s">
        <v>8</v>
      </c>
      <c r="H9" s="4" t="s">
        <v>8</v>
      </c>
      <c r="I9" s="4" t="s">
        <v>8</v>
      </c>
      <c r="J9" s="4" t="s">
        <v>8</v>
      </c>
      <c r="K9" s="4" t="s">
        <v>8</v>
      </c>
      <c r="L9" s="4" t="s">
        <v>8</v>
      </c>
      <c r="M9" s="4" t="s">
        <v>8</v>
      </c>
      <c r="N9" s="4" t="s">
        <v>8</v>
      </c>
      <c r="O9" s="4" t="s">
        <v>8</v>
      </c>
      <c r="P9" s="4" t="s">
        <v>8</v>
      </c>
      <c r="Q9" s="4" t="s">
        <v>8</v>
      </c>
      <c r="R9" s="4" t="s">
        <v>8</v>
      </c>
      <c r="S9" s="4" t="s">
        <v>8</v>
      </c>
      <c r="T9" s="4" t="s">
        <v>8</v>
      </c>
      <c r="U9" s="4" t="s">
        <v>8</v>
      </c>
      <c r="V9" s="4" t="s">
        <v>8</v>
      </c>
      <c r="W9" s="4" t="s">
        <v>8</v>
      </c>
      <c r="X9" s="4" t="s">
        <v>8</v>
      </c>
      <c r="Y9" s="4" t="s">
        <v>8</v>
      </c>
      <c r="Z9" s="4" t="s">
        <v>8</v>
      </c>
      <c r="AA9" s="4" t="s">
        <v>8</v>
      </c>
      <c r="AB9" s="4" t="s">
        <v>8</v>
      </c>
      <c r="AC9" s="4" t="s">
        <v>8</v>
      </c>
    </row>
    <row r="10" spans="1:29" ht="50.1" customHeight="1" x14ac:dyDescent="0.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11</v>
      </c>
      <c r="L10" s="2">
        <v>12</v>
      </c>
      <c r="M10" s="2">
        <v>13</v>
      </c>
      <c r="N10" s="2">
        <v>14</v>
      </c>
      <c r="O10" s="2">
        <v>15</v>
      </c>
      <c r="P10" s="2">
        <v>16</v>
      </c>
      <c r="Q10" s="2">
        <v>17</v>
      </c>
      <c r="R10" s="2">
        <v>18</v>
      </c>
      <c r="S10" s="2">
        <v>19</v>
      </c>
      <c r="T10" s="2">
        <v>20</v>
      </c>
      <c r="U10" s="2">
        <v>21</v>
      </c>
      <c r="V10" s="2">
        <v>22</v>
      </c>
      <c r="W10" s="2">
        <v>23</v>
      </c>
      <c r="X10" s="2">
        <v>24</v>
      </c>
      <c r="Y10" s="2">
        <v>25</v>
      </c>
      <c r="Z10" s="2">
        <v>26</v>
      </c>
      <c r="AA10" s="2">
        <v>27</v>
      </c>
      <c r="AB10" s="2">
        <v>28</v>
      </c>
      <c r="AC10" s="2">
        <v>29</v>
      </c>
    </row>
    <row r="11" spans="1:29" s="20" customFormat="1" ht="50.1" customHeight="1" x14ac:dyDescent="0.55000000000000004">
      <c r="A11" s="3"/>
      <c r="B11" s="16" t="s">
        <v>11</v>
      </c>
      <c r="C11" s="61">
        <f t="shared" ref="C11:AC11" si="0">SUM(C12,C31,C43,C52,C60,C75,C82,C93)</f>
        <v>313.66000000000003</v>
      </c>
      <c r="D11" s="61">
        <f t="shared" si="0"/>
        <v>161.56999999999996</v>
      </c>
      <c r="E11" s="61">
        <f t="shared" si="0"/>
        <v>9.5500000000000007</v>
      </c>
      <c r="F11" s="61">
        <f t="shared" si="0"/>
        <v>962.80000000000007</v>
      </c>
      <c r="G11" s="61">
        <f t="shared" si="0"/>
        <v>343.36</v>
      </c>
      <c r="H11" s="61">
        <f t="shared" si="0"/>
        <v>77.83</v>
      </c>
      <c r="I11" s="61">
        <f t="shared" si="0"/>
        <v>580.96</v>
      </c>
      <c r="J11" s="61">
        <f t="shared" si="0"/>
        <v>230.76000000000005</v>
      </c>
      <c r="K11" s="61">
        <f t="shared" si="0"/>
        <v>162.33999999999997</v>
      </c>
      <c r="L11" s="61">
        <f t="shared" si="0"/>
        <v>434.53000000000009</v>
      </c>
      <c r="M11" s="61">
        <f t="shared" si="0"/>
        <v>220.12999999999997</v>
      </c>
      <c r="N11" s="61">
        <f t="shared" si="0"/>
        <v>183.94</v>
      </c>
      <c r="O11" s="61">
        <f t="shared" si="0"/>
        <v>606.54</v>
      </c>
      <c r="P11" s="61">
        <f t="shared" si="0"/>
        <v>320.35000000000002</v>
      </c>
      <c r="Q11" s="61">
        <f t="shared" si="0"/>
        <v>295.39999999999998</v>
      </c>
      <c r="R11" s="61">
        <f t="shared" si="0"/>
        <v>0.31</v>
      </c>
      <c r="S11" s="61">
        <f t="shared" si="0"/>
        <v>0</v>
      </c>
      <c r="T11" s="61">
        <f t="shared" si="0"/>
        <v>0</v>
      </c>
      <c r="U11" s="61">
        <f t="shared" si="0"/>
        <v>0</v>
      </c>
      <c r="V11" s="61">
        <f t="shared" si="0"/>
        <v>0</v>
      </c>
      <c r="W11" s="61">
        <f t="shared" si="0"/>
        <v>0</v>
      </c>
      <c r="X11" s="61">
        <f t="shared" si="0"/>
        <v>17.740000000000002</v>
      </c>
      <c r="Y11" s="61">
        <f t="shared" si="0"/>
        <v>13.64</v>
      </c>
      <c r="Z11" s="61">
        <f t="shared" si="0"/>
        <v>13.040000000000001</v>
      </c>
      <c r="AA11" s="61">
        <f t="shared" si="0"/>
        <v>29.310000000000002</v>
      </c>
      <c r="AB11" s="61">
        <f t="shared" si="0"/>
        <v>4.29</v>
      </c>
      <c r="AC11" s="61">
        <f t="shared" si="0"/>
        <v>4.29</v>
      </c>
    </row>
    <row r="12" spans="1:29" s="20" customFormat="1" ht="50.1" customHeight="1" x14ac:dyDescent="0.55000000000000004">
      <c r="A12" s="54"/>
      <c r="B12" s="16" t="s">
        <v>155</v>
      </c>
      <c r="C12" s="61">
        <f t="shared" ref="C12:AC12" si="1">SUM(C13:C30)</f>
        <v>33.46</v>
      </c>
      <c r="D12" s="61">
        <f t="shared" si="1"/>
        <v>12.57</v>
      </c>
      <c r="E12" s="61">
        <f t="shared" si="1"/>
        <v>0</v>
      </c>
      <c r="F12" s="61">
        <f t="shared" si="1"/>
        <v>100.62</v>
      </c>
      <c r="G12" s="61">
        <f t="shared" si="1"/>
        <v>41.790000000000006</v>
      </c>
      <c r="H12" s="61">
        <f t="shared" si="1"/>
        <v>4.01</v>
      </c>
      <c r="I12" s="61">
        <f t="shared" si="1"/>
        <v>55.990000000000009</v>
      </c>
      <c r="J12" s="61">
        <f t="shared" si="1"/>
        <v>29.95</v>
      </c>
      <c r="K12" s="61">
        <f t="shared" si="1"/>
        <v>21.150000000000002</v>
      </c>
      <c r="L12" s="61">
        <f t="shared" si="1"/>
        <v>76.490000000000009</v>
      </c>
      <c r="M12" s="61">
        <f t="shared" si="1"/>
        <v>22.32</v>
      </c>
      <c r="N12" s="61">
        <f t="shared" si="1"/>
        <v>18.32</v>
      </c>
      <c r="O12" s="61">
        <f t="shared" si="1"/>
        <v>67.5</v>
      </c>
      <c r="P12" s="61">
        <f t="shared" si="1"/>
        <v>31.38</v>
      </c>
      <c r="Q12" s="61">
        <f t="shared" si="1"/>
        <v>29.589999999999996</v>
      </c>
      <c r="R12" s="61">
        <f t="shared" si="1"/>
        <v>0</v>
      </c>
      <c r="S12" s="61">
        <f t="shared" si="1"/>
        <v>0</v>
      </c>
      <c r="T12" s="61">
        <f t="shared" si="1"/>
        <v>0</v>
      </c>
      <c r="U12" s="61">
        <f t="shared" si="1"/>
        <v>0</v>
      </c>
      <c r="V12" s="61">
        <f t="shared" si="1"/>
        <v>0</v>
      </c>
      <c r="W12" s="61">
        <f t="shared" si="1"/>
        <v>0</v>
      </c>
      <c r="X12" s="61">
        <f t="shared" si="1"/>
        <v>2.4900000000000002</v>
      </c>
      <c r="Y12" s="61">
        <f t="shared" si="1"/>
        <v>1.71</v>
      </c>
      <c r="Z12" s="61">
        <f t="shared" si="1"/>
        <v>1.71</v>
      </c>
      <c r="AA12" s="61">
        <f t="shared" si="1"/>
        <v>0.78</v>
      </c>
      <c r="AB12" s="61">
        <f t="shared" si="1"/>
        <v>0</v>
      </c>
      <c r="AC12" s="61">
        <f t="shared" si="1"/>
        <v>0</v>
      </c>
    </row>
    <row r="13" spans="1:29" s="20" customFormat="1" ht="50.1" customHeight="1" x14ac:dyDescent="0.55000000000000004">
      <c r="A13" s="55">
        <v>1</v>
      </c>
      <c r="B13" s="101" t="s">
        <v>156</v>
      </c>
      <c r="C13" s="117">
        <v>0</v>
      </c>
      <c r="D13" s="117">
        <v>0</v>
      </c>
      <c r="E13" s="117">
        <v>0</v>
      </c>
      <c r="F13" s="117">
        <v>7.09</v>
      </c>
      <c r="G13" s="117">
        <v>5.71</v>
      </c>
      <c r="H13" s="117">
        <v>0</v>
      </c>
      <c r="I13" s="117">
        <v>0.71</v>
      </c>
      <c r="J13" s="117">
        <v>0.71</v>
      </c>
      <c r="K13" s="117">
        <v>0.46</v>
      </c>
      <c r="L13" s="117">
        <v>0.28999999999999998</v>
      </c>
      <c r="M13" s="117">
        <v>0.28999999999999998</v>
      </c>
      <c r="N13" s="117">
        <v>0</v>
      </c>
      <c r="O13" s="117">
        <v>8.02</v>
      </c>
      <c r="P13" s="117">
        <v>4.28</v>
      </c>
      <c r="Q13" s="117">
        <v>4.28</v>
      </c>
      <c r="R13" s="117">
        <v>0</v>
      </c>
      <c r="S13" s="117">
        <v>0</v>
      </c>
      <c r="T13" s="117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>
        <v>0</v>
      </c>
      <c r="AC13" s="117">
        <v>0</v>
      </c>
    </row>
    <row r="14" spans="1:29" s="20" customFormat="1" ht="50.1" customHeight="1" x14ac:dyDescent="0.55000000000000004">
      <c r="A14" s="55">
        <v>2</v>
      </c>
      <c r="B14" s="101" t="s">
        <v>157</v>
      </c>
      <c r="C14" s="117">
        <v>0</v>
      </c>
      <c r="D14" s="117">
        <v>0</v>
      </c>
      <c r="E14" s="117">
        <v>0</v>
      </c>
      <c r="F14" s="117">
        <v>0.05</v>
      </c>
      <c r="G14" s="117">
        <v>0</v>
      </c>
      <c r="H14" s="117">
        <v>0</v>
      </c>
      <c r="I14" s="117">
        <v>0.76</v>
      </c>
      <c r="J14" s="117">
        <v>0.19</v>
      </c>
      <c r="K14" s="117">
        <v>0.19</v>
      </c>
      <c r="L14" s="117">
        <v>0.09</v>
      </c>
      <c r="M14" s="117">
        <v>0.05</v>
      </c>
      <c r="N14" s="117">
        <v>0.05</v>
      </c>
      <c r="O14" s="117">
        <v>4.01</v>
      </c>
      <c r="P14" s="117">
        <v>1.94</v>
      </c>
      <c r="Q14" s="117">
        <v>1.66</v>
      </c>
      <c r="R14" s="117">
        <v>0</v>
      </c>
      <c r="S14" s="117">
        <v>0</v>
      </c>
      <c r="T14" s="117">
        <v>0</v>
      </c>
      <c r="U14" s="117">
        <v>0</v>
      </c>
      <c r="V14" s="117">
        <v>0</v>
      </c>
      <c r="W14" s="117">
        <v>0</v>
      </c>
      <c r="X14" s="117">
        <v>0.11</v>
      </c>
      <c r="Y14" s="117">
        <v>0.11</v>
      </c>
      <c r="Z14" s="117">
        <v>0.11</v>
      </c>
      <c r="AA14" s="117">
        <v>0</v>
      </c>
      <c r="AB14" s="117">
        <v>0</v>
      </c>
      <c r="AC14" s="117">
        <v>0</v>
      </c>
    </row>
    <row r="15" spans="1:29" s="20" customFormat="1" ht="50.1" customHeight="1" x14ac:dyDescent="0.55000000000000004">
      <c r="A15" s="56">
        <v>3</v>
      </c>
      <c r="B15" s="101" t="s">
        <v>158</v>
      </c>
      <c r="C15" s="117">
        <v>1.08</v>
      </c>
      <c r="D15" s="117">
        <v>1.08</v>
      </c>
      <c r="E15" s="117">
        <v>0</v>
      </c>
      <c r="F15" s="117">
        <v>13.45</v>
      </c>
      <c r="G15" s="117">
        <v>6.05</v>
      </c>
      <c r="H15" s="117">
        <v>2.4700000000000002</v>
      </c>
      <c r="I15" s="117">
        <v>4.42</v>
      </c>
      <c r="J15" s="117">
        <v>0.5</v>
      </c>
      <c r="K15" s="117">
        <v>0.21</v>
      </c>
      <c r="L15" s="117">
        <v>3.3</v>
      </c>
      <c r="M15" s="117">
        <v>1.87</v>
      </c>
      <c r="N15" s="117">
        <v>1.52</v>
      </c>
      <c r="O15" s="117">
        <v>11.5</v>
      </c>
      <c r="P15" s="117">
        <v>6.95</v>
      </c>
      <c r="Q15" s="117">
        <v>5.65</v>
      </c>
      <c r="R15" s="117">
        <v>0</v>
      </c>
      <c r="S15" s="117">
        <v>0</v>
      </c>
      <c r="T15" s="117">
        <v>0</v>
      </c>
      <c r="U15" s="117">
        <v>0</v>
      </c>
      <c r="V15" s="117">
        <v>0</v>
      </c>
      <c r="W15" s="117">
        <v>0</v>
      </c>
      <c r="X15" s="117">
        <v>0</v>
      </c>
      <c r="Y15" s="117">
        <v>0</v>
      </c>
      <c r="Z15" s="117">
        <v>0</v>
      </c>
      <c r="AA15" s="117">
        <v>0</v>
      </c>
      <c r="AB15" s="117">
        <v>0</v>
      </c>
      <c r="AC15" s="117">
        <v>0</v>
      </c>
    </row>
    <row r="16" spans="1:29" ht="50.1" customHeight="1" x14ac:dyDescent="0.5">
      <c r="A16" s="56">
        <v>4</v>
      </c>
      <c r="B16" s="101" t="s">
        <v>159</v>
      </c>
      <c r="C16" s="117">
        <v>0</v>
      </c>
      <c r="D16" s="117">
        <v>0</v>
      </c>
      <c r="E16" s="117">
        <v>0</v>
      </c>
      <c r="F16" s="117">
        <v>5.34</v>
      </c>
      <c r="G16" s="117">
        <v>4.26</v>
      </c>
      <c r="H16" s="117">
        <v>0</v>
      </c>
      <c r="I16" s="117">
        <v>4.16</v>
      </c>
      <c r="J16" s="117">
        <v>2.4</v>
      </c>
      <c r="K16" s="117">
        <v>1.67</v>
      </c>
      <c r="L16" s="117">
        <v>0.57999999999999996</v>
      </c>
      <c r="M16" s="117">
        <v>0</v>
      </c>
      <c r="N16" s="117">
        <v>0</v>
      </c>
      <c r="O16" s="117">
        <v>0.19</v>
      </c>
      <c r="P16" s="117">
        <v>0.19</v>
      </c>
      <c r="Q16" s="117">
        <v>0.04</v>
      </c>
      <c r="R16" s="117">
        <v>0</v>
      </c>
      <c r="S16" s="117">
        <v>0</v>
      </c>
      <c r="T16" s="117">
        <v>0</v>
      </c>
      <c r="U16" s="117">
        <v>0</v>
      </c>
      <c r="V16" s="117">
        <v>0</v>
      </c>
      <c r="W16" s="117">
        <v>0</v>
      </c>
      <c r="X16" s="117">
        <v>0</v>
      </c>
      <c r="Y16" s="117">
        <v>0</v>
      </c>
      <c r="Z16" s="117">
        <v>0</v>
      </c>
      <c r="AA16" s="117">
        <v>0</v>
      </c>
      <c r="AB16" s="117">
        <v>0</v>
      </c>
      <c r="AC16" s="117">
        <v>0</v>
      </c>
    </row>
    <row r="17" spans="1:29" ht="50.1" customHeight="1" x14ac:dyDescent="0.5">
      <c r="A17" s="56">
        <v>5</v>
      </c>
      <c r="B17" s="102" t="s">
        <v>160</v>
      </c>
      <c r="C17" s="117">
        <v>0</v>
      </c>
      <c r="D17" s="117">
        <v>0</v>
      </c>
      <c r="E17" s="117">
        <v>0</v>
      </c>
      <c r="F17" s="117">
        <v>0</v>
      </c>
      <c r="G17" s="117">
        <v>0</v>
      </c>
      <c r="H17" s="117">
        <v>0</v>
      </c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7">
        <v>0</v>
      </c>
      <c r="S17" s="117">
        <v>0</v>
      </c>
      <c r="T17" s="117">
        <v>0</v>
      </c>
      <c r="U17" s="117">
        <v>0</v>
      </c>
      <c r="V17" s="117">
        <v>0</v>
      </c>
      <c r="W17" s="117">
        <v>0</v>
      </c>
      <c r="X17" s="117">
        <v>0</v>
      </c>
      <c r="Y17" s="117">
        <v>0</v>
      </c>
      <c r="Z17" s="117">
        <v>0</v>
      </c>
      <c r="AA17" s="117">
        <v>0</v>
      </c>
      <c r="AB17" s="117">
        <v>0</v>
      </c>
      <c r="AC17" s="117">
        <v>0</v>
      </c>
    </row>
    <row r="18" spans="1:29" ht="50.1" customHeight="1" x14ac:dyDescent="0.5">
      <c r="A18" s="55">
        <v>6</v>
      </c>
      <c r="B18" s="101" t="s">
        <v>161</v>
      </c>
      <c r="C18" s="117">
        <v>0</v>
      </c>
      <c r="D18" s="117">
        <v>0</v>
      </c>
      <c r="E18" s="117">
        <v>0</v>
      </c>
      <c r="F18" s="117">
        <v>3.07</v>
      </c>
      <c r="G18" s="117">
        <v>0</v>
      </c>
      <c r="H18" s="117">
        <v>0</v>
      </c>
      <c r="I18" s="117">
        <v>0</v>
      </c>
      <c r="J18" s="117">
        <v>0</v>
      </c>
      <c r="K18" s="117">
        <v>0</v>
      </c>
      <c r="L18" s="117">
        <v>1.77</v>
      </c>
      <c r="M18" s="117">
        <v>1.45</v>
      </c>
      <c r="N18" s="117">
        <v>1.31</v>
      </c>
      <c r="O18" s="117">
        <v>1.22</v>
      </c>
      <c r="P18" s="117">
        <v>1.1299999999999999</v>
      </c>
      <c r="Q18" s="117">
        <v>1.1299999999999999</v>
      </c>
      <c r="R18" s="117">
        <v>0</v>
      </c>
      <c r="S18" s="117">
        <v>0</v>
      </c>
      <c r="T18" s="117">
        <v>0</v>
      </c>
      <c r="U18" s="117">
        <v>0</v>
      </c>
      <c r="V18" s="117">
        <v>0</v>
      </c>
      <c r="W18" s="117">
        <v>0</v>
      </c>
      <c r="X18" s="117">
        <v>0.13</v>
      </c>
      <c r="Y18" s="117">
        <v>0.13</v>
      </c>
      <c r="Z18" s="117">
        <v>0.13</v>
      </c>
      <c r="AA18" s="117">
        <v>0</v>
      </c>
      <c r="AB18" s="117">
        <v>0</v>
      </c>
      <c r="AC18" s="117">
        <v>0</v>
      </c>
    </row>
    <row r="19" spans="1:29" ht="50.1" customHeight="1" x14ac:dyDescent="0.5">
      <c r="A19" s="55">
        <v>7</v>
      </c>
      <c r="B19" s="102" t="s">
        <v>162</v>
      </c>
      <c r="C19" s="117">
        <v>0</v>
      </c>
      <c r="D19" s="117">
        <v>0</v>
      </c>
      <c r="E19" s="117">
        <v>0</v>
      </c>
      <c r="F19" s="117">
        <v>0.94</v>
      </c>
      <c r="G19" s="117">
        <v>0.94</v>
      </c>
      <c r="H19" s="117">
        <v>0</v>
      </c>
      <c r="I19" s="117">
        <v>8.59</v>
      </c>
      <c r="J19" s="117">
        <v>4.4400000000000004</v>
      </c>
      <c r="K19" s="117">
        <v>0.56000000000000005</v>
      </c>
      <c r="L19" s="117">
        <v>1.05</v>
      </c>
      <c r="M19" s="117">
        <v>0.4</v>
      </c>
      <c r="N19" s="117">
        <v>0.27</v>
      </c>
      <c r="O19" s="117">
        <v>9.8000000000000007</v>
      </c>
      <c r="P19" s="117">
        <v>1.41</v>
      </c>
      <c r="Q19" s="117">
        <v>1.35</v>
      </c>
      <c r="R19" s="117">
        <v>0</v>
      </c>
      <c r="S19" s="117">
        <v>0</v>
      </c>
      <c r="T19" s="117">
        <v>0</v>
      </c>
      <c r="U19" s="117">
        <v>0</v>
      </c>
      <c r="V19" s="117">
        <v>0</v>
      </c>
      <c r="W19" s="117">
        <v>0</v>
      </c>
      <c r="X19" s="117">
        <v>0.06</v>
      </c>
      <c r="Y19" s="117">
        <v>0.06</v>
      </c>
      <c r="Z19" s="117">
        <v>0.06</v>
      </c>
      <c r="AA19" s="117">
        <v>0</v>
      </c>
      <c r="AB19" s="117">
        <v>0</v>
      </c>
      <c r="AC19" s="117">
        <v>0</v>
      </c>
    </row>
    <row r="20" spans="1:29" ht="50.1" customHeight="1" x14ac:dyDescent="0.5">
      <c r="A20" s="55">
        <v>8</v>
      </c>
      <c r="B20" s="101" t="s">
        <v>163</v>
      </c>
      <c r="C20" s="117">
        <v>1.34</v>
      </c>
      <c r="D20" s="117">
        <v>0</v>
      </c>
      <c r="E20" s="117">
        <v>0</v>
      </c>
      <c r="F20" s="117">
        <v>2.59</v>
      </c>
      <c r="G20" s="117">
        <v>0</v>
      </c>
      <c r="H20" s="117">
        <v>0</v>
      </c>
      <c r="I20" s="117">
        <v>1.51</v>
      </c>
      <c r="J20" s="117">
        <v>0</v>
      </c>
      <c r="K20" s="117">
        <v>0</v>
      </c>
      <c r="L20" s="117">
        <v>5.61</v>
      </c>
      <c r="M20" s="117">
        <v>3.04</v>
      </c>
      <c r="N20" s="117">
        <v>3.04</v>
      </c>
      <c r="O20" s="117">
        <v>13.83</v>
      </c>
      <c r="P20" s="117">
        <v>4.18</v>
      </c>
      <c r="Q20" s="117">
        <v>4.18</v>
      </c>
      <c r="R20" s="117">
        <v>0</v>
      </c>
      <c r="S20" s="117">
        <v>0</v>
      </c>
      <c r="T20" s="117">
        <v>0</v>
      </c>
      <c r="U20" s="117">
        <v>0</v>
      </c>
      <c r="V20" s="117">
        <v>0</v>
      </c>
      <c r="W20" s="117">
        <v>0</v>
      </c>
      <c r="X20" s="117">
        <v>0</v>
      </c>
      <c r="Y20" s="117">
        <v>0</v>
      </c>
      <c r="Z20" s="117">
        <v>0</v>
      </c>
      <c r="AA20" s="117">
        <v>0</v>
      </c>
      <c r="AB20" s="117">
        <v>0</v>
      </c>
      <c r="AC20" s="117">
        <v>0</v>
      </c>
    </row>
    <row r="21" spans="1:29" ht="50.1" customHeight="1" x14ac:dyDescent="0.5">
      <c r="A21" s="55">
        <v>9</v>
      </c>
      <c r="B21" s="101" t="s">
        <v>164</v>
      </c>
      <c r="C21" s="117">
        <v>0</v>
      </c>
      <c r="D21" s="117">
        <v>0</v>
      </c>
      <c r="E21" s="117">
        <v>0</v>
      </c>
      <c r="F21" s="117">
        <v>0</v>
      </c>
      <c r="G21" s="117">
        <v>0</v>
      </c>
      <c r="H21" s="117">
        <v>0</v>
      </c>
      <c r="I21" s="117">
        <v>12.76</v>
      </c>
      <c r="J21" s="117">
        <v>7.71</v>
      </c>
      <c r="K21" s="117">
        <v>7.71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0</v>
      </c>
      <c r="R21" s="117">
        <v>0</v>
      </c>
      <c r="S21" s="117">
        <v>0</v>
      </c>
      <c r="T21" s="117">
        <v>0</v>
      </c>
      <c r="U21" s="117">
        <v>0</v>
      </c>
      <c r="V21" s="117">
        <v>0</v>
      </c>
      <c r="W21" s="117">
        <v>0</v>
      </c>
      <c r="X21" s="117">
        <v>0</v>
      </c>
      <c r="Y21" s="117">
        <v>0</v>
      </c>
      <c r="Z21" s="117">
        <v>0</v>
      </c>
      <c r="AA21" s="117">
        <v>0</v>
      </c>
      <c r="AB21" s="117">
        <v>0</v>
      </c>
      <c r="AC21" s="117">
        <v>0</v>
      </c>
    </row>
    <row r="22" spans="1:29" ht="50.1" customHeight="1" x14ac:dyDescent="0.5">
      <c r="A22" s="56">
        <v>10</v>
      </c>
      <c r="B22" s="102" t="s">
        <v>165</v>
      </c>
      <c r="C22" s="117">
        <v>0</v>
      </c>
      <c r="D22" s="117">
        <v>0</v>
      </c>
      <c r="E22" s="117">
        <v>0</v>
      </c>
      <c r="F22" s="117">
        <v>20.079999999999998</v>
      </c>
      <c r="G22" s="117">
        <v>9.43</v>
      </c>
      <c r="H22" s="117">
        <v>0</v>
      </c>
      <c r="I22" s="117">
        <v>2.46</v>
      </c>
      <c r="J22" s="117">
        <v>2.46</v>
      </c>
      <c r="K22" s="117">
        <v>2.46</v>
      </c>
      <c r="L22" s="117">
        <v>0.17</v>
      </c>
      <c r="M22" s="117">
        <v>0.11</v>
      </c>
      <c r="N22" s="117">
        <v>0.11</v>
      </c>
      <c r="O22" s="117">
        <v>1.38</v>
      </c>
      <c r="P22" s="117">
        <v>0.86</v>
      </c>
      <c r="Q22" s="117">
        <v>0.86</v>
      </c>
      <c r="R22" s="117">
        <v>0</v>
      </c>
      <c r="S22" s="117">
        <v>0</v>
      </c>
      <c r="T22" s="117">
        <v>0</v>
      </c>
      <c r="U22" s="117">
        <v>0</v>
      </c>
      <c r="V22" s="117">
        <v>0</v>
      </c>
      <c r="W22" s="117">
        <v>0</v>
      </c>
      <c r="X22" s="117">
        <v>0</v>
      </c>
      <c r="Y22" s="117">
        <v>0</v>
      </c>
      <c r="Z22" s="117">
        <v>0</v>
      </c>
      <c r="AA22" s="117">
        <v>0</v>
      </c>
      <c r="AB22" s="117">
        <v>0</v>
      </c>
      <c r="AC22" s="117">
        <v>0</v>
      </c>
    </row>
    <row r="23" spans="1:29" ht="50.1" customHeight="1" x14ac:dyDescent="0.5">
      <c r="A23" s="56">
        <v>11</v>
      </c>
      <c r="B23" s="102" t="s">
        <v>166</v>
      </c>
      <c r="C23" s="117">
        <v>4.45</v>
      </c>
      <c r="D23" s="117">
        <v>4.45</v>
      </c>
      <c r="E23" s="117">
        <v>0</v>
      </c>
      <c r="F23" s="117">
        <v>35.590000000000003</v>
      </c>
      <c r="G23" s="117">
        <v>10.61</v>
      </c>
      <c r="H23" s="117">
        <v>0</v>
      </c>
      <c r="I23" s="117">
        <v>0.38</v>
      </c>
      <c r="J23" s="117">
        <v>0.38</v>
      </c>
      <c r="K23" s="117">
        <v>0.21</v>
      </c>
      <c r="L23" s="117">
        <v>3.65</v>
      </c>
      <c r="M23" s="117">
        <v>2.97</v>
      </c>
      <c r="N23" s="117">
        <v>2.74</v>
      </c>
      <c r="O23" s="117">
        <v>3.8</v>
      </c>
      <c r="P23" s="117">
        <v>3.8</v>
      </c>
      <c r="Q23" s="117">
        <v>3.8</v>
      </c>
      <c r="R23" s="117">
        <v>0</v>
      </c>
      <c r="S23" s="117">
        <v>0</v>
      </c>
      <c r="T23" s="117">
        <v>0</v>
      </c>
      <c r="U23" s="117">
        <v>0</v>
      </c>
      <c r="V23" s="117">
        <v>0</v>
      </c>
      <c r="W23" s="117">
        <v>0</v>
      </c>
      <c r="X23" s="117">
        <v>0.47</v>
      </c>
      <c r="Y23" s="117">
        <v>0.47</v>
      </c>
      <c r="Z23" s="117">
        <v>0.47</v>
      </c>
      <c r="AA23" s="117">
        <v>0</v>
      </c>
      <c r="AB23" s="117">
        <v>0</v>
      </c>
      <c r="AC23" s="117">
        <v>0</v>
      </c>
    </row>
    <row r="24" spans="1:29" ht="50.1" customHeight="1" x14ac:dyDescent="0.5">
      <c r="A24" s="55">
        <v>12</v>
      </c>
      <c r="B24" s="102" t="s">
        <v>167</v>
      </c>
      <c r="C24" s="117">
        <v>0</v>
      </c>
      <c r="D24" s="117">
        <v>0</v>
      </c>
      <c r="E24" s="117">
        <v>0</v>
      </c>
      <c r="F24" s="117">
        <v>6.61</v>
      </c>
      <c r="G24" s="117">
        <v>0.61</v>
      </c>
      <c r="H24" s="117">
        <v>0</v>
      </c>
      <c r="I24" s="117">
        <v>0.03</v>
      </c>
      <c r="J24" s="117">
        <v>0.03</v>
      </c>
      <c r="K24" s="117">
        <v>0.03</v>
      </c>
      <c r="L24" s="117">
        <v>0</v>
      </c>
      <c r="M24" s="117">
        <v>0</v>
      </c>
      <c r="N24" s="117">
        <v>0</v>
      </c>
      <c r="O24" s="117">
        <v>6.3</v>
      </c>
      <c r="P24" s="117">
        <v>0.99</v>
      </c>
      <c r="Q24" s="117">
        <v>0.99</v>
      </c>
      <c r="R24" s="117">
        <v>0</v>
      </c>
      <c r="S24" s="117">
        <v>0</v>
      </c>
      <c r="T24" s="117">
        <v>0</v>
      </c>
      <c r="U24" s="117">
        <v>0</v>
      </c>
      <c r="V24" s="117">
        <v>0</v>
      </c>
      <c r="W24" s="117">
        <v>0</v>
      </c>
      <c r="X24" s="117">
        <v>1.36</v>
      </c>
      <c r="Y24" s="117">
        <v>0.57999999999999996</v>
      </c>
      <c r="Z24" s="117">
        <v>0.57999999999999996</v>
      </c>
      <c r="AA24" s="117">
        <v>0.78</v>
      </c>
      <c r="AB24" s="117">
        <v>0</v>
      </c>
      <c r="AC24" s="117">
        <v>0</v>
      </c>
    </row>
    <row r="25" spans="1:29" ht="50.1" customHeight="1" x14ac:dyDescent="0.5">
      <c r="A25" s="55">
        <v>13</v>
      </c>
      <c r="B25" s="101" t="s">
        <v>168</v>
      </c>
      <c r="C25" s="117">
        <v>7.29</v>
      </c>
      <c r="D25" s="117">
        <v>5.68</v>
      </c>
      <c r="E25" s="117">
        <v>0</v>
      </c>
      <c r="F25" s="117">
        <v>0</v>
      </c>
      <c r="G25" s="117">
        <v>0</v>
      </c>
      <c r="H25" s="117">
        <v>0</v>
      </c>
      <c r="I25" s="117">
        <v>1.1299999999999999</v>
      </c>
      <c r="J25" s="117">
        <v>0.66</v>
      </c>
      <c r="K25" s="117">
        <v>0.66</v>
      </c>
      <c r="L25" s="117">
        <v>1.44</v>
      </c>
      <c r="M25" s="117">
        <v>1.23</v>
      </c>
      <c r="N25" s="117">
        <v>0.91</v>
      </c>
      <c r="O25" s="117">
        <v>2.0099999999999998</v>
      </c>
      <c r="P25" s="117">
        <v>1.91</v>
      </c>
      <c r="Q25" s="117">
        <v>1.91</v>
      </c>
      <c r="R25" s="117">
        <v>0</v>
      </c>
      <c r="S25" s="117">
        <v>0</v>
      </c>
      <c r="T25" s="117">
        <v>0</v>
      </c>
      <c r="U25" s="117">
        <v>0</v>
      </c>
      <c r="V25" s="117">
        <v>0</v>
      </c>
      <c r="W25" s="117">
        <v>0</v>
      </c>
      <c r="X25" s="117">
        <v>0</v>
      </c>
      <c r="Y25" s="117">
        <v>0</v>
      </c>
      <c r="Z25" s="117">
        <v>0</v>
      </c>
      <c r="AA25" s="117">
        <v>0</v>
      </c>
      <c r="AB25" s="117">
        <v>0</v>
      </c>
      <c r="AC25" s="117">
        <v>0</v>
      </c>
    </row>
    <row r="26" spans="1:29" ht="50.1" customHeight="1" x14ac:dyDescent="0.5">
      <c r="A26" s="55">
        <v>14</v>
      </c>
      <c r="B26" s="102" t="s">
        <v>169</v>
      </c>
      <c r="C26" s="117">
        <v>0</v>
      </c>
      <c r="D26" s="117">
        <v>0</v>
      </c>
      <c r="E26" s="117">
        <v>0</v>
      </c>
      <c r="F26" s="117">
        <v>0.81</v>
      </c>
      <c r="G26" s="117">
        <v>0.81</v>
      </c>
      <c r="H26" s="117">
        <v>0</v>
      </c>
      <c r="I26" s="117">
        <v>1.25</v>
      </c>
      <c r="J26" s="117">
        <v>1.1100000000000001</v>
      </c>
      <c r="K26" s="117">
        <v>0.54</v>
      </c>
      <c r="L26" s="117">
        <v>3.16</v>
      </c>
      <c r="M26" s="117">
        <v>0.83</v>
      </c>
      <c r="N26" s="117">
        <v>0.77</v>
      </c>
      <c r="O26" s="117">
        <v>0</v>
      </c>
      <c r="P26" s="117">
        <v>0</v>
      </c>
      <c r="Q26" s="117">
        <v>0</v>
      </c>
      <c r="R26" s="117">
        <v>0</v>
      </c>
      <c r="S26" s="117">
        <v>0</v>
      </c>
      <c r="T26" s="117">
        <v>0</v>
      </c>
      <c r="U26" s="117">
        <v>0</v>
      </c>
      <c r="V26" s="117">
        <v>0</v>
      </c>
      <c r="W26" s="117">
        <v>0</v>
      </c>
      <c r="X26" s="117">
        <v>0</v>
      </c>
      <c r="Y26" s="117">
        <v>0</v>
      </c>
      <c r="Z26" s="117">
        <v>0</v>
      </c>
      <c r="AA26" s="117">
        <v>0</v>
      </c>
      <c r="AB26" s="117">
        <v>0</v>
      </c>
      <c r="AC26" s="117">
        <v>0</v>
      </c>
    </row>
    <row r="27" spans="1:29" ht="50.1" customHeight="1" x14ac:dyDescent="0.5">
      <c r="A27" s="55">
        <v>15</v>
      </c>
      <c r="B27" s="101" t="s">
        <v>170</v>
      </c>
      <c r="C27" s="117">
        <v>0</v>
      </c>
      <c r="D27" s="117">
        <v>0</v>
      </c>
      <c r="E27" s="117">
        <v>0</v>
      </c>
      <c r="F27" s="117">
        <v>0</v>
      </c>
      <c r="G27" s="117">
        <v>0</v>
      </c>
      <c r="H27" s="117">
        <v>0</v>
      </c>
      <c r="I27" s="117">
        <v>5.93</v>
      </c>
      <c r="J27" s="117">
        <v>3.38</v>
      </c>
      <c r="K27" s="117">
        <v>1.97</v>
      </c>
      <c r="L27" s="117">
        <v>0.09</v>
      </c>
      <c r="M27" s="117">
        <v>0.11</v>
      </c>
      <c r="N27" s="117">
        <v>0.11</v>
      </c>
      <c r="O27" s="117">
        <v>0</v>
      </c>
      <c r="P27" s="117">
        <v>0</v>
      </c>
      <c r="Q27" s="117">
        <v>0</v>
      </c>
      <c r="R27" s="117">
        <v>0</v>
      </c>
      <c r="S27" s="117">
        <v>0</v>
      </c>
      <c r="T27" s="117">
        <v>0</v>
      </c>
      <c r="U27" s="117">
        <v>0</v>
      </c>
      <c r="V27" s="117">
        <v>0</v>
      </c>
      <c r="W27" s="117">
        <v>0</v>
      </c>
      <c r="X27" s="117">
        <v>0</v>
      </c>
      <c r="Y27" s="117">
        <v>0</v>
      </c>
      <c r="Z27" s="117">
        <v>0</v>
      </c>
      <c r="AA27" s="117">
        <v>0</v>
      </c>
      <c r="AB27" s="117">
        <v>0</v>
      </c>
      <c r="AC27" s="117">
        <v>0</v>
      </c>
    </row>
    <row r="28" spans="1:29" ht="50.1" customHeight="1" x14ac:dyDescent="0.5">
      <c r="A28" s="55">
        <v>16</v>
      </c>
      <c r="B28" s="102" t="s">
        <v>171</v>
      </c>
      <c r="C28" s="117">
        <v>15.6</v>
      </c>
      <c r="D28" s="117">
        <v>0</v>
      </c>
      <c r="E28" s="117">
        <v>0</v>
      </c>
      <c r="F28" s="117">
        <v>0</v>
      </c>
      <c r="G28" s="117">
        <v>0</v>
      </c>
      <c r="H28" s="117">
        <v>0</v>
      </c>
      <c r="I28" s="117">
        <v>7.2</v>
      </c>
      <c r="J28" s="117">
        <v>3.36</v>
      </c>
      <c r="K28" s="117">
        <v>2.4</v>
      </c>
      <c r="L28" s="117">
        <v>2.7</v>
      </c>
      <c r="M28" s="117">
        <v>2.0499999999999998</v>
      </c>
      <c r="N28" s="117">
        <v>1.01</v>
      </c>
      <c r="O28" s="117">
        <v>0.11</v>
      </c>
      <c r="P28" s="117">
        <v>0.11</v>
      </c>
      <c r="Q28" s="117">
        <v>0.11</v>
      </c>
      <c r="R28" s="117">
        <v>0</v>
      </c>
      <c r="S28" s="117">
        <v>0</v>
      </c>
      <c r="T28" s="117">
        <v>0</v>
      </c>
      <c r="U28" s="117">
        <v>0</v>
      </c>
      <c r="V28" s="117">
        <v>0</v>
      </c>
      <c r="W28" s="117">
        <v>0</v>
      </c>
      <c r="X28" s="117">
        <v>0.24</v>
      </c>
      <c r="Y28" s="117">
        <v>0.24</v>
      </c>
      <c r="Z28" s="117">
        <v>0.24</v>
      </c>
      <c r="AA28" s="117">
        <v>0</v>
      </c>
      <c r="AB28" s="117">
        <v>0</v>
      </c>
      <c r="AC28" s="117">
        <v>0</v>
      </c>
    </row>
    <row r="29" spans="1:29" ht="50.1" customHeight="1" x14ac:dyDescent="0.5">
      <c r="A29" s="55">
        <v>17</v>
      </c>
      <c r="B29" s="102" t="s">
        <v>172</v>
      </c>
      <c r="C29" s="117">
        <v>0</v>
      </c>
      <c r="D29" s="117">
        <v>0</v>
      </c>
      <c r="E29" s="117">
        <v>0</v>
      </c>
      <c r="F29" s="117">
        <v>0.82</v>
      </c>
      <c r="G29" s="117">
        <v>1.06</v>
      </c>
      <c r="H29" s="117">
        <v>0.77</v>
      </c>
      <c r="I29" s="117">
        <v>0.86</v>
      </c>
      <c r="J29" s="117">
        <v>0.19</v>
      </c>
      <c r="K29" s="117">
        <v>0.14000000000000001</v>
      </c>
      <c r="L29" s="117">
        <v>52.03</v>
      </c>
      <c r="M29" s="117">
        <v>7.42</v>
      </c>
      <c r="N29" s="117">
        <v>5.98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7">
        <v>0</v>
      </c>
      <c r="U29" s="117">
        <v>0</v>
      </c>
      <c r="V29" s="117">
        <v>0</v>
      </c>
      <c r="W29" s="117">
        <v>0</v>
      </c>
      <c r="X29" s="117">
        <v>0</v>
      </c>
      <c r="Y29" s="117">
        <v>0</v>
      </c>
      <c r="Z29" s="117">
        <v>0</v>
      </c>
      <c r="AA29" s="117">
        <v>0</v>
      </c>
      <c r="AB29" s="117">
        <v>0</v>
      </c>
      <c r="AC29" s="117">
        <v>0</v>
      </c>
    </row>
    <row r="30" spans="1:29" ht="49.5" customHeight="1" x14ac:dyDescent="0.5">
      <c r="A30" s="56">
        <v>18</v>
      </c>
      <c r="B30" s="101" t="s">
        <v>173</v>
      </c>
      <c r="C30" s="117">
        <v>3.7</v>
      </c>
      <c r="D30" s="117">
        <v>1.36</v>
      </c>
      <c r="E30" s="117">
        <v>0</v>
      </c>
      <c r="F30" s="117">
        <v>4.18</v>
      </c>
      <c r="G30" s="117">
        <v>2.31</v>
      </c>
      <c r="H30" s="117">
        <v>0.77</v>
      </c>
      <c r="I30" s="117">
        <v>3.84</v>
      </c>
      <c r="J30" s="117">
        <v>2.4300000000000002</v>
      </c>
      <c r="K30" s="117">
        <v>1.94</v>
      </c>
      <c r="L30" s="117">
        <v>0.56000000000000005</v>
      </c>
      <c r="M30" s="117">
        <v>0.5</v>
      </c>
      <c r="N30" s="117">
        <v>0.5</v>
      </c>
      <c r="O30" s="117">
        <v>5.33</v>
      </c>
      <c r="P30" s="117">
        <v>3.63</v>
      </c>
      <c r="Q30" s="117">
        <v>3.63</v>
      </c>
      <c r="R30" s="117">
        <v>0</v>
      </c>
      <c r="S30" s="117">
        <v>0</v>
      </c>
      <c r="T30" s="117">
        <v>0</v>
      </c>
      <c r="U30" s="117">
        <v>0</v>
      </c>
      <c r="V30" s="117">
        <v>0</v>
      </c>
      <c r="W30" s="117">
        <v>0</v>
      </c>
      <c r="X30" s="117">
        <v>0.12</v>
      </c>
      <c r="Y30" s="117">
        <v>0.12</v>
      </c>
      <c r="Z30" s="117">
        <v>0.12</v>
      </c>
      <c r="AA30" s="117">
        <v>0</v>
      </c>
      <c r="AB30" s="117">
        <v>0</v>
      </c>
      <c r="AC30" s="117">
        <v>0</v>
      </c>
    </row>
    <row r="31" spans="1:29" ht="50.1" customHeight="1" x14ac:dyDescent="0.5">
      <c r="A31" s="57"/>
      <c r="B31" s="16" t="s">
        <v>174</v>
      </c>
      <c r="C31" s="61">
        <f t="shared" ref="C31:AC31" si="2">SUM(C32:C42)</f>
        <v>132.87</v>
      </c>
      <c r="D31" s="61">
        <f t="shared" si="2"/>
        <v>79.55</v>
      </c>
      <c r="E31" s="61">
        <f t="shared" si="2"/>
        <v>3.74</v>
      </c>
      <c r="F31" s="61">
        <f t="shared" si="2"/>
        <v>67.759999999999991</v>
      </c>
      <c r="G31" s="61">
        <f t="shared" si="2"/>
        <v>12.01</v>
      </c>
      <c r="H31" s="61">
        <f t="shared" si="2"/>
        <v>1.37</v>
      </c>
      <c r="I31" s="61">
        <f t="shared" si="2"/>
        <v>24.729999999999997</v>
      </c>
      <c r="J31" s="61">
        <f t="shared" si="2"/>
        <v>10.09</v>
      </c>
      <c r="K31" s="61">
        <f t="shared" si="2"/>
        <v>8.7800000000000011</v>
      </c>
      <c r="L31" s="61">
        <f t="shared" si="2"/>
        <v>116.45</v>
      </c>
      <c r="M31" s="61">
        <f t="shared" si="2"/>
        <v>65.05</v>
      </c>
      <c r="N31" s="61">
        <f t="shared" si="2"/>
        <v>51.38</v>
      </c>
      <c r="O31" s="61">
        <f t="shared" si="2"/>
        <v>50.77</v>
      </c>
      <c r="P31" s="61">
        <f t="shared" si="2"/>
        <v>22.98</v>
      </c>
      <c r="Q31" s="61">
        <f t="shared" si="2"/>
        <v>21.64</v>
      </c>
      <c r="R31" s="61">
        <f t="shared" si="2"/>
        <v>0</v>
      </c>
      <c r="S31" s="61">
        <f t="shared" si="2"/>
        <v>0</v>
      </c>
      <c r="T31" s="61">
        <f t="shared" si="2"/>
        <v>0</v>
      </c>
      <c r="U31" s="61">
        <f t="shared" si="2"/>
        <v>0</v>
      </c>
      <c r="V31" s="61">
        <f t="shared" si="2"/>
        <v>0</v>
      </c>
      <c r="W31" s="61">
        <f t="shared" si="2"/>
        <v>0</v>
      </c>
      <c r="X31" s="61">
        <f t="shared" si="2"/>
        <v>4.2200000000000006</v>
      </c>
      <c r="Y31" s="61">
        <f t="shared" si="2"/>
        <v>3.02</v>
      </c>
      <c r="Z31" s="61">
        <f t="shared" si="2"/>
        <v>2.44</v>
      </c>
      <c r="AA31" s="61">
        <f t="shared" si="2"/>
        <v>0.11</v>
      </c>
      <c r="AB31" s="61">
        <f t="shared" si="2"/>
        <v>0.2</v>
      </c>
      <c r="AC31" s="61">
        <f t="shared" si="2"/>
        <v>0.2</v>
      </c>
    </row>
    <row r="32" spans="1:29" ht="50.1" customHeight="1" x14ac:dyDescent="0.5">
      <c r="A32" s="56">
        <v>19</v>
      </c>
      <c r="B32" s="101" t="s">
        <v>175</v>
      </c>
      <c r="C32" s="117">
        <v>119.98</v>
      </c>
      <c r="D32" s="117">
        <v>76.14</v>
      </c>
      <c r="E32" s="117">
        <v>3.74</v>
      </c>
      <c r="F32" s="117">
        <v>0.2</v>
      </c>
      <c r="G32" s="117">
        <v>0</v>
      </c>
      <c r="H32" s="117">
        <v>0</v>
      </c>
      <c r="I32" s="117">
        <v>0</v>
      </c>
      <c r="J32" s="117">
        <v>0</v>
      </c>
      <c r="K32" s="117">
        <v>0</v>
      </c>
      <c r="L32" s="117">
        <v>0.62</v>
      </c>
      <c r="M32" s="117">
        <v>0</v>
      </c>
      <c r="N32" s="117">
        <v>0</v>
      </c>
      <c r="O32" s="117">
        <v>20.350000000000001</v>
      </c>
      <c r="P32" s="117">
        <v>9.01</v>
      </c>
      <c r="Q32" s="117">
        <v>9.01</v>
      </c>
      <c r="R32" s="117">
        <v>0</v>
      </c>
      <c r="S32" s="117">
        <v>0</v>
      </c>
      <c r="T32" s="117">
        <v>0</v>
      </c>
      <c r="U32" s="117">
        <v>0</v>
      </c>
      <c r="V32" s="117">
        <v>0</v>
      </c>
      <c r="W32" s="117">
        <v>0</v>
      </c>
      <c r="X32" s="117">
        <v>0.78</v>
      </c>
      <c r="Y32" s="117">
        <v>0.67</v>
      </c>
      <c r="Z32" s="117">
        <v>0.67</v>
      </c>
      <c r="AA32" s="117">
        <v>0</v>
      </c>
      <c r="AB32" s="117">
        <v>0</v>
      </c>
      <c r="AC32" s="117">
        <v>0</v>
      </c>
    </row>
    <row r="33" spans="1:29" ht="50.1" customHeight="1" x14ac:dyDescent="0.5">
      <c r="A33" s="55">
        <v>20</v>
      </c>
      <c r="B33" s="101" t="s">
        <v>176</v>
      </c>
      <c r="C33" s="117">
        <v>3.92</v>
      </c>
      <c r="D33" s="117">
        <v>0</v>
      </c>
      <c r="E33" s="117">
        <v>0</v>
      </c>
      <c r="F33" s="117">
        <v>1.1000000000000001</v>
      </c>
      <c r="G33" s="117">
        <v>0</v>
      </c>
      <c r="H33" s="117">
        <v>0</v>
      </c>
      <c r="I33" s="117">
        <v>3.34</v>
      </c>
      <c r="J33" s="117">
        <v>2.06</v>
      </c>
      <c r="K33" s="117">
        <v>2.06</v>
      </c>
      <c r="L33" s="117">
        <v>14.92</v>
      </c>
      <c r="M33" s="117">
        <v>11.7</v>
      </c>
      <c r="N33" s="117">
        <v>10.79</v>
      </c>
      <c r="O33" s="117">
        <v>0.98</v>
      </c>
      <c r="P33" s="117">
        <v>1.2</v>
      </c>
      <c r="Q33" s="117">
        <v>1.2</v>
      </c>
      <c r="R33" s="117">
        <v>0</v>
      </c>
      <c r="S33" s="117">
        <v>0</v>
      </c>
      <c r="T33" s="117">
        <v>0</v>
      </c>
      <c r="U33" s="117">
        <v>0</v>
      </c>
      <c r="V33" s="117">
        <v>0</v>
      </c>
      <c r="W33" s="117">
        <v>0</v>
      </c>
      <c r="X33" s="117">
        <v>0</v>
      </c>
      <c r="Y33" s="117">
        <v>0</v>
      </c>
      <c r="Z33" s="117">
        <v>0</v>
      </c>
      <c r="AA33" s="117">
        <v>0</v>
      </c>
      <c r="AB33" s="117">
        <v>0</v>
      </c>
      <c r="AC33" s="117">
        <v>0</v>
      </c>
    </row>
    <row r="34" spans="1:29" ht="50.1" customHeight="1" x14ac:dyDescent="0.5">
      <c r="A34" s="56">
        <v>21</v>
      </c>
      <c r="B34" s="101" t="s">
        <v>177</v>
      </c>
      <c r="C34" s="117">
        <v>0</v>
      </c>
      <c r="D34" s="117">
        <v>0</v>
      </c>
      <c r="E34" s="117">
        <v>0</v>
      </c>
      <c r="F34" s="117">
        <v>0</v>
      </c>
      <c r="G34" s="117">
        <v>0</v>
      </c>
      <c r="H34" s="117">
        <v>0</v>
      </c>
      <c r="I34" s="117">
        <v>0</v>
      </c>
      <c r="J34" s="117">
        <v>0</v>
      </c>
      <c r="K34" s="117">
        <v>0</v>
      </c>
      <c r="L34" s="117">
        <v>0</v>
      </c>
      <c r="M34" s="117">
        <v>0</v>
      </c>
      <c r="N34" s="117">
        <v>0</v>
      </c>
      <c r="O34" s="117">
        <v>0</v>
      </c>
      <c r="P34" s="117">
        <v>0</v>
      </c>
      <c r="Q34" s="117">
        <v>0</v>
      </c>
      <c r="R34" s="117">
        <v>0</v>
      </c>
      <c r="S34" s="117">
        <v>0</v>
      </c>
      <c r="T34" s="117">
        <v>0</v>
      </c>
      <c r="U34" s="117">
        <v>0</v>
      </c>
      <c r="V34" s="117">
        <v>0</v>
      </c>
      <c r="W34" s="117">
        <v>0</v>
      </c>
      <c r="X34" s="117">
        <v>0</v>
      </c>
      <c r="Y34" s="117">
        <v>0</v>
      </c>
      <c r="Z34" s="117">
        <v>0</v>
      </c>
      <c r="AA34" s="117">
        <v>0</v>
      </c>
      <c r="AB34" s="117">
        <v>0</v>
      </c>
      <c r="AC34" s="117">
        <v>0</v>
      </c>
    </row>
    <row r="35" spans="1:29" ht="50.1" customHeight="1" x14ac:dyDescent="0.5">
      <c r="A35" s="55">
        <v>22</v>
      </c>
      <c r="B35" s="101" t="s">
        <v>178</v>
      </c>
      <c r="C35" s="117">
        <v>0.76</v>
      </c>
      <c r="D35" s="117">
        <v>0</v>
      </c>
      <c r="E35" s="117">
        <v>0</v>
      </c>
      <c r="F35" s="117">
        <v>5.01</v>
      </c>
      <c r="G35" s="117">
        <v>2.2799999999999998</v>
      </c>
      <c r="H35" s="117">
        <v>0.05</v>
      </c>
      <c r="I35" s="117">
        <v>3.7</v>
      </c>
      <c r="J35" s="117">
        <v>1.87</v>
      </c>
      <c r="K35" s="117">
        <v>1.8</v>
      </c>
      <c r="L35" s="117">
        <v>7.84</v>
      </c>
      <c r="M35" s="117">
        <v>2.86</v>
      </c>
      <c r="N35" s="117">
        <v>2.5</v>
      </c>
      <c r="O35" s="117">
        <v>0.96</v>
      </c>
      <c r="P35" s="117">
        <v>0.13</v>
      </c>
      <c r="Q35" s="117">
        <v>0.13</v>
      </c>
      <c r="R35" s="117">
        <v>0</v>
      </c>
      <c r="S35" s="117">
        <v>0</v>
      </c>
      <c r="T35" s="117">
        <v>0</v>
      </c>
      <c r="U35" s="117">
        <v>0</v>
      </c>
      <c r="V35" s="117">
        <v>0</v>
      </c>
      <c r="W35" s="117">
        <v>0</v>
      </c>
      <c r="X35" s="117">
        <v>0</v>
      </c>
      <c r="Y35" s="117">
        <v>0</v>
      </c>
      <c r="Z35" s="117">
        <v>0</v>
      </c>
      <c r="AA35" s="117">
        <v>0</v>
      </c>
      <c r="AB35" s="117">
        <v>0</v>
      </c>
      <c r="AC35" s="117">
        <v>0</v>
      </c>
    </row>
    <row r="36" spans="1:29" ht="50.1" customHeight="1" x14ac:dyDescent="0.5">
      <c r="A36" s="55">
        <v>23</v>
      </c>
      <c r="B36" s="102" t="s">
        <v>179</v>
      </c>
      <c r="C36" s="117">
        <v>0</v>
      </c>
      <c r="D36" s="117">
        <v>0</v>
      </c>
      <c r="E36" s="117">
        <v>0</v>
      </c>
      <c r="F36" s="117">
        <v>28.79</v>
      </c>
      <c r="G36" s="117">
        <v>0</v>
      </c>
      <c r="H36" s="117">
        <v>0</v>
      </c>
      <c r="I36" s="117">
        <v>3.15</v>
      </c>
      <c r="J36" s="117">
        <v>2.3199999999999998</v>
      </c>
      <c r="K36" s="117">
        <v>1.83</v>
      </c>
      <c r="L36" s="117">
        <v>24.95</v>
      </c>
      <c r="M36" s="117">
        <v>15.51</v>
      </c>
      <c r="N36" s="117">
        <v>12.49</v>
      </c>
      <c r="O36" s="117">
        <v>1.73</v>
      </c>
      <c r="P36" s="117">
        <v>0.57999999999999996</v>
      </c>
      <c r="Q36" s="117">
        <v>0.53</v>
      </c>
      <c r="R36" s="117">
        <v>0</v>
      </c>
      <c r="S36" s="117">
        <v>0</v>
      </c>
      <c r="T36" s="117">
        <v>0</v>
      </c>
      <c r="U36" s="117">
        <v>0</v>
      </c>
      <c r="V36" s="117">
        <v>0</v>
      </c>
      <c r="W36" s="117">
        <v>0</v>
      </c>
      <c r="X36" s="117">
        <v>0.15</v>
      </c>
      <c r="Y36" s="117">
        <v>0.2</v>
      </c>
      <c r="Z36" s="117">
        <v>0.2</v>
      </c>
      <c r="AA36" s="117">
        <v>0.11</v>
      </c>
      <c r="AB36" s="117">
        <v>0.2</v>
      </c>
      <c r="AC36" s="117">
        <v>0.2</v>
      </c>
    </row>
    <row r="37" spans="1:29" ht="50.1" customHeight="1" x14ac:dyDescent="0.5">
      <c r="A37" s="56">
        <v>24</v>
      </c>
      <c r="B37" s="102" t="s">
        <v>180</v>
      </c>
      <c r="C37" s="117">
        <v>0</v>
      </c>
      <c r="D37" s="117">
        <v>0</v>
      </c>
      <c r="E37" s="117">
        <v>0</v>
      </c>
      <c r="F37" s="117">
        <v>6.68</v>
      </c>
      <c r="G37" s="117">
        <v>0.74</v>
      </c>
      <c r="H37" s="117">
        <v>0</v>
      </c>
      <c r="I37" s="117">
        <v>3.23</v>
      </c>
      <c r="J37" s="117">
        <v>1.66</v>
      </c>
      <c r="K37" s="117">
        <v>1.66</v>
      </c>
      <c r="L37" s="117">
        <v>17.04</v>
      </c>
      <c r="M37" s="117">
        <v>7.79</v>
      </c>
      <c r="N37" s="117">
        <v>6.6</v>
      </c>
      <c r="O37" s="117">
        <v>9.2799999999999994</v>
      </c>
      <c r="P37" s="117">
        <v>5.28</v>
      </c>
      <c r="Q37" s="117">
        <v>4.6500000000000004</v>
      </c>
      <c r="R37" s="117">
        <v>0</v>
      </c>
      <c r="S37" s="117">
        <v>0</v>
      </c>
      <c r="T37" s="117">
        <v>0</v>
      </c>
      <c r="U37" s="117">
        <v>0</v>
      </c>
      <c r="V37" s="117">
        <v>0</v>
      </c>
      <c r="W37" s="117">
        <v>0</v>
      </c>
      <c r="X37" s="117">
        <v>0.84</v>
      </c>
      <c r="Y37" s="117">
        <v>0.76</v>
      </c>
      <c r="Z37" s="117">
        <v>0.67</v>
      </c>
      <c r="AA37" s="117">
        <v>0</v>
      </c>
      <c r="AB37" s="117">
        <v>0</v>
      </c>
      <c r="AC37" s="117">
        <v>0</v>
      </c>
    </row>
    <row r="38" spans="1:29" ht="50.1" customHeight="1" x14ac:dyDescent="0.5">
      <c r="A38" s="56">
        <v>25</v>
      </c>
      <c r="B38" s="101" t="s">
        <v>181</v>
      </c>
      <c r="C38" s="117">
        <v>1.17</v>
      </c>
      <c r="D38" s="117">
        <v>1.17</v>
      </c>
      <c r="E38" s="117">
        <v>0</v>
      </c>
      <c r="F38" s="117">
        <v>6.5</v>
      </c>
      <c r="G38" s="117">
        <v>6.5</v>
      </c>
      <c r="H38" s="117">
        <v>0</v>
      </c>
      <c r="I38" s="117">
        <v>0</v>
      </c>
      <c r="J38" s="117">
        <v>0</v>
      </c>
      <c r="K38" s="117">
        <v>0</v>
      </c>
      <c r="L38" s="117">
        <v>0.22</v>
      </c>
      <c r="M38" s="117">
        <v>0.22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7">
        <v>0</v>
      </c>
      <c r="U38" s="117">
        <v>0</v>
      </c>
      <c r="V38" s="117">
        <v>0</v>
      </c>
      <c r="W38" s="117">
        <v>0</v>
      </c>
      <c r="X38" s="117">
        <v>0</v>
      </c>
      <c r="Y38" s="117">
        <v>0</v>
      </c>
      <c r="Z38" s="117">
        <v>0</v>
      </c>
      <c r="AA38" s="117">
        <v>0</v>
      </c>
      <c r="AB38" s="117">
        <v>0</v>
      </c>
      <c r="AC38" s="117">
        <v>0</v>
      </c>
    </row>
    <row r="39" spans="1:29" ht="50.1" customHeight="1" x14ac:dyDescent="0.5">
      <c r="A39" s="55">
        <v>26</v>
      </c>
      <c r="B39" s="101" t="s">
        <v>182</v>
      </c>
      <c r="C39" s="117">
        <v>0</v>
      </c>
      <c r="D39" s="117">
        <v>0</v>
      </c>
      <c r="E39" s="117">
        <v>0</v>
      </c>
      <c r="F39" s="117">
        <v>5.0199999999999996</v>
      </c>
      <c r="G39" s="117">
        <v>1.98</v>
      </c>
      <c r="H39" s="117">
        <v>1.32</v>
      </c>
      <c r="I39" s="117">
        <v>1.26</v>
      </c>
      <c r="J39" s="117">
        <v>1.26</v>
      </c>
      <c r="K39" s="117">
        <v>1.26</v>
      </c>
      <c r="L39" s="117">
        <v>1.81</v>
      </c>
      <c r="M39" s="117">
        <v>1.81</v>
      </c>
      <c r="N39" s="117">
        <v>1.47</v>
      </c>
      <c r="O39" s="117">
        <v>0.01</v>
      </c>
      <c r="P39" s="117">
        <v>0.01</v>
      </c>
      <c r="Q39" s="117">
        <v>0.01</v>
      </c>
      <c r="R39" s="117">
        <v>0</v>
      </c>
      <c r="S39" s="117">
        <v>0</v>
      </c>
      <c r="T39" s="117">
        <v>0</v>
      </c>
      <c r="U39" s="117">
        <v>0</v>
      </c>
      <c r="V39" s="117">
        <v>0</v>
      </c>
      <c r="W39" s="117">
        <v>0</v>
      </c>
      <c r="X39" s="117">
        <v>0</v>
      </c>
      <c r="Y39" s="117">
        <v>0</v>
      </c>
      <c r="Z39" s="117">
        <v>0</v>
      </c>
      <c r="AA39" s="117">
        <v>0</v>
      </c>
      <c r="AB39" s="117">
        <v>0</v>
      </c>
      <c r="AC39" s="117">
        <v>0</v>
      </c>
    </row>
    <row r="40" spans="1:29" ht="50.1" customHeight="1" x14ac:dyDescent="0.5">
      <c r="A40" s="55">
        <v>27</v>
      </c>
      <c r="B40" s="102" t="s">
        <v>183</v>
      </c>
      <c r="C40" s="117">
        <v>3.87</v>
      </c>
      <c r="D40" s="117">
        <v>2.2400000000000002</v>
      </c>
      <c r="E40" s="117">
        <v>0</v>
      </c>
      <c r="F40" s="117">
        <v>0</v>
      </c>
      <c r="G40" s="117">
        <v>0</v>
      </c>
      <c r="H40" s="117">
        <v>0</v>
      </c>
      <c r="I40" s="117">
        <v>1.95</v>
      </c>
      <c r="J40" s="117">
        <v>0.17</v>
      </c>
      <c r="K40" s="117">
        <v>0.17</v>
      </c>
      <c r="L40" s="117">
        <v>3.27</v>
      </c>
      <c r="M40" s="117">
        <v>1.8</v>
      </c>
      <c r="N40" s="117">
        <v>0.56999999999999995</v>
      </c>
      <c r="O40" s="117">
        <v>0</v>
      </c>
      <c r="P40" s="117">
        <v>0</v>
      </c>
      <c r="Q40" s="117">
        <v>0</v>
      </c>
      <c r="R40" s="117">
        <v>0</v>
      </c>
      <c r="S40" s="117">
        <v>0</v>
      </c>
      <c r="T40" s="117">
        <v>0</v>
      </c>
      <c r="U40" s="117">
        <v>0</v>
      </c>
      <c r="V40" s="117">
        <v>0</v>
      </c>
      <c r="W40" s="117">
        <v>0</v>
      </c>
      <c r="X40" s="117">
        <v>0</v>
      </c>
      <c r="Y40" s="117">
        <v>0</v>
      </c>
      <c r="Z40" s="117">
        <v>0</v>
      </c>
      <c r="AA40" s="117">
        <v>0</v>
      </c>
      <c r="AB40" s="117">
        <v>0</v>
      </c>
      <c r="AC40" s="117">
        <v>0</v>
      </c>
    </row>
    <row r="41" spans="1:29" ht="50.1" customHeight="1" x14ac:dyDescent="0.5">
      <c r="A41" s="55">
        <v>28</v>
      </c>
      <c r="B41" s="101" t="s">
        <v>184</v>
      </c>
      <c r="C41" s="117">
        <v>0</v>
      </c>
      <c r="D41" s="117">
        <v>0</v>
      </c>
      <c r="E41" s="117">
        <v>0</v>
      </c>
      <c r="F41" s="117">
        <v>14.46</v>
      </c>
      <c r="G41" s="117">
        <v>0.51</v>
      </c>
      <c r="H41" s="117">
        <v>0</v>
      </c>
      <c r="I41" s="117">
        <v>0</v>
      </c>
      <c r="J41" s="117">
        <v>0</v>
      </c>
      <c r="K41" s="117">
        <v>0</v>
      </c>
      <c r="L41" s="117">
        <v>26.14</v>
      </c>
      <c r="M41" s="117">
        <v>15.39</v>
      </c>
      <c r="N41" s="117">
        <v>9.6300000000000008</v>
      </c>
      <c r="O41" s="117">
        <v>2.1800000000000002</v>
      </c>
      <c r="P41" s="117">
        <v>2.1800000000000002</v>
      </c>
      <c r="Q41" s="117">
        <v>2.1800000000000002</v>
      </c>
      <c r="R41" s="117">
        <v>0</v>
      </c>
      <c r="S41" s="117">
        <v>0</v>
      </c>
      <c r="T41" s="117">
        <v>0</v>
      </c>
      <c r="U41" s="117">
        <v>0</v>
      </c>
      <c r="V41" s="117">
        <v>0</v>
      </c>
      <c r="W41" s="117">
        <v>0</v>
      </c>
      <c r="X41" s="117">
        <v>0.21</v>
      </c>
      <c r="Y41" s="117">
        <v>0.21</v>
      </c>
      <c r="Z41" s="117">
        <v>0.21</v>
      </c>
      <c r="AA41" s="117">
        <v>0</v>
      </c>
      <c r="AB41" s="117">
        <v>0</v>
      </c>
      <c r="AC41" s="117">
        <v>0</v>
      </c>
    </row>
    <row r="42" spans="1:29" ht="50.1" customHeight="1" x14ac:dyDescent="0.5">
      <c r="A42" s="55">
        <v>29</v>
      </c>
      <c r="B42" s="102" t="s">
        <v>185</v>
      </c>
      <c r="C42" s="117">
        <v>3.17</v>
      </c>
      <c r="D42" s="117">
        <v>0</v>
      </c>
      <c r="E42" s="117">
        <v>0</v>
      </c>
      <c r="F42" s="117">
        <v>0</v>
      </c>
      <c r="G42" s="117">
        <v>0</v>
      </c>
      <c r="H42" s="117">
        <v>0</v>
      </c>
      <c r="I42" s="117">
        <v>8.1</v>
      </c>
      <c r="J42" s="117">
        <v>0.75</v>
      </c>
      <c r="K42" s="117">
        <v>0</v>
      </c>
      <c r="L42" s="117">
        <v>19.64</v>
      </c>
      <c r="M42" s="117">
        <v>7.97</v>
      </c>
      <c r="N42" s="117">
        <v>7.33</v>
      </c>
      <c r="O42" s="117">
        <v>15.28</v>
      </c>
      <c r="P42" s="117">
        <v>4.59</v>
      </c>
      <c r="Q42" s="117">
        <v>3.93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2.2400000000000002</v>
      </c>
      <c r="Y42" s="117">
        <v>1.18</v>
      </c>
      <c r="Z42" s="117">
        <v>0.69</v>
      </c>
      <c r="AA42" s="117">
        <v>0</v>
      </c>
      <c r="AB42" s="117">
        <v>0</v>
      </c>
      <c r="AC42" s="117">
        <v>0</v>
      </c>
    </row>
    <row r="43" spans="1:29" ht="50.1" customHeight="1" x14ac:dyDescent="0.5">
      <c r="A43" s="57"/>
      <c r="B43" s="16" t="s">
        <v>186</v>
      </c>
      <c r="C43" s="61">
        <f t="shared" ref="C43:AC43" si="3">SUM(C44:C51)</f>
        <v>2.82</v>
      </c>
      <c r="D43" s="61">
        <f t="shared" si="3"/>
        <v>1.35</v>
      </c>
      <c r="E43" s="61">
        <f t="shared" si="3"/>
        <v>0</v>
      </c>
      <c r="F43" s="61">
        <f t="shared" si="3"/>
        <v>43.779999999999994</v>
      </c>
      <c r="G43" s="61">
        <f t="shared" si="3"/>
        <v>14.97</v>
      </c>
      <c r="H43" s="61">
        <f t="shared" si="3"/>
        <v>0</v>
      </c>
      <c r="I43" s="61">
        <f t="shared" si="3"/>
        <v>18.599999999999998</v>
      </c>
      <c r="J43" s="61">
        <f t="shared" si="3"/>
        <v>10.030000000000001</v>
      </c>
      <c r="K43" s="61">
        <f t="shared" si="3"/>
        <v>9.99</v>
      </c>
      <c r="L43" s="61">
        <f t="shared" si="3"/>
        <v>22.41</v>
      </c>
      <c r="M43" s="61">
        <f t="shared" si="3"/>
        <v>6.94</v>
      </c>
      <c r="N43" s="61">
        <f t="shared" si="3"/>
        <v>6.44</v>
      </c>
      <c r="O43" s="61">
        <f t="shared" si="3"/>
        <v>67.210000000000008</v>
      </c>
      <c r="P43" s="61">
        <f t="shared" si="3"/>
        <v>30.12</v>
      </c>
      <c r="Q43" s="61">
        <f t="shared" si="3"/>
        <v>26.599999999999998</v>
      </c>
      <c r="R43" s="61">
        <f t="shared" si="3"/>
        <v>0</v>
      </c>
      <c r="S43" s="61">
        <f t="shared" si="3"/>
        <v>0</v>
      </c>
      <c r="T43" s="61">
        <f t="shared" si="3"/>
        <v>0</v>
      </c>
      <c r="U43" s="61">
        <f t="shared" si="3"/>
        <v>0</v>
      </c>
      <c r="V43" s="61">
        <f t="shared" si="3"/>
        <v>0</v>
      </c>
      <c r="W43" s="61">
        <f t="shared" si="3"/>
        <v>0</v>
      </c>
      <c r="X43" s="61">
        <f t="shared" si="3"/>
        <v>1.1000000000000001</v>
      </c>
      <c r="Y43" s="61">
        <f t="shared" si="3"/>
        <v>1.06</v>
      </c>
      <c r="Z43" s="61">
        <f t="shared" si="3"/>
        <v>1.04</v>
      </c>
      <c r="AA43" s="61">
        <f t="shared" si="3"/>
        <v>0</v>
      </c>
      <c r="AB43" s="61">
        <f t="shared" si="3"/>
        <v>0</v>
      </c>
      <c r="AC43" s="61">
        <f t="shared" si="3"/>
        <v>0</v>
      </c>
    </row>
    <row r="44" spans="1:29" ht="50.1" customHeight="1" x14ac:dyDescent="0.5">
      <c r="A44" s="55">
        <v>30</v>
      </c>
      <c r="B44" s="102" t="s">
        <v>187</v>
      </c>
      <c r="C44" s="117">
        <v>0</v>
      </c>
      <c r="D44" s="117">
        <v>0</v>
      </c>
      <c r="E44" s="117">
        <v>0</v>
      </c>
      <c r="F44" s="117">
        <v>0</v>
      </c>
      <c r="G44" s="117">
        <v>0</v>
      </c>
      <c r="H44" s="117">
        <v>0</v>
      </c>
      <c r="I44" s="117">
        <v>0</v>
      </c>
      <c r="J44" s="117">
        <v>0</v>
      </c>
      <c r="K44" s="117">
        <v>0</v>
      </c>
      <c r="L44" s="117">
        <v>0</v>
      </c>
      <c r="M44" s="117">
        <v>0</v>
      </c>
      <c r="N44" s="117">
        <v>0</v>
      </c>
      <c r="O44" s="117">
        <v>7.46</v>
      </c>
      <c r="P44" s="117">
        <v>2.83</v>
      </c>
      <c r="Q44" s="117">
        <v>2.11</v>
      </c>
      <c r="R44" s="117">
        <v>0</v>
      </c>
      <c r="S44" s="117">
        <v>0</v>
      </c>
      <c r="T44" s="117">
        <v>0</v>
      </c>
      <c r="U44" s="117">
        <v>0</v>
      </c>
      <c r="V44" s="117">
        <v>0</v>
      </c>
      <c r="W44" s="117">
        <v>0</v>
      </c>
      <c r="X44" s="117">
        <v>0</v>
      </c>
      <c r="Y44" s="117">
        <v>0</v>
      </c>
      <c r="Z44" s="117">
        <v>0</v>
      </c>
      <c r="AA44" s="117">
        <v>0</v>
      </c>
      <c r="AB44" s="117">
        <v>0</v>
      </c>
      <c r="AC44" s="117">
        <v>0</v>
      </c>
    </row>
    <row r="45" spans="1:29" ht="50.1" customHeight="1" x14ac:dyDescent="0.5">
      <c r="A45" s="55">
        <v>31</v>
      </c>
      <c r="B45" s="102" t="s">
        <v>188</v>
      </c>
      <c r="C45" s="117">
        <v>0</v>
      </c>
      <c r="D45" s="117">
        <v>0</v>
      </c>
      <c r="E45" s="117">
        <v>0</v>
      </c>
      <c r="F45" s="117">
        <v>33.64</v>
      </c>
      <c r="G45" s="117">
        <v>13.76</v>
      </c>
      <c r="H45" s="117">
        <v>0</v>
      </c>
      <c r="I45" s="117">
        <v>6.28</v>
      </c>
      <c r="J45" s="117">
        <v>4.76</v>
      </c>
      <c r="K45" s="117">
        <v>4.76</v>
      </c>
      <c r="L45" s="117">
        <v>0</v>
      </c>
      <c r="M45" s="117">
        <v>0</v>
      </c>
      <c r="N45" s="117">
        <v>0</v>
      </c>
      <c r="O45" s="117">
        <v>8.6999999999999993</v>
      </c>
      <c r="P45" s="117">
        <v>3.4</v>
      </c>
      <c r="Q45" s="117">
        <v>3</v>
      </c>
      <c r="R45" s="117">
        <v>0</v>
      </c>
      <c r="S45" s="117">
        <v>0</v>
      </c>
      <c r="T45" s="117">
        <v>0</v>
      </c>
      <c r="U45" s="117">
        <v>0</v>
      </c>
      <c r="V45" s="117">
        <v>0</v>
      </c>
      <c r="W45" s="117">
        <v>0</v>
      </c>
      <c r="X45" s="117">
        <v>0.16</v>
      </c>
      <c r="Y45" s="117">
        <v>0.16</v>
      </c>
      <c r="Z45" s="117">
        <v>0.16</v>
      </c>
      <c r="AA45" s="117">
        <v>0</v>
      </c>
      <c r="AB45" s="117">
        <v>0</v>
      </c>
      <c r="AC45" s="117">
        <v>0</v>
      </c>
    </row>
    <row r="46" spans="1:29" ht="50.1" customHeight="1" x14ac:dyDescent="0.5">
      <c r="A46" s="56">
        <v>32</v>
      </c>
      <c r="B46" s="101" t="s">
        <v>189</v>
      </c>
      <c r="C46" s="117">
        <v>0</v>
      </c>
      <c r="D46" s="117">
        <v>0</v>
      </c>
      <c r="E46" s="117">
        <v>0</v>
      </c>
      <c r="F46" s="117">
        <v>0</v>
      </c>
      <c r="G46" s="117">
        <v>0</v>
      </c>
      <c r="H46" s="117">
        <v>0</v>
      </c>
      <c r="I46" s="117">
        <v>0</v>
      </c>
      <c r="J46" s="117">
        <v>0</v>
      </c>
      <c r="K46" s="117">
        <v>0</v>
      </c>
      <c r="L46" s="117">
        <v>0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7">
        <v>0</v>
      </c>
      <c r="U46" s="117">
        <v>0</v>
      </c>
      <c r="V46" s="117">
        <v>0</v>
      </c>
      <c r="W46" s="117">
        <v>0</v>
      </c>
      <c r="X46" s="117">
        <v>0</v>
      </c>
      <c r="Y46" s="117">
        <v>0</v>
      </c>
      <c r="Z46" s="117">
        <v>0</v>
      </c>
      <c r="AA46" s="117">
        <v>0</v>
      </c>
      <c r="AB46" s="117">
        <v>0</v>
      </c>
      <c r="AC46" s="117">
        <v>0</v>
      </c>
    </row>
    <row r="47" spans="1:29" ht="50.1" customHeight="1" x14ac:dyDescent="0.5">
      <c r="A47" s="56">
        <v>33</v>
      </c>
      <c r="B47" s="101" t="s">
        <v>190</v>
      </c>
      <c r="C47" s="117">
        <v>0</v>
      </c>
      <c r="D47" s="117">
        <v>0</v>
      </c>
      <c r="E47" s="117">
        <v>0</v>
      </c>
      <c r="F47" s="117">
        <v>6.76</v>
      </c>
      <c r="G47" s="117">
        <v>0.39</v>
      </c>
      <c r="H47" s="117">
        <v>0</v>
      </c>
      <c r="I47" s="117">
        <v>4.24</v>
      </c>
      <c r="J47" s="117">
        <v>2.7</v>
      </c>
      <c r="K47" s="117">
        <v>2.7</v>
      </c>
      <c r="L47" s="117">
        <v>0.4</v>
      </c>
      <c r="M47" s="117">
        <v>0.28000000000000003</v>
      </c>
      <c r="N47" s="117">
        <v>0.16</v>
      </c>
      <c r="O47" s="117">
        <v>2.0099999999999998</v>
      </c>
      <c r="P47" s="117">
        <v>0.71</v>
      </c>
      <c r="Q47" s="117">
        <v>0.68</v>
      </c>
      <c r="R47" s="117">
        <v>0</v>
      </c>
      <c r="S47" s="117">
        <v>0</v>
      </c>
      <c r="T47" s="117">
        <v>0</v>
      </c>
      <c r="U47" s="117">
        <v>0</v>
      </c>
      <c r="V47" s="117">
        <v>0</v>
      </c>
      <c r="W47" s="117">
        <v>0</v>
      </c>
      <c r="X47" s="117">
        <v>0.57999999999999996</v>
      </c>
      <c r="Y47" s="117">
        <v>0.52</v>
      </c>
      <c r="Z47" s="117">
        <v>0.52</v>
      </c>
      <c r="AA47" s="117">
        <v>0</v>
      </c>
      <c r="AB47" s="117">
        <v>0</v>
      </c>
      <c r="AC47" s="117">
        <v>0</v>
      </c>
    </row>
    <row r="48" spans="1:29" ht="50.1" customHeight="1" x14ac:dyDescent="0.5">
      <c r="A48" s="55">
        <v>34</v>
      </c>
      <c r="B48" s="102" t="s">
        <v>191</v>
      </c>
      <c r="C48" s="117">
        <v>0.73</v>
      </c>
      <c r="D48" s="117">
        <v>0.06</v>
      </c>
      <c r="E48" s="117">
        <v>0</v>
      </c>
      <c r="F48" s="117">
        <v>0.4</v>
      </c>
      <c r="G48" s="117">
        <v>0</v>
      </c>
      <c r="H48" s="117">
        <v>0</v>
      </c>
      <c r="I48" s="117">
        <v>0.24</v>
      </c>
      <c r="J48" s="117">
        <v>0</v>
      </c>
      <c r="K48" s="117">
        <v>0</v>
      </c>
      <c r="L48" s="117">
        <v>0.33</v>
      </c>
      <c r="M48" s="117">
        <v>0.33</v>
      </c>
      <c r="N48" s="117">
        <v>0.28999999999999998</v>
      </c>
      <c r="O48" s="117">
        <v>0.27</v>
      </c>
      <c r="P48" s="117">
        <v>0.25</v>
      </c>
      <c r="Q48" s="117">
        <v>0.25</v>
      </c>
      <c r="R48" s="117">
        <v>0</v>
      </c>
      <c r="S48" s="117">
        <v>0</v>
      </c>
      <c r="T48" s="117">
        <v>0</v>
      </c>
      <c r="U48" s="117">
        <v>0</v>
      </c>
      <c r="V48" s="117">
        <v>0</v>
      </c>
      <c r="W48" s="117">
        <v>0</v>
      </c>
      <c r="X48" s="117">
        <v>0</v>
      </c>
      <c r="Y48" s="117">
        <v>0</v>
      </c>
      <c r="Z48" s="117">
        <v>0</v>
      </c>
      <c r="AA48" s="117">
        <v>0</v>
      </c>
      <c r="AB48" s="117">
        <v>0</v>
      </c>
      <c r="AC48" s="117">
        <v>0</v>
      </c>
    </row>
    <row r="49" spans="1:29" ht="50.1" customHeight="1" x14ac:dyDescent="0.5">
      <c r="A49" s="55">
        <v>35</v>
      </c>
      <c r="B49" s="102" t="s">
        <v>192</v>
      </c>
      <c r="C49" s="117">
        <v>2.09</v>
      </c>
      <c r="D49" s="117">
        <v>1.29</v>
      </c>
      <c r="E49" s="117">
        <v>0</v>
      </c>
      <c r="F49" s="117">
        <v>0</v>
      </c>
      <c r="G49" s="117">
        <v>0</v>
      </c>
      <c r="H49" s="117">
        <v>0</v>
      </c>
      <c r="I49" s="117">
        <v>0.28000000000000003</v>
      </c>
      <c r="J49" s="117">
        <v>0.28000000000000003</v>
      </c>
      <c r="K49" s="117">
        <v>0.28000000000000003</v>
      </c>
      <c r="L49" s="117">
        <v>0</v>
      </c>
      <c r="M49" s="117">
        <v>0</v>
      </c>
      <c r="N49" s="117">
        <v>0</v>
      </c>
      <c r="O49" s="117">
        <v>0</v>
      </c>
      <c r="P49" s="117">
        <v>0</v>
      </c>
      <c r="Q49" s="117">
        <v>0</v>
      </c>
      <c r="R49" s="117">
        <v>0</v>
      </c>
      <c r="S49" s="117">
        <v>0</v>
      </c>
      <c r="T49" s="117">
        <v>0</v>
      </c>
      <c r="U49" s="117">
        <v>0</v>
      </c>
      <c r="V49" s="117">
        <v>0</v>
      </c>
      <c r="W49" s="117">
        <v>0</v>
      </c>
      <c r="X49" s="117">
        <v>0</v>
      </c>
      <c r="Y49" s="117">
        <v>0</v>
      </c>
      <c r="Z49" s="117">
        <v>0</v>
      </c>
      <c r="AA49" s="117">
        <v>0</v>
      </c>
      <c r="AB49" s="117">
        <v>0</v>
      </c>
      <c r="AC49" s="117">
        <v>0</v>
      </c>
    </row>
    <row r="50" spans="1:29" ht="50.1" customHeight="1" x14ac:dyDescent="0.5">
      <c r="A50" s="55">
        <v>36</v>
      </c>
      <c r="B50" s="102" t="s">
        <v>193</v>
      </c>
      <c r="C50" s="117">
        <v>0</v>
      </c>
      <c r="D50" s="117">
        <v>0</v>
      </c>
      <c r="E50" s="117">
        <v>0</v>
      </c>
      <c r="F50" s="117">
        <v>2.91</v>
      </c>
      <c r="G50" s="117">
        <v>0.75</v>
      </c>
      <c r="H50" s="117">
        <v>0</v>
      </c>
      <c r="I50" s="117">
        <v>0</v>
      </c>
      <c r="J50" s="117">
        <v>0</v>
      </c>
      <c r="K50" s="117">
        <v>0</v>
      </c>
      <c r="L50" s="117">
        <v>0.28000000000000003</v>
      </c>
      <c r="M50" s="117">
        <v>0.26</v>
      </c>
      <c r="N50" s="117">
        <v>0.26</v>
      </c>
      <c r="O50" s="117">
        <v>0</v>
      </c>
      <c r="P50" s="117">
        <v>0</v>
      </c>
      <c r="Q50" s="117">
        <v>0</v>
      </c>
      <c r="R50" s="117">
        <v>0</v>
      </c>
      <c r="S50" s="117">
        <v>0</v>
      </c>
      <c r="T50" s="117">
        <v>0</v>
      </c>
      <c r="U50" s="117">
        <v>0</v>
      </c>
      <c r="V50" s="117">
        <v>0</v>
      </c>
      <c r="W50" s="117">
        <v>0</v>
      </c>
      <c r="X50" s="117">
        <v>0</v>
      </c>
      <c r="Y50" s="117">
        <v>0</v>
      </c>
      <c r="Z50" s="117">
        <v>0</v>
      </c>
      <c r="AA50" s="117">
        <v>0</v>
      </c>
      <c r="AB50" s="117">
        <v>0</v>
      </c>
      <c r="AC50" s="117">
        <v>0</v>
      </c>
    </row>
    <row r="51" spans="1:29" ht="49.5" customHeight="1" x14ac:dyDescent="0.5">
      <c r="A51" s="56">
        <v>37</v>
      </c>
      <c r="B51" s="101" t="s">
        <v>194</v>
      </c>
      <c r="C51" s="117">
        <v>0</v>
      </c>
      <c r="D51" s="117">
        <v>0</v>
      </c>
      <c r="E51" s="117">
        <v>0</v>
      </c>
      <c r="F51" s="117">
        <v>7.0000000000000007E-2</v>
      </c>
      <c r="G51" s="117">
        <v>7.0000000000000007E-2</v>
      </c>
      <c r="H51" s="117">
        <v>0</v>
      </c>
      <c r="I51" s="117">
        <v>7.56</v>
      </c>
      <c r="J51" s="117">
        <v>2.29</v>
      </c>
      <c r="K51" s="117">
        <v>2.25</v>
      </c>
      <c r="L51" s="117">
        <v>21.4</v>
      </c>
      <c r="M51" s="117">
        <v>6.07</v>
      </c>
      <c r="N51" s="117">
        <v>5.73</v>
      </c>
      <c r="O51" s="117">
        <v>48.77</v>
      </c>
      <c r="P51" s="117">
        <v>22.93</v>
      </c>
      <c r="Q51" s="117">
        <v>20.56</v>
      </c>
      <c r="R51" s="117">
        <v>0</v>
      </c>
      <c r="S51" s="117">
        <v>0</v>
      </c>
      <c r="T51" s="117">
        <v>0</v>
      </c>
      <c r="U51" s="117">
        <v>0</v>
      </c>
      <c r="V51" s="117">
        <v>0</v>
      </c>
      <c r="W51" s="117">
        <v>0</v>
      </c>
      <c r="X51" s="117">
        <v>0.36</v>
      </c>
      <c r="Y51" s="117">
        <v>0.38</v>
      </c>
      <c r="Z51" s="117">
        <v>0.36</v>
      </c>
      <c r="AA51" s="117">
        <v>0</v>
      </c>
      <c r="AB51" s="117">
        <v>0</v>
      </c>
      <c r="AC51" s="117">
        <v>0</v>
      </c>
    </row>
    <row r="52" spans="1:29" ht="50.1" customHeight="1" x14ac:dyDescent="0.5">
      <c r="A52" s="57"/>
      <c r="B52" s="16" t="s">
        <v>195</v>
      </c>
      <c r="C52" s="61">
        <f t="shared" ref="C52:AC52" si="4">SUM(C53:C59)</f>
        <v>6.0600000000000005</v>
      </c>
      <c r="D52" s="61">
        <f t="shared" si="4"/>
        <v>3.5999999999999996</v>
      </c>
      <c r="E52" s="61">
        <f t="shared" si="4"/>
        <v>0.24</v>
      </c>
      <c r="F52" s="61">
        <f t="shared" si="4"/>
        <v>9.49</v>
      </c>
      <c r="G52" s="61">
        <f t="shared" si="4"/>
        <v>8.629999999999999</v>
      </c>
      <c r="H52" s="61">
        <f t="shared" si="4"/>
        <v>6.7299999999999995</v>
      </c>
      <c r="I52" s="61">
        <f t="shared" si="4"/>
        <v>15.96</v>
      </c>
      <c r="J52" s="61">
        <f t="shared" si="4"/>
        <v>8.69</v>
      </c>
      <c r="K52" s="61">
        <f t="shared" si="4"/>
        <v>2.98</v>
      </c>
      <c r="L52" s="61">
        <f t="shared" si="4"/>
        <v>0.68</v>
      </c>
      <c r="M52" s="61">
        <f t="shared" si="4"/>
        <v>0.68</v>
      </c>
      <c r="N52" s="61">
        <f t="shared" si="4"/>
        <v>0.68</v>
      </c>
      <c r="O52" s="61">
        <f t="shared" si="4"/>
        <v>4.16</v>
      </c>
      <c r="P52" s="61">
        <f t="shared" si="4"/>
        <v>2.5499999999999998</v>
      </c>
      <c r="Q52" s="61">
        <f t="shared" si="4"/>
        <v>1.59</v>
      </c>
      <c r="R52" s="61">
        <f t="shared" si="4"/>
        <v>0</v>
      </c>
      <c r="S52" s="61">
        <f t="shared" si="4"/>
        <v>0</v>
      </c>
      <c r="T52" s="61">
        <f t="shared" si="4"/>
        <v>0</v>
      </c>
      <c r="U52" s="61">
        <f t="shared" si="4"/>
        <v>0</v>
      </c>
      <c r="V52" s="61">
        <f t="shared" si="4"/>
        <v>0</v>
      </c>
      <c r="W52" s="61">
        <f t="shared" si="4"/>
        <v>0</v>
      </c>
      <c r="X52" s="61">
        <f t="shared" si="4"/>
        <v>0</v>
      </c>
      <c r="Y52" s="61">
        <f t="shared" si="4"/>
        <v>0</v>
      </c>
      <c r="Z52" s="61">
        <f t="shared" si="4"/>
        <v>0</v>
      </c>
      <c r="AA52" s="61">
        <f t="shared" si="4"/>
        <v>0</v>
      </c>
      <c r="AB52" s="61">
        <f t="shared" si="4"/>
        <v>0</v>
      </c>
      <c r="AC52" s="61">
        <f t="shared" si="4"/>
        <v>0</v>
      </c>
    </row>
    <row r="53" spans="1:29" ht="50.1" customHeight="1" x14ac:dyDescent="0.5">
      <c r="A53" s="55">
        <v>38</v>
      </c>
      <c r="B53" s="101" t="s">
        <v>196</v>
      </c>
      <c r="C53" s="117">
        <v>0</v>
      </c>
      <c r="D53" s="117">
        <v>0</v>
      </c>
      <c r="E53" s="117">
        <v>0</v>
      </c>
      <c r="F53" s="117">
        <v>0</v>
      </c>
      <c r="G53" s="117">
        <v>0</v>
      </c>
      <c r="H53" s="117">
        <v>0</v>
      </c>
      <c r="I53" s="117">
        <v>2.19</v>
      </c>
      <c r="J53" s="117">
        <v>1.44</v>
      </c>
      <c r="K53" s="117">
        <v>1.44</v>
      </c>
      <c r="L53" s="117">
        <v>0</v>
      </c>
      <c r="M53" s="117">
        <v>0</v>
      </c>
      <c r="N53" s="117">
        <v>0</v>
      </c>
      <c r="O53" s="117">
        <v>0.88</v>
      </c>
      <c r="P53" s="117">
        <v>0</v>
      </c>
      <c r="Q53" s="117">
        <v>0</v>
      </c>
      <c r="R53" s="117">
        <v>0</v>
      </c>
      <c r="S53" s="117">
        <v>0</v>
      </c>
      <c r="T53" s="117">
        <v>0</v>
      </c>
      <c r="U53" s="117">
        <v>0</v>
      </c>
      <c r="V53" s="117">
        <v>0</v>
      </c>
      <c r="W53" s="117">
        <v>0</v>
      </c>
      <c r="X53" s="117">
        <v>0</v>
      </c>
      <c r="Y53" s="117">
        <v>0</v>
      </c>
      <c r="Z53" s="117">
        <v>0</v>
      </c>
      <c r="AA53" s="117">
        <v>0</v>
      </c>
      <c r="AB53" s="117">
        <v>0</v>
      </c>
      <c r="AC53" s="117">
        <v>0</v>
      </c>
    </row>
    <row r="54" spans="1:29" ht="50.1" customHeight="1" x14ac:dyDescent="0.5">
      <c r="A54" s="55">
        <v>39</v>
      </c>
      <c r="B54" s="102" t="s">
        <v>197</v>
      </c>
      <c r="C54" s="117">
        <v>0</v>
      </c>
      <c r="D54" s="117">
        <v>0</v>
      </c>
      <c r="E54" s="117">
        <v>0</v>
      </c>
      <c r="F54" s="117">
        <v>0</v>
      </c>
      <c r="G54" s="117">
        <v>0</v>
      </c>
      <c r="H54" s="117">
        <v>0</v>
      </c>
      <c r="I54" s="117">
        <v>0</v>
      </c>
      <c r="J54" s="117">
        <v>0</v>
      </c>
      <c r="K54" s="117">
        <v>0</v>
      </c>
      <c r="L54" s="117">
        <v>0</v>
      </c>
      <c r="M54" s="117">
        <v>0</v>
      </c>
      <c r="N54" s="117">
        <v>0</v>
      </c>
      <c r="O54" s="117">
        <v>0.59</v>
      </c>
      <c r="P54" s="117">
        <v>0.59</v>
      </c>
      <c r="Q54" s="117">
        <v>0.2</v>
      </c>
      <c r="R54" s="117">
        <v>0</v>
      </c>
      <c r="S54" s="117">
        <v>0</v>
      </c>
      <c r="T54" s="117">
        <v>0</v>
      </c>
      <c r="U54" s="117">
        <v>0</v>
      </c>
      <c r="V54" s="117">
        <v>0</v>
      </c>
      <c r="W54" s="117">
        <v>0</v>
      </c>
      <c r="X54" s="117">
        <v>0</v>
      </c>
      <c r="Y54" s="117">
        <v>0</v>
      </c>
      <c r="Z54" s="117">
        <v>0</v>
      </c>
      <c r="AA54" s="117">
        <v>0</v>
      </c>
      <c r="AB54" s="117">
        <v>0</v>
      </c>
      <c r="AC54" s="117">
        <v>0</v>
      </c>
    </row>
    <row r="55" spans="1:29" ht="50.1" customHeight="1" x14ac:dyDescent="0.5">
      <c r="A55" s="55">
        <v>40</v>
      </c>
      <c r="B55" s="101" t="s">
        <v>198</v>
      </c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117">
        <v>0</v>
      </c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>
        <v>0</v>
      </c>
      <c r="O55" s="117">
        <v>0.93</v>
      </c>
      <c r="P55" s="117">
        <v>0.77</v>
      </c>
      <c r="Q55" s="117">
        <v>0.66</v>
      </c>
      <c r="R55" s="117">
        <v>0</v>
      </c>
      <c r="S55" s="117">
        <v>0</v>
      </c>
      <c r="T55" s="117">
        <v>0</v>
      </c>
      <c r="U55" s="117">
        <v>0</v>
      </c>
      <c r="V55" s="117">
        <v>0</v>
      </c>
      <c r="W55" s="117">
        <v>0</v>
      </c>
      <c r="X55" s="117">
        <v>0</v>
      </c>
      <c r="Y55" s="117">
        <v>0</v>
      </c>
      <c r="Z55" s="117">
        <v>0</v>
      </c>
      <c r="AA55" s="117">
        <v>0</v>
      </c>
      <c r="AB55" s="117">
        <v>0</v>
      </c>
      <c r="AC55" s="117">
        <v>0</v>
      </c>
    </row>
    <row r="56" spans="1:29" ht="50.1" customHeight="1" x14ac:dyDescent="0.5">
      <c r="A56" s="55">
        <v>41</v>
      </c>
      <c r="B56" s="101" t="s">
        <v>199</v>
      </c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>
        <v>0</v>
      </c>
      <c r="O56" s="117">
        <v>1.39</v>
      </c>
      <c r="P56" s="117">
        <v>0.82</v>
      </c>
      <c r="Q56" s="117">
        <v>0.73</v>
      </c>
      <c r="R56" s="117">
        <v>0</v>
      </c>
      <c r="S56" s="117">
        <v>0</v>
      </c>
      <c r="T56" s="117">
        <v>0</v>
      </c>
      <c r="U56" s="117">
        <v>0</v>
      </c>
      <c r="V56" s="117">
        <v>0</v>
      </c>
      <c r="W56" s="117">
        <v>0</v>
      </c>
      <c r="X56" s="117">
        <v>0</v>
      </c>
      <c r="Y56" s="117">
        <v>0</v>
      </c>
      <c r="Z56" s="117">
        <v>0</v>
      </c>
      <c r="AA56" s="117">
        <v>0</v>
      </c>
      <c r="AB56" s="117">
        <v>0</v>
      </c>
      <c r="AC56" s="117">
        <v>0</v>
      </c>
    </row>
    <row r="57" spans="1:29" ht="50.1" customHeight="1" x14ac:dyDescent="0.5">
      <c r="A57" s="55">
        <v>42</v>
      </c>
      <c r="B57" s="101" t="s">
        <v>200</v>
      </c>
      <c r="C57" s="117">
        <v>0</v>
      </c>
      <c r="D57" s="117">
        <v>0</v>
      </c>
      <c r="E57" s="117">
        <v>0</v>
      </c>
      <c r="F57" s="117">
        <v>5.1100000000000003</v>
      </c>
      <c r="G57" s="117">
        <v>4.25</v>
      </c>
      <c r="H57" s="117">
        <v>2.4</v>
      </c>
      <c r="I57" s="117">
        <v>0.84</v>
      </c>
      <c r="J57" s="117">
        <v>0</v>
      </c>
      <c r="K57" s="117">
        <v>0</v>
      </c>
      <c r="L57" s="117">
        <v>0.14000000000000001</v>
      </c>
      <c r="M57" s="117">
        <v>0.14000000000000001</v>
      </c>
      <c r="N57" s="117">
        <v>0.14000000000000001</v>
      </c>
      <c r="O57" s="117">
        <v>0.33</v>
      </c>
      <c r="P57" s="117">
        <v>0.33</v>
      </c>
      <c r="Q57" s="117">
        <v>0</v>
      </c>
      <c r="R57" s="117">
        <v>0</v>
      </c>
      <c r="S57" s="117">
        <v>0</v>
      </c>
      <c r="T57" s="117">
        <v>0</v>
      </c>
      <c r="U57" s="117">
        <v>0</v>
      </c>
      <c r="V57" s="117">
        <v>0</v>
      </c>
      <c r="W57" s="117">
        <v>0</v>
      </c>
      <c r="X57" s="117">
        <v>0</v>
      </c>
      <c r="Y57" s="117">
        <v>0</v>
      </c>
      <c r="Z57" s="117">
        <v>0</v>
      </c>
      <c r="AA57" s="117">
        <v>0</v>
      </c>
      <c r="AB57" s="117">
        <v>0</v>
      </c>
      <c r="AC57" s="117">
        <v>0</v>
      </c>
    </row>
    <row r="58" spans="1:29" ht="50.1" customHeight="1" x14ac:dyDescent="0.5">
      <c r="A58" s="55">
        <v>43</v>
      </c>
      <c r="B58" s="102" t="s">
        <v>201</v>
      </c>
      <c r="C58" s="117">
        <v>5.82</v>
      </c>
      <c r="D58" s="117">
        <v>3.36</v>
      </c>
      <c r="E58" s="117">
        <v>0</v>
      </c>
      <c r="F58" s="117">
        <v>0.08</v>
      </c>
      <c r="G58" s="117">
        <v>0.08</v>
      </c>
      <c r="H58" s="117">
        <v>0.03</v>
      </c>
      <c r="I58" s="117">
        <v>1.72</v>
      </c>
      <c r="J58" s="117">
        <v>0.22</v>
      </c>
      <c r="K58" s="117">
        <v>0.22</v>
      </c>
      <c r="L58" s="117">
        <v>0.54</v>
      </c>
      <c r="M58" s="117">
        <v>0.54</v>
      </c>
      <c r="N58" s="117">
        <v>0.54</v>
      </c>
      <c r="O58" s="117">
        <v>0.04</v>
      </c>
      <c r="P58" s="117">
        <v>0.04</v>
      </c>
      <c r="Q58" s="117">
        <v>0</v>
      </c>
      <c r="R58" s="117">
        <v>0</v>
      </c>
      <c r="S58" s="117">
        <v>0</v>
      </c>
      <c r="T58" s="117">
        <v>0</v>
      </c>
      <c r="U58" s="117">
        <v>0</v>
      </c>
      <c r="V58" s="117">
        <v>0</v>
      </c>
      <c r="W58" s="117">
        <v>0</v>
      </c>
      <c r="X58" s="117">
        <v>0</v>
      </c>
      <c r="Y58" s="117">
        <v>0</v>
      </c>
      <c r="Z58" s="117">
        <v>0</v>
      </c>
      <c r="AA58" s="117">
        <v>0</v>
      </c>
      <c r="AB58" s="117">
        <v>0</v>
      </c>
      <c r="AC58" s="117">
        <v>0</v>
      </c>
    </row>
    <row r="59" spans="1:29" ht="50.1" customHeight="1" x14ac:dyDescent="0.5">
      <c r="A59" s="56">
        <v>44</v>
      </c>
      <c r="B59" s="102" t="s">
        <v>202</v>
      </c>
      <c r="C59" s="117">
        <v>0.24</v>
      </c>
      <c r="D59" s="117">
        <v>0.24</v>
      </c>
      <c r="E59" s="117">
        <v>0.24</v>
      </c>
      <c r="F59" s="117">
        <v>4.3</v>
      </c>
      <c r="G59" s="117">
        <v>4.3</v>
      </c>
      <c r="H59" s="117">
        <v>4.3</v>
      </c>
      <c r="I59" s="117">
        <v>11.21</v>
      </c>
      <c r="J59" s="117">
        <v>7.03</v>
      </c>
      <c r="K59" s="117">
        <v>1.32</v>
      </c>
      <c r="L59" s="117">
        <v>0</v>
      </c>
      <c r="M59" s="117">
        <v>0</v>
      </c>
      <c r="N59" s="117">
        <v>0</v>
      </c>
      <c r="O59" s="117">
        <v>0</v>
      </c>
      <c r="P59" s="117">
        <v>0</v>
      </c>
      <c r="Q59" s="117">
        <v>0</v>
      </c>
      <c r="R59" s="117">
        <v>0</v>
      </c>
      <c r="S59" s="117">
        <v>0</v>
      </c>
      <c r="T59" s="117">
        <v>0</v>
      </c>
      <c r="U59" s="117">
        <v>0</v>
      </c>
      <c r="V59" s="117">
        <v>0</v>
      </c>
      <c r="W59" s="117">
        <v>0</v>
      </c>
      <c r="X59" s="117">
        <v>0</v>
      </c>
      <c r="Y59" s="117">
        <v>0</v>
      </c>
      <c r="Z59" s="117">
        <v>0</v>
      </c>
      <c r="AA59" s="117">
        <v>0</v>
      </c>
      <c r="AB59" s="117">
        <v>0</v>
      </c>
      <c r="AC59" s="117">
        <v>0</v>
      </c>
    </row>
    <row r="60" spans="1:29" ht="50.1" customHeight="1" x14ac:dyDescent="0.5">
      <c r="A60" s="57"/>
      <c r="B60" s="16" t="s">
        <v>203</v>
      </c>
      <c r="C60" s="61">
        <f t="shared" ref="C60:AC60" si="5">SUM(C61:C74)</f>
        <v>56.540000000000006</v>
      </c>
      <c r="D60" s="61">
        <f t="shared" si="5"/>
        <v>31.669999999999998</v>
      </c>
      <c r="E60" s="61">
        <f t="shared" si="5"/>
        <v>0</v>
      </c>
      <c r="F60" s="61">
        <f t="shared" si="5"/>
        <v>140.45000000000002</v>
      </c>
      <c r="G60" s="61">
        <f t="shared" si="5"/>
        <v>53.600000000000009</v>
      </c>
      <c r="H60" s="61">
        <f t="shared" si="5"/>
        <v>13.11</v>
      </c>
      <c r="I60" s="61">
        <f t="shared" si="5"/>
        <v>106.59</v>
      </c>
      <c r="J60" s="61">
        <f t="shared" si="5"/>
        <v>46.81</v>
      </c>
      <c r="K60" s="61">
        <f t="shared" si="5"/>
        <v>34.709999999999994</v>
      </c>
      <c r="L60" s="61">
        <f t="shared" si="5"/>
        <v>83.050000000000011</v>
      </c>
      <c r="M60" s="61">
        <f t="shared" si="5"/>
        <v>54.269999999999996</v>
      </c>
      <c r="N60" s="61">
        <f t="shared" si="5"/>
        <v>45.94</v>
      </c>
      <c r="O60" s="61">
        <f t="shared" si="5"/>
        <v>126</v>
      </c>
      <c r="P60" s="61">
        <f t="shared" si="5"/>
        <v>64.570000000000007</v>
      </c>
      <c r="Q60" s="61">
        <f t="shared" si="5"/>
        <v>58.499999999999993</v>
      </c>
      <c r="R60" s="61">
        <f t="shared" si="5"/>
        <v>0</v>
      </c>
      <c r="S60" s="61">
        <f t="shared" si="5"/>
        <v>0</v>
      </c>
      <c r="T60" s="61">
        <f t="shared" si="5"/>
        <v>0</v>
      </c>
      <c r="U60" s="61">
        <f t="shared" si="5"/>
        <v>0</v>
      </c>
      <c r="V60" s="61">
        <f t="shared" si="5"/>
        <v>0</v>
      </c>
      <c r="W60" s="61">
        <f t="shared" si="5"/>
        <v>0</v>
      </c>
      <c r="X60" s="61">
        <f t="shared" si="5"/>
        <v>2.2599999999999998</v>
      </c>
      <c r="Y60" s="61">
        <f t="shared" si="5"/>
        <v>1.44</v>
      </c>
      <c r="Z60" s="61">
        <f t="shared" si="5"/>
        <v>1.44</v>
      </c>
      <c r="AA60" s="61">
        <f t="shared" si="5"/>
        <v>0</v>
      </c>
      <c r="AB60" s="61">
        <f t="shared" si="5"/>
        <v>0</v>
      </c>
      <c r="AC60" s="61">
        <f t="shared" si="5"/>
        <v>0</v>
      </c>
    </row>
    <row r="61" spans="1:29" ht="50.1" customHeight="1" x14ac:dyDescent="0.5">
      <c r="A61" s="56">
        <v>45</v>
      </c>
      <c r="B61" s="102" t="s">
        <v>204</v>
      </c>
      <c r="C61" s="117">
        <v>22.69</v>
      </c>
      <c r="D61" s="117">
        <v>12.49</v>
      </c>
      <c r="E61" s="117">
        <v>0</v>
      </c>
      <c r="F61" s="117">
        <v>0</v>
      </c>
      <c r="G61" s="117">
        <v>0</v>
      </c>
      <c r="H61" s="117">
        <v>0</v>
      </c>
      <c r="I61" s="117">
        <v>0.5</v>
      </c>
      <c r="J61" s="117">
        <v>0</v>
      </c>
      <c r="K61" s="117">
        <v>0</v>
      </c>
      <c r="L61" s="117">
        <v>9.41</v>
      </c>
      <c r="M61" s="117">
        <v>5.23</v>
      </c>
      <c r="N61" s="117">
        <v>3.2</v>
      </c>
      <c r="O61" s="117">
        <v>0.05</v>
      </c>
      <c r="P61" s="117">
        <v>0.03</v>
      </c>
      <c r="Q61" s="117">
        <v>0.02</v>
      </c>
      <c r="R61" s="117">
        <v>0</v>
      </c>
      <c r="S61" s="117">
        <v>0</v>
      </c>
      <c r="T61" s="117">
        <v>0</v>
      </c>
      <c r="U61" s="117">
        <v>0</v>
      </c>
      <c r="V61" s="117">
        <v>0</v>
      </c>
      <c r="W61" s="117">
        <v>0</v>
      </c>
      <c r="X61" s="117">
        <v>0</v>
      </c>
      <c r="Y61" s="117">
        <v>0</v>
      </c>
      <c r="Z61" s="117">
        <v>0</v>
      </c>
      <c r="AA61" s="117">
        <v>0</v>
      </c>
      <c r="AB61" s="117">
        <v>0</v>
      </c>
      <c r="AC61" s="117">
        <v>0</v>
      </c>
    </row>
    <row r="62" spans="1:29" ht="50.1" customHeight="1" x14ac:dyDescent="0.5">
      <c r="A62" s="55">
        <v>46</v>
      </c>
      <c r="B62" s="102" t="s">
        <v>205</v>
      </c>
      <c r="C62" s="117">
        <v>4.62</v>
      </c>
      <c r="D62" s="117">
        <v>2.27</v>
      </c>
      <c r="E62" s="117">
        <v>0</v>
      </c>
      <c r="F62" s="117">
        <v>19.36</v>
      </c>
      <c r="G62" s="117">
        <v>7.0000000000000007E-2</v>
      </c>
      <c r="H62" s="117">
        <v>0</v>
      </c>
      <c r="I62" s="117">
        <v>26.27</v>
      </c>
      <c r="J62" s="117">
        <v>6.97</v>
      </c>
      <c r="K62" s="117">
        <v>5.51</v>
      </c>
      <c r="L62" s="117">
        <v>5.47</v>
      </c>
      <c r="M62" s="117">
        <v>2.08</v>
      </c>
      <c r="N62" s="117">
        <v>1.44</v>
      </c>
      <c r="O62" s="117">
        <v>10.17</v>
      </c>
      <c r="P62" s="117">
        <v>6.14</v>
      </c>
      <c r="Q62" s="117">
        <v>5.99</v>
      </c>
      <c r="R62" s="117">
        <v>0</v>
      </c>
      <c r="S62" s="117">
        <v>0</v>
      </c>
      <c r="T62" s="117">
        <v>0</v>
      </c>
      <c r="U62" s="117">
        <v>0</v>
      </c>
      <c r="V62" s="117">
        <v>0</v>
      </c>
      <c r="W62" s="117">
        <v>0</v>
      </c>
      <c r="X62" s="117">
        <v>0</v>
      </c>
      <c r="Y62" s="117">
        <v>0</v>
      </c>
      <c r="Z62" s="117">
        <v>0</v>
      </c>
      <c r="AA62" s="117">
        <v>0</v>
      </c>
      <c r="AB62" s="117">
        <v>0</v>
      </c>
      <c r="AC62" s="117">
        <v>0</v>
      </c>
    </row>
    <row r="63" spans="1:29" ht="50.1" customHeight="1" x14ac:dyDescent="0.5">
      <c r="A63" s="56">
        <v>47</v>
      </c>
      <c r="B63" s="101" t="s">
        <v>206</v>
      </c>
      <c r="C63" s="117">
        <v>0</v>
      </c>
      <c r="D63" s="117">
        <v>0</v>
      </c>
      <c r="E63" s="117">
        <v>0</v>
      </c>
      <c r="F63" s="117">
        <v>0.66</v>
      </c>
      <c r="G63" s="117">
        <v>0.62</v>
      </c>
      <c r="H63" s="117">
        <v>0</v>
      </c>
      <c r="I63" s="117">
        <v>3.84</v>
      </c>
      <c r="J63" s="117">
        <v>3.55</v>
      </c>
      <c r="K63" s="117">
        <v>3.55</v>
      </c>
      <c r="L63" s="117">
        <v>5.12</v>
      </c>
      <c r="M63" s="117">
        <v>2.17</v>
      </c>
      <c r="N63" s="117">
        <v>1.96</v>
      </c>
      <c r="O63" s="117">
        <v>18.34</v>
      </c>
      <c r="P63" s="117">
        <v>4.92</v>
      </c>
      <c r="Q63" s="117">
        <v>3.99</v>
      </c>
      <c r="R63" s="117">
        <v>0</v>
      </c>
      <c r="S63" s="117">
        <v>0</v>
      </c>
      <c r="T63" s="117">
        <v>0</v>
      </c>
      <c r="U63" s="117">
        <v>0</v>
      </c>
      <c r="V63" s="117">
        <v>0</v>
      </c>
      <c r="W63" s="117">
        <v>0</v>
      </c>
      <c r="X63" s="117">
        <v>0</v>
      </c>
      <c r="Y63" s="117">
        <v>0</v>
      </c>
      <c r="Z63" s="117">
        <v>0</v>
      </c>
      <c r="AA63" s="117">
        <v>0</v>
      </c>
      <c r="AB63" s="117">
        <v>0</v>
      </c>
      <c r="AC63" s="117">
        <v>0</v>
      </c>
    </row>
    <row r="64" spans="1:29" ht="50.1" customHeight="1" x14ac:dyDescent="0.5">
      <c r="A64" s="55">
        <v>48</v>
      </c>
      <c r="B64" s="101" t="s">
        <v>207</v>
      </c>
      <c r="C64" s="117">
        <v>11.39</v>
      </c>
      <c r="D64" s="117">
        <v>7.67</v>
      </c>
      <c r="E64" s="117">
        <v>0</v>
      </c>
      <c r="F64" s="117">
        <v>1.04</v>
      </c>
      <c r="G64" s="117">
        <v>1.04</v>
      </c>
      <c r="H64" s="117">
        <v>1.04</v>
      </c>
      <c r="I64" s="117">
        <v>2.44</v>
      </c>
      <c r="J64" s="117">
        <v>0.94</v>
      </c>
      <c r="K64" s="117">
        <v>0</v>
      </c>
      <c r="L64" s="117">
        <v>1.85</v>
      </c>
      <c r="M64" s="117">
        <v>1.85</v>
      </c>
      <c r="N64" s="117">
        <v>0.91</v>
      </c>
      <c r="O64" s="117">
        <v>0.14000000000000001</v>
      </c>
      <c r="P64" s="117">
        <v>0</v>
      </c>
      <c r="Q64" s="117">
        <v>0</v>
      </c>
      <c r="R64" s="117">
        <v>0</v>
      </c>
      <c r="S64" s="117">
        <v>0</v>
      </c>
      <c r="T64" s="117">
        <v>0</v>
      </c>
      <c r="U64" s="117">
        <v>0</v>
      </c>
      <c r="V64" s="117">
        <v>0</v>
      </c>
      <c r="W64" s="117">
        <v>0</v>
      </c>
      <c r="X64" s="117">
        <v>0.84</v>
      </c>
      <c r="Y64" s="117">
        <v>0.84</v>
      </c>
      <c r="Z64" s="117">
        <v>0.84</v>
      </c>
      <c r="AA64" s="117">
        <v>0</v>
      </c>
      <c r="AB64" s="117">
        <v>0</v>
      </c>
      <c r="AC64" s="117">
        <v>0</v>
      </c>
    </row>
    <row r="65" spans="1:29" ht="50.1" customHeight="1" x14ac:dyDescent="0.5">
      <c r="A65" s="56">
        <v>49</v>
      </c>
      <c r="B65" s="101" t="s">
        <v>208</v>
      </c>
      <c r="C65" s="117">
        <v>0</v>
      </c>
      <c r="D65" s="117">
        <v>0</v>
      </c>
      <c r="E65" s="117">
        <v>0</v>
      </c>
      <c r="F65" s="117">
        <v>34.049999999999997</v>
      </c>
      <c r="G65" s="117">
        <v>16.260000000000002</v>
      </c>
      <c r="H65" s="117">
        <v>0</v>
      </c>
      <c r="I65" s="117">
        <v>5.5</v>
      </c>
      <c r="J65" s="117">
        <v>4.78</v>
      </c>
      <c r="K65" s="117">
        <v>0.97</v>
      </c>
      <c r="L65" s="117">
        <v>38.840000000000003</v>
      </c>
      <c r="M65" s="117">
        <v>29.24</v>
      </c>
      <c r="N65" s="117">
        <v>25.46</v>
      </c>
      <c r="O65" s="117">
        <v>65.58</v>
      </c>
      <c r="P65" s="117">
        <v>42.67</v>
      </c>
      <c r="Q65" s="117">
        <v>39.72</v>
      </c>
      <c r="R65" s="117">
        <v>0</v>
      </c>
      <c r="S65" s="117">
        <v>0</v>
      </c>
      <c r="T65" s="117">
        <v>0</v>
      </c>
      <c r="U65" s="117">
        <v>0</v>
      </c>
      <c r="V65" s="117">
        <v>0</v>
      </c>
      <c r="W65" s="117">
        <v>0</v>
      </c>
      <c r="X65" s="117">
        <v>0</v>
      </c>
      <c r="Y65" s="117">
        <v>0</v>
      </c>
      <c r="Z65" s="117">
        <v>0</v>
      </c>
      <c r="AA65" s="117">
        <v>0</v>
      </c>
      <c r="AB65" s="117">
        <v>0</v>
      </c>
      <c r="AC65" s="117">
        <v>0</v>
      </c>
    </row>
    <row r="66" spans="1:29" ht="50.1" customHeight="1" x14ac:dyDescent="0.5">
      <c r="A66" s="56">
        <v>50</v>
      </c>
      <c r="B66" s="101" t="s">
        <v>209</v>
      </c>
      <c r="C66" s="117">
        <v>1.31</v>
      </c>
      <c r="D66" s="117">
        <v>1.31</v>
      </c>
      <c r="E66" s="117">
        <v>0</v>
      </c>
      <c r="F66" s="117">
        <v>7.91</v>
      </c>
      <c r="G66" s="117">
        <v>6.58</v>
      </c>
      <c r="H66" s="117">
        <v>0.19</v>
      </c>
      <c r="I66" s="117">
        <v>1.43</v>
      </c>
      <c r="J66" s="117">
        <v>1.43</v>
      </c>
      <c r="K66" s="117">
        <v>1.08</v>
      </c>
      <c r="L66" s="117">
        <v>0</v>
      </c>
      <c r="M66" s="117">
        <v>0</v>
      </c>
      <c r="N66" s="117">
        <v>0</v>
      </c>
      <c r="O66" s="117">
        <v>0.2</v>
      </c>
      <c r="P66" s="117">
        <v>0.2</v>
      </c>
      <c r="Q66" s="117">
        <v>0.2</v>
      </c>
      <c r="R66" s="117">
        <v>0</v>
      </c>
      <c r="S66" s="117">
        <v>0</v>
      </c>
      <c r="T66" s="117">
        <v>0</v>
      </c>
      <c r="U66" s="117">
        <v>0</v>
      </c>
      <c r="V66" s="117">
        <v>0</v>
      </c>
      <c r="W66" s="117">
        <v>0</v>
      </c>
      <c r="X66" s="117">
        <v>0</v>
      </c>
      <c r="Y66" s="117">
        <v>0</v>
      </c>
      <c r="Z66" s="117">
        <v>0</v>
      </c>
      <c r="AA66" s="117">
        <v>0</v>
      </c>
      <c r="AB66" s="117">
        <v>0</v>
      </c>
      <c r="AC66" s="117">
        <v>0</v>
      </c>
    </row>
    <row r="67" spans="1:29" ht="50.1" customHeight="1" x14ac:dyDescent="0.5">
      <c r="A67" s="55">
        <v>51</v>
      </c>
      <c r="B67" s="102" t="s">
        <v>210</v>
      </c>
      <c r="C67" s="117">
        <v>5.63</v>
      </c>
      <c r="D67" s="117">
        <v>3.86</v>
      </c>
      <c r="E67" s="117">
        <v>0</v>
      </c>
      <c r="F67" s="117">
        <v>9.4700000000000006</v>
      </c>
      <c r="G67" s="117">
        <v>4.0999999999999996</v>
      </c>
      <c r="H67" s="117">
        <v>0.94</v>
      </c>
      <c r="I67" s="117">
        <v>0.19</v>
      </c>
      <c r="J67" s="117">
        <v>0.19</v>
      </c>
      <c r="K67" s="117">
        <v>0.19</v>
      </c>
      <c r="L67" s="117">
        <v>2.85</v>
      </c>
      <c r="M67" s="117">
        <v>2.44</v>
      </c>
      <c r="N67" s="117">
        <v>2.17</v>
      </c>
      <c r="O67" s="117">
        <v>2.67</v>
      </c>
      <c r="P67" s="117">
        <v>0.48</v>
      </c>
      <c r="Q67" s="117">
        <v>0.48</v>
      </c>
      <c r="R67" s="117">
        <v>0</v>
      </c>
      <c r="S67" s="117">
        <v>0</v>
      </c>
      <c r="T67" s="117">
        <v>0</v>
      </c>
      <c r="U67" s="117">
        <v>0</v>
      </c>
      <c r="V67" s="117">
        <v>0</v>
      </c>
      <c r="W67" s="117">
        <v>0</v>
      </c>
      <c r="X67" s="117">
        <v>0.04</v>
      </c>
      <c r="Y67" s="117">
        <v>0.04</v>
      </c>
      <c r="Z67" s="117">
        <v>0.04</v>
      </c>
      <c r="AA67" s="117">
        <v>0</v>
      </c>
      <c r="AB67" s="117">
        <v>0</v>
      </c>
      <c r="AC67" s="117">
        <v>0</v>
      </c>
    </row>
    <row r="68" spans="1:29" ht="50.1" customHeight="1" x14ac:dyDescent="0.5">
      <c r="A68" s="55">
        <v>52</v>
      </c>
      <c r="B68" s="102" t="s">
        <v>211</v>
      </c>
      <c r="C68" s="117">
        <v>4.25</v>
      </c>
      <c r="D68" s="117">
        <v>0</v>
      </c>
      <c r="E68" s="117">
        <v>0</v>
      </c>
      <c r="F68" s="117">
        <v>1.39</v>
      </c>
      <c r="G68" s="117">
        <v>1.39</v>
      </c>
      <c r="H68" s="117">
        <v>1.39</v>
      </c>
      <c r="I68" s="117">
        <v>16.149999999999999</v>
      </c>
      <c r="J68" s="117">
        <v>1.28</v>
      </c>
      <c r="K68" s="117">
        <v>1.28</v>
      </c>
      <c r="L68" s="117">
        <v>0</v>
      </c>
      <c r="M68" s="117">
        <v>0</v>
      </c>
      <c r="N68" s="117">
        <v>0</v>
      </c>
      <c r="O68" s="117">
        <v>0.1</v>
      </c>
      <c r="P68" s="117">
        <v>0</v>
      </c>
      <c r="Q68" s="117">
        <v>0</v>
      </c>
      <c r="R68" s="117">
        <v>0</v>
      </c>
      <c r="S68" s="117">
        <v>0</v>
      </c>
      <c r="T68" s="117">
        <v>0</v>
      </c>
      <c r="U68" s="117">
        <v>0</v>
      </c>
      <c r="V68" s="117">
        <v>0</v>
      </c>
      <c r="W68" s="117">
        <v>0</v>
      </c>
      <c r="X68" s="117">
        <v>0</v>
      </c>
      <c r="Y68" s="117">
        <v>0</v>
      </c>
      <c r="Z68" s="117">
        <v>0</v>
      </c>
      <c r="AA68" s="117">
        <v>0</v>
      </c>
      <c r="AB68" s="117">
        <v>0</v>
      </c>
      <c r="AC68" s="117">
        <v>0</v>
      </c>
    </row>
    <row r="69" spans="1:29" ht="50.1" customHeight="1" x14ac:dyDescent="0.5">
      <c r="A69" s="55">
        <v>53</v>
      </c>
      <c r="B69" s="101" t="s">
        <v>212</v>
      </c>
      <c r="C69" s="117">
        <v>0</v>
      </c>
      <c r="D69" s="117">
        <v>0</v>
      </c>
      <c r="E69" s="117">
        <v>0</v>
      </c>
      <c r="F69" s="117">
        <v>0.12</v>
      </c>
      <c r="G69" s="117">
        <v>0.12</v>
      </c>
      <c r="H69" s="117">
        <v>0</v>
      </c>
      <c r="I69" s="117">
        <v>6.48</v>
      </c>
      <c r="J69" s="117">
        <v>6.48</v>
      </c>
      <c r="K69" s="117">
        <v>3.03</v>
      </c>
      <c r="L69" s="117">
        <v>0</v>
      </c>
      <c r="M69" s="117">
        <v>0</v>
      </c>
      <c r="N69" s="117">
        <v>0</v>
      </c>
      <c r="O69" s="117">
        <v>0.01</v>
      </c>
      <c r="P69" s="117">
        <v>0.01</v>
      </c>
      <c r="Q69" s="117">
        <v>0</v>
      </c>
      <c r="R69" s="117">
        <v>0</v>
      </c>
      <c r="S69" s="117">
        <v>0</v>
      </c>
      <c r="T69" s="117">
        <v>0</v>
      </c>
      <c r="U69" s="117">
        <v>0</v>
      </c>
      <c r="V69" s="117">
        <v>0</v>
      </c>
      <c r="W69" s="117">
        <v>0</v>
      </c>
      <c r="X69" s="117">
        <v>0</v>
      </c>
      <c r="Y69" s="117">
        <v>0</v>
      </c>
      <c r="Z69" s="117">
        <v>0</v>
      </c>
      <c r="AA69" s="117">
        <v>0</v>
      </c>
      <c r="AB69" s="117">
        <v>0</v>
      </c>
      <c r="AC69" s="117">
        <v>0</v>
      </c>
    </row>
    <row r="70" spans="1:29" ht="50.1" customHeight="1" x14ac:dyDescent="0.5">
      <c r="A70" s="55">
        <v>54</v>
      </c>
      <c r="B70" s="102" t="s">
        <v>213</v>
      </c>
      <c r="C70" s="117">
        <v>0</v>
      </c>
      <c r="D70" s="117">
        <v>0</v>
      </c>
      <c r="E70" s="117">
        <v>0</v>
      </c>
      <c r="F70" s="117">
        <v>16.91</v>
      </c>
      <c r="G70" s="117">
        <v>11.39</v>
      </c>
      <c r="H70" s="117">
        <v>7.47</v>
      </c>
      <c r="I70" s="117">
        <v>32.450000000000003</v>
      </c>
      <c r="J70" s="117">
        <v>16.739999999999998</v>
      </c>
      <c r="K70" s="117">
        <v>15.2</v>
      </c>
      <c r="L70" s="117">
        <v>9.64</v>
      </c>
      <c r="M70" s="117">
        <v>7.92</v>
      </c>
      <c r="N70" s="117">
        <v>7.89</v>
      </c>
      <c r="O70" s="117">
        <v>13.28</v>
      </c>
      <c r="P70" s="117">
        <v>1.82</v>
      </c>
      <c r="Q70" s="117">
        <v>0.28000000000000003</v>
      </c>
      <c r="R70" s="117">
        <v>0</v>
      </c>
      <c r="S70" s="117">
        <v>0</v>
      </c>
      <c r="T70" s="117">
        <v>0</v>
      </c>
      <c r="U70" s="117">
        <v>0</v>
      </c>
      <c r="V70" s="117">
        <v>0</v>
      </c>
      <c r="W70" s="117">
        <v>0</v>
      </c>
      <c r="X70" s="117">
        <v>0</v>
      </c>
      <c r="Y70" s="117">
        <v>0</v>
      </c>
      <c r="Z70" s="117">
        <v>0</v>
      </c>
      <c r="AA70" s="117">
        <v>0</v>
      </c>
      <c r="AB70" s="117">
        <v>0</v>
      </c>
      <c r="AC70" s="117">
        <v>0</v>
      </c>
    </row>
    <row r="71" spans="1:29" ht="50.1" customHeight="1" x14ac:dyDescent="0.5">
      <c r="A71" s="55">
        <v>55</v>
      </c>
      <c r="B71" s="101" t="s">
        <v>214</v>
      </c>
      <c r="C71" s="117">
        <v>4.07</v>
      </c>
      <c r="D71" s="117">
        <v>4.07</v>
      </c>
      <c r="E71" s="117">
        <v>0</v>
      </c>
      <c r="F71" s="117">
        <v>39.49</v>
      </c>
      <c r="G71" s="117">
        <v>10.08</v>
      </c>
      <c r="H71" s="117">
        <v>0.66</v>
      </c>
      <c r="I71" s="117">
        <v>0.1</v>
      </c>
      <c r="J71" s="117">
        <v>0.1</v>
      </c>
      <c r="K71" s="117">
        <v>0.1</v>
      </c>
      <c r="L71" s="117">
        <v>4.93</v>
      </c>
      <c r="M71" s="117">
        <v>1.33</v>
      </c>
      <c r="N71" s="117">
        <v>1.33</v>
      </c>
      <c r="O71" s="117">
        <v>2.85</v>
      </c>
      <c r="P71" s="117">
        <v>0.94</v>
      </c>
      <c r="Q71" s="117">
        <v>0.94</v>
      </c>
      <c r="R71" s="117">
        <v>0</v>
      </c>
      <c r="S71" s="117">
        <v>0</v>
      </c>
      <c r="T71" s="117">
        <v>0</v>
      </c>
      <c r="U71" s="117">
        <v>0</v>
      </c>
      <c r="V71" s="117">
        <v>0</v>
      </c>
      <c r="W71" s="117">
        <v>0</v>
      </c>
      <c r="X71" s="117">
        <v>0.82</v>
      </c>
      <c r="Y71" s="117">
        <v>0</v>
      </c>
      <c r="Z71" s="117">
        <v>0</v>
      </c>
      <c r="AA71" s="117">
        <v>0</v>
      </c>
      <c r="AB71" s="117">
        <v>0</v>
      </c>
      <c r="AC71" s="117">
        <v>0</v>
      </c>
    </row>
    <row r="72" spans="1:29" ht="50.1" customHeight="1" x14ac:dyDescent="0.5">
      <c r="A72" s="55">
        <v>56</v>
      </c>
      <c r="B72" s="102" t="s">
        <v>215</v>
      </c>
      <c r="C72" s="117">
        <v>2.39</v>
      </c>
      <c r="D72" s="117">
        <v>0</v>
      </c>
      <c r="E72" s="117">
        <v>0</v>
      </c>
      <c r="F72" s="117">
        <v>0.97</v>
      </c>
      <c r="G72" s="117">
        <v>0</v>
      </c>
      <c r="H72" s="117">
        <v>0</v>
      </c>
      <c r="I72" s="117">
        <v>7.42</v>
      </c>
      <c r="J72" s="117">
        <v>1.32</v>
      </c>
      <c r="K72" s="117">
        <v>1.1200000000000001</v>
      </c>
      <c r="L72" s="117">
        <v>3.34</v>
      </c>
      <c r="M72" s="117">
        <v>0.88</v>
      </c>
      <c r="N72" s="117">
        <v>0.45</v>
      </c>
      <c r="O72" s="117">
        <v>10.63</v>
      </c>
      <c r="P72" s="117">
        <v>5.38</v>
      </c>
      <c r="Q72" s="117">
        <v>5</v>
      </c>
      <c r="R72" s="117">
        <v>0</v>
      </c>
      <c r="S72" s="117">
        <v>0</v>
      </c>
      <c r="T72" s="117">
        <v>0</v>
      </c>
      <c r="U72" s="117">
        <v>0</v>
      </c>
      <c r="V72" s="117">
        <v>0</v>
      </c>
      <c r="W72" s="117">
        <v>0</v>
      </c>
      <c r="X72" s="117">
        <v>0.25</v>
      </c>
      <c r="Y72" s="117">
        <v>0.25</v>
      </c>
      <c r="Z72" s="117">
        <v>0.25</v>
      </c>
      <c r="AA72" s="117">
        <v>0</v>
      </c>
      <c r="AB72" s="117">
        <v>0</v>
      </c>
      <c r="AC72" s="117">
        <v>0</v>
      </c>
    </row>
    <row r="73" spans="1:29" ht="50.1" customHeight="1" x14ac:dyDescent="0.5">
      <c r="A73" s="55">
        <v>57</v>
      </c>
      <c r="B73" s="102" t="s">
        <v>216</v>
      </c>
      <c r="C73" s="117">
        <v>0</v>
      </c>
      <c r="D73" s="117">
        <v>0</v>
      </c>
      <c r="E73" s="117">
        <v>0</v>
      </c>
      <c r="F73" s="117">
        <v>9.08</v>
      </c>
      <c r="G73" s="117">
        <v>1.95</v>
      </c>
      <c r="H73" s="117">
        <v>1.42</v>
      </c>
      <c r="I73" s="117">
        <v>1.98</v>
      </c>
      <c r="J73" s="117">
        <v>2.0299999999999998</v>
      </c>
      <c r="K73" s="117">
        <v>1.68</v>
      </c>
      <c r="L73" s="117">
        <v>0.56999999999999995</v>
      </c>
      <c r="M73" s="117">
        <v>0.15</v>
      </c>
      <c r="N73" s="117">
        <v>0.15</v>
      </c>
      <c r="O73" s="117">
        <v>1.26</v>
      </c>
      <c r="P73" s="117">
        <v>1.26</v>
      </c>
      <c r="Q73" s="117">
        <v>1.1599999999999999</v>
      </c>
      <c r="R73" s="117">
        <v>0</v>
      </c>
      <c r="S73" s="117">
        <v>0</v>
      </c>
      <c r="T73" s="117">
        <v>0</v>
      </c>
      <c r="U73" s="117">
        <v>0</v>
      </c>
      <c r="V73" s="117">
        <v>0</v>
      </c>
      <c r="W73" s="117">
        <v>0</v>
      </c>
      <c r="X73" s="117">
        <v>0.31</v>
      </c>
      <c r="Y73" s="117">
        <v>0.31</v>
      </c>
      <c r="Z73" s="117">
        <v>0.31</v>
      </c>
      <c r="AA73" s="117">
        <v>0</v>
      </c>
      <c r="AB73" s="117">
        <v>0</v>
      </c>
      <c r="AC73" s="117">
        <v>0</v>
      </c>
    </row>
    <row r="74" spans="1:29" ht="50.1" customHeight="1" x14ac:dyDescent="0.5">
      <c r="A74" s="55">
        <v>58</v>
      </c>
      <c r="B74" s="101" t="s">
        <v>217</v>
      </c>
      <c r="C74" s="117">
        <v>0.19</v>
      </c>
      <c r="D74" s="117">
        <v>0</v>
      </c>
      <c r="E74" s="117">
        <v>0</v>
      </c>
      <c r="F74" s="117">
        <v>0</v>
      </c>
      <c r="G74" s="117">
        <v>0</v>
      </c>
      <c r="H74" s="117">
        <v>0</v>
      </c>
      <c r="I74" s="117">
        <v>1.84</v>
      </c>
      <c r="J74" s="117">
        <v>1</v>
      </c>
      <c r="K74" s="117">
        <v>1</v>
      </c>
      <c r="L74" s="117">
        <v>1.03</v>
      </c>
      <c r="M74" s="117">
        <v>0.98</v>
      </c>
      <c r="N74" s="117">
        <v>0.98</v>
      </c>
      <c r="O74" s="117">
        <v>0.72</v>
      </c>
      <c r="P74" s="117">
        <v>0.72</v>
      </c>
      <c r="Q74" s="117">
        <v>0.72</v>
      </c>
      <c r="R74" s="117">
        <v>0</v>
      </c>
      <c r="S74" s="117">
        <v>0</v>
      </c>
      <c r="T74" s="117">
        <v>0</v>
      </c>
      <c r="U74" s="117">
        <v>0</v>
      </c>
      <c r="V74" s="117">
        <v>0</v>
      </c>
      <c r="W74" s="117">
        <v>0</v>
      </c>
      <c r="X74" s="117">
        <v>0</v>
      </c>
      <c r="Y74" s="117">
        <v>0</v>
      </c>
      <c r="Z74" s="117">
        <v>0</v>
      </c>
      <c r="AA74" s="117">
        <v>0</v>
      </c>
      <c r="AB74" s="117">
        <v>0</v>
      </c>
      <c r="AC74" s="117">
        <v>0</v>
      </c>
    </row>
    <row r="75" spans="1:29" ht="50.1" customHeight="1" x14ac:dyDescent="0.5">
      <c r="A75" s="57"/>
      <c r="B75" s="16" t="s">
        <v>218</v>
      </c>
      <c r="C75" s="61">
        <f t="shared" ref="C75:AC75" si="6">SUM(C76:C81)</f>
        <v>7.86</v>
      </c>
      <c r="D75" s="61">
        <f t="shared" si="6"/>
        <v>5.51</v>
      </c>
      <c r="E75" s="61">
        <f t="shared" si="6"/>
        <v>1.72</v>
      </c>
      <c r="F75" s="61">
        <f t="shared" si="6"/>
        <v>205.07</v>
      </c>
      <c r="G75" s="61">
        <f t="shared" si="6"/>
        <v>73.38</v>
      </c>
      <c r="H75" s="61">
        <f t="shared" si="6"/>
        <v>34.83</v>
      </c>
      <c r="I75" s="61">
        <f t="shared" si="6"/>
        <v>223.79</v>
      </c>
      <c r="J75" s="61">
        <f t="shared" si="6"/>
        <v>64.970000000000013</v>
      </c>
      <c r="K75" s="61">
        <f t="shared" si="6"/>
        <v>51.6</v>
      </c>
      <c r="L75" s="61">
        <f t="shared" si="6"/>
        <v>15.040000000000001</v>
      </c>
      <c r="M75" s="61">
        <f t="shared" si="6"/>
        <v>6.6899999999999995</v>
      </c>
      <c r="N75" s="61">
        <f t="shared" si="6"/>
        <v>5.36</v>
      </c>
      <c r="O75" s="61">
        <f t="shared" si="6"/>
        <v>98.66</v>
      </c>
      <c r="P75" s="61">
        <f t="shared" si="6"/>
        <v>56.040000000000006</v>
      </c>
      <c r="Q75" s="61">
        <f t="shared" si="6"/>
        <v>51.62</v>
      </c>
      <c r="R75" s="61">
        <f t="shared" si="6"/>
        <v>0</v>
      </c>
      <c r="S75" s="61">
        <f t="shared" si="6"/>
        <v>0</v>
      </c>
      <c r="T75" s="61">
        <f t="shared" si="6"/>
        <v>0</v>
      </c>
      <c r="U75" s="61">
        <f t="shared" si="6"/>
        <v>0</v>
      </c>
      <c r="V75" s="61">
        <f t="shared" si="6"/>
        <v>0</v>
      </c>
      <c r="W75" s="61">
        <f t="shared" si="6"/>
        <v>0</v>
      </c>
      <c r="X75" s="61">
        <f t="shared" si="6"/>
        <v>0.74</v>
      </c>
      <c r="Y75" s="61">
        <f t="shared" si="6"/>
        <v>0.74</v>
      </c>
      <c r="Z75" s="61">
        <f t="shared" si="6"/>
        <v>0.74</v>
      </c>
      <c r="AA75" s="61">
        <f t="shared" si="6"/>
        <v>0</v>
      </c>
      <c r="AB75" s="61">
        <f t="shared" si="6"/>
        <v>0</v>
      </c>
      <c r="AC75" s="61">
        <f t="shared" si="6"/>
        <v>0</v>
      </c>
    </row>
    <row r="76" spans="1:29" ht="50.1" customHeight="1" x14ac:dyDescent="0.5">
      <c r="A76" s="55">
        <v>59</v>
      </c>
      <c r="B76" s="101" t="s">
        <v>219</v>
      </c>
      <c r="C76" s="117">
        <v>3.67</v>
      </c>
      <c r="D76" s="117">
        <v>1.32</v>
      </c>
      <c r="E76" s="117">
        <v>0</v>
      </c>
      <c r="F76" s="117">
        <v>4.8899999999999997</v>
      </c>
      <c r="G76" s="117">
        <v>0.6</v>
      </c>
      <c r="H76" s="117">
        <v>0</v>
      </c>
      <c r="I76" s="117">
        <v>5.63</v>
      </c>
      <c r="J76" s="117">
        <v>3.24</v>
      </c>
      <c r="K76" s="117">
        <v>1.52</v>
      </c>
      <c r="L76" s="117">
        <v>3.13</v>
      </c>
      <c r="M76" s="117">
        <v>2.98</v>
      </c>
      <c r="N76" s="117">
        <v>1.95</v>
      </c>
      <c r="O76" s="117">
        <v>0.19</v>
      </c>
      <c r="P76" s="117">
        <v>0.17</v>
      </c>
      <c r="Q76" s="117">
        <v>0.17</v>
      </c>
      <c r="R76" s="117">
        <v>0</v>
      </c>
      <c r="S76" s="117">
        <v>0</v>
      </c>
      <c r="T76" s="117">
        <v>0</v>
      </c>
      <c r="U76" s="117">
        <v>0</v>
      </c>
      <c r="V76" s="117">
        <v>0</v>
      </c>
      <c r="W76" s="117">
        <v>0</v>
      </c>
      <c r="X76" s="117">
        <v>0</v>
      </c>
      <c r="Y76" s="117">
        <v>0</v>
      </c>
      <c r="Z76" s="117">
        <v>0</v>
      </c>
      <c r="AA76" s="117">
        <v>0</v>
      </c>
      <c r="AB76" s="117">
        <v>0</v>
      </c>
      <c r="AC76" s="117">
        <v>0</v>
      </c>
    </row>
    <row r="77" spans="1:29" ht="50.1" customHeight="1" x14ac:dyDescent="0.5">
      <c r="A77" s="56">
        <v>60</v>
      </c>
      <c r="B77" s="101" t="s">
        <v>220</v>
      </c>
      <c r="C77" s="117">
        <v>2.4700000000000002</v>
      </c>
      <c r="D77" s="117">
        <v>2.4700000000000002</v>
      </c>
      <c r="E77" s="117">
        <v>0</v>
      </c>
      <c r="F77" s="117">
        <v>33.31</v>
      </c>
      <c r="G77" s="117">
        <v>23.02</v>
      </c>
      <c r="H77" s="117">
        <v>0.75</v>
      </c>
      <c r="I77" s="117">
        <v>12.87</v>
      </c>
      <c r="J77" s="117">
        <v>3.03</v>
      </c>
      <c r="K77" s="117">
        <v>2.44</v>
      </c>
      <c r="L77" s="117">
        <v>2.2799999999999998</v>
      </c>
      <c r="M77" s="117">
        <v>1.38</v>
      </c>
      <c r="N77" s="117">
        <v>1.08</v>
      </c>
      <c r="O77" s="117">
        <v>37.65</v>
      </c>
      <c r="P77" s="117">
        <v>22.4</v>
      </c>
      <c r="Q77" s="117">
        <v>20.74</v>
      </c>
      <c r="R77" s="117">
        <v>0</v>
      </c>
      <c r="S77" s="117">
        <v>0</v>
      </c>
      <c r="T77" s="117">
        <v>0</v>
      </c>
      <c r="U77" s="117">
        <v>0</v>
      </c>
      <c r="V77" s="117">
        <v>0</v>
      </c>
      <c r="W77" s="117">
        <v>0</v>
      </c>
      <c r="X77" s="117">
        <v>0</v>
      </c>
      <c r="Y77" s="117">
        <v>0</v>
      </c>
      <c r="Z77" s="117">
        <v>0</v>
      </c>
      <c r="AA77" s="117">
        <v>0</v>
      </c>
      <c r="AB77" s="117">
        <v>0</v>
      </c>
      <c r="AC77" s="117">
        <v>0</v>
      </c>
    </row>
    <row r="78" spans="1:29" ht="50.1" customHeight="1" x14ac:dyDescent="0.5">
      <c r="A78" s="56">
        <v>61</v>
      </c>
      <c r="B78" s="102" t="s">
        <v>221</v>
      </c>
      <c r="C78" s="117">
        <v>0</v>
      </c>
      <c r="D78" s="117">
        <v>0</v>
      </c>
      <c r="E78" s="117">
        <v>0</v>
      </c>
      <c r="F78" s="117">
        <v>0</v>
      </c>
      <c r="G78" s="117">
        <v>0</v>
      </c>
      <c r="H78" s="117">
        <v>0</v>
      </c>
      <c r="I78" s="117">
        <v>52.01</v>
      </c>
      <c r="J78" s="117">
        <v>21.28</v>
      </c>
      <c r="K78" s="117">
        <v>20.16</v>
      </c>
      <c r="L78" s="117">
        <v>0</v>
      </c>
      <c r="M78" s="117">
        <v>0</v>
      </c>
      <c r="N78" s="117">
        <v>0</v>
      </c>
      <c r="O78" s="117">
        <v>14.1</v>
      </c>
      <c r="P78" s="117">
        <v>10.99</v>
      </c>
      <c r="Q78" s="117">
        <v>10.99</v>
      </c>
      <c r="R78" s="117">
        <v>0</v>
      </c>
      <c r="S78" s="117">
        <v>0</v>
      </c>
      <c r="T78" s="117">
        <v>0</v>
      </c>
      <c r="U78" s="117">
        <v>0</v>
      </c>
      <c r="V78" s="117">
        <v>0</v>
      </c>
      <c r="W78" s="117">
        <v>0</v>
      </c>
      <c r="X78" s="117">
        <v>0</v>
      </c>
      <c r="Y78" s="117">
        <v>0</v>
      </c>
      <c r="Z78" s="117">
        <v>0</v>
      </c>
      <c r="AA78" s="117">
        <v>0</v>
      </c>
      <c r="AB78" s="117">
        <v>0</v>
      </c>
      <c r="AC78" s="117">
        <v>0</v>
      </c>
    </row>
    <row r="79" spans="1:29" ht="50.1" customHeight="1" x14ac:dyDescent="0.5">
      <c r="A79" s="56">
        <v>62</v>
      </c>
      <c r="B79" s="102" t="s">
        <v>222</v>
      </c>
      <c r="C79" s="117">
        <v>0</v>
      </c>
      <c r="D79" s="117">
        <v>0</v>
      </c>
      <c r="E79" s="117">
        <v>0</v>
      </c>
      <c r="F79" s="117">
        <v>96.05</v>
      </c>
      <c r="G79" s="117">
        <v>11.1</v>
      </c>
      <c r="H79" s="117">
        <v>6.29</v>
      </c>
      <c r="I79" s="117">
        <v>131.52000000000001</v>
      </c>
      <c r="J79" s="117">
        <v>27.93</v>
      </c>
      <c r="K79" s="117">
        <v>22.92</v>
      </c>
      <c r="L79" s="117">
        <v>0</v>
      </c>
      <c r="M79" s="117">
        <v>0</v>
      </c>
      <c r="N79" s="117">
        <v>0</v>
      </c>
      <c r="O79" s="117">
        <v>11.58</v>
      </c>
      <c r="P79" s="117">
        <v>5.7</v>
      </c>
      <c r="Q79" s="117">
        <v>4.1900000000000004</v>
      </c>
      <c r="R79" s="117">
        <v>0</v>
      </c>
      <c r="S79" s="117">
        <v>0</v>
      </c>
      <c r="T79" s="117">
        <v>0</v>
      </c>
      <c r="U79" s="117">
        <v>0</v>
      </c>
      <c r="V79" s="117">
        <v>0</v>
      </c>
      <c r="W79" s="117">
        <v>0</v>
      </c>
      <c r="X79" s="117">
        <v>0</v>
      </c>
      <c r="Y79" s="117">
        <v>0</v>
      </c>
      <c r="Z79" s="117">
        <v>0</v>
      </c>
      <c r="AA79" s="117">
        <v>0</v>
      </c>
      <c r="AB79" s="117">
        <v>0</v>
      </c>
      <c r="AC79" s="117">
        <v>0</v>
      </c>
    </row>
    <row r="80" spans="1:29" ht="50.1" customHeight="1" x14ac:dyDescent="0.5">
      <c r="A80" s="56">
        <v>63</v>
      </c>
      <c r="B80" s="101" t="s">
        <v>223</v>
      </c>
      <c r="C80" s="117">
        <v>0</v>
      </c>
      <c r="D80" s="117">
        <v>0</v>
      </c>
      <c r="E80" s="117">
        <v>0</v>
      </c>
      <c r="F80" s="117">
        <v>34.119999999999997</v>
      </c>
      <c r="G80" s="117">
        <v>19.170000000000002</v>
      </c>
      <c r="H80" s="117">
        <v>8.3000000000000007</v>
      </c>
      <c r="I80" s="117">
        <v>13.54</v>
      </c>
      <c r="J80" s="117">
        <v>8.8699999999999992</v>
      </c>
      <c r="K80" s="117">
        <v>3.94</v>
      </c>
      <c r="L80" s="117">
        <v>3.15</v>
      </c>
      <c r="M80" s="117">
        <v>0</v>
      </c>
      <c r="N80" s="117">
        <v>0</v>
      </c>
      <c r="O80" s="117">
        <v>0</v>
      </c>
      <c r="P80" s="117">
        <v>0</v>
      </c>
      <c r="Q80" s="117">
        <v>0</v>
      </c>
      <c r="R80" s="117">
        <v>0</v>
      </c>
      <c r="S80" s="117">
        <v>0</v>
      </c>
      <c r="T80" s="117">
        <v>0</v>
      </c>
      <c r="U80" s="117">
        <v>0</v>
      </c>
      <c r="V80" s="117">
        <v>0</v>
      </c>
      <c r="W80" s="117">
        <v>0</v>
      </c>
      <c r="X80" s="117">
        <v>0</v>
      </c>
      <c r="Y80" s="117">
        <v>0</v>
      </c>
      <c r="Z80" s="117">
        <v>0</v>
      </c>
      <c r="AA80" s="117">
        <v>0</v>
      </c>
      <c r="AB80" s="117">
        <v>0</v>
      </c>
      <c r="AC80" s="117">
        <v>0</v>
      </c>
    </row>
    <row r="81" spans="1:29" ht="50.1" customHeight="1" x14ac:dyDescent="0.5">
      <c r="A81" s="56">
        <v>64</v>
      </c>
      <c r="B81" s="101" t="s">
        <v>224</v>
      </c>
      <c r="C81" s="117">
        <v>1.72</v>
      </c>
      <c r="D81" s="117">
        <v>1.72</v>
      </c>
      <c r="E81" s="117">
        <v>1.72</v>
      </c>
      <c r="F81" s="117">
        <v>36.700000000000003</v>
      </c>
      <c r="G81" s="117">
        <v>19.489999999999998</v>
      </c>
      <c r="H81" s="117">
        <v>19.489999999999998</v>
      </c>
      <c r="I81" s="117">
        <v>8.2200000000000006</v>
      </c>
      <c r="J81" s="117">
        <v>0.62</v>
      </c>
      <c r="K81" s="117">
        <v>0.62</v>
      </c>
      <c r="L81" s="117">
        <v>6.48</v>
      </c>
      <c r="M81" s="117">
        <v>2.33</v>
      </c>
      <c r="N81" s="117">
        <v>2.33</v>
      </c>
      <c r="O81" s="117">
        <v>35.14</v>
      </c>
      <c r="P81" s="117">
        <v>16.78</v>
      </c>
      <c r="Q81" s="117">
        <v>15.53</v>
      </c>
      <c r="R81" s="117">
        <v>0</v>
      </c>
      <c r="S81" s="117">
        <v>0</v>
      </c>
      <c r="T81" s="117">
        <v>0</v>
      </c>
      <c r="U81" s="117">
        <v>0</v>
      </c>
      <c r="V81" s="117">
        <v>0</v>
      </c>
      <c r="W81" s="117">
        <v>0</v>
      </c>
      <c r="X81" s="117">
        <v>0.74</v>
      </c>
      <c r="Y81" s="117">
        <v>0.74</v>
      </c>
      <c r="Z81" s="117">
        <v>0.74</v>
      </c>
      <c r="AA81" s="117">
        <v>0</v>
      </c>
      <c r="AB81" s="117">
        <v>0</v>
      </c>
      <c r="AC81" s="117">
        <v>0</v>
      </c>
    </row>
    <row r="82" spans="1:29" ht="50.1" customHeight="1" x14ac:dyDescent="0.5">
      <c r="A82" s="57"/>
      <c r="B82" s="16" t="s">
        <v>225</v>
      </c>
      <c r="C82" s="61">
        <f t="shared" ref="C82:AC82" si="7">SUM(C83:C92)</f>
        <v>55.850000000000009</v>
      </c>
      <c r="D82" s="61">
        <f t="shared" si="7"/>
        <v>24.130000000000003</v>
      </c>
      <c r="E82" s="61">
        <f t="shared" si="7"/>
        <v>3.8499999999999996</v>
      </c>
      <c r="F82" s="61">
        <f t="shared" si="7"/>
        <v>76.59</v>
      </c>
      <c r="G82" s="61">
        <f t="shared" si="7"/>
        <v>23.489999999999995</v>
      </c>
      <c r="H82" s="61">
        <f t="shared" si="7"/>
        <v>6.36</v>
      </c>
      <c r="I82" s="61">
        <f t="shared" si="7"/>
        <v>118.32</v>
      </c>
      <c r="J82" s="61">
        <f t="shared" si="7"/>
        <v>49.040000000000006</v>
      </c>
      <c r="K82" s="61">
        <f t="shared" si="7"/>
        <v>25.09</v>
      </c>
      <c r="L82" s="61">
        <f t="shared" si="7"/>
        <v>40.85</v>
      </c>
      <c r="M82" s="61">
        <f t="shared" si="7"/>
        <v>25.35</v>
      </c>
      <c r="N82" s="61">
        <f t="shared" si="7"/>
        <v>23.87</v>
      </c>
      <c r="O82" s="61">
        <f t="shared" si="7"/>
        <v>97.67</v>
      </c>
      <c r="P82" s="61">
        <f t="shared" si="7"/>
        <v>70.830000000000013</v>
      </c>
      <c r="Q82" s="61">
        <f t="shared" si="7"/>
        <v>65.150000000000006</v>
      </c>
      <c r="R82" s="61">
        <f t="shared" si="7"/>
        <v>0</v>
      </c>
      <c r="S82" s="61">
        <f t="shared" si="7"/>
        <v>0</v>
      </c>
      <c r="T82" s="61">
        <f t="shared" si="7"/>
        <v>0</v>
      </c>
      <c r="U82" s="61">
        <f t="shared" si="7"/>
        <v>0</v>
      </c>
      <c r="V82" s="61">
        <f t="shared" si="7"/>
        <v>0</v>
      </c>
      <c r="W82" s="61">
        <f t="shared" si="7"/>
        <v>0</v>
      </c>
      <c r="X82" s="61">
        <f t="shared" si="7"/>
        <v>6.35</v>
      </c>
      <c r="Y82" s="61">
        <f t="shared" si="7"/>
        <v>3.94</v>
      </c>
      <c r="Z82" s="61">
        <f t="shared" si="7"/>
        <v>3.94</v>
      </c>
      <c r="AA82" s="61">
        <f t="shared" si="7"/>
        <v>28.42</v>
      </c>
      <c r="AB82" s="61">
        <f t="shared" si="7"/>
        <v>4.09</v>
      </c>
      <c r="AC82" s="61">
        <f t="shared" si="7"/>
        <v>4.09</v>
      </c>
    </row>
    <row r="83" spans="1:29" ht="50.1" customHeight="1" x14ac:dyDescent="0.5">
      <c r="A83" s="56">
        <v>65</v>
      </c>
      <c r="B83" s="102" t="s">
        <v>226</v>
      </c>
      <c r="C83" s="117">
        <v>0</v>
      </c>
      <c r="D83" s="117">
        <v>0</v>
      </c>
      <c r="E83" s="117">
        <v>0</v>
      </c>
      <c r="F83" s="117">
        <v>0</v>
      </c>
      <c r="G83" s="117">
        <v>0</v>
      </c>
      <c r="H83" s="117">
        <v>0</v>
      </c>
      <c r="I83" s="117">
        <v>6.92</v>
      </c>
      <c r="J83" s="117">
        <v>5.05</v>
      </c>
      <c r="K83" s="117">
        <v>0.68</v>
      </c>
      <c r="L83" s="117">
        <v>2.69</v>
      </c>
      <c r="M83" s="117">
        <v>0.91</v>
      </c>
      <c r="N83" s="117">
        <v>0.82</v>
      </c>
      <c r="O83" s="117">
        <v>10.93</v>
      </c>
      <c r="P83" s="117">
        <v>5.23</v>
      </c>
      <c r="Q83" s="117">
        <v>4.42</v>
      </c>
      <c r="R83" s="117">
        <v>0</v>
      </c>
      <c r="S83" s="117">
        <v>0</v>
      </c>
      <c r="T83" s="117">
        <v>0</v>
      </c>
      <c r="U83" s="117">
        <v>0</v>
      </c>
      <c r="V83" s="117">
        <v>0</v>
      </c>
      <c r="W83" s="117">
        <v>0</v>
      </c>
      <c r="X83" s="117">
        <v>0</v>
      </c>
      <c r="Y83" s="117">
        <v>0</v>
      </c>
      <c r="Z83" s="117">
        <v>0</v>
      </c>
      <c r="AA83" s="117">
        <v>0</v>
      </c>
      <c r="AB83" s="117">
        <v>0</v>
      </c>
      <c r="AC83" s="117">
        <v>0</v>
      </c>
    </row>
    <row r="84" spans="1:29" ht="50.1" customHeight="1" x14ac:dyDescent="0.5">
      <c r="A84" s="55">
        <v>66</v>
      </c>
      <c r="B84" s="102" t="s">
        <v>227</v>
      </c>
      <c r="C84" s="117">
        <v>8.42</v>
      </c>
      <c r="D84" s="117">
        <v>0</v>
      </c>
      <c r="E84" s="117">
        <v>0</v>
      </c>
      <c r="F84" s="117">
        <v>30.28</v>
      </c>
      <c r="G84" s="117">
        <v>5.15</v>
      </c>
      <c r="H84" s="117">
        <v>0</v>
      </c>
      <c r="I84" s="117">
        <v>30.19</v>
      </c>
      <c r="J84" s="117">
        <v>3.32</v>
      </c>
      <c r="K84" s="117">
        <v>2.17</v>
      </c>
      <c r="L84" s="117">
        <v>14.7</v>
      </c>
      <c r="M84" s="117">
        <v>5.69</v>
      </c>
      <c r="N84" s="117">
        <v>4.66</v>
      </c>
      <c r="O84" s="117">
        <v>18.34</v>
      </c>
      <c r="P84" s="117">
        <v>10.199999999999999</v>
      </c>
      <c r="Q84" s="117">
        <v>8.9499999999999993</v>
      </c>
      <c r="R84" s="117">
        <v>0</v>
      </c>
      <c r="S84" s="117">
        <v>0</v>
      </c>
      <c r="T84" s="117">
        <v>0</v>
      </c>
      <c r="U84" s="117">
        <v>0</v>
      </c>
      <c r="V84" s="117">
        <v>0</v>
      </c>
      <c r="W84" s="117">
        <v>0</v>
      </c>
      <c r="X84" s="117">
        <v>5.29</v>
      </c>
      <c r="Y84" s="117">
        <v>2.96</v>
      </c>
      <c r="Z84" s="117">
        <v>2.96</v>
      </c>
      <c r="AA84" s="117">
        <v>28.42</v>
      </c>
      <c r="AB84" s="117">
        <v>4.09</v>
      </c>
      <c r="AC84" s="117">
        <v>4.09</v>
      </c>
    </row>
    <row r="85" spans="1:29" ht="50.1" customHeight="1" x14ac:dyDescent="0.5">
      <c r="A85" s="56">
        <v>67</v>
      </c>
      <c r="B85" s="101" t="s">
        <v>228</v>
      </c>
      <c r="C85" s="117">
        <v>5.13</v>
      </c>
      <c r="D85" s="117">
        <v>3.57</v>
      </c>
      <c r="E85" s="117">
        <v>2.21</v>
      </c>
      <c r="F85" s="117">
        <v>27.98</v>
      </c>
      <c r="G85" s="117">
        <v>4.05</v>
      </c>
      <c r="H85" s="117">
        <v>1.1499999999999999</v>
      </c>
      <c r="I85" s="117">
        <v>22.57</v>
      </c>
      <c r="J85" s="117">
        <v>18.23</v>
      </c>
      <c r="K85" s="117">
        <v>7.8</v>
      </c>
      <c r="L85" s="117">
        <v>9.2200000000000006</v>
      </c>
      <c r="M85" s="117">
        <v>6.65</v>
      </c>
      <c r="N85" s="117">
        <v>6.59</v>
      </c>
      <c r="O85" s="117">
        <v>48.2</v>
      </c>
      <c r="P85" s="117">
        <v>38.99</v>
      </c>
      <c r="Q85" s="117">
        <v>37.28</v>
      </c>
      <c r="R85" s="117">
        <v>0</v>
      </c>
      <c r="S85" s="117">
        <v>0</v>
      </c>
      <c r="T85" s="117">
        <v>0</v>
      </c>
      <c r="U85" s="117">
        <v>0</v>
      </c>
      <c r="V85" s="117">
        <v>0</v>
      </c>
      <c r="W85" s="117">
        <v>0</v>
      </c>
      <c r="X85" s="117">
        <v>0.5</v>
      </c>
      <c r="Y85" s="117">
        <v>0.42</v>
      </c>
      <c r="Z85" s="117">
        <v>0.42</v>
      </c>
      <c r="AA85" s="117">
        <v>0</v>
      </c>
      <c r="AB85" s="117">
        <v>0</v>
      </c>
      <c r="AC85" s="117">
        <v>0</v>
      </c>
    </row>
    <row r="86" spans="1:29" ht="50.1" customHeight="1" x14ac:dyDescent="0.5">
      <c r="A86" s="56">
        <v>68</v>
      </c>
      <c r="B86" s="101" t="s">
        <v>229</v>
      </c>
      <c r="C86" s="117">
        <v>35.46</v>
      </c>
      <c r="D86" s="117">
        <v>15.73</v>
      </c>
      <c r="E86" s="117">
        <v>0</v>
      </c>
      <c r="F86" s="117">
        <v>11.23</v>
      </c>
      <c r="G86" s="117">
        <v>9.52</v>
      </c>
      <c r="H86" s="117">
        <v>4.0199999999999996</v>
      </c>
      <c r="I86" s="117">
        <v>16.37</v>
      </c>
      <c r="J86" s="117">
        <v>8.2200000000000006</v>
      </c>
      <c r="K86" s="117">
        <v>2.77</v>
      </c>
      <c r="L86" s="117">
        <v>8.51</v>
      </c>
      <c r="M86" s="117">
        <v>7.89</v>
      </c>
      <c r="N86" s="117">
        <v>7.59</v>
      </c>
      <c r="O86" s="117">
        <v>7.35</v>
      </c>
      <c r="P86" s="117">
        <v>7.43</v>
      </c>
      <c r="Q86" s="117">
        <v>7</v>
      </c>
      <c r="R86" s="117">
        <v>0</v>
      </c>
      <c r="S86" s="117">
        <v>0</v>
      </c>
      <c r="T86" s="117">
        <v>0</v>
      </c>
      <c r="U86" s="117">
        <v>0</v>
      </c>
      <c r="V86" s="117">
        <v>0</v>
      </c>
      <c r="W86" s="117">
        <v>0</v>
      </c>
      <c r="X86" s="117">
        <v>0</v>
      </c>
      <c r="Y86" s="117">
        <v>0</v>
      </c>
      <c r="Z86" s="117">
        <v>0</v>
      </c>
      <c r="AA86" s="117">
        <v>0</v>
      </c>
      <c r="AB86" s="117">
        <v>0</v>
      </c>
      <c r="AC86" s="117">
        <v>0</v>
      </c>
    </row>
    <row r="87" spans="1:29" ht="50.1" customHeight="1" x14ac:dyDescent="0.5">
      <c r="A87" s="56">
        <v>69</v>
      </c>
      <c r="B87" s="101" t="s">
        <v>230</v>
      </c>
      <c r="C87" s="117">
        <v>2.31</v>
      </c>
      <c r="D87" s="117">
        <v>2.34</v>
      </c>
      <c r="E87" s="117">
        <v>1.64</v>
      </c>
      <c r="F87" s="117">
        <v>5.94</v>
      </c>
      <c r="G87" s="117">
        <v>4.51</v>
      </c>
      <c r="H87" s="117">
        <v>1.1599999999999999</v>
      </c>
      <c r="I87" s="117">
        <v>10.88</v>
      </c>
      <c r="J87" s="117">
        <v>6.17</v>
      </c>
      <c r="K87" s="117">
        <v>3.75</v>
      </c>
      <c r="L87" s="117">
        <v>0</v>
      </c>
      <c r="M87" s="117">
        <v>0.06</v>
      </c>
      <c r="N87" s="117">
        <v>0.06</v>
      </c>
      <c r="O87" s="117">
        <v>0.53</v>
      </c>
      <c r="P87" s="117">
        <v>0.75</v>
      </c>
      <c r="Q87" s="117">
        <v>0.75</v>
      </c>
      <c r="R87" s="117">
        <v>0</v>
      </c>
      <c r="S87" s="117">
        <v>0</v>
      </c>
      <c r="T87" s="117">
        <v>0</v>
      </c>
      <c r="U87" s="117">
        <v>0</v>
      </c>
      <c r="V87" s="117">
        <v>0</v>
      </c>
      <c r="W87" s="117">
        <v>0</v>
      </c>
      <c r="X87" s="117">
        <v>0</v>
      </c>
      <c r="Y87" s="117">
        <v>0</v>
      </c>
      <c r="Z87" s="117">
        <v>0</v>
      </c>
      <c r="AA87" s="117">
        <v>0</v>
      </c>
      <c r="AB87" s="117">
        <v>0</v>
      </c>
      <c r="AC87" s="117">
        <v>0</v>
      </c>
    </row>
    <row r="88" spans="1:29" ht="50.1" customHeight="1" x14ac:dyDescent="0.5">
      <c r="A88" s="55">
        <v>70</v>
      </c>
      <c r="B88" s="102" t="s">
        <v>231</v>
      </c>
      <c r="C88" s="117">
        <v>1.2</v>
      </c>
      <c r="D88" s="117">
        <v>0</v>
      </c>
      <c r="E88" s="117">
        <v>0</v>
      </c>
      <c r="F88" s="117">
        <v>0</v>
      </c>
      <c r="G88" s="117">
        <v>0</v>
      </c>
      <c r="H88" s="117">
        <v>0</v>
      </c>
      <c r="I88" s="117">
        <v>18.72</v>
      </c>
      <c r="J88" s="117">
        <v>1.79</v>
      </c>
      <c r="K88" s="117">
        <v>1.79</v>
      </c>
      <c r="L88" s="117">
        <v>1.5</v>
      </c>
      <c r="M88" s="117">
        <v>1.64</v>
      </c>
      <c r="N88" s="117">
        <v>1.64</v>
      </c>
      <c r="O88" s="117">
        <v>1.05</v>
      </c>
      <c r="P88" s="117">
        <v>0.99</v>
      </c>
      <c r="Q88" s="117">
        <v>0.99</v>
      </c>
      <c r="R88" s="117">
        <v>0</v>
      </c>
      <c r="S88" s="117">
        <v>0</v>
      </c>
      <c r="T88" s="117">
        <v>0</v>
      </c>
      <c r="U88" s="117">
        <v>0</v>
      </c>
      <c r="V88" s="117">
        <v>0</v>
      </c>
      <c r="W88" s="117">
        <v>0</v>
      </c>
      <c r="X88" s="117">
        <v>0.56000000000000005</v>
      </c>
      <c r="Y88" s="117">
        <v>0.56000000000000005</v>
      </c>
      <c r="Z88" s="117">
        <v>0.56000000000000005</v>
      </c>
      <c r="AA88" s="117">
        <v>0</v>
      </c>
      <c r="AB88" s="117">
        <v>0</v>
      </c>
      <c r="AC88" s="117">
        <v>0</v>
      </c>
    </row>
    <row r="89" spans="1:29" ht="50.1" customHeight="1" x14ac:dyDescent="0.5">
      <c r="A89" s="55">
        <v>71</v>
      </c>
      <c r="B89" s="102" t="s">
        <v>232</v>
      </c>
      <c r="C89" s="117">
        <v>0.55000000000000004</v>
      </c>
      <c r="D89" s="117">
        <v>0</v>
      </c>
      <c r="E89" s="117">
        <v>0</v>
      </c>
      <c r="F89" s="117">
        <v>0.16</v>
      </c>
      <c r="G89" s="117">
        <v>0.15</v>
      </c>
      <c r="H89" s="117">
        <v>0</v>
      </c>
      <c r="I89" s="117">
        <v>0.36</v>
      </c>
      <c r="J89" s="117">
        <v>0.35</v>
      </c>
      <c r="K89" s="117">
        <v>0.22</v>
      </c>
      <c r="L89" s="117">
        <v>0</v>
      </c>
      <c r="M89" s="117">
        <v>0</v>
      </c>
      <c r="N89" s="117">
        <v>0</v>
      </c>
      <c r="O89" s="117">
        <v>0.54</v>
      </c>
      <c r="P89" s="117">
        <v>0.54</v>
      </c>
      <c r="Q89" s="117">
        <v>0</v>
      </c>
      <c r="R89" s="117">
        <v>0</v>
      </c>
      <c r="S89" s="117">
        <v>0</v>
      </c>
      <c r="T89" s="117">
        <v>0</v>
      </c>
      <c r="U89" s="117">
        <v>0</v>
      </c>
      <c r="V89" s="117">
        <v>0</v>
      </c>
      <c r="W89" s="117">
        <v>0</v>
      </c>
      <c r="X89" s="117">
        <v>0</v>
      </c>
      <c r="Y89" s="117">
        <v>0</v>
      </c>
      <c r="Z89" s="117">
        <v>0</v>
      </c>
      <c r="AA89" s="117">
        <v>0</v>
      </c>
      <c r="AB89" s="117">
        <v>0</v>
      </c>
      <c r="AC89" s="117">
        <v>0</v>
      </c>
    </row>
    <row r="90" spans="1:29" ht="50.1" customHeight="1" x14ac:dyDescent="0.5">
      <c r="A90" s="55">
        <v>72</v>
      </c>
      <c r="B90" s="102" t="s">
        <v>233</v>
      </c>
      <c r="C90" s="117">
        <v>0.56999999999999995</v>
      </c>
      <c r="D90" s="117">
        <v>0</v>
      </c>
      <c r="E90" s="117">
        <v>0</v>
      </c>
      <c r="F90" s="117">
        <v>1</v>
      </c>
      <c r="G90" s="117">
        <v>0.11</v>
      </c>
      <c r="H90" s="117">
        <v>0.03</v>
      </c>
      <c r="I90" s="117">
        <v>0</v>
      </c>
      <c r="J90" s="117">
        <v>0</v>
      </c>
      <c r="K90" s="117">
        <v>0</v>
      </c>
      <c r="L90" s="117">
        <v>0</v>
      </c>
      <c r="M90" s="117">
        <v>0</v>
      </c>
      <c r="N90" s="117">
        <v>0</v>
      </c>
      <c r="O90" s="117">
        <v>0</v>
      </c>
      <c r="P90" s="117">
        <v>0</v>
      </c>
      <c r="Q90" s="117">
        <v>0</v>
      </c>
      <c r="R90" s="117">
        <v>0</v>
      </c>
      <c r="S90" s="117">
        <v>0</v>
      </c>
      <c r="T90" s="117">
        <v>0</v>
      </c>
      <c r="U90" s="117">
        <v>0</v>
      </c>
      <c r="V90" s="117">
        <v>0</v>
      </c>
      <c r="W90" s="117">
        <v>0</v>
      </c>
      <c r="X90" s="117">
        <v>0</v>
      </c>
      <c r="Y90" s="117">
        <v>0</v>
      </c>
      <c r="Z90" s="117">
        <v>0</v>
      </c>
      <c r="AA90" s="117">
        <v>0</v>
      </c>
      <c r="AB90" s="117">
        <v>0</v>
      </c>
      <c r="AC90" s="117">
        <v>0</v>
      </c>
    </row>
    <row r="91" spans="1:29" ht="50.1" customHeight="1" x14ac:dyDescent="0.5">
      <c r="A91" s="55">
        <v>73</v>
      </c>
      <c r="B91" s="101" t="s">
        <v>234</v>
      </c>
      <c r="C91" s="117">
        <v>2.21</v>
      </c>
      <c r="D91" s="117">
        <v>2.4900000000000002</v>
      </c>
      <c r="E91" s="117">
        <v>0</v>
      </c>
      <c r="F91" s="117">
        <v>0</v>
      </c>
      <c r="G91" s="117">
        <v>0</v>
      </c>
      <c r="H91" s="117">
        <v>0</v>
      </c>
      <c r="I91" s="117">
        <v>2.91</v>
      </c>
      <c r="J91" s="117">
        <v>0.7</v>
      </c>
      <c r="K91" s="117">
        <v>0.7</v>
      </c>
      <c r="L91" s="117">
        <v>0.49</v>
      </c>
      <c r="M91" s="117">
        <v>0.28000000000000003</v>
      </c>
      <c r="N91" s="117">
        <v>0.28000000000000003</v>
      </c>
      <c r="O91" s="117">
        <v>0</v>
      </c>
      <c r="P91" s="117">
        <v>0</v>
      </c>
      <c r="Q91" s="117">
        <v>0</v>
      </c>
      <c r="R91" s="117">
        <v>0</v>
      </c>
      <c r="S91" s="117">
        <v>0</v>
      </c>
      <c r="T91" s="117">
        <v>0</v>
      </c>
      <c r="U91" s="117">
        <v>0</v>
      </c>
      <c r="V91" s="117">
        <v>0</v>
      </c>
      <c r="W91" s="117">
        <v>0</v>
      </c>
      <c r="X91" s="117">
        <v>0</v>
      </c>
      <c r="Y91" s="117">
        <v>0</v>
      </c>
      <c r="Z91" s="117">
        <v>0</v>
      </c>
      <c r="AA91" s="117">
        <v>0</v>
      </c>
      <c r="AB91" s="117">
        <v>0</v>
      </c>
      <c r="AC91" s="117">
        <v>0</v>
      </c>
    </row>
    <row r="92" spans="1:29" ht="50.1" customHeight="1" x14ac:dyDescent="0.5">
      <c r="A92" s="55">
        <v>74</v>
      </c>
      <c r="B92" s="101" t="s">
        <v>235</v>
      </c>
      <c r="C92" s="117">
        <v>0</v>
      </c>
      <c r="D92" s="117">
        <v>0</v>
      </c>
      <c r="E92" s="117">
        <v>0</v>
      </c>
      <c r="F92" s="117">
        <v>0</v>
      </c>
      <c r="G92" s="117">
        <v>0</v>
      </c>
      <c r="H92" s="117">
        <v>0</v>
      </c>
      <c r="I92" s="117">
        <v>9.4</v>
      </c>
      <c r="J92" s="117">
        <v>5.21</v>
      </c>
      <c r="K92" s="117">
        <v>5.21</v>
      </c>
      <c r="L92" s="117">
        <v>3.74</v>
      </c>
      <c r="M92" s="117">
        <v>2.23</v>
      </c>
      <c r="N92" s="117">
        <v>2.23</v>
      </c>
      <c r="O92" s="117">
        <v>10.73</v>
      </c>
      <c r="P92" s="117">
        <v>6.7</v>
      </c>
      <c r="Q92" s="117">
        <v>5.76</v>
      </c>
      <c r="R92" s="117">
        <v>0</v>
      </c>
      <c r="S92" s="117">
        <v>0</v>
      </c>
      <c r="T92" s="117">
        <v>0</v>
      </c>
      <c r="U92" s="117">
        <v>0</v>
      </c>
      <c r="V92" s="117">
        <v>0</v>
      </c>
      <c r="W92" s="117">
        <v>0</v>
      </c>
      <c r="X92" s="117">
        <v>0</v>
      </c>
      <c r="Y92" s="117">
        <v>0</v>
      </c>
      <c r="Z92" s="117">
        <v>0</v>
      </c>
      <c r="AA92" s="117">
        <v>0</v>
      </c>
      <c r="AB92" s="117">
        <v>0</v>
      </c>
      <c r="AC92" s="117">
        <v>0</v>
      </c>
    </row>
    <row r="93" spans="1:29" ht="50.1" customHeight="1" x14ac:dyDescent="0.5">
      <c r="A93" s="57"/>
      <c r="B93" s="16" t="s">
        <v>236</v>
      </c>
      <c r="C93" s="61">
        <f t="shared" ref="C93:AC93" si="8">SUM(C94:C104)</f>
        <v>18.2</v>
      </c>
      <c r="D93" s="61">
        <f t="shared" si="8"/>
        <v>3.19</v>
      </c>
      <c r="E93" s="61">
        <f t="shared" si="8"/>
        <v>0</v>
      </c>
      <c r="F93" s="61">
        <f t="shared" si="8"/>
        <v>319.03999999999996</v>
      </c>
      <c r="G93" s="61">
        <f t="shared" si="8"/>
        <v>115.49</v>
      </c>
      <c r="H93" s="61">
        <f t="shared" si="8"/>
        <v>11.42</v>
      </c>
      <c r="I93" s="61">
        <f t="shared" si="8"/>
        <v>16.98</v>
      </c>
      <c r="J93" s="61">
        <f t="shared" si="8"/>
        <v>11.18</v>
      </c>
      <c r="K93" s="61">
        <f t="shared" si="8"/>
        <v>8.0399999999999991</v>
      </c>
      <c r="L93" s="61">
        <f t="shared" si="8"/>
        <v>79.56</v>
      </c>
      <c r="M93" s="61">
        <f t="shared" si="8"/>
        <v>38.829999999999991</v>
      </c>
      <c r="N93" s="61">
        <f t="shared" si="8"/>
        <v>31.949999999999996</v>
      </c>
      <c r="O93" s="61">
        <f t="shared" si="8"/>
        <v>94.570000000000007</v>
      </c>
      <c r="P93" s="61">
        <f t="shared" si="8"/>
        <v>41.88000000000001</v>
      </c>
      <c r="Q93" s="61">
        <f t="shared" si="8"/>
        <v>40.710000000000008</v>
      </c>
      <c r="R93" s="61">
        <f t="shared" si="8"/>
        <v>0.31</v>
      </c>
      <c r="S93" s="61">
        <f t="shared" si="8"/>
        <v>0</v>
      </c>
      <c r="T93" s="61">
        <f t="shared" si="8"/>
        <v>0</v>
      </c>
      <c r="U93" s="61">
        <f t="shared" si="8"/>
        <v>0</v>
      </c>
      <c r="V93" s="61">
        <f t="shared" si="8"/>
        <v>0</v>
      </c>
      <c r="W93" s="61">
        <f t="shared" si="8"/>
        <v>0</v>
      </c>
      <c r="X93" s="61">
        <f t="shared" si="8"/>
        <v>0.58000000000000007</v>
      </c>
      <c r="Y93" s="61">
        <f t="shared" si="8"/>
        <v>1.7300000000000002</v>
      </c>
      <c r="Z93" s="61">
        <f t="shared" si="8"/>
        <v>1.7300000000000002</v>
      </c>
      <c r="AA93" s="61">
        <f t="shared" si="8"/>
        <v>0</v>
      </c>
      <c r="AB93" s="61">
        <f t="shared" si="8"/>
        <v>0</v>
      </c>
      <c r="AC93" s="61">
        <f t="shared" si="8"/>
        <v>0</v>
      </c>
    </row>
    <row r="94" spans="1:29" ht="50.1" customHeight="1" x14ac:dyDescent="0.5">
      <c r="A94" s="55">
        <v>75</v>
      </c>
      <c r="B94" s="101" t="s">
        <v>237</v>
      </c>
      <c r="C94" s="117">
        <v>0</v>
      </c>
      <c r="D94" s="117">
        <v>0</v>
      </c>
      <c r="E94" s="117">
        <v>0</v>
      </c>
      <c r="F94" s="117">
        <v>18.28</v>
      </c>
      <c r="G94" s="117">
        <v>7.32</v>
      </c>
      <c r="H94" s="117">
        <v>2.1</v>
      </c>
      <c r="I94" s="117">
        <v>0.18</v>
      </c>
      <c r="J94" s="117">
        <v>0.18</v>
      </c>
      <c r="K94" s="117">
        <v>0.18</v>
      </c>
      <c r="L94" s="117">
        <v>9.74</v>
      </c>
      <c r="M94" s="117">
        <v>7.38</v>
      </c>
      <c r="N94" s="117">
        <v>6.16</v>
      </c>
      <c r="O94" s="117">
        <v>6.07</v>
      </c>
      <c r="P94" s="117">
        <v>4.5199999999999996</v>
      </c>
      <c r="Q94" s="117">
        <v>4.38</v>
      </c>
      <c r="R94" s="117">
        <v>0</v>
      </c>
      <c r="S94" s="117">
        <v>0</v>
      </c>
      <c r="T94" s="117">
        <v>0</v>
      </c>
      <c r="U94" s="117">
        <v>0</v>
      </c>
      <c r="V94" s="117">
        <v>0</v>
      </c>
      <c r="W94" s="117">
        <v>0</v>
      </c>
      <c r="X94" s="117">
        <v>0</v>
      </c>
      <c r="Y94" s="117">
        <v>0</v>
      </c>
      <c r="Z94" s="117">
        <v>0</v>
      </c>
      <c r="AA94" s="117">
        <v>0</v>
      </c>
      <c r="AB94" s="117">
        <v>0</v>
      </c>
      <c r="AC94" s="117">
        <v>0</v>
      </c>
    </row>
    <row r="95" spans="1:29" ht="50.1" customHeight="1" x14ac:dyDescent="0.5">
      <c r="A95" s="55">
        <v>76</v>
      </c>
      <c r="B95" s="102" t="s">
        <v>238</v>
      </c>
      <c r="C95" s="117">
        <v>0</v>
      </c>
      <c r="D95" s="117">
        <v>0</v>
      </c>
      <c r="E95" s="117">
        <v>0</v>
      </c>
      <c r="F95" s="117">
        <v>11.2</v>
      </c>
      <c r="G95" s="117">
        <v>0</v>
      </c>
      <c r="H95" s="117">
        <v>0</v>
      </c>
      <c r="I95" s="117">
        <v>2.44</v>
      </c>
      <c r="J95" s="117">
        <v>0.53</v>
      </c>
      <c r="K95" s="117">
        <v>0.53</v>
      </c>
      <c r="L95" s="117">
        <v>0.19</v>
      </c>
      <c r="M95" s="117">
        <v>0.37</v>
      </c>
      <c r="N95" s="117">
        <v>0.37</v>
      </c>
      <c r="O95" s="117">
        <v>0</v>
      </c>
      <c r="P95" s="117">
        <v>0</v>
      </c>
      <c r="Q95" s="117">
        <v>0</v>
      </c>
      <c r="R95" s="117">
        <v>0</v>
      </c>
      <c r="S95" s="117">
        <v>0</v>
      </c>
      <c r="T95" s="117">
        <v>0</v>
      </c>
      <c r="U95" s="117">
        <v>0</v>
      </c>
      <c r="V95" s="117">
        <v>0</v>
      </c>
      <c r="W95" s="117">
        <v>0</v>
      </c>
      <c r="X95" s="117">
        <v>0.5</v>
      </c>
      <c r="Y95" s="117">
        <v>1.36</v>
      </c>
      <c r="Z95" s="117">
        <v>1.36</v>
      </c>
      <c r="AA95" s="117">
        <v>0</v>
      </c>
      <c r="AB95" s="117">
        <v>0</v>
      </c>
      <c r="AC95" s="117">
        <v>0</v>
      </c>
    </row>
    <row r="96" spans="1:29" ht="50.1" customHeight="1" x14ac:dyDescent="0.5">
      <c r="A96" s="55">
        <v>77</v>
      </c>
      <c r="B96" s="102" t="s">
        <v>239</v>
      </c>
      <c r="C96" s="117">
        <v>5.87</v>
      </c>
      <c r="D96" s="117">
        <v>1.4</v>
      </c>
      <c r="E96" s="117">
        <v>0</v>
      </c>
      <c r="F96" s="117">
        <v>0</v>
      </c>
      <c r="G96" s="117">
        <v>0</v>
      </c>
      <c r="H96" s="117">
        <v>0</v>
      </c>
      <c r="I96" s="117">
        <v>0.46</v>
      </c>
      <c r="J96" s="117">
        <v>0.46</v>
      </c>
      <c r="K96" s="117">
        <v>0.42</v>
      </c>
      <c r="L96" s="117">
        <v>4.9000000000000004</v>
      </c>
      <c r="M96" s="117">
        <v>0.92</v>
      </c>
      <c r="N96" s="117">
        <v>0.89</v>
      </c>
      <c r="O96" s="117">
        <v>7.0000000000000007E-2</v>
      </c>
      <c r="P96" s="117">
        <v>0</v>
      </c>
      <c r="Q96" s="117">
        <v>0</v>
      </c>
      <c r="R96" s="117">
        <v>0.31</v>
      </c>
      <c r="S96" s="117">
        <v>0</v>
      </c>
      <c r="T96" s="117">
        <v>0</v>
      </c>
      <c r="U96" s="117">
        <v>0</v>
      </c>
      <c r="V96" s="117">
        <v>0</v>
      </c>
      <c r="W96" s="117">
        <v>0</v>
      </c>
      <c r="X96" s="117">
        <v>0.04</v>
      </c>
      <c r="Y96" s="117">
        <v>0.04</v>
      </c>
      <c r="Z96" s="117">
        <v>0.04</v>
      </c>
      <c r="AA96" s="117">
        <v>0</v>
      </c>
      <c r="AB96" s="117">
        <v>0</v>
      </c>
      <c r="AC96" s="117">
        <v>0</v>
      </c>
    </row>
    <row r="97" spans="1:29" ht="50.1" customHeight="1" x14ac:dyDescent="0.5">
      <c r="A97" s="56">
        <v>78</v>
      </c>
      <c r="B97" s="102" t="s">
        <v>240</v>
      </c>
      <c r="C97" s="117">
        <v>0.48</v>
      </c>
      <c r="D97" s="117">
        <v>0</v>
      </c>
      <c r="E97" s="117">
        <v>0</v>
      </c>
      <c r="F97" s="117">
        <v>1.59</v>
      </c>
      <c r="G97" s="117">
        <v>0.57999999999999996</v>
      </c>
      <c r="H97" s="117">
        <v>0</v>
      </c>
      <c r="I97" s="117">
        <v>0</v>
      </c>
      <c r="J97" s="117">
        <v>0</v>
      </c>
      <c r="K97" s="117">
        <v>0</v>
      </c>
      <c r="L97" s="117">
        <v>6.25</v>
      </c>
      <c r="M97" s="117">
        <v>2.3199999999999998</v>
      </c>
      <c r="N97" s="117">
        <v>1.53</v>
      </c>
      <c r="O97" s="117">
        <v>13.15</v>
      </c>
      <c r="P97" s="117">
        <v>4.74</v>
      </c>
      <c r="Q97" s="117">
        <v>4.74</v>
      </c>
      <c r="R97" s="117">
        <v>0</v>
      </c>
      <c r="S97" s="117">
        <v>0</v>
      </c>
      <c r="T97" s="117">
        <v>0</v>
      </c>
      <c r="U97" s="117">
        <v>0</v>
      </c>
      <c r="V97" s="117">
        <v>0</v>
      </c>
      <c r="W97" s="117">
        <v>0</v>
      </c>
      <c r="X97" s="117">
        <v>0</v>
      </c>
      <c r="Y97" s="117">
        <v>0</v>
      </c>
      <c r="Z97" s="117">
        <v>0</v>
      </c>
      <c r="AA97" s="117">
        <v>0</v>
      </c>
      <c r="AB97" s="117">
        <v>0</v>
      </c>
      <c r="AC97" s="117">
        <v>0</v>
      </c>
    </row>
    <row r="98" spans="1:29" ht="50.1" customHeight="1" x14ac:dyDescent="0.5">
      <c r="A98" s="55">
        <v>79</v>
      </c>
      <c r="B98" s="101" t="s">
        <v>241</v>
      </c>
      <c r="C98" s="117">
        <v>0.71</v>
      </c>
      <c r="D98" s="117">
        <v>0</v>
      </c>
      <c r="E98" s="117">
        <v>0</v>
      </c>
      <c r="F98" s="117">
        <v>0</v>
      </c>
      <c r="G98" s="117">
        <v>0</v>
      </c>
      <c r="H98" s="117">
        <v>0</v>
      </c>
      <c r="I98" s="117">
        <v>0</v>
      </c>
      <c r="J98" s="117">
        <v>0</v>
      </c>
      <c r="K98" s="117">
        <v>0</v>
      </c>
      <c r="L98" s="117">
        <v>2.2599999999999998</v>
      </c>
      <c r="M98" s="117">
        <v>1.25</v>
      </c>
      <c r="N98" s="117">
        <v>1.25</v>
      </c>
      <c r="O98" s="117">
        <v>0.54</v>
      </c>
      <c r="P98" s="117">
        <v>1.38</v>
      </c>
      <c r="Q98" s="117">
        <v>1.38</v>
      </c>
      <c r="R98" s="117">
        <v>0</v>
      </c>
      <c r="S98" s="117">
        <v>0</v>
      </c>
      <c r="T98" s="117">
        <v>0</v>
      </c>
      <c r="U98" s="117">
        <v>0</v>
      </c>
      <c r="V98" s="117">
        <v>0</v>
      </c>
      <c r="W98" s="117">
        <v>0</v>
      </c>
      <c r="X98" s="117">
        <v>0</v>
      </c>
      <c r="Y98" s="117">
        <v>0.28999999999999998</v>
      </c>
      <c r="Z98" s="117">
        <v>0.28999999999999998</v>
      </c>
      <c r="AA98" s="117">
        <v>0</v>
      </c>
      <c r="AB98" s="117">
        <v>0</v>
      </c>
      <c r="AC98" s="117">
        <v>0</v>
      </c>
    </row>
    <row r="99" spans="1:29" ht="50.1" customHeight="1" x14ac:dyDescent="0.5">
      <c r="A99" s="55">
        <v>80</v>
      </c>
      <c r="B99" s="101" t="s">
        <v>242</v>
      </c>
      <c r="C99" s="117">
        <v>0</v>
      </c>
      <c r="D99" s="117">
        <v>0</v>
      </c>
      <c r="E99" s="117">
        <v>0</v>
      </c>
      <c r="F99" s="117">
        <v>5.14</v>
      </c>
      <c r="G99" s="117">
        <v>0</v>
      </c>
      <c r="H99" s="117">
        <v>0</v>
      </c>
      <c r="I99" s="117">
        <v>1.67</v>
      </c>
      <c r="J99" s="117">
        <v>0</v>
      </c>
      <c r="K99" s="117">
        <v>0</v>
      </c>
      <c r="L99" s="117">
        <v>7.69</v>
      </c>
      <c r="M99" s="117">
        <v>3.24</v>
      </c>
      <c r="N99" s="117">
        <v>2.4900000000000002</v>
      </c>
      <c r="O99" s="117">
        <v>10.86</v>
      </c>
      <c r="P99" s="117">
        <v>10.56</v>
      </c>
      <c r="Q99" s="117">
        <v>9.7799999999999994</v>
      </c>
      <c r="R99" s="117">
        <v>0</v>
      </c>
      <c r="S99" s="117">
        <v>0</v>
      </c>
      <c r="T99" s="117">
        <v>0</v>
      </c>
      <c r="U99" s="117">
        <v>0</v>
      </c>
      <c r="V99" s="117">
        <v>0</v>
      </c>
      <c r="W99" s="117">
        <v>0</v>
      </c>
      <c r="X99" s="117">
        <v>0</v>
      </c>
      <c r="Y99" s="117">
        <v>0</v>
      </c>
      <c r="Z99" s="117">
        <v>0</v>
      </c>
      <c r="AA99" s="117">
        <v>0</v>
      </c>
      <c r="AB99" s="117">
        <v>0</v>
      </c>
      <c r="AC99" s="117">
        <v>0</v>
      </c>
    </row>
    <row r="100" spans="1:29" ht="50.1" customHeight="1" x14ac:dyDescent="0.5">
      <c r="A100" s="55">
        <v>81</v>
      </c>
      <c r="B100" s="102" t="s">
        <v>243</v>
      </c>
      <c r="C100" s="117">
        <v>2.4</v>
      </c>
      <c r="D100" s="117">
        <v>0</v>
      </c>
      <c r="E100" s="117">
        <v>0</v>
      </c>
      <c r="F100" s="117">
        <v>0</v>
      </c>
      <c r="G100" s="117">
        <v>0</v>
      </c>
      <c r="H100" s="117">
        <v>0</v>
      </c>
      <c r="I100" s="117">
        <v>1.59</v>
      </c>
      <c r="J100" s="117">
        <v>0.47</v>
      </c>
      <c r="K100" s="117">
        <v>0.46</v>
      </c>
      <c r="L100" s="117">
        <v>5.36</v>
      </c>
      <c r="M100" s="117">
        <v>2.42</v>
      </c>
      <c r="N100" s="117">
        <v>2.2599999999999998</v>
      </c>
      <c r="O100" s="117">
        <v>10.74</v>
      </c>
      <c r="P100" s="117">
        <v>4.24</v>
      </c>
      <c r="Q100" s="117">
        <v>3.99</v>
      </c>
      <c r="R100" s="117">
        <v>0</v>
      </c>
      <c r="S100" s="117">
        <v>0</v>
      </c>
      <c r="T100" s="117">
        <v>0</v>
      </c>
      <c r="U100" s="117">
        <v>0</v>
      </c>
      <c r="V100" s="117">
        <v>0</v>
      </c>
      <c r="W100" s="117">
        <v>0</v>
      </c>
      <c r="X100" s="117">
        <v>0</v>
      </c>
      <c r="Y100" s="117">
        <v>0</v>
      </c>
      <c r="Z100" s="117">
        <v>0</v>
      </c>
      <c r="AA100" s="117">
        <v>0</v>
      </c>
      <c r="AB100" s="117">
        <v>0</v>
      </c>
      <c r="AC100" s="117">
        <v>0</v>
      </c>
    </row>
    <row r="101" spans="1:29" ht="50.1" customHeight="1" x14ac:dyDescent="0.5">
      <c r="A101" s="55">
        <v>82</v>
      </c>
      <c r="B101" s="101" t="s">
        <v>244</v>
      </c>
      <c r="C101" s="117">
        <v>2.2400000000000002</v>
      </c>
      <c r="D101" s="117">
        <v>0</v>
      </c>
      <c r="E101" s="117">
        <v>0</v>
      </c>
      <c r="F101" s="117">
        <v>254.1</v>
      </c>
      <c r="G101" s="117">
        <v>89.78</v>
      </c>
      <c r="H101" s="117">
        <v>7.55</v>
      </c>
      <c r="I101" s="117">
        <v>9.0500000000000007</v>
      </c>
      <c r="J101" s="117">
        <v>9.5399999999999991</v>
      </c>
      <c r="K101" s="117">
        <v>6.45</v>
      </c>
      <c r="L101" s="117">
        <v>29.46</v>
      </c>
      <c r="M101" s="117">
        <v>16.059999999999999</v>
      </c>
      <c r="N101" s="117">
        <v>13.67</v>
      </c>
      <c r="O101" s="117">
        <v>52.81</v>
      </c>
      <c r="P101" s="117">
        <v>16.440000000000001</v>
      </c>
      <c r="Q101" s="117">
        <v>16.440000000000001</v>
      </c>
      <c r="R101" s="117">
        <v>0</v>
      </c>
      <c r="S101" s="117">
        <v>0</v>
      </c>
      <c r="T101" s="117">
        <v>0</v>
      </c>
      <c r="U101" s="117">
        <v>0</v>
      </c>
      <c r="V101" s="117">
        <v>0</v>
      </c>
      <c r="W101" s="117">
        <v>0</v>
      </c>
      <c r="X101" s="117">
        <v>0</v>
      </c>
      <c r="Y101" s="117">
        <v>0</v>
      </c>
      <c r="Z101" s="117">
        <v>0</v>
      </c>
      <c r="AA101" s="117">
        <v>0</v>
      </c>
      <c r="AB101" s="117">
        <v>0</v>
      </c>
      <c r="AC101" s="117">
        <v>0</v>
      </c>
    </row>
    <row r="102" spans="1:29" ht="50.1" customHeight="1" x14ac:dyDescent="0.5">
      <c r="A102" s="55">
        <v>83</v>
      </c>
      <c r="B102" s="101" t="s">
        <v>245</v>
      </c>
      <c r="C102" s="117">
        <v>6.5</v>
      </c>
      <c r="D102" s="117">
        <v>1.79</v>
      </c>
      <c r="E102" s="117">
        <v>0</v>
      </c>
      <c r="F102" s="117">
        <v>25.14</v>
      </c>
      <c r="G102" s="117">
        <v>15.02</v>
      </c>
      <c r="H102" s="117">
        <v>0</v>
      </c>
      <c r="I102" s="117">
        <v>0</v>
      </c>
      <c r="J102" s="117">
        <v>0</v>
      </c>
      <c r="K102" s="117">
        <v>0</v>
      </c>
      <c r="L102" s="117">
        <v>2.65</v>
      </c>
      <c r="M102" s="117">
        <v>0</v>
      </c>
      <c r="N102" s="117">
        <v>0</v>
      </c>
      <c r="O102" s="117">
        <v>0.33</v>
      </c>
      <c r="P102" s="117">
        <v>0</v>
      </c>
      <c r="Q102" s="117">
        <v>0</v>
      </c>
      <c r="R102" s="117">
        <v>0</v>
      </c>
      <c r="S102" s="117">
        <v>0</v>
      </c>
      <c r="T102" s="117">
        <v>0</v>
      </c>
      <c r="U102" s="117">
        <v>0</v>
      </c>
      <c r="V102" s="117">
        <v>0</v>
      </c>
      <c r="W102" s="117">
        <v>0</v>
      </c>
      <c r="X102" s="117">
        <v>0</v>
      </c>
      <c r="Y102" s="117">
        <v>0</v>
      </c>
      <c r="Z102" s="117">
        <v>0</v>
      </c>
      <c r="AA102" s="117">
        <v>0</v>
      </c>
      <c r="AB102" s="117">
        <v>0</v>
      </c>
      <c r="AC102" s="117">
        <v>0</v>
      </c>
    </row>
    <row r="103" spans="1:29" ht="50.1" customHeight="1" x14ac:dyDescent="0.5">
      <c r="A103" s="55">
        <v>84</v>
      </c>
      <c r="B103" s="102" t="s">
        <v>246</v>
      </c>
      <c r="C103" s="117">
        <v>0</v>
      </c>
      <c r="D103" s="117">
        <v>0</v>
      </c>
      <c r="E103" s="117">
        <v>0</v>
      </c>
      <c r="F103" s="117">
        <v>0</v>
      </c>
      <c r="G103" s="117">
        <v>0.71</v>
      </c>
      <c r="H103" s="117">
        <v>0.71</v>
      </c>
      <c r="I103" s="117">
        <v>1.59</v>
      </c>
      <c r="J103" s="117">
        <v>0</v>
      </c>
      <c r="K103" s="117">
        <v>0</v>
      </c>
      <c r="L103" s="117">
        <v>11.06</v>
      </c>
      <c r="M103" s="117">
        <v>4.87</v>
      </c>
      <c r="N103" s="117">
        <v>3.33</v>
      </c>
      <c r="O103" s="117">
        <v>0</v>
      </c>
      <c r="P103" s="117">
        <v>0</v>
      </c>
      <c r="Q103" s="117">
        <v>0</v>
      </c>
      <c r="R103" s="117">
        <v>0</v>
      </c>
      <c r="S103" s="117">
        <v>0</v>
      </c>
      <c r="T103" s="117">
        <v>0</v>
      </c>
      <c r="U103" s="117">
        <v>0</v>
      </c>
      <c r="V103" s="117">
        <v>0</v>
      </c>
      <c r="W103" s="117">
        <v>0</v>
      </c>
      <c r="X103" s="117">
        <v>0.04</v>
      </c>
      <c r="Y103" s="117">
        <v>0.04</v>
      </c>
      <c r="Z103" s="117">
        <v>0.04</v>
      </c>
      <c r="AA103" s="117">
        <v>0</v>
      </c>
      <c r="AB103" s="117">
        <v>0</v>
      </c>
      <c r="AC103" s="117">
        <v>0</v>
      </c>
    </row>
    <row r="104" spans="1:29" ht="50.1" customHeight="1" x14ac:dyDescent="0.5">
      <c r="A104" s="55">
        <v>85</v>
      </c>
      <c r="B104" s="102" t="s">
        <v>247</v>
      </c>
      <c r="C104" s="117">
        <v>0</v>
      </c>
      <c r="D104" s="117">
        <v>0</v>
      </c>
      <c r="E104" s="117">
        <v>0</v>
      </c>
      <c r="F104" s="117">
        <v>3.59</v>
      </c>
      <c r="G104" s="117">
        <v>2.08</v>
      </c>
      <c r="H104" s="117">
        <v>1.06</v>
      </c>
      <c r="I104" s="117">
        <v>0</v>
      </c>
      <c r="J104" s="117">
        <v>0</v>
      </c>
      <c r="K104" s="117">
        <v>0</v>
      </c>
      <c r="L104" s="117">
        <v>0</v>
      </c>
      <c r="M104" s="117">
        <v>0</v>
      </c>
      <c r="N104" s="117">
        <v>0</v>
      </c>
      <c r="O104" s="117">
        <v>0</v>
      </c>
      <c r="P104" s="117">
        <v>0</v>
      </c>
      <c r="Q104" s="117">
        <v>0</v>
      </c>
      <c r="R104" s="117">
        <v>0</v>
      </c>
      <c r="S104" s="117">
        <v>0</v>
      </c>
      <c r="T104" s="117">
        <v>0</v>
      </c>
      <c r="U104" s="117">
        <v>0</v>
      </c>
      <c r="V104" s="117">
        <v>0</v>
      </c>
      <c r="W104" s="117">
        <v>0</v>
      </c>
      <c r="X104" s="117">
        <v>0</v>
      </c>
      <c r="Y104" s="117">
        <v>0</v>
      </c>
      <c r="Z104" s="117">
        <v>0</v>
      </c>
      <c r="AA104" s="117">
        <v>0</v>
      </c>
      <c r="AB104" s="117">
        <v>0</v>
      </c>
      <c r="AC104" s="117">
        <v>0</v>
      </c>
    </row>
  </sheetData>
  <autoFilter ref="A10:AC104" xr:uid="{00000000-0009-0000-0000-00000E000000}"/>
  <mergeCells count="15">
    <mergeCell ref="O6:AC6"/>
    <mergeCell ref="U7:W7"/>
    <mergeCell ref="X7:Z7"/>
    <mergeCell ref="AA7:AC7"/>
    <mergeCell ref="A1:AC1"/>
    <mergeCell ref="A2:AA2"/>
    <mergeCell ref="C7:E7"/>
    <mergeCell ref="F7:H7"/>
    <mergeCell ref="I7:K7"/>
    <mergeCell ref="L7:N7"/>
    <mergeCell ref="O7:Q7"/>
    <mergeCell ref="R7:T7"/>
    <mergeCell ref="A6:A9"/>
    <mergeCell ref="B6:B9"/>
    <mergeCell ref="C6:N6"/>
  </mergeCells>
  <pageMargins left="0.70866141732283472" right="0.70866141732283472" top="0.74803149606299213" bottom="0.74803149606299213" header="0.31496062992125984" footer="0.31496062992125984"/>
  <pageSetup paperSize="8" scale="13" orientation="landscape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B105"/>
  <sheetViews>
    <sheetView view="pageBreakPreview" zoomScale="35" zoomScaleNormal="70" zoomScaleSheetLayoutView="35" workbookViewId="0">
      <selection activeCell="Q5" sqref="Q5:S5"/>
    </sheetView>
  </sheetViews>
  <sheetFormatPr defaultColWidth="9.140625" defaultRowHeight="15" x14ac:dyDescent="0.25"/>
  <cols>
    <col min="1" max="1" width="10.7109375" style="24" customWidth="1"/>
    <col min="2" max="2" width="118.7109375" style="23" customWidth="1"/>
    <col min="3" max="25" width="45.7109375" style="23" customWidth="1"/>
    <col min="26" max="28" width="45.7109375" style="24" customWidth="1"/>
    <col min="29" max="16384" width="9.140625" style="24"/>
  </cols>
  <sheetData>
    <row r="1" spans="1:28" ht="162" customHeight="1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X1" s="22"/>
      <c r="Y1" s="45"/>
      <c r="Z1" s="47"/>
      <c r="AA1" s="350" t="s">
        <v>47</v>
      </c>
      <c r="AB1" s="289"/>
    </row>
    <row r="2" spans="1:28" ht="38.25" customHeight="1" x14ac:dyDescent="0.25">
      <c r="A2" s="290" t="s">
        <v>48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351"/>
      <c r="P2" s="351"/>
      <c r="Q2" s="351"/>
      <c r="R2" s="351"/>
      <c r="S2" s="351"/>
      <c r="T2" s="351"/>
      <c r="U2" s="351"/>
      <c r="V2" s="351"/>
      <c r="W2" s="351"/>
      <c r="X2" s="25"/>
      <c r="Y2" s="43"/>
      <c r="Z2" s="46"/>
      <c r="AA2" s="25"/>
      <c r="AB2" s="25"/>
    </row>
    <row r="3" spans="1:28" s="29" customFormat="1" ht="38.25" customHeight="1" x14ac:dyDescent="0.7">
      <c r="A3" s="108" t="s">
        <v>254</v>
      </c>
      <c r="B3" s="26"/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37.5" customHeight="1" x14ac:dyDescent="0.35">
      <c r="A4" s="30"/>
      <c r="B4" s="27"/>
      <c r="C4" s="352"/>
      <c r="D4" s="352"/>
      <c r="E4" s="352"/>
      <c r="F4" s="31"/>
      <c r="G4" s="31"/>
      <c r="H4" s="31"/>
      <c r="I4" s="31"/>
      <c r="J4" s="31"/>
      <c r="K4" s="31"/>
      <c r="L4" s="31"/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53"/>
      <c r="AA4" s="353"/>
      <c r="AB4" s="353"/>
    </row>
    <row r="5" spans="1:28" s="33" customFormat="1" ht="49.5" customHeight="1" x14ac:dyDescent="0.75">
      <c r="A5" s="287" t="s">
        <v>49</v>
      </c>
      <c r="B5" s="287" t="s">
        <v>50</v>
      </c>
      <c r="C5" s="287" t="s">
        <v>51</v>
      </c>
      <c r="D5" s="287"/>
      <c r="E5" s="287"/>
      <c r="F5" s="318"/>
      <c r="G5" s="287" t="s">
        <v>117</v>
      </c>
      <c r="H5" s="287"/>
      <c r="I5" s="287" t="s">
        <v>118</v>
      </c>
      <c r="J5" s="287"/>
      <c r="K5" s="287" t="s">
        <v>52</v>
      </c>
      <c r="L5" s="287"/>
      <c r="M5" s="287"/>
      <c r="N5" s="287"/>
      <c r="O5" s="287" t="s">
        <v>53</v>
      </c>
      <c r="P5" s="287" t="s">
        <v>119</v>
      </c>
      <c r="Q5" s="287"/>
      <c r="R5" s="287"/>
      <c r="S5" s="287"/>
      <c r="T5" s="287"/>
      <c r="U5" s="287"/>
      <c r="V5" s="287"/>
      <c r="W5" s="287"/>
      <c r="X5" s="287" t="s">
        <v>54</v>
      </c>
      <c r="Y5" s="287"/>
      <c r="Z5" s="287"/>
      <c r="AA5" s="287"/>
      <c r="AB5" s="287"/>
    </row>
    <row r="6" spans="1:28" s="33" customFormat="1" ht="49.5" customHeight="1" x14ac:dyDescent="0.75">
      <c r="A6" s="287"/>
      <c r="B6" s="287"/>
      <c r="C6" s="318"/>
      <c r="D6" s="318"/>
      <c r="E6" s="318"/>
      <c r="F6" s="318"/>
      <c r="G6" s="287"/>
      <c r="H6" s="287"/>
      <c r="I6" s="287"/>
      <c r="J6" s="287"/>
      <c r="K6" s="318"/>
      <c r="L6" s="318"/>
      <c r="M6" s="318"/>
      <c r="N6" s="318"/>
      <c r="O6" s="287"/>
      <c r="P6" s="287"/>
      <c r="Q6" s="287"/>
      <c r="R6" s="287"/>
      <c r="S6" s="287"/>
      <c r="T6" s="287"/>
      <c r="U6" s="287"/>
      <c r="V6" s="287"/>
      <c r="W6" s="287"/>
      <c r="X6" s="287"/>
      <c r="Y6" s="287"/>
      <c r="Z6" s="287"/>
      <c r="AA6" s="287"/>
      <c r="AB6" s="287"/>
    </row>
    <row r="7" spans="1:28" s="33" customFormat="1" ht="77.25" customHeight="1" x14ac:dyDescent="0.75">
      <c r="A7" s="287"/>
      <c r="B7" s="287"/>
      <c r="C7" s="287" t="s">
        <v>55</v>
      </c>
      <c r="D7" s="287" t="s">
        <v>56</v>
      </c>
      <c r="E7" s="287"/>
      <c r="F7" s="318"/>
      <c r="G7" s="287"/>
      <c r="H7" s="287"/>
      <c r="I7" s="287"/>
      <c r="J7" s="287"/>
      <c r="K7" s="287" t="s">
        <v>55</v>
      </c>
      <c r="L7" s="287" t="s">
        <v>57</v>
      </c>
      <c r="M7" s="287"/>
      <c r="N7" s="318"/>
      <c r="O7" s="318"/>
      <c r="P7" s="291" t="s">
        <v>58</v>
      </c>
      <c r="Q7" s="291"/>
      <c r="R7" s="291"/>
      <c r="S7" s="291"/>
      <c r="T7" s="291" t="s">
        <v>59</v>
      </c>
      <c r="U7" s="291"/>
      <c r="V7" s="291"/>
      <c r="W7" s="291"/>
      <c r="X7" s="287" t="s">
        <v>120</v>
      </c>
      <c r="Y7" s="287" t="s">
        <v>60</v>
      </c>
      <c r="Z7" s="287" t="s">
        <v>116</v>
      </c>
      <c r="AA7" s="287" t="s">
        <v>61</v>
      </c>
      <c r="AB7" s="287" t="s">
        <v>62</v>
      </c>
    </row>
    <row r="8" spans="1:28" s="33" customFormat="1" ht="352.5" customHeight="1" x14ac:dyDescent="0.75">
      <c r="A8" s="287"/>
      <c r="B8" s="287"/>
      <c r="C8" s="287"/>
      <c r="D8" s="70" t="s">
        <v>63</v>
      </c>
      <c r="E8" s="70" t="s">
        <v>64</v>
      </c>
      <c r="F8" s="70" t="s">
        <v>65</v>
      </c>
      <c r="G8" s="70" t="s">
        <v>66</v>
      </c>
      <c r="H8" s="70" t="s">
        <v>67</v>
      </c>
      <c r="I8" s="70" t="s">
        <v>68</v>
      </c>
      <c r="J8" s="70" t="s">
        <v>69</v>
      </c>
      <c r="K8" s="287"/>
      <c r="L8" s="70" t="s">
        <v>63</v>
      </c>
      <c r="M8" s="70" t="s">
        <v>64</v>
      </c>
      <c r="N8" s="70" t="s">
        <v>65</v>
      </c>
      <c r="O8" s="318"/>
      <c r="P8" s="70" t="s">
        <v>70</v>
      </c>
      <c r="Q8" s="70" t="s">
        <v>71</v>
      </c>
      <c r="R8" s="70" t="s">
        <v>72</v>
      </c>
      <c r="S8" s="70" t="s">
        <v>122</v>
      </c>
      <c r="T8" s="70" t="s">
        <v>73</v>
      </c>
      <c r="U8" s="70" t="s">
        <v>74</v>
      </c>
      <c r="V8" s="70" t="s">
        <v>75</v>
      </c>
      <c r="W8" s="70" t="s">
        <v>76</v>
      </c>
      <c r="X8" s="318"/>
      <c r="Y8" s="287"/>
      <c r="Z8" s="287"/>
      <c r="AA8" s="287"/>
      <c r="AB8" s="287"/>
    </row>
    <row r="9" spans="1:28" s="29" customFormat="1" ht="43.5" customHeight="1" x14ac:dyDescent="0.7">
      <c r="A9" s="287"/>
      <c r="B9" s="287"/>
      <c r="C9" s="70" t="s">
        <v>77</v>
      </c>
      <c r="D9" s="70" t="s">
        <v>77</v>
      </c>
      <c r="E9" s="70" t="s">
        <v>77</v>
      </c>
      <c r="F9" s="70" t="s">
        <v>77</v>
      </c>
      <c r="G9" s="70" t="s">
        <v>77</v>
      </c>
      <c r="H9" s="70" t="s">
        <v>77</v>
      </c>
      <c r="I9" s="70" t="s">
        <v>77</v>
      </c>
      <c r="J9" s="70" t="s">
        <v>77</v>
      </c>
      <c r="K9" s="70" t="s">
        <v>77</v>
      </c>
      <c r="L9" s="70" t="s">
        <v>77</v>
      </c>
      <c r="M9" s="70" t="s">
        <v>77</v>
      </c>
      <c r="N9" s="70" t="s">
        <v>77</v>
      </c>
      <c r="O9" s="70" t="s">
        <v>77</v>
      </c>
      <c r="P9" s="70" t="s">
        <v>77</v>
      </c>
      <c r="Q9" s="70" t="s">
        <v>77</v>
      </c>
      <c r="R9" s="70" t="s">
        <v>77</v>
      </c>
      <c r="S9" s="70" t="s">
        <v>77</v>
      </c>
      <c r="T9" s="70" t="s">
        <v>77</v>
      </c>
      <c r="U9" s="70" t="s">
        <v>77</v>
      </c>
      <c r="V9" s="70" t="s">
        <v>77</v>
      </c>
      <c r="W9" s="70" t="s">
        <v>77</v>
      </c>
      <c r="X9" s="70" t="s">
        <v>77</v>
      </c>
      <c r="Y9" s="70" t="s">
        <v>77</v>
      </c>
      <c r="Z9" s="70" t="s">
        <v>77</v>
      </c>
      <c r="AA9" s="70" t="s">
        <v>77</v>
      </c>
      <c r="AB9" s="70" t="s">
        <v>77</v>
      </c>
    </row>
    <row r="10" spans="1:28" s="34" customFormat="1" ht="44.25" customHeight="1" x14ac:dyDescent="0.25">
      <c r="A10" s="103">
        <v>1</v>
      </c>
      <c r="B10" s="103">
        <v>2</v>
      </c>
      <c r="C10" s="103">
        <v>3</v>
      </c>
      <c r="D10" s="103">
        <v>4</v>
      </c>
      <c r="E10" s="103">
        <v>5</v>
      </c>
      <c r="F10" s="103">
        <v>6</v>
      </c>
      <c r="G10" s="103">
        <v>7</v>
      </c>
      <c r="H10" s="103">
        <v>8</v>
      </c>
      <c r="I10" s="103">
        <v>9</v>
      </c>
      <c r="J10" s="103">
        <v>10</v>
      </c>
      <c r="K10" s="103">
        <v>11</v>
      </c>
      <c r="L10" s="103">
        <v>12</v>
      </c>
      <c r="M10" s="103">
        <v>13</v>
      </c>
      <c r="N10" s="103">
        <v>14</v>
      </c>
      <c r="O10" s="103">
        <v>15</v>
      </c>
      <c r="P10" s="103">
        <v>16</v>
      </c>
      <c r="Q10" s="103">
        <v>17</v>
      </c>
      <c r="R10" s="103">
        <v>18</v>
      </c>
      <c r="S10" s="103">
        <v>19</v>
      </c>
      <c r="T10" s="103">
        <v>20</v>
      </c>
      <c r="U10" s="103">
        <v>21</v>
      </c>
      <c r="V10" s="103">
        <v>22</v>
      </c>
      <c r="W10" s="103">
        <v>23</v>
      </c>
      <c r="X10" s="103">
        <v>24</v>
      </c>
      <c r="Y10" s="103">
        <v>25</v>
      </c>
      <c r="Z10" s="103">
        <v>26</v>
      </c>
      <c r="AA10" s="103">
        <v>27</v>
      </c>
      <c r="AB10" s="103">
        <v>28</v>
      </c>
    </row>
    <row r="11" spans="1:28" ht="48" customHeight="1" x14ac:dyDescent="0.25">
      <c r="A11" s="3"/>
      <c r="B11" s="104" t="s">
        <v>11</v>
      </c>
      <c r="C11" s="111">
        <f t="shared" ref="C11:Z11" si="0">SUM(C12,C31,C43,C52,C60,C75,C82,C93)</f>
        <v>524317.88</v>
      </c>
      <c r="D11" s="111">
        <f t="shared" si="0"/>
        <v>402514.89</v>
      </c>
      <c r="E11" s="111">
        <f t="shared" si="0"/>
        <v>110096.7</v>
      </c>
      <c r="F11" s="111">
        <f t="shared" si="0"/>
        <v>11706.29</v>
      </c>
      <c r="G11" s="111">
        <f t="shared" si="0"/>
        <v>177.88</v>
      </c>
      <c r="H11" s="111">
        <f t="shared" si="0"/>
        <v>490.23</v>
      </c>
      <c r="I11" s="111">
        <f t="shared" si="0"/>
        <v>0.23</v>
      </c>
      <c r="J11" s="111">
        <f t="shared" si="0"/>
        <v>0</v>
      </c>
      <c r="K11" s="111">
        <f t="shared" si="0"/>
        <v>137637.54999999999</v>
      </c>
      <c r="L11" s="111">
        <f t="shared" si="0"/>
        <v>95945.01</v>
      </c>
      <c r="M11" s="111">
        <f t="shared" si="0"/>
        <v>35354.21</v>
      </c>
      <c r="N11" s="111">
        <f t="shared" si="0"/>
        <v>6338.33</v>
      </c>
      <c r="O11" s="111">
        <f t="shared" si="0"/>
        <v>56478.63</v>
      </c>
      <c r="P11" s="111">
        <f t="shared" si="0"/>
        <v>12262.119999999999</v>
      </c>
      <c r="Q11" s="111">
        <f t="shared" si="0"/>
        <v>0</v>
      </c>
      <c r="R11" s="111">
        <f t="shared" si="0"/>
        <v>0</v>
      </c>
      <c r="S11" s="111">
        <f t="shared" si="0"/>
        <v>0</v>
      </c>
      <c r="T11" s="111">
        <f t="shared" si="0"/>
        <v>6220.04</v>
      </c>
      <c r="U11" s="111">
        <f t="shared" si="0"/>
        <v>19565.019999999997</v>
      </c>
      <c r="V11" s="111">
        <f t="shared" si="0"/>
        <v>10183.280000000001</v>
      </c>
      <c r="W11" s="111">
        <f t="shared" si="0"/>
        <v>8248.17</v>
      </c>
      <c r="X11" s="111">
        <f t="shared" si="0"/>
        <v>19445.169999999998</v>
      </c>
      <c r="Y11" s="111">
        <f t="shared" si="0"/>
        <v>17680.95</v>
      </c>
      <c r="Z11" s="111">
        <f t="shared" si="0"/>
        <v>10135.280000000001</v>
      </c>
      <c r="AA11" s="111">
        <f t="shared" ref="AA11:AA74" si="1">IFERROR(X11-Y11,0)</f>
        <v>1764.2199999999975</v>
      </c>
      <c r="AB11" s="111">
        <f>SUM(AB12,AB31,AB43,AB52,AB60,AB75,AB82,AB93)</f>
        <v>193.12</v>
      </c>
    </row>
    <row r="12" spans="1:28" ht="48" customHeight="1" x14ac:dyDescent="0.25">
      <c r="A12" s="54"/>
      <c r="B12" s="104" t="s">
        <v>155</v>
      </c>
      <c r="C12" s="111">
        <f t="shared" ref="C12:Z12" si="2">SUM(C13:C30)</f>
        <v>50336.01</v>
      </c>
      <c r="D12" s="111">
        <f t="shared" si="2"/>
        <v>43107.070000000007</v>
      </c>
      <c r="E12" s="111">
        <f t="shared" si="2"/>
        <v>6034.61</v>
      </c>
      <c r="F12" s="111">
        <f t="shared" si="2"/>
        <v>1194.33</v>
      </c>
      <c r="G12" s="111">
        <f t="shared" si="2"/>
        <v>0</v>
      </c>
      <c r="H12" s="111">
        <f t="shared" si="2"/>
        <v>56.440000000000005</v>
      </c>
      <c r="I12" s="111">
        <f t="shared" si="2"/>
        <v>0.23</v>
      </c>
      <c r="J12" s="111">
        <f t="shared" si="2"/>
        <v>0</v>
      </c>
      <c r="K12" s="111">
        <f t="shared" si="2"/>
        <v>12331.82</v>
      </c>
      <c r="L12" s="111">
        <f t="shared" si="2"/>
        <v>9285.35</v>
      </c>
      <c r="M12" s="111">
        <f t="shared" si="2"/>
        <v>2579.8299999999995</v>
      </c>
      <c r="N12" s="111">
        <f t="shared" si="2"/>
        <v>466.64</v>
      </c>
      <c r="O12" s="111">
        <f t="shared" si="2"/>
        <v>5359.8200000000006</v>
      </c>
      <c r="P12" s="111">
        <f t="shared" si="2"/>
        <v>1099.9499999999998</v>
      </c>
      <c r="Q12" s="111">
        <f t="shared" si="2"/>
        <v>0</v>
      </c>
      <c r="R12" s="111">
        <f t="shared" si="2"/>
        <v>0</v>
      </c>
      <c r="S12" s="111">
        <f t="shared" si="2"/>
        <v>0</v>
      </c>
      <c r="T12" s="111">
        <f t="shared" si="2"/>
        <v>305.74</v>
      </c>
      <c r="U12" s="111">
        <f t="shared" si="2"/>
        <v>1782.1599999999999</v>
      </c>
      <c r="V12" s="111">
        <f t="shared" si="2"/>
        <v>1245.25</v>
      </c>
      <c r="W12" s="111">
        <f t="shared" si="2"/>
        <v>926.72</v>
      </c>
      <c r="X12" s="111">
        <f t="shared" si="2"/>
        <v>2114.14</v>
      </c>
      <c r="Y12" s="111">
        <f t="shared" si="2"/>
        <v>2104.38</v>
      </c>
      <c r="Z12" s="111">
        <f t="shared" si="2"/>
        <v>646.06000000000006</v>
      </c>
      <c r="AA12" s="111">
        <f t="shared" si="1"/>
        <v>9.7599999999997635</v>
      </c>
      <c r="AB12" s="111">
        <f>SUM(AB13:AB30)</f>
        <v>9.76</v>
      </c>
    </row>
    <row r="13" spans="1:28" ht="48" customHeight="1" x14ac:dyDescent="0.25">
      <c r="A13" s="105">
        <v>1</v>
      </c>
      <c r="B13" s="106" t="s">
        <v>156</v>
      </c>
      <c r="C13" s="112">
        <f t="shared" ref="C13:C30" si="3">IFERROR(D13+E13+F13,0)</f>
        <v>4155.59</v>
      </c>
      <c r="D13" s="112">
        <v>3865.16</v>
      </c>
      <c r="E13" s="112">
        <v>290.43</v>
      </c>
      <c r="F13" s="112">
        <v>0</v>
      </c>
      <c r="G13" s="118">
        <v>0</v>
      </c>
      <c r="H13" s="112">
        <v>0</v>
      </c>
      <c r="I13" s="112">
        <v>0</v>
      </c>
      <c r="J13" s="112">
        <v>0</v>
      </c>
      <c r="K13" s="112">
        <f t="shared" ref="K13:K30" si="4">IFERROR(L13+M13+N13,0)</f>
        <v>638.16</v>
      </c>
      <c r="L13" s="112">
        <v>582.27</v>
      </c>
      <c r="M13" s="112">
        <v>55.89</v>
      </c>
      <c r="N13" s="112">
        <v>0</v>
      </c>
      <c r="O13" s="112">
        <f t="shared" ref="O13:O30" si="5">SUM(P13:W13)</f>
        <v>429.38</v>
      </c>
      <c r="P13" s="112">
        <v>172.08</v>
      </c>
      <c r="Q13" s="112">
        <v>0</v>
      </c>
      <c r="R13" s="112">
        <v>0</v>
      </c>
      <c r="S13" s="112">
        <v>0</v>
      </c>
      <c r="T13" s="112">
        <v>0</v>
      </c>
      <c r="U13" s="112">
        <v>219.18</v>
      </c>
      <c r="V13" s="112">
        <v>27.8</v>
      </c>
      <c r="W13" s="112">
        <v>10.32</v>
      </c>
      <c r="X13" s="112">
        <v>38.46</v>
      </c>
      <c r="Y13" s="112">
        <v>34.65</v>
      </c>
      <c r="Z13" s="112">
        <v>34.65</v>
      </c>
      <c r="AA13" s="112">
        <f t="shared" si="1"/>
        <v>3.8100000000000023</v>
      </c>
      <c r="AB13" s="112">
        <v>3.81</v>
      </c>
    </row>
    <row r="14" spans="1:28" ht="48" customHeight="1" x14ac:dyDescent="0.25">
      <c r="A14" s="105">
        <v>2</v>
      </c>
      <c r="B14" s="106" t="s">
        <v>157</v>
      </c>
      <c r="C14" s="112">
        <f t="shared" si="3"/>
        <v>899.81000000000006</v>
      </c>
      <c r="D14" s="112">
        <v>877.36</v>
      </c>
      <c r="E14" s="112">
        <v>8.86</v>
      </c>
      <c r="F14" s="112">
        <v>13.59</v>
      </c>
      <c r="G14" s="118">
        <v>0</v>
      </c>
      <c r="H14" s="112">
        <v>3.41</v>
      </c>
      <c r="I14" s="112">
        <v>0.23</v>
      </c>
      <c r="J14" s="112">
        <v>0</v>
      </c>
      <c r="K14" s="112">
        <f t="shared" si="4"/>
        <v>146.65</v>
      </c>
      <c r="L14" s="112">
        <v>139.22</v>
      </c>
      <c r="M14" s="112">
        <v>1.41</v>
      </c>
      <c r="N14" s="112">
        <v>6.02</v>
      </c>
      <c r="O14" s="112">
        <f t="shared" si="5"/>
        <v>62.22</v>
      </c>
      <c r="P14" s="112">
        <v>55.36</v>
      </c>
      <c r="Q14" s="112">
        <v>0</v>
      </c>
      <c r="R14" s="112">
        <v>0</v>
      </c>
      <c r="S14" s="112">
        <v>0</v>
      </c>
      <c r="T14" s="112">
        <v>0</v>
      </c>
      <c r="U14" s="112">
        <v>0</v>
      </c>
      <c r="V14" s="112">
        <v>5.17</v>
      </c>
      <c r="W14" s="112">
        <v>1.69</v>
      </c>
      <c r="X14" s="112">
        <v>5.45</v>
      </c>
      <c r="Y14" s="112">
        <v>5.45</v>
      </c>
      <c r="Z14" s="112">
        <v>1.8</v>
      </c>
      <c r="AA14" s="112">
        <f t="shared" si="1"/>
        <v>0</v>
      </c>
      <c r="AB14" s="112">
        <v>0</v>
      </c>
    </row>
    <row r="15" spans="1:28" ht="48" customHeight="1" x14ac:dyDescent="0.25">
      <c r="A15" s="56">
        <v>3</v>
      </c>
      <c r="B15" s="106" t="s">
        <v>158</v>
      </c>
      <c r="C15" s="112">
        <f t="shared" si="3"/>
        <v>4758.0599999999995</v>
      </c>
      <c r="D15" s="112">
        <v>4662.8999999999996</v>
      </c>
      <c r="E15" s="112">
        <v>71.37</v>
      </c>
      <c r="F15" s="112">
        <v>23.79</v>
      </c>
      <c r="G15" s="118">
        <v>0</v>
      </c>
      <c r="H15" s="112">
        <v>0</v>
      </c>
      <c r="I15" s="112">
        <v>0</v>
      </c>
      <c r="J15" s="112">
        <v>0</v>
      </c>
      <c r="K15" s="112">
        <f t="shared" si="4"/>
        <v>1168.3799999999999</v>
      </c>
      <c r="L15" s="112">
        <v>1145.01</v>
      </c>
      <c r="M15" s="112">
        <v>17.53</v>
      </c>
      <c r="N15" s="112">
        <v>5.84</v>
      </c>
      <c r="O15" s="112">
        <f t="shared" si="5"/>
        <v>514.13</v>
      </c>
      <c r="P15" s="112">
        <v>187.89</v>
      </c>
      <c r="Q15" s="112">
        <v>0</v>
      </c>
      <c r="R15" s="112">
        <v>0</v>
      </c>
      <c r="S15" s="112">
        <v>0</v>
      </c>
      <c r="T15" s="112">
        <v>39.82</v>
      </c>
      <c r="U15" s="112">
        <v>215.53</v>
      </c>
      <c r="V15" s="112">
        <v>26.31</v>
      </c>
      <c r="W15" s="112">
        <v>44.58</v>
      </c>
      <c r="X15" s="112">
        <v>23.37</v>
      </c>
      <c r="Y15" s="112">
        <v>23.37</v>
      </c>
      <c r="Z15" s="112">
        <v>23.37</v>
      </c>
      <c r="AA15" s="112">
        <f t="shared" si="1"/>
        <v>0</v>
      </c>
      <c r="AB15" s="112">
        <v>0</v>
      </c>
    </row>
    <row r="16" spans="1:28" ht="48" customHeight="1" x14ac:dyDescent="0.25">
      <c r="A16" s="56">
        <v>4</v>
      </c>
      <c r="B16" s="106" t="s">
        <v>159</v>
      </c>
      <c r="C16" s="112">
        <f t="shared" si="3"/>
        <v>1355.3899999999999</v>
      </c>
      <c r="D16" s="112">
        <v>1323.08</v>
      </c>
      <c r="E16" s="112">
        <v>27.35</v>
      </c>
      <c r="F16" s="112">
        <v>4.96</v>
      </c>
      <c r="G16" s="118">
        <v>0</v>
      </c>
      <c r="H16" s="112">
        <v>0</v>
      </c>
      <c r="I16" s="112">
        <v>0</v>
      </c>
      <c r="J16" s="112">
        <v>0</v>
      </c>
      <c r="K16" s="112">
        <f t="shared" si="4"/>
        <v>367.64</v>
      </c>
      <c r="L16" s="112">
        <v>355.08</v>
      </c>
      <c r="M16" s="112">
        <v>10.56</v>
      </c>
      <c r="N16" s="112">
        <v>2</v>
      </c>
      <c r="O16" s="112">
        <f t="shared" si="5"/>
        <v>240.91</v>
      </c>
      <c r="P16" s="112">
        <v>6.54</v>
      </c>
      <c r="Q16" s="112">
        <v>0</v>
      </c>
      <c r="R16" s="112">
        <v>0</v>
      </c>
      <c r="S16" s="112">
        <v>0</v>
      </c>
      <c r="T16" s="112">
        <v>0</v>
      </c>
      <c r="U16" s="112">
        <v>34.69</v>
      </c>
      <c r="V16" s="112">
        <v>199.68</v>
      </c>
      <c r="W16" s="112">
        <v>0</v>
      </c>
      <c r="X16" s="112">
        <v>4.03</v>
      </c>
      <c r="Y16" s="112">
        <v>4.03</v>
      </c>
      <c r="Z16" s="112">
        <v>4.03</v>
      </c>
      <c r="AA16" s="112">
        <f t="shared" si="1"/>
        <v>0</v>
      </c>
      <c r="AB16" s="112">
        <v>0</v>
      </c>
    </row>
    <row r="17" spans="1:28" ht="48" customHeight="1" x14ac:dyDescent="0.25">
      <c r="A17" s="56">
        <v>5</v>
      </c>
      <c r="B17" s="107" t="s">
        <v>160</v>
      </c>
      <c r="C17" s="112">
        <f t="shared" si="3"/>
        <v>0</v>
      </c>
      <c r="D17" s="112">
        <v>0</v>
      </c>
      <c r="E17" s="112">
        <v>0</v>
      </c>
      <c r="F17" s="112">
        <v>0</v>
      </c>
      <c r="G17" s="118">
        <v>0</v>
      </c>
      <c r="H17" s="112">
        <v>0</v>
      </c>
      <c r="I17" s="112">
        <v>0</v>
      </c>
      <c r="J17" s="112">
        <v>0</v>
      </c>
      <c r="K17" s="112">
        <f t="shared" si="4"/>
        <v>0</v>
      </c>
      <c r="L17" s="112">
        <v>0</v>
      </c>
      <c r="M17" s="112">
        <v>0</v>
      </c>
      <c r="N17" s="112">
        <v>0</v>
      </c>
      <c r="O17" s="112">
        <f t="shared" si="5"/>
        <v>0</v>
      </c>
      <c r="P17" s="112">
        <v>0</v>
      </c>
      <c r="Q17" s="112">
        <v>0</v>
      </c>
      <c r="R17" s="112">
        <v>0</v>
      </c>
      <c r="S17" s="112">
        <v>0</v>
      </c>
      <c r="T17" s="112">
        <v>0</v>
      </c>
      <c r="U17" s="112">
        <v>0</v>
      </c>
      <c r="V17" s="112">
        <v>0</v>
      </c>
      <c r="W17" s="112">
        <v>0</v>
      </c>
      <c r="X17" s="112">
        <v>0</v>
      </c>
      <c r="Y17" s="112">
        <v>0</v>
      </c>
      <c r="Z17" s="112">
        <v>0</v>
      </c>
      <c r="AA17" s="112">
        <f t="shared" si="1"/>
        <v>0</v>
      </c>
      <c r="AB17" s="112">
        <v>0</v>
      </c>
    </row>
    <row r="18" spans="1:28" ht="48" customHeight="1" x14ac:dyDescent="0.25">
      <c r="A18" s="105">
        <v>6</v>
      </c>
      <c r="B18" s="106" t="s">
        <v>161</v>
      </c>
      <c r="C18" s="112">
        <f t="shared" si="3"/>
        <v>720.2700000000001</v>
      </c>
      <c r="D18" s="112">
        <v>701.96</v>
      </c>
      <c r="E18" s="112">
        <v>7.09</v>
      </c>
      <c r="F18" s="112">
        <v>11.22</v>
      </c>
      <c r="G18" s="118">
        <v>0</v>
      </c>
      <c r="H18" s="112">
        <v>2.0499999999999998</v>
      </c>
      <c r="I18" s="112">
        <v>0</v>
      </c>
      <c r="J18" s="112">
        <v>0</v>
      </c>
      <c r="K18" s="112">
        <f t="shared" si="4"/>
        <v>187.45</v>
      </c>
      <c r="L18" s="112">
        <v>179.71</v>
      </c>
      <c r="M18" s="112">
        <v>1.82</v>
      </c>
      <c r="N18" s="112">
        <v>5.92</v>
      </c>
      <c r="O18" s="112">
        <f t="shared" si="5"/>
        <v>73.3</v>
      </c>
      <c r="P18" s="112">
        <v>33.909999999999997</v>
      </c>
      <c r="Q18" s="112">
        <v>0</v>
      </c>
      <c r="R18" s="112">
        <v>0</v>
      </c>
      <c r="S18" s="112">
        <v>0</v>
      </c>
      <c r="T18" s="112">
        <v>0</v>
      </c>
      <c r="U18" s="112">
        <v>0</v>
      </c>
      <c r="V18" s="112">
        <v>0</v>
      </c>
      <c r="W18" s="112">
        <v>39.39</v>
      </c>
      <c r="X18" s="112">
        <v>1.7</v>
      </c>
      <c r="Y18" s="112">
        <v>1.7</v>
      </c>
      <c r="Z18" s="112">
        <v>0.84</v>
      </c>
      <c r="AA18" s="112">
        <f t="shared" si="1"/>
        <v>0</v>
      </c>
      <c r="AB18" s="112">
        <v>0</v>
      </c>
    </row>
    <row r="19" spans="1:28" ht="48" customHeight="1" x14ac:dyDescent="0.25">
      <c r="A19" s="105">
        <v>7</v>
      </c>
      <c r="B19" s="107" t="s">
        <v>162</v>
      </c>
      <c r="C19" s="112">
        <f t="shared" si="3"/>
        <v>3821.63</v>
      </c>
      <c r="D19" s="112">
        <v>2771.77</v>
      </c>
      <c r="E19" s="112">
        <v>1010.04</v>
      </c>
      <c r="F19" s="112">
        <v>39.82</v>
      </c>
      <c r="G19" s="118">
        <v>0</v>
      </c>
      <c r="H19" s="112">
        <v>2.91</v>
      </c>
      <c r="I19" s="112">
        <v>0</v>
      </c>
      <c r="J19" s="112">
        <v>0</v>
      </c>
      <c r="K19" s="112">
        <f t="shared" si="4"/>
        <v>989.05</v>
      </c>
      <c r="L19" s="112">
        <v>489.86</v>
      </c>
      <c r="M19" s="112">
        <v>487.7</v>
      </c>
      <c r="N19" s="112">
        <v>11.49</v>
      </c>
      <c r="O19" s="112">
        <f t="shared" si="5"/>
        <v>280.08000000000004</v>
      </c>
      <c r="P19" s="112">
        <v>72.36</v>
      </c>
      <c r="Q19" s="112">
        <v>0</v>
      </c>
      <c r="R19" s="112">
        <v>0</v>
      </c>
      <c r="S19" s="112">
        <v>0</v>
      </c>
      <c r="T19" s="112">
        <v>0</v>
      </c>
      <c r="U19" s="112">
        <v>41.07</v>
      </c>
      <c r="V19" s="112">
        <v>144.65</v>
      </c>
      <c r="W19" s="112">
        <v>22</v>
      </c>
      <c r="X19" s="112">
        <v>190.19</v>
      </c>
      <c r="Y19" s="112">
        <v>190.19</v>
      </c>
      <c r="Z19" s="112">
        <v>22.29</v>
      </c>
      <c r="AA19" s="112">
        <f t="shared" si="1"/>
        <v>0</v>
      </c>
      <c r="AB19" s="112">
        <v>0</v>
      </c>
    </row>
    <row r="20" spans="1:28" ht="48" customHeight="1" x14ac:dyDescent="0.25">
      <c r="A20" s="105">
        <v>8</v>
      </c>
      <c r="B20" s="106" t="s">
        <v>163</v>
      </c>
      <c r="C20" s="112">
        <f t="shared" si="3"/>
        <v>3137.72</v>
      </c>
      <c r="D20" s="112">
        <v>3074.68</v>
      </c>
      <c r="E20" s="112">
        <v>31.06</v>
      </c>
      <c r="F20" s="112">
        <v>31.98</v>
      </c>
      <c r="G20" s="118">
        <v>0</v>
      </c>
      <c r="H20" s="112">
        <v>0</v>
      </c>
      <c r="I20" s="112">
        <v>0</v>
      </c>
      <c r="J20" s="112">
        <v>0</v>
      </c>
      <c r="K20" s="112">
        <f t="shared" si="4"/>
        <v>771.3</v>
      </c>
      <c r="L20" s="112">
        <v>755.36</v>
      </c>
      <c r="M20" s="112">
        <v>7.63</v>
      </c>
      <c r="N20" s="112">
        <v>8.31</v>
      </c>
      <c r="O20" s="112">
        <f t="shared" si="5"/>
        <v>162.39999999999998</v>
      </c>
      <c r="P20" s="112">
        <v>84.77</v>
      </c>
      <c r="Q20" s="112">
        <v>0</v>
      </c>
      <c r="R20" s="112">
        <v>0</v>
      </c>
      <c r="S20" s="112">
        <v>0</v>
      </c>
      <c r="T20" s="112">
        <v>0</v>
      </c>
      <c r="U20" s="112">
        <v>0</v>
      </c>
      <c r="V20" s="112">
        <v>0</v>
      </c>
      <c r="W20" s="112">
        <v>77.63</v>
      </c>
      <c r="X20" s="112">
        <v>12.43</v>
      </c>
      <c r="Y20" s="112">
        <v>6.48</v>
      </c>
      <c r="Z20" s="112">
        <v>3.18</v>
      </c>
      <c r="AA20" s="112">
        <f t="shared" si="1"/>
        <v>5.9499999999999993</v>
      </c>
      <c r="AB20" s="112">
        <v>5.95</v>
      </c>
    </row>
    <row r="21" spans="1:28" ht="48" customHeight="1" x14ac:dyDescent="0.25">
      <c r="A21" s="105">
        <v>9</v>
      </c>
      <c r="B21" s="106" t="s">
        <v>164</v>
      </c>
      <c r="C21" s="112">
        <f t="shared" si="3"/>
        <v>831.24</v>
      </c>
      <c r="D21" s="112">
        <v>437.24</v>
      </c>
      <c r="E21" s="112">
        <v>152.21</v>
      </c>
      <c r="F21" s="112">
        <v>241.79</v>
      </c>
      <c r="G21" s="118">
        <v>0</v>
      </c>
      <c r="H21" s="112">
        <v>0</v>
      </c>
      <c r="I21" s="112">
        <v>0</v>
      </c>
      <c r="J21" s="112">
        <v>0</v>
      </c>
      <c r="K21" s="112">
        <f t="shared" si="4"/>
        <v>450.37</v>
      </c>
      <c r="L21" s="112">
        <v>152.04</v>
      </c>
      <c r="M21" s="112">
        <v>138.57</v>
      </c>
      <c r="N21" s="112">
        <v>159.76</v>
      </c>
      <c r="O21" s="112">
        <f t="shared" si="5"/>
        <v>272.24</v>
      </c>
      <c r="P21" s="112">
        <v>0</v>
      </c>
      <c r="Q21" s="112">
        <v>0</v>
      </c>
      <c r="R21" s="112">
        <v>0</v>
      </c>
      <c r="S21" s="112">
        <v>0</v>
      </c>
      <c r="T21" s="112">
        <v>0</v>
      </c>
      <c r="U21" s="112">
        <v>0</v>
      </c>
      <c r="V21" s="112">
        <v>272.24</v>
      </c>
      <c r="W21" s="112">
        <v>0</v>
      </c>
      <c r="X21" s="112">
        <v>30.58</v>
      </c>
      <c r="Y21" s="112">
        <v>30.58</v>
      </c>
      <c r="Z21" s="112">
        <v>1.1299999999999999</v>
      </c>
      <c r="AA21" s="112">
        <f t="shared" si="1"/>
        <v>0</v>
      </c>
      <c r="AB21" s="112">
        <v>0</v>
      </c>
    </row>
    <row r="22" spans="1:28" ht="48" customHeight="1" x14ac:dyDescent="0.25">
      <c r="A22" s="56">
        <v>10</v>
      </c>
      <c r="B22" s="107" t="s">
        <v>165</v>
      </c>
      <c r="C22" s="112">
        <f t="shared" si="3"/>
        <v>4342.7299999999996</v>
      </c>
      <c r="D22" s="112">
        <v>3731.17</v>
      </c>
      <c r="E22" s="112">
        <v>455.99</v>
      </c>
      <c r="F22" s="112">
        <v>155.57</v>
      </c>
      <c r="G22" s="118">
        <v>0</v>
      </c>
      <c r="H22" s="112">
        <v>0</v>
      </c>
      <c r="I22" s="112">
        <v>0</v>
      </c>
      <c r="J22" s="112">
        <v>0</v>
      </c>
      <c r="K22" s="112">
        <f t="shared" si="4"/>
        <v>885.25</v>
      </c>
      <c r="L22" s="112">
        <v>639.89</v>
      </c>
      <c r="M22" s="112">
        <v>132.5</v>
      </c>
      <c r="N22" s="112">
        <v>112.86</v>
      </c>
      <c r="O22" s="112">
        <f t="shared" si="5"/>
        <v>440.98</v>
      </c>
      <c r="P22" s="112">
        <v>25.49</v>
      </c>
      <c r="Q22" s="112">
        <v>0</v>
      </c>
      <c r="R22" s="112">
        <v>0</v>
      </c>
      <c r="S22" s="112">
        <v>0</v>
      </c>
      <c r="T22" s="112">
        <v>0</v>
      </c>
      <c r="U22" s="112">
        <v>306.23</v>
      </c>
      <c r="V22" s="112">
        <v>105.36</v>
      </c>
      <c r="W22" s="112">
        <v>3.9</v>
      </c>
      <c r="X22" s="112">
        <v>202.62</v>
      </c>
      <c r="Y22" s="112">
        <v>202.62</v>
      </c>
      <c r="Z22" s="112">
        <v>138.04</v>
      </c>
      <c r="AA22" s="112">
        <f t="shared" si="1"/>
        <v>0</v>
      </c>
      <c r="AB22" s="112">
        <v>0</v>
      </c>
    </row>
    <row r="23" spans="1:28" ht="48" customHeight="1" x14ac:dyDescent="0.25">
      <c r="A23" s="56">
        <v>11</v>
      </c>
      <c r="B23" s="107" t="s">
        <v>166</v>
      </c>
      <c r="C23" s="112">
        <f t="shared" si="3"/>
        <v>7850.6399999999994</v>
      </c>
      <c r="D23" s="112">
        <v>5857.16</v>
      </c>
      <c r="E23" s="112">
        <v>1570.2</v>
      </c>
      <c r="F23" s="112">
        <v>423.28</v>
      </c>
      <c r="G23" s="118">
        <v>0</v>
      </c>
      <c r="H23" s="112">
        <v>20.8</v>
      </c>
      <c r="I23" s="112">
        <v>0</v>
      </c>
      <c r="J23" s="112">
        <v>0</v>
      </c>
      <c r="K23" s="112">
        <f t="shared" si="4"/>
        <v>1517.0900000000001</v>
      </c>
      <c r="L23" s="112">
        <v>1106.99</v>
      </c>
      <c r="M23" s="112">
        <v>341.46</v>
      </c>
      <c r="N23" s="112">
        <v>68.64</v>
      </c>
      <c r="O23" s="112">
        <f t="shared" si="5"/>
        <v>1218.2</v>
      </c>
      <c r="P23" s="112">
        <v>228.28</v>
      </c>
      <c r="Q23" s="112">
        <v>0</v>
      </c>
      <c r="R23" s="112">
        <v>0</v>
      </c>
      <c r="S23" s="112">
        <v>0</v>
      </c>
      <c r="T23" s="112">
        <v>0</v>
      </c>
      <c r="U23" s="112">
        <v>760.82</v>
      </c>
      <c r="V23" s="112">
        <v>15.03</v>
      </c>
      <c r="W23" s="112">
        <v>214.07</v>
      </c>
      <c r="X23" s="112">
        <v>349.4</v>
      </c>
      <c r="Y23" s="112">
        <v>349.4</v>
      </c>
      <c r="Z23" s="112">
        <v>349.4</v>
      </c>
      <c r="AA23" s="112">
        <f t="shared" si="1"/>
        <v>0</v>
      </c>
      <c r="AB23" s="112">
        <v>0</v>
      </c>
    </row>
    <row r="24" spans="1:28" ht="48" customHeight="1" x14ac:dyDescent="0.25">
      <c r="A24" s="105">
        <v>12</v>
      </c>
      <c r="B24" s="107" t="s">
        <v>167</v>
      </c>
      <c r="C24" s="112">
        <f t="shared" si="3"/>
        <v>1612.62</v>
      </c>
      <c r="D24" s="112">
        <v>1541.31</v>
      </c>
      <c r="E24" s="112">
        <v>32.57</v>
      </c>
      <c r="F24" s="112">
        <v>38.74</v>
      </c>
      <c r="G24" s="118">
        <v>0</v>
      </c>
      <c r="H24" s="112">
        <v>17.53</v>
      </c>
      <c r="I24" s="112">
        <v>0</v>
      </c>
      <c r="J24" s="112">
        <v>0</v>
      </c>
      <c r="K24" s="112">
        <f t="shared" si="4"/>
        <v>442.40999999999997</v>
      </c>
      <c r="L24" s="112">
        <v>394.28</v>
      </c>
      <c r="M24" s="112">
        <v>20.98</v>
      </c>
      <c r="N24" s="112">
        <v>27.15</v>
      </c>
      <c r="O24" s="112">
        <f t="shared" si="5"/>
        <v>40.790000000000006</v>
      </c>
      <c r="P24" s="112">
        <v>32.42</v>
      </c>
      <c r="Q24" s="112">
        <v>0</v>
      </c>
      <c r="R24" s="112">
        <v>0</v>
      </c>
      <c r="S24" s="112">
        <v>0</v>
      </c>
      <c r="T24" s="112">
        <v>0</v>
      </c>
      <c r="U24" s="112">
        <v>7.09</v>
      </c>
      <c r="V24" s="112">
        <v>1.28</v>
      </c>
      <c r="W24" s="112">
        <v>0</v>
      </c>
      <c r="X24" s="112">
        <v>43.32</v>
      </c>
      <c r="Y24" s="112">
        <v>43.32</v>
      </c>
      <c r="Z24" s="112">
        <v>2.4900000000000002</v>
      </c>
      <c r="AA24" s="112">
        <f t="shared" si="1"/>
        <v>0</v>
      </c>
      <c r="AB24" s="112">
        <v>0</v>
      </c>
    </row>
    <row r="25" spans="1:28" ht="48" customHeight="1" x14ac:dyDescent="0.25">
      <c r="A25" s="105">
        <v>13</v>
      </c>
      <c r="B25" s="106" t="s">
        <v>168</v>
      </c>
      <c r="C25" s="112">
        <f t="shared" si="3"/>
        <v>2087.13</v>
      </c>
      <c r="D25" s="112">
        <v>2024.52</v>
      </c>
      <c r="E25" s="112">
        <v>59.48</v>
      </c>
      <c r="F25" s="112">
        <v>3.13</v>
      </c>
      <c r="G25" s="118">
        <v>0</v>
      </c>
      <c r="H25" s="112">
        <v>0</v>
      </c>
      <c r="I25" s="112">
        <v>0</v>
      </c>
      <c r="J25" s="112">
        <v>0</v>
      </c>
      <c r="K25" s="112">
        <f t="shared" si="4"/>
        <v>407.38000000000005</v>
      </c>
      <c r="L25" s="112">
        <v>395.16</v>
      </c>
      <c r="M25" s="112">
        <v>11.61</v>
      </c>
      <c r="N25" s="112">
        <v>0.61</v>
      </c>
      <c r="O25" s="112">
        <f t="shared" si="5"/>
        <v>315.73</v>
      </c>
      <c r="P25" s="112">
        <v>32.119999999999997</v>
      </c>
      <c r="Q25" s="112">
        <v>0</v>
      </c>
      <c r="R25" s="112">
        <v>0</v>
      </c>
      <c r="S25" s="112">
        <v>0</v>
      </c>
      <c r="T25" s="112">
        <v>214.06</v>
      </c>
      <c r="U25" s="112">
        <v>0</v>
      </c>
      <c r="V25" s="112">
        <v>24.7</v>
      </c>
      <c r="W25" s="112">
        <v>44.85</v>
      </c>
      <c r="X25" s="112">
        <v>9.64</v>
      </c>
      <c r="Y25" s="112">
        <v>9.64</v>
      </c>
      <c r="Z25" s="112">
        <v>9.15</v>
      </c>
      <c r="AA25" s="112">
        <f t="shared" si="1"/>
        <v>0</v>
      </c>
      <c r="AB25" s="112">
        <v>0</v>
      </c>
    </row>
    <row r="26" spans="1:28" ht="48" customHeight="1" x14ac:dyDescent="0.25">
      <c r="A26" s="105">
        <v>14</v>
      </c>
      <c r="B26" s="107" t="s">
        <v>169</v>
      </c>
      <c r="C26" s="112">
        <f t="shared" si="3"/>
        <v>1285.3799999999999</v>
      </c>
      <c r="D26" s="112">
        <v>904.13</v>
      </c>
      <c r="E26" s="112">
        <v>215.42</v>
      </c>
      <c r="F26" s="112">
        <v>165.83</v>
      </c>
      <c r="G26" s="118">
        <v>0</v>
      </c>
      <c r="H26" s="112">
        <v>0</v>
      </c>
      <c r="I26" s="112">
        <v>0</v>
      </c>
      <c r="J26" s="112">
        <v>0</v>
      </c>
      <c r="K26" s="112">
        <f t="shared" si="4"/>
        <v>314.44</v>
      </c>
      <c r="L26" s="112">
        <v>166.88</v>
      </c>
      <c r="M26" s="112">
        <v>95.5</v>
      </c>
      <c r="N26" s="112">
        <v>52.06</v>
      </c>
      <c r="O26" s="112">
        <f t="shared" si="5"/>
        <v>136.57</v>
      </c>
      <c r="P26" s="112">
        <v>0</v>
      </c>
      <c r="Q26" s="112">
        <v>0</v>
      </c>
      <c r="R26" s="112">
        <v>0</v>
      </c>
      <c r="S26" s="112">
        <v>0</v>
      </c>
      <c r="T26" s="112">
        <v>0</v>
      </c>
      <c r="U26" s="112">
        <v>44.48</v>
      </c>
      <c r="V26" s="112">
        <v>54.48</v>
      </c>
      <c r="W26" s="112">
        <v>37.61</v>
      </c>
      <c r="X26" s="112">
        <v>91.93</v>
      </c>
      <c r="Y26" s="112">
        <v>91.93</v>
      </c>
      <c r="Z26" s="112">
        <v>2.31</v>
      </c>
      <c r="AA26" s="112">
        <f t="shared" si="1"/>
        <v>0</v>
      </c>
      <c r="AB26" s="112">
        <v>0</v>
      </c>
    </row>
    <row r="27" spans="1:28" ht="48" customHeight="1" x14ac:dyDescent="0.25">
      <c r="A27" s="105">
        <v>15</v>
      </c>
      <c r="B27" s="106" t="s">
        <v>170</v>
      </c>
      <c r="C27" s="112">
        <f t="shared" si="3"/>
        <v>1003.1</v>
      </c>
      <c r="D27" s="112">
        <v>682.38</v>
      </c>
      <c r="E27" s="112">
        <v>301.32</v>
      </c>
      <c r="F27" s="112">
        <v>19.399999999999999</v>
      </c>
      <c r="G27" s="118">
        <v>0</v>
      </c>
      <c r="H27" s="112">
        <v>0</v>
      </c>
      <c r="I27" s="112">
        <v>0</v>
      </c>
      <c r="J27" s="112">
        <v>0</v>
      </c>
      <c r="K27" s="112">
        <f t="shared" si="4"/>
        <v>221.81</v>
      </c>
      <c r="L27" s="112">
        <v>135.49</v>
      </c>
      <c r="M27" s="112">
        <v>85.33</v>
      </c>
      <c r="N27" s="112">
        <v>0.99</v>
      </c>
      <c r="O27" s="112">
        <f t="shared" si="5"/>
        <v>127.47</v>
      </c>
      <c r="P27" s="112">
        <v>0</v>
      </c>
      <c r="Q27" s="112">
        <v>0</v>
      </c>
      <c r="R27" s="112">
        <v>0</v>
      </c>
      <c r="S27" s="112">
        <v>0</v>
      </c>
      <c r="T27" s="112">
        <v>0</v>
      </c>
      <c r="U27" s="112">
        <v>0</v>
      </c>
      <c r="V27" s="112">
        <v>124.57</v>
      </c>
      <c r="W27" s="112">
        <v>2.9</v>
      </c>
      <c r="X27" s="112">
        <v>44.35</v>
      </c>
      <c r="Y27" s="112">
        <v>44.35</v>
      </c>
      <c r="Z27" s="112">
        <v>0.97</v>
      </c>
      <c r="AA27" s="112">
        <f t="shared" si="1"/>
        <v>0</v>
      </c>
      <c r="AB27" s="112">
        <v>0</v>
      </c>
    </row>
    <row r="28" spans="1:28" ht="48" customHeight="1" x14ac:dyDescent="0.25">
      <c r="A28" s="105">
        <v>16</v>
      </c>
      <c r="B28" s="107" t="s">
        <v>171</v>
      </c>
      <c r="C28" s="112">
        <f t="shared" si="3"/>
        <v>4004.66</v>
      </c>
      <c r="D28" s="112">
        <v>3443.24</v>
      </c>
      <c r="E28" s="112">
        <v>559.79999999999995</v>
      </c>
      <c r="F28" s="112">
        <v>1.62</v>
      </c>
      <c r="G28" s="118">
        <v>0</v>
      </c>
      <c r="H28" s="112">
        <v>9.74</v>
      </c>
      <c r="I28" s="112">
        <v>0</v>
      </c>
      <c r="J28" s="112">
        <v>0</v>
      </c>
      <c r="K28" s="112">
        <f t="shared" si="4"/>
        <v>1016.22</v>
      </c>
      <c r="L28" s="112">
        <v>874.45</v>
      </c>
      <c r="M28" s="112">
        <v>140.15</v>
      </c>
      <c r="N28" s="112">
        <v>1.62</v>
      </c>
      <c r="O28" s="112">
        <f t="shared" si="5"/>
        <v>216.63</v>
      </c>
      <c r="P28" s="112">
        <v>1.62</v>
      </c>
      <c r="Q28" s="112">
        <v>0</v>
      </c>
      <c r="R28" s="112">
        <v>0</v>
      </c>
      <c r="S28" s="112">
        <v>0</v>
      </c>
      <c r="T28" s="112">
        <v>0</v>
      </c>
      <c r="U28" s="112">
        <v>0</v>
      </c>
      <c r="V28" s="112">
        <v>133.57</v>
      </c>
      <c r="W28" s="112">
        <v>81.44</v>
      </c>
      <c r="X28" s="112">
        <v>46.37</v>
      </c>
      <c r="Y28" s="112">
        <v>46.37</v>
      </c>
      <c r="Z28" s="112">
        <v>9.83</v>
      </c>
      <c r="AA28" s="112">
        <f t="shared" si="1"/>
        <v>0</v>
      </c>
      <c r="AB28" s="112">
        <v>0</v>
      </c>
    </row>
    <row r="29" spans="1:28" ht="48" customHeight="1" x14ac:dyDescent="0.25">
      <c r="A29" s="105">
        <v>17</v>
      </c>
      <c r="B29" s="107" t="s">
        <v>172</v>
      </c>
      <c r="C29" s="112">
        <f t="shared" si="3"/>
        <v>4151.62</v>
      </c>
      <c r="D29" s="112">
        <v>3063.32</v>
      </c>
      <c r="E29" s="112">
        <v>1088.3</v>
      </c>
      <c r="F29" s="112">
        <v>0</v>
      </c>
      <c r="G29" s="118">
        <v>0</v>
      </c>
      <c r="H29" s="112">
        <v>0</v>
      </c>
      <c r="I29" s="112">
        <v>0</v>
      </c>
      <c r="J29" s="112">
        <v>0</v>
      </c>
      <c r="K29" s="112">
        <f t="shared" si="4"/>
        <v>2080.9300000000003</v>
      </c>
      <c r="L29" s="112">
        <v>1075.46</v>
      </c>
      <c r="M29" s="112">
        <v>1005.47</v>
      </c>
      <c r="N29" s="112">
        <v>0</v>
      </c>
      <c r="O29" s="112">
        <f t="shared" si="5"/>
        <v>388.87</v>
      </c>
      <c r="P29" s="112">
        <v>0</v>
      </c>
      <c r="Q29" s="112">
        <v>0</v>
      </c>
      <c r="R29" s="112">
        <v>0</v>
      </c>
      <c r="S29" s="112">
        <v>0</v>
      </c>
      <c r="T29" s="112">
        <v>0</v>
      </c>
      <c r="U29" s="112">
        <v>48.55</v>
      </c>
      <c r="V29" s="112">
        <v>10.94</v>
      </c>
      <c r="W29" s="112">
        <v>329.38</v>
      </c>
      <c r="X29" s="112">
        <v>1005.47</v>
      </c>
      <c r="Y29" s="112">
        <v>1005.47</v>
      </c>
      <c r="Z29" s="112">
        <v>27.75</v>
      </c>
      <c r="AA29" s="112">
        <f t="shared" si="1"/>
        <v>0</v>
      </c>
      <c r="AB29" s="112">
        <v>0</v>
      </c>
    </row>
    <row r="30" spans="1:28" ht="48" customHeight="1" x14ac:dyDescent="0.25">
      <c r="A30" s="56">
        <v>18</v>
      </c>
      <c r="B30" s="106" t="s">
        <v>173</v>
      </c>
      <c r="C30" s="112">
        <f t="shared" si="3"/>
        <v>4318.4199999999992</v>
      </c>
      <c r="D30" s="112">
        <v>4145.6899999999996</v>
      </c>
      <c r="E30" s="112">
        <v>153.12</v>
      </c>
      <c r="F30" s="112">
        <v>19.61</v>
      </c>
      <c r="G30" s="118">
        <v>0</v>
      </c>
      <c r="H30" s="112">
        <v>0</v>
      </c>
      <c r="I30" s="112">
        <v>0</v>
      </c>
      <c r="J30" s="112">
        <v>0</v>
      </c>
      <c r="K30" s="112">
        <f t="shared" si="4"/>
        <v>727.29000000000008</v>
      </c>
      <c r="L30" s="112">
        <v>698.2</v>
      </c>
      <c r="M30" s="112">
        <v>25.72</v>
      </c>
      <c r="N30" s="112">
        <v>3.37</v>
      </c>
      <c r="O30" s="112">
        <f t="shared" si="5"/>
        <v>439.92</v>
      </c>
      <c r="P30" s="112">
        <v>167.11</v>
      </c>
      <c r="Q30" s="112">
        <v>0</v>
      </c>
      <c r="R30" s="112">
        <v>0</v>
      </c>
      <c r="S30" s="112">
        <v>0</v>
      </c>
      <c r="T30" s="112">
        <v>51.86</v>
      </c>
      <c r="U30" s="112">
        <v>104.52</v>
      </c>
      <c r="V30" s="112">
        <v>99.47</v>
      </c>
      <c r="W30" s="112">
        <v>16.96</v>
      </c>
      <c r="X30" s="112">
        <v>14.83</v>
      </c>
      <c r="Y30" s="112">
        <v>14.83</v>
      </c>
      <c r="Z30" s="112">
        <v>14.83</v>
      </c>
      <c r="AA30" s="112">
        <f t="shared" si="1"/>
        <v>0</v>
      </c>
      <c r="AB30" s="112">
        <v>0</v>
      </c>
    </row>
    <row r="31" spans="1:28" ht="48" customHeight="1" x14ac:dyDescent="0.25">
      <c r="A31" s="57"/>
      <c r="B31" s="104" t="s">
        <v>174</v>
      </c>
      <c r="C31" s="111">
        <f t="shared" ref="C31:Z31" si="6">SUM(C32:C42)</f>
        <v>67153.709999999992</v>
      </c>
      <c r="D31" s="111">
        <f t="shared" si="6"/>
        <v>58118.020000000004</v>
      </c>
      <c r="E31" s="111">
        <f t="shared" si="6"/>
        <v>7806.79</v>
      </c>
      <c r="F31" s="111">
        <f t="shared" si="6"/>
        <v>1228.8999999999999</v>
      </c>
      <c r="G31" s="111">
        <f t="shared" si="6"/>
        <v>4.9400000000000004</v>
      </c>
      <c r="H31" s="111">
        <f t="shared" si="6"/>
        <v>78.759999999999991</v>
      </c>
      <c r="I31" s="111">
        <f t="shared" si="6"/>
        <v>0</v>
      </c>
      <c r="J31" s="111">
        <f t="shared" si="6"/>
        <v>0</v>
      </c>
      <c r="K31" s="111">
        <f t="shared" si="6"/>
        <v>16592.28</v>
      </c>
      <c r="L31" s="111">
        <f t="shared" si="6"/>
        <v>14279.749999999998</v>
      </c>
      <c r="M31" s="111">
        <f t="shared" si="6"/>
        <v>1819.6</v>
      </c>
      <c r="N31" s="111">
        <f t="shared" si="6"/>
        <v>492.93</v>
      </c>
      <c r="O31" s="111">
        <f t="shared" si="6"/>
        <v>7606.0300000000007</v>
      </c>
      <c r="P31" s="111">
        <f t="shared" si="6"/>
        <v>662.44</v>
      </c>
      <c r="Q31" s="111">
        <f t="shared" si="6"/>
        <v>0</v>
      </c>
      <c r="R31" s="111">
        <f t="shared" si="6"/>
        <v>0</v>
      </c>
      <c r="S31" s="111">
        <f t="shared" si="6"/>
        <v>0</v>
      </c>
      <c r="T31" s="111">
        <f t="shared" si="6"/>
        <v>3362.01</v>
      </c>
      <c r="U31" s="111">
        <f t="shared" si="6"/>
        <v>729.45999999999992</v>
      </c>
      <c r="V31" s="111">
        <f t="shared" si="6"/>
        <v>528.38</v>
      </c>
      <c r="W31" s="111">
        <f t="shared" si="6"/>
        <v>2323.7400000000002</v>
      </c>
      <c r="X31" s="111">
        <f t="shared" si="6"/>
        <v>1605.8599999999997</v>
      </c>
      <c r="Y31" s="111">
        <f t="shared" si="6"/>
        <v>1588.7599999999998</v>
      </c>
      <c r="Z31" s="111">
        <f t="shared" si="6"/>
        <v>1173.08</v>
      </c>
      <c r="AA31" s="111">
        <f t="shared" si="1"/>
        <v>17.099999999999909</v>
      </c>
      <c r="AB31" s="111">
        <f>SUM(AB32:AB42)</f>
        <v>17.099999999999998</v>
      </c>
    </row>
    <row r="32" spans="1:28" ht="48" customHeight="1" x14ac:dyDescent="0.25">
      <c r="A32" s="56">
        <v>19</v>
      </c>
      <c r="B32" s="106" t="s">
        <v>175</v>
      </c>
      <c r="C32" s="112">
        <f t="shared" ref="C32:C42" si="7">IFERROR(D32+E32+F32,0)</f>
        <v>22622.32</v>
      </c>
      <c r="D32" s="112">
        <v>22118.82</v>
      </c>
      <c r="E32" s="112">
        <v>466.78</v>
      </c>
      <c r="F32" s="112">
        <v>36.72</v>
      </c>
      <c r="G32" s="118">
        <v>0</v>
      </c>
      <c r="H32" s="112">
        <v>36.92</v>
      </c>
      <c r="I32" s="112">
        <v>0</v>
      </c>
      <c r="J32" s="112">
        <v>0</v>
      </c>
      <c r="K32" s="112">
        <f t="shared" ref="K32:K42" si="8">IFERROR(L32+M32+N32,0)</f>
        <v>6118.69</v>
      </c>
      <c r="L32" s="112">
        <v>5892.53</v>
      </c>
      <c r="M32" s="112">
        <v>205.76</v>
      </c>
      <c r="N32" s="112">
        <v>20.399999999999999</v>
      </c>
      <c r="O32" s="112">
        <f t="shared" ref="O32:O42" si="9">SUM(P32:W32)</f>
        <v>3385.16</v>
      </c>
      <c r="P32" s="112">
        <v>215.49</v>
      </c>
      <c r="Q32" s="112">
        <v>0</v>
      </c>
      <c r="R32" s="112">
        <v>0</v>
      </c>
      <c r="S32" s="112">
        <v>0</v>
      </c>
      <c r="T32" s="112">
        <v>3169.67</v>
      </c>
      <c r="U32" s="112">
        <v>0</v>
      </c>
      <c r="V32" s="112">
        <v>0</v>
      </c>
      <c r="W32" s="112">
        <v>0</v>
      </c>
      <c r="X32" s="112">
        <v>114.53</v>
      </c>
      <c r="Y32" s="112">
        <v>114.53</v>
      </c>
      <c r="Z32" s="112">
        <v>80.05</v>
      </c>
      <c r="AA32" s="112">
        <f t="shared" si="1"/>
        <v>0</v>
      </c>
      <c r="AB32" s="112">
        <v>0</v>
      </c>
    </row>
    <row r="33" spans="1:28" ht="48" customHeight="1" x14ac:dyDescent="0.25">
      <c r="A33" s="105">
        <v>20</v>
      </c>
      <c r="B33" s="106" t="s">
        <v>176</v>
      </c>
      <c r="C33" s="112">
        <f t="shared" si="7"/>
        <v>4103.07</v>
      </c>
      <c r="D33" s="112">
        <v>3938.95</v>
      </c>
      <c r="E33" s="112">
        <v>164.12</v>
      </c>
      <c r="F33" s="112">
        <v>0</v>
      </c>
      <c r="G33" s="118">
        <v>0</v>
      </c>
      <c r="H33" s="112">
        <v>0</v>
      </c>
      <c r="I33" s="112">
        <v>0</v>
      </c>
      <c r="J33" s="112">
        <v>0</v>
      </c>
      <c r="K33" s="112">
        <f t="shared" si="8"/>
        <v>831.26</v>
      </c>
      <c r="L33" s="112">
        <v>798.01</v>
      </c>
      <c r="M33" s="112">
        <v>33.25</v>
      </c>
      <c r="N33" s="112">
        <v>0</v>
      </c>
      <c r="O33" s="112">
        <f t="shared" si="9"/>
        <v>491.2</v>
      </c>
      <c r="P33" s="112">
        <v>33.71</v>
      </c>
      <c r="Q33" s="112">
        <v>0</v>
      </c>
      <c r="R33" s="112">
        <v>0</v>
      </c>
      <c r="S33" s="112">
        <v>0</v>
      </c>
      <c r="T33" s="112">
        <v>0</v>
      </c>
      <c r="U33" s="112">
        <v>0</v>
      </c>
      <c r="V33" s="112">
        <v>71.739999999999995</v>
      </c>
      <c r="W33" s="112">
        <v>385.75</v>
      </c>
      <c r="X33" s="112">
        <v>17</v>
      </c>
      <c r="Y33" s="112">
        <v>17</v>
      </c>
      <c r="Z33" s="112">
        <v>17</v>
      </c>
      <c r="AA33" s="112">
        <f t="shared" si="1"/>
        <v>0</v>
      </c>
      <c r="AB33" s="112">
        <v>0</v>
      </c>
    </row>
    <row r="34" spans="1:28" ht="48" customHeight="1" x14ac:dyDescent="0.25">
      <c r="A34" s="56">
        <v>21</v>
      </c>
      <c r="B34" s="106" t="s">
        <v>177</v>
      </c>
      <c r="C34" s="112">
        <f t="shared" si="7"/>
        <v>0</v>
      </c>
      <c r="D34" s="112">
        <v>0</v>
      </c>
      <c r="E34" s="112">
        <v>0</v>
      </c>
      <c r="F34" s="112">
        <v>0</v>
      </c>
      <c r="G34" s="118">
        <v>0</v>
      </c>
      <c r="H34" s="112">
        <v>0</v>
      </c>
      <c r="I34" s="112">
        <v>0</v>
      </c>
      <c r="J34" s="112">
        <v>0</v>
      </c>
      <c r="K34" s="112">
        <f t="shared" si="8"/>
        <v>0</v>
      </c>
      <c r="L34" s="112">
        <v>0</v>
      </c>
      <c r="M34" s="112">
        <v>0</v>
      </c>
      <c r="N34" s="112">
        <v>0</v>
      </c>
      <c r="O34" s="112">
        <f t="shared" si="9"/>
        <v>0</v>
      </c>
      <c r="P34" s="112">
        <v>0</v>
      </c>
      <c r="Q34" s="112">
        <v>0</v>
      </c>
      <c r="R34" s="112">
        <v>0</v>
      </c>
      <c r="S34" s="112">
        <v>0</v>
      </c>
      <c r="T34" s="112">
        <v>0</v>
      </c>
      <c r="U34" s="112">
        <v>0</v>
      </c>
      <c r="V34" s="112">
        <v>0</v>
      </c>
      <c r="W34" s="112">
        <v>0</v>
      </c>
      <c r="X34" s="112">
        <v>0</v>
      </c>
      <c r="Y34" s="112">
        <v>0</v>
      </c>
      <c r="Z34" s="112">
        <v>0</v>
      </c>
      <c r="AA34" s="112">
        <f t="shared" si="1"/>
        <v>0</v>
      </c>
      <c r="AB34" s="112">
        <v>0</v>
      </c>
    </row>
    <row r="35" spans="1:28" ht="48" customHeight="1" x14ac:dyDescent="0.25">
      <c r="A35" s="105">
        <v>22</v>
      </c>
      <c r="B35" s="106" t="s">
        <v>178</v>
      </c>
      <c r="C35" s="112">
        <f t="shared" si="7"/>
        <v>2585.84</v>
      </c>
      <c r="D35" s="112">
        <v>2202.2199999999998</v>
      </c>
      <c r="E35" s="112">
        <v>72.36</v>
      </c>
      <c r="F35" s="112">
        <v>311.26</v>
      </c>
      <c r="G35" s="118">
        <v>0</v>
      </c>
      <c r="H35" s="112">
        <v>0</v>
      </c>
      <c r="I35" s="112">
        <v>0</v>
      </c>
      <c r="J35" s="112">
        <v>0</v>
      </c>
      <c r="K35" s="112">
        <f t="shared" si="8"/>
        <v>749.43</v>
      </c>
      <c r="L35" s="112">
        <v>586.54999999999995</v>
      </c>
      <c r="M35" s="112">
        <v>22.39</v>
      </c>
      <c r="N35" s="112">
        <v>140.49</v>
      </c>
      <c r="O35" s="112">
        <f t="shared" si="9"/>
        <v>322.64999999999998</v>
      </c>
      <c r="P35" s="112">
        <v>3.45</v>
      </c>
      <c r="Q35" s="112">
        <v>0</v>
      </c>
      <c r="R35" s="112">
        <v>0</v>
      </c>
      <c r="S35" s="112">
        <v>0</v>
      </c>
      <c r="T35" s="112">
        <v>0</v>
      </c>
      <c r="U35" s="112">
        <v>118.08</v>
      </c>
      <c r="V35" s="112">
        <v>75.13</v>
      </c>
      <c r="W35" s="112">
        <v>125.99</v>
      </c>
      <c r="X35" s="112">
        <v>40.29</v>
      </c>
      <c r="Y35" s="112">
        <v>33.979999999999997</v>
      </c>
      <c r="Z35" s="112">
        <v>14.98</v>
      </c>
      <c r="AA35" s="112">
        <f t="shared" si="1"/>
        <v>6.3100000000000023</v>
      </c>
      <c r="AB35" s="112">
        <v>6.31</v>
      </c>
    </row>
    <row r="36" spans="1:28" ht="48" customHeight="1" x14ac:dyDescent="0.25">
      <c r="A36" s="105">
        <v>23</v>
      </c>
      <c r="B36" s="107" t="s">
        <v>179</v>
      </c>
      <c r="C36" s="112">
        <f t="shared" si="7"/>
        <v>13423.25</v>
      </c>
      <c r="D36" s="112">
        <v>7274.19</v>
      </c>
      <c r="E36" s="112">
        <v>5791.62</v>
      </c>
      <c r="F36" s="112">
        <v>357.44</v>
      </c>
      <c r="G36" s="118">
        <v>4.9400000000000004</v>
      </c>
      <c r="H36" s="112">
        <v>7.99</v>
      </c>
      <c r="I36" s="112">
        <v>0</v>
      </c>
      <c r="J36" s="112">
        <v>0</v>
      </c>
      <c r="K36" s="112">
        <f t="shared" si="8"/>
        <v>2860.9900000000002</v>
      </c>
      <c r="L36" s="112">
        <v>1338.89</v>
      </c>
      <c r="M36" s="112">
        <v>1261.22</v>
      </c>
      <c r="N36" s="112">
        <v>260.88</v>
      </c>
      <c r="O36" s="112">
        <f t="shared" si="9"/>
        <v>821.90000000000009</v>
      </c>
      <c r="P36" s="112">
        <v>12.67</v>
      </c>
      <c r="Q36" s="112">
        <v>0</v>
      </c>
      <c r="R36" s="112">
        <v>0</v>
      </c>
      <c r="S36" s="112">
        <v>0</v>
      </c>
      <c r="T36" s="112">
        <v>0</v>
      </c>
      <c r="U36" s="112">
        <v>0</v>
      </c>
      <c r="V36" s="112">
        <v>137.66</v>
      </c>
      <c r="W36" s="112">
        <v>671.57</v>
      </c>
      <c r="X36" s="112">
        <v>1110.98</v>
      </c>
      <c r="Y36" s="112">
        <v>1110.98</v>
      </c>
      <c r="Z36" s="112">
        <v>944.13</v>
      </c>
      <c r="AA36" s="112">
        <f t="shared" si="1"/>
        <v>0</v>
      </c>
      <c r="AB36" s="112">
        <v>0</v>
      </c>
    </row>
    <row r="37" spans="1:28" ht="48" customHeight="1" x14ac:dyDescent="0.25">
      <c r="A37" s="56">
        <v>24</v>
      </c>
      <c r="B37" s="107" t="s">
        <v>180</v>
      </c>
      <c r="C37" s="112">
        <f t="shared" si="7"/>
        <v>5311.77</v>
      </c>
      <c r="D37" s="112">
        <v>4156.43</v>
      </c>
      <c r="E37" s="112">
        <v>718.26</v>
      </c>
      <c r="F37" s="112">
        <v>437.08</v>
      </c>
      <c r="G37" s="118">
        <v>0</v>
      </c>
      <c r="H37" s="112">
        <v>6.05</v>
      </c>
      <c r="I37" s="112">
        <v>0</v>
      </c>
      <c r="J37" s="112">
        <v>0</v>
      </c>
      <c r="K37" s="112">
        <f t="shared" si="8"/>
        <v>1424.35</v>
      </c>
      <c r="L37" s="112">
        <v>1237.57</v>
      </c>
      <c r="M37" s="112">
        <v>145.24</v>
      </c>
      <c r="N37" s="112">
        <v>41.54</v>
      </c>
      <c r="O37" s="112">
        <f t="shared" si="9"/>
        <v>673.67000000000007</v>
      </c>
      <c r="P37" s="112">
        <v>107.2</v>
      </c>
      <c r="Q37" s="112">
        <v>0</v>
      </c>
      <c r="R37" s="112">
        <v>0</v>
      </c>
      <c r="S37" s="112">
        <v>0</v>
      </c>
      <c r="T37" s="112">
        <v>0</v>
      </c>
      <c r="U37" s="112">
        <v>54.89</v>
      </c>
      <c r="V37" s="112">
        <v>114.33</v>
      </c>
      <c r="W37" s="112">
        <v>397.25</v>
      </c>
      <c r="X37" s="112">
        <v>74.989999999999995</v>
      </c>
      <c r="Y37" s="112">
        <v>74.989999999999995</v>
      </c>
      <c r="Z37" s="112">
        <v>50.66</v>
      </c>
      <c r="AA37" s="112">
        <f t="shared" si="1"/>
        <v>0</v>
      </c>
      <c r="AB37" s="112">
        <v>0</v>
      </c>
    </row>
    <row r="38" spans="1:28" ht="48" customHeight="1" x14ac:dyDescent="0.25">
      <c r="A38" s="56">
        <v>25</v>
      </c>
      <c r="B38" s="106" t="s">
        <v>181</v>
      </c>
      <c r="C38" s="112">
        <f t="shared" si="7"/>
        <v>1631.42</v>
      </c>
      <c r="D38" s="112">
        <v>1468.26</v>
      </c>
      <c r="E38" s="112">
        <v>163.16</v>
      </c>
      <c r="F38" s="112">
        <v>0</v>
      </c>
      <c r="G38" s="118">
        <v>0</v>
      </c>
      <c r="H38" s="112">
        <v>0</v>
      </c>
      <c r="I38" s="112">
        <v>0</v>
      </c>
      <c r="J38" s="112">
        <v>0</v>
      </c>
      <c r="K38" s="112">
        <f t="shared" si="8"/>
        <v>501.08</v>
      </c>
      <c r="L38" s="112">
        <v>450.96</v>
      </c>
      <c r="M38" s="112">
        <v>50.12</v>
      </c>
      <c r="N38" s="112">
        <v>0</v>
      </c>
      <c r="O38" s="112">
        <f t="shared" si="9"/>
        <v>501.08</v>
      </c>
      <c r="P38" s="112">
        <v>0</v>
      </c>
      <c r="Q38" s="112">
        <v>0</v>
      </c>
      <c r="R38" s="112">
        <v>0</v>
      </c>
      <c r="S38" s="112">
        <v>0</v>
      </c>
      <c r="T38" s="112">
        <v>74.02</v>
      </c>
      <c r="U38" s="112">
        <v>413.27</v>
      </c>
      <c r="V38" s="112">
        <v>0</v>
      </c>
      <c r="W38" s="112">
        <v>13.79</v>
      </c>
      <c r="X38" s="112">
        <v>17.34</v>
      </c>
      <c r="Y38" s="112">
        <v>17.34</v>
      </c>
      <c r="Z38" s="112">
        <v>17.329999999999998</v>
      </c>
      <c r="AA38" s="112">
        <f t="shared" si="1"/>
        <v>0</v>
      </c>
      <c r="AB38" s="112">
        <v>0</v>
      </c>
    </row>
    <row r="39" spans="1:28" ht="48" customHeight="1" x14ac:dyDescent="0.25">
      <c r="A39" s="105">
        <v>26</v>
      </c>
      <c r="B39" s="106" t="s">
        <v>182</v>
      </c>
      <c r="C39" s="112">
        <f t="shared" si="7"/>
        <v>1542.53</v>
      </c>
      <c r="D39" s="112">
        <v>1489.97</v>
      </c>
      <c r="E39" s="112">
        <v>47.44</v>
      </c>
      <c r="F39" s="112">
        <v>5.12</v>
      </c>
      <c r="G39" s="118">
        <v>0</v>
      </c>
      <c r="H39" s="112">
        <v>0</v>
      </c>
      <c r="I39" s="112">
        <v>0</v>
      </c>
      <c r="J39" s="112">
        <v>0</v>
      </c>
      <c r="K39" s="112">
        <f t="shared" si="8"/>
        <v>301.18</v>
      </c>
      <c r="L39" s="112">
        <v>285.86</v>
      </c>
      <c r="M39" s="112">
        <v>10.199999999999999</v>
      </c>
      <c r="N39" s="112">
        <v>5.12</v>
      </c>
      <c r="O39" s="112">
        <f t="shared" si="9"/>
        <v>295.26</v>
      </c>
      <c r="P39" s="112">
        <v>0.41</v>
      </c>
      <c r="Q39" s="112">
        <v>0</v>
      </c>
      <c r="R39" s="112">
        <v>0</v>
      </c>
      <c r="S39" s="112">
        <v>0</v>
      </c>
      <c r="T39" s="112">
        <v>0</v>
      </c>
      <c r="U39" s="112">
        <v>122.56</v>
      </c>
      <c r="V39" s="112">
        <v>118.04</v>
      </c>
      <c r="W39" s="112">
        <v>54.25</v>
      </c>
      <c r="X39" s="112">
        <v>3.37</v>
      </c>
      <c r="Y39" s="112">
        <v>3.37</v>
      </c>
      <c r="Z39" s="112">
        <v>3.37</v>
      </c>
      <c r="AA39" s="112">
        <f t="shared" si="1"/>
        <v>0</v>
      </c>
      <c r="AB39" s="112">
        <v>0</v>
      </c>
    </row>
    <row r="40" spans="1:28" ht="48" customHeight="1" x14ac:dyDescent="0.25">
      <c r="A40" s="105">
        <v>27</v>
      </c>
      <c r="B40" s="107" t="s">
        <v>183</v>
      </c>
      <c r="C40" s="112">
        <f t="shared" si="7"/>
        <v>1460.59</v>
      </c>
      <c r="D40" s="112">
        <v>1439.36</v>
      </c>
      <c r="E40" s="112">
        <v>14.54</v>
      </c>
      <c r="F40" s="112">
        <v>6.69</v>
      </c>
      <c r="G40" s="118">
        <v>0</v>
      </c>
      <c r="H40" s="112">
        <v>0</v>
      </c>
      <c r="I40" s="112">
        <v>0</v>
      </c>
      <c r="J40" s="112">
        <v>0</v>
      </c>
      <c r="K40" s="112">
        <f t="shared" si="8"/>
        <v>310.04999999999995</v>
      </c>
      <c r="L40" s="112">
        <v>300.33</v>
      </c>
      <c r="M40" s="112">
        <v>3.03</v>
      </c>
      <c r="N40" s="112">
        <v>6.69</v>
      </c>
      <c r="O40" s="112">
        <f t="shared" si="9"/>
        <v>134.41</v>
      </c>
      <c r="P40" s="112">
        <v>0</v>
      </c>
      <c r="Q40" s="112">
        <v>0</v>
      </c>
      <c r="R40" s="112">
        <v>0</v>
      </c>
      <c r="S40" s="112">
        <v>0</v>
      </c>
      <c r="T40" s="112">
        <v>118.32</v>
      </c>
      <c r="U40" s="112">
        <v>0</v>
      </c>
      <c r="V40" s="112">
        <v>5.44</v>
      </c>
      <c r="W40" s="112">
        <v>10.65</v>
      </c>
      <c r="X40" s="112">
        <v>183.53</v>
      </c>
      <c r="Y40" s="112">
        <v>172.74</v>
      </c>
      <c r="Z40" s="112">
        <v>1.73</v>
      </c>
      <c r="AA40" s="112">
        <f t="shared" si="1"/>
        <v>10.789999999999992</v>
      </c>
      <c r="AB40" s="112">
        <v>10.79</v>
      </c>
    </row>
    <row r="41" spans="1:28" ht="48" customHeight="1" x14ac:dyDescent="0.25">
      <c r="A41" s="105">
        <v>28</v>
      </c>
      <c r="B41" s="106" t="s">
        <v>184</v>
      </c>
      <c r="C41" s="112">
        <f t="shared" si="7"/>
        <v>7014.2699999999995</v>
      </c>
      <c r="D41" s="112">
        <v>6944.11</v>
      </c>
      <c r="E41" s="112">
        <v>70.16</v>
      </c>
      <c r="F41" s="112">
        <v>0</v>
      </c>
      <c r="G41" s="118">
        <v>0</v>
      </c>
      <c r="H41" s="112">
        <v>7.08</v>
      </c>
      <c r="I41" s="112">
        <v>0</v>
      </c>
      <c r="J41" s="112">
        <v>0</v>
      </c>
      <c r="K41" s="112">
        <f t="shared" si="8"/>
        <v>1714.47</v>
      </c>
      <c r="L41" s="112">
        <v>1697.31</v>
      </c>
      <c r="M41" s="112">
        <v>17.16</v>
      </c>
      <c r="N41" s="112">
        <v>0</v>
      </c>
      <c r="O41" s="112">
        <f t="shared" si="9"/>
        <v>430.31</v>
      </c>
      <c r="P41" s="112">
        <v>81.2</v>
      </c>
      <c r="Q41" s="112">
        <v>0</v>
      </c>
      <c r="R41" s="112">
        <v>0</v>
      </c>
      <c r="S41" s="112">
        <v>0</v>
      </c>
      <c r="T41" s="112">
        <v>0</v>
      </c>
      <c r="U41" s="112">
        <v>20.66</v>
      </c>
      <c r="V41" s="112">
        <v>0</v>
      </c>
      <c r="W41" s="112">
        <v>328.45</v>
      </c>
      <c r="X41" s="112">
        <v>14.59</v>
      </c>
      <c r="Y41" s="112">
        <v>14.59</v>
      </c>
      <c r="Z41" s="112">
        <v>14.59</v>
      </c>
      <c r="AA41" s="112">
        <f t="shared" si="1"/>
        <v>0</v>
      </c>
      <c r="AB41" s="112">
        <v>0</v>
      </c>
    </row>
    <row r="42" spans="1:28" ht="48" customHeight="1" x14ac:dyDescent="0.25">
      <c r="A42" s="105">
        <v>29</v>
      </c>
      <c r="B42" s="107" t="s">
        <v>185</v>
      </c>
      <c r="C42" s="112">
        <f t="shared" si="7"/>
        <v>7458.6500000000005</v>
      </c>
      <c r="D42" s="112">
        <v>7085.71</v>
      </c>
      <c r="E42" s="112">
        <v>298.35000000000002</v>
      </c>
      <c r="F42" s="112">
        <v>74.59</v>
      </c>
      <c r="G42" s="118">
        <v>0</v>
      </c>
      <c r="H42" s="112">
        <v>20.72</v>
      </c>
      <c r="I42" s="112">
        <v>0</v>
      </c>
      <c r="J42" s="112">
        <v>0</v>
      </c>
      <c r="K42" s="112">
        <f t="shared" si="8"/>
        <v>1780.78</v>
      </c>
      <c r="L42" s="112">
        <v>1691.74</v>
      </c>
      <c r="M42" s="112">
        <v>71.23</v>
      </c>
      <c r="N42" s="112">
        <v>17.809999999999999</v>
      </c>
      <c r="O42" s="112">
        <f t="shared" si="9"/>
        <v>550.39</v>
      </c>
      <c r="P42" s="112">
        <v>208.31</v>
      </c>
      <c r="Q42" s="112">
        <v>0</v>
      </c>
      <c r="R42" s="112">
        <v>0</v>
      </c>
      <c r="S42" s="112">
        <v>0</v>
      </c>
      <c r="T42" s="112">
        <v>0</v>
      </c>
      <c r="U42" s="112">
        <v>0</v>
      </c>
      <c r="V42" s="112">
        <v>6.04</v>
      </c>
      <c r="W42" s="112">
        <v>336.04</v>
      </c>
      <c r="X42" s="112">
        <v>29.24</v>
      </c>
      <c r="Y42" s="112">
        <v>29.24</v>
      </c>
      <c r="Z42" s="112">
        <v>29.24</v>
      </c>
      <c r="AA42" s="112">
        <f t="shared" si="1"/>
        <v>0</v>
      </c>
      <c r="AB42" s="112">
        <v>0</v>
      </c>
    </row>
    <row r="43" spans="1:28" ht="48" customHeight="1" x14ac:dyDescent="0.25">
      <c r="A43" s="57"/>
      <c r="B43" s="104" t="s">
        <v>186</v>
      </c>
      <c r="C43" s="111">
        <f t="shared" ref="C43:Z43" si="10">SUM(C44:C51)</f>
        <v>19177.46</v>
      </c>
      <c r="D43" s="111">
        <f t="shared" si="10"/>
        <v>15468.79</v>
      </c>
      <c r="E43" s="111">
        <f t="shared" si="10"/>
        <v>2971.66</v>
      </c>
      <c r="F43" s="111">
        <f t="shared" si="10"/>
        <v>737.01</v>
      </c>
      <c r="G43" s="111">
        <f t="shared" si="10"/>
        <v>0</v>
      </c>
      <c r="H43" s="111">
        <f t="shared" si="10"/>
        <v>54.620000000000005</v>
      </c>
      <c r="I43" s="111">
        <f t="shared" si="10"/>
        <v>0</v>
      </c>
      <c r="J43" s="111">
        <f t="shared" si="10"/>
        <v>0</v>
      </c>
      <c r="K43" s="111">
        <f t="shared" si="10"/>
        <v>6309.51</v>
      </c>
      <c r="L43" s="111">
        <f t="shared" si="10"/>
        <v>4065.1</v>
      </c>
      <c r="M43" s="111">
        <f t="shared" si="10"/>
        <v>1796.71</v>
      </c>
      <c r="N43" s="111">
        <f t="shared" si="10"/>
        <v>447.7</v>
      </c>
      <c r="O43" s="111">
        <f t="shared" si="10"/>
        <v>2417.8000000000002</v>
      </c>
      <c r="P43" s="111">
        <f t="shared" si="10"/>
        <v>1081.8400000000001</v>
      </c>
      <c r="Q43" s="111">
        <f t="shared" si="10"/>
        <v>0</v>
      </c>
      <c r="R43" s="111">
        <f t="shared" si="10"/>
        <v>0</v>
      </c>
      <c r="S43" s="111">
        <f t="shared" si="10"/>
        <v>0</v>
      </c>
      <c r="T43" s="111">
        <f t="shared" si="10"/>
        <v>45.39</v>
      </c>
      <c r="U43" s="111">
        <f t="shared" si="10"/>
        <v>614.75999999999988</v>
      </c>
      <c r="V43" s="111">
        <f t="shared" si="10"/>
        <v>405.15</v>
      </c>
      <c r="W43" s="111">
        <f t="shared" si="10"/>
        <v>270.66000000000003</v>
      </c>
      <c r="X43" s="111">
        <f t="shared" si="10"/>
        <v>974.74999999999989</v>
      </c>
      <c r="Y43" s="111">
        <f t="shared" si="10"/>
        <v>929.55</v>
      </c>
      <c r="Z43" s="111">
        <f t="shared" si="10"/>
        <v>373.9</v>
      </c>
      <c r="AA43" s="111">
        <f t="shared" si="1"/>
        <v>45.199999999999932</v>
      </c>
      <c r="AB43" s="111">
        <f>SUM(AB44:AB51)</f>
        <v>44.67</v>
      </c>
    </row>
    <row r="44" spans="1:28" ht="48" customHeight="1" x14ac:dyDescent="0.25">
      <c r="A44" s="105">
        <v>30</v>
      </c>
      <c r="B44" s="107" t="s">
        <v>187</v>
      </c>
      <c r="C44" s="112">
        <f t="shared" ref="C44:C51" si="11">IFERROR(D44+E44+F44,0)</f>
        <v>1367.12</v>
      </c>
      <c r="D44" s="112">
        <v>1313.94</v>
      </c>
      <c r="E44" s="112">
        <v>23.33</v>
      </c>
      <c r="F44" s="112">
        <v>29.85</v>
      </c>
      <c r="G44" s="118">
        <v>0</v>
      </c>
      <c r="H44" s="112">
        <v>0</v>
      </c>
      <c r="I44" s="112">
        <v>0</v>
      </c>
      <c r="J44" s="112">
        <v>0</v>
      </c>
      <c r="K44" s="112">
        <f t="shared" ref="K44:K51" si="12">IFERROR(L44+M44+N44,0)</f>
        <v>271.91000000000003</v>
      </c>
      <c r="L44" s="112">
        <v>251.58</v>
      </c>
      <c r="M44" s="112">
        <v>4.13</v>
      </c>
      <c r="N44" s="112">
        <v>16.2</v>
      </c>
      <c r="O44" s="112">
        <f t="shared" ref="O44:O51" si="13">SUM(P44:W44)</f>
        <v>65.489999999999995</v>
      </c>
      <c r="P44" s="112">
        <v>65.489999999999995</v>
      </c>
      <c r="Q44" s="112">
        <v>0</v>
      </c>
      <c r="R44" s="112">
        <v>0</v>
      </c>
      <c r="S44" s="112">
        <v>0</v>
      </c>
      <c r="T44" s="112">
        <v>0</v>
      </c>
      <c r="U44" s="112">
        <v>0</v>
      </c>
      <c r="V44" s="112">
        <v>0</v>
      </c>
      <c r="W44" s="112">
        <v>0</v>
      </c>
      <c r="X44" s="112">
        <v>20.329999999999998</v>
      </c>
      <c r="Y44" s="112">
        <v>20.329999999999998</v>
      </c>
      <c r="Z44" s="112">
        <v>7.78</v>
      </c>
      <c r="AA44" s="112">
        <f t="shared" si="1"/>
        <v>0</v>
      </c>
      <c r="AB44" s="112">
        <v>0</v>
      </c>
    </row>
    <row r="45" spans="1:28" ht="48" customHeight="1" x14ac:dyDescent="0.25">
      <c r="A45" s="105">
        <v>31</v>
      </c>
      <c r="B45" s="107" t="s">
        <v>188</v>
      </c>
      <c r="C45" s="112">
        <f t="shared" si="11"/>
        <v>6624.4299999999994</v>
      </c>
      <c r="D45" s="112">
        <v>6123.5</v>
      </c>
      <c r="E45" s="112">
        <v>408.78</v>
      </c>
      <c r="F45" s="112">
        <v>92.15</v>
      </c>
      <c r="G45" s="118">
        <v>0</v>
      </c>
      <c r="H45" s="112">
        <v>5.3</v>
      </c>
      <c r="I45" s="112">
        <v>0</v>
      </c>
      <c r="J45" s="112">
        <v>0</v>
      </c>
      <c r="K45" s="112">
        <f t="shared" si="12"/>
        <v>1885.96</v>
      </c>
      <c r="L45" s="112">
        <v>1479.8</v>
      </c>
      <c r="M45" s="112">
        <v>323.49</v>
      </c>
      <c r="N45" s="112">
        <v>82.67</v>
      </c>
      <c r="O45" s="112">
        <f t="shared" si="13"/>
        <v>881.77</v>
      </c>
      <c r="P45" s="112">
        <v>127.04</v>
      </c>
      <c r="Q45" s="112">
        <v>0</v>
      </c>
      <c r="R45" s="112">
        <v>0</v>
      </c>
      <c r="S45" s="112">
        <v>0</v>
      </c>
      <c r="T45" s="112">
        <v>0</v>
      </c>
      <c r="U45" s="112">
        <v>555.04999999999995</v>
      </c>
      <c r="V45" s="112">
        <v>199.68</v>
      </c>
      <c r="W45" s="112">
        <v>0</v>
      </c>
      <c r="X45" s="112">
        <v>323.45999999999998</v>
      </c>
      <c r="Y45" s="112">
        <v>278.79000000000002</v>
      </c>
      <c r="Z45" s="112">
        <v>14.37</v>
      </c>
      <c r="AA45" s="112">
        <f t="shared" si="1"/>
        <v>44.669999999999959</v>
      </c>
      <c r="AB45" s="112">
        <v>44.67</v>
      </c>
    </row>
    <row r="46" spans="1:28" ht="48" customHeight="1" x14ac:dyDescent="0.25">
      <c r="A46" s="56">
        <v>32</v>
      </c>
      <c r="B46" s="106" t="s">
        <v>189</v>
      </c>
      <c r="C46" s="112">
        <f t="shared" si="11"/>
        <v>0</v>
      </c>
      <c r="D46" s="112">
        <v>0</v>
      </c>
      <c r="E46" s="112">
        <v>0</v>
      </c>
      <c r="F46" s="112">
        <v>0</v>
      </c>
      <c r="G46" s="118">
        <v>0</v>
      </c>
      <c r="H46" s="112">
        <v>0</v>
      </c>
      <c r="I46" s="112">
        <v>0</v>
      </c>
      <c r="J46" s="112">
        <v>0</v>
      </c>
      <c r="K46" s="112">
        <f t="shared" si="12"/>
        <v>0</v>
      </c>
      <c r="L46" s="112">
        <v>0</v>
      </c>
      <c r="M46" s="112">
        <v>0</v>
      </c>
      <c r="N46" s="112">
        <v>0</v>
      </c>
      <c r="O46" s="112">
        <f t="shared" si="13"/>
        <v>0</v>
      </c>
      <c r="P46" s="112">
        <v>0</v>
      </c>
      <c r="Q46" s="112">
        <v>0</v>
      </c>
      <c r="R46" s="112">
        <v>0</v>
      </c>
      <c r="S46" s="112">
        <v>0</v>
      </c>
      <c r="T46" s="112">
        <v>0</v>
      </c>
      <c r="U46" s="112">
        <v>0</v>
      </c>
      <c r="V46" s="112">
        <v>0</v>
      </c>
      <c r="W46" s="112">
        <v>0</v>
      </c>
      <c r="X46" s="112">
        <v>0</v>
      </c>
      <c r="Y46" s="112">
        <v>0</v>
      </c>
      <c r="Z46" s="112">
        <v>0</v>
      </c>
      <c r="AA46" s="112">
        <f t="shared" si="1"/>
        <v>0</v>
      </c>
      <c r="AB46" s="112">
        <v>0</v>
      </c>
    </row>
    <row r="47" spans="1:28" ht="48" customHeight="1" x14ac:dyDescent="0.25">
      <c r="A47" s="56">
        <v>33</v>
      </c>
      <c r="B47" s="106" t="s">
        <v>190</v>
      </c>
      <c r="C47" s="112">
        <f t="shared" si="11"/>
        <v>2686.7200000000003</v>
      </c>
      <c r="D47" s="112">
        <v>2041.91</v>
      </c>
      <c r="E47" s="112">
        <v>372.39</v>
      </c>
      <c r="F47" s="112">
        <v>272.42</v>
      </c>
      <c r="G47" s="118">
        <v>0</v>
      </c>
      <c r="H47" s="112">
        <v>27.02</v>
      </c>
      <c r="I47" s="112">
        <v>0</v>
      </c>
      <c r="J47" s="112">
        <v>0</v>
      </c>
      <c r="K47" s="112">
        <f t="shared" si="12"/>
        <v>699.30000000000007</v>
      </c>
      <c r="L47" s="112">
        <v>531.47</v>
      </c>
      <c r="M47" s="112">
        <v>112.87</v>
      </c>
      <c r="N47" s="112">
        <v>54.96</v>
      </c>
      <c r="O47" s="112">
        <f t="shared" si="13"/>
        <v>187.32</v>
      </c>
      <c r="P47" s="112">
        <v>29.93</v>
      </c>
      <c r="Q47" s="112">
        <v>0</v>
      </c>
      <c r="R47" s="112">
        <v>0</v>
      </c>
      <c r="S47" s="112">
        <v>0</v>
      </c>
      <c r="T47" s="112">
        <v>0</v>
      </c>
      <c r="U47" s="112">
        <v>20.64</v>
      </c>
      <c r="V47" s="112">
        <v>121.64</v>
      </c>
      <c r="W47" s="112">
        <v>15.11</v>
      </c>
      <c r="X47" s="112">
        <v>70.260000000000005</v>
      </c>
      <c r="Y47" s="112">
        <v>70.260000000000005</v>
      </c>
      <c r="Z47" s="112">
        <v>9.2799999999999994</v>
      </c>
      <c r="AA47" s="112">
        <f t="shared" si="1"/>
        <v>0</v>
      </c>
      <c r="AB47" s="112">
        <v>0</v>
      </c>
    </row>
    <row r="48" spans="1:28" ht="48" customHeight="1" x14ac:dyDescent="0.25">
      <c r="A48" s="105">
        <v>34</v>
      </c>
      <c r="B48" s="107" t="s">
        <v>191</v>
      </c>
      <c r="C48" s="112">
        <f t="shared" si="11"/>
        <v>313.57000000000005</v>
      </c>
      <c r="D48" s="112">
        <v>288.92</v>
      </c>
      <c r="E48" s="112">
        <v>2.92</v>
      </c>
      <c r="F48" s="112">
        <v>21.73</v>
      </c>
      <c r="G48" s="118">
        <v>0</v>
      </c>
      <c r="H48" s="112">
        <v>0</v>
      </c>
      <c r="I48" s="112">
        <v>0</v>
      </c>
      <c r="J48" s="112">
        <v>0</v>
      </c>
      <c r="K48" s="112">
        <f t="shared" si="12"/>
        <v>75.08</v>
      </c>
      <c r="L48" s="112">
        <v>66.819999999999993</v>
      </c>
      <c r="M48" s="112">
        <v>0.67</v>
      </c>
      <c r="N48" s="112">
        <v>7.59</v>
      </c>
      <c r="O48" s="112">
        <f t="shared" si="13"/>
        <v>21.91</v>
      </c>
      <c r="P48" s="112">
        <v>8.42</v>
      </c>
      <c r="Q48" s="112">
        <v>0</v>
      </c>
      <c r="R48" s="112">
        <v>0</v>
      </c>
      <c r="S48" s="112">
        <v>0</v>
      </c>
      <c r="T48" s="112">
        <v>2.33</v>
      </c>
      <c r="U48" s="112">
        <v>0</v>
      </c>
      <c r="V48" s="112">
        <v>0</v>
      </c>
      <c r="W48" s="112">
        <v>11.16</v>
      </c>
      <c r="X48" s="112">
        <v>3.28</v>
      </c>
      <c r="Y48" s="112">
        <v>3.28</v>
      </c>
      <c r="Z48" s="112">
        <v>0.3</v>
      </c>
      <c r="AA48" s="112">
        <f t="shared" si="1"/>
        <v>0</v>
      </c>
      <c r="AB48" s="112">
        <v>0</v>
      </c>
    </row>
    <row r="49" spans="1:28" ht="48" customHeight="1" x14ac:dyDescent="0.25">
      <c r="A49" s="105">
        <v>35</v>
      </c>
      <c r="B49" s="107" t="s">
        <v>192</v>
      </c>
      <c r="C49" s="112">
        <f t="shared" si="11"/>
        <v>217.52</v>
      </c>
      <c r="D49" s="112">
        <v>180.83</v>
      </c>
      <c r="E49" s="112">
        <v>36.69</v>
      </c>
      <c r="F49" s="112">
        <v>0</v>
      </c>
      <c r="G49" s="118">
        <v>0</v>
      </c>
      <c r="H49" s="112">
        <v>0</v>
      </c>
      <c r="I49" s="112">
        <v>0</v>
      </c>
      <c r="J49" s="112">
        <v>0</v>
      </c>
      <c r="K49" s="112">
        <f t="shared" si="12"/>
        <v>82.18</v>
      </c>
      <c r="L49" s="112">
        <v>48.19</v>
      </c>
      <c r="M49" s="112">
        <v>33.99</v>
      </c>
      <c r="N49" s="112">
        <v>0</v>
      </c>
      <c r="O49" s="112">
        <f t="shared" si="13"/>
        <v>55.96</v>
      </c>
      <c r="P49" s="112">
        <v>0</v>
      </c>
      <c r="Q49" s="112">
        <v>0</v>
      </c>
      <c r="R49" s="112">
        <v>0</v>
      </c>
      <c r="S49" s="112">
        <v>0</v>
      </c>
      <c r="T49" s="112">
        <v>43.06</v>
      </c>
      <c r="U49" s="112">
        <v>0</v>
      </c>
      <c r="V49" s="112">
        <v>12.9</v>
      </c>
      <c r="W49" s="112">
        <v>0</v>
      </c>
      <c r="X49" s="112">
        <v>20.76</v>
      </c>
      <c r="Y49" s="112">
        <v>20.76</v>
      </c>
      <c r="Z49" s="112">
        <v>11.33</v>
      </c>
      <c r="AA49" s="112">
        <f t="shared" si="1"/>
        <v>0</v>
      </c>
      <c r="AB49" s="112">
        <v>0</v>
      </c>
    </row>
    <row r="50" spans="1:28" ht="48" customHeight="1" x14ac:dyDescent="0.25">
      <c r="A50" s="105">
        <v>36</v>
      </c>
      <c r="B50" s="107" t="s">
        <v>193</v>
      </c>
      <c r="C50" s="112">
        <f t="shared" si="11"/>
        <v>1496.44</v>
      </c>
      <c r="D50" s="112">
        <v>1143.53</v>
      </c>
      <c r="E50" s="112">
        <v>352.91</v>
      </c>
      <c r="F50" s="112">
        <v>0</v>
      </c>
      <c r="G50" s="118">
        <v>0</v>
      </c>
      <c r="H50" s="112">
        <v>0</v>
      </c>
      <c r="I50" s="112">
        <v>0</v>
      </c>
      <c r="J50" s="112">
        <v>0</v>
      </c>
      <c r="K50" s="112">
        <f t="shared" si="12"/>
        <v>51.91</v>
      </c>
      <c r="L50" s="112">
        <v>48.47</v>
      </c>
      <c r="M50" s="112">
        <v>3.44</v>
      </c>
      <c r="N50" s="112">
        <v>0</v>
      </c>
      <c r="O50" s="112">
        <f t="shared" si="13"/>
        <v>46.88</v>
      </c>
      <c r="P50" s="112">
        <v>0</v>
      </c>
      <c r="Q50" s="112">
        <v>0</v>
      </c>
      <c r="R50" s="112">
        <v>0</v>
      </c>
      <c r="S50" s="112">
        <v>0</v>
      </c>
      <c r="T50" s="112">
        <v>0</v>
      </c>
      <c r="U50" s="112">
        <v>35.92</v>
      </c>
      <c r="V50" s="112">
        <v>0</v>
      </c>
      <c r="W50" s="112">
        <v>10.96</v>
      </c>
      <c r="X50" s="112">
        <v>14.99</v>
      </c>
      <c r="Y50" s="112">
        <v>14.46</v>
      </c>
      <c r="Z50" s="112">
        <v>2.96</v>
      </c>
      <c r="AA50" s="112">
        <f t="shared" si="1"/>
        <v>0.52999999999999936</v>
      </c>
      <c r="AB50" s="112">
        <v>0</v>
      </c>
    </row>
    <row r="51" spans="1:28" ht="48" customHeight="1" x14ac:dyDescent="0.25">
      <c r="A51" s="56">
        <v>37</v>
      </c>
      <c r="B51" s="106" t="s">
        <v>194</v>
      </c>
      <c r="C51" s="112">
        <f t="shared" si="11"/>
        <v>6471.66</v>
      </c>
      <c r="D51" s="112">
        <v>4376.16</v>
      </c>
      <c r="E51" s="112">
        <v>1774.64</v>
      </c>
      <c r="F51" s="112">
        <v>320.86</v>
      </c>
      <c r="G51" s="118">
        <v>0</v>
      </c>
      <c r="H51" s="112">
        <v>22.3</v>
      </c>
      <c r="I51" s="112">
        <v>0</v>
      </c>
      <c r="J51" s="112">
        <v>0</v>
      </c>
      <c r="K51" s="112">
        <f t="shared" si="12"/>
        <v>3243.17</v>
      </c>
      <c r="L51" s="112">
        <v>1638.77</v>
      </c>
      <c r="M51" s="112">
        <v>1318.12</v>
      </c>
      <c r="N51" s="112">
        <v>286.27999999999997</v>
      </c>
      <c r="O51" s="112">
        <f t="shared" si="13"/>
        <v>1158.47</v>
      </c>
      <c r="P51" s="112">
        <v>850.96</v>
      </c>
      <c r="Q51" s="112">
        <v>0</v>
      </c>
      <c r="R51" s="112">
        <v>0</v>
      </c>
      <c r="S51" s="112">
        <v>0</v>
      </c>
      <c r="T51" s="112">
        <v>0</v>
      </c>
      <c r="U51" s="112">
        <v>3.15</v>
      </c>
      <c r="V51" s="112">
        <v>70.930000000000007</v>
      </c>
      <c r="W51" s="112">
        <v>233.43</v>
      </c>
      <c r="X51" s="112">
        <v>521.66999999999996</v>
      </c>
      <c r="Y51" s="112">
        <v>521.66999999999996</v>
      </c>
      <c r="Z51" s="112">
        <v>327.88</v>
      </c>
      <c r="AA51" s="112">
        <f t="shared" si="1"/>
        <v>0</v>
      </c>
      <c r="AB51" s="112">
        <v>0</v>
      </c>
    </row>
    <row r="52" spans="1:28" ht="48" customHeight="1" x14ac:dyDescent="0.25">
      <c r="A52" s="57"/>
      <c r="B52" s="104" t="s">
        <v>195</v>
      </c>
      <c r="C52" s="111">
        <f t="shared" ref="C52:Z52" si="14">SUM(C53:C59)</f>
        <v>8722.49</v>
      </c>
      <c r="D52" s="111">
        <f t="shared" si="14"/>
        <v>8541.73</v>
      </c>
      <c r="E52" s="111">
        <f t="shared" si="14"/>
        <v>124.88</v>
      </c>
      <c r="F52" s="111">
        <f t="shared" si="14"/>
        <v>55.879999999999995</v>
      </c>
      <c r="G52" s="111">
        <f t="shared" si="14"/>
        <v>0</v>
      </c>
      <c r="H52" s="111">
        <f t="shared" si="14"/>
        <v>0</v>
      </c>
      <c r="I52" s="111">
        <f t="shared" si="14"/>
        <v>0</v>
      </c>
      <c r="J52" s="111">
        <f t="shared" si="14"/>
        <v>0</v>
      </c>
      <c r="K52" s="111">
        <f t="shared" si="14"/>
        <v>1165.56</v>
      </c>
      <c r="L52" s="111">
        <f t="shared" si="14"/>
        <v>1070.98</v>
      </c>
      <c r="M52" s="111">
        <f t="shared" si="14"/>
        <v>53.32</v>
      </c>
      <c r="N52" s="111">
        <f t="shared" si="14"/>
        <v>41.26</v>
      </c>
      <c r="O52" s="111">
        <f t="shared" si="14"/>
        <v>854.76</v>
      </c>
      <c r="P52" s="111">
        <f t="shared" si="14"/>
        <v>88.070000000000007</v>
      </c>
      <c r="Q52" s="111">
        <f t="shared" si="14"/>
        <v>0</v>
      </c>
      <c r="R52" s="111">
        <f t="shared" si="14"/>
        <v>0</v>
      </c>
      <c r="S52" s="111">
        <f t="shared" si="14"/>
        <v>0</v>
      </c>
      <c r="T52" s="111">
        <f t="shared" si="14"/>
        <v>111.81</v>
      </c>
      <c r="U52" s="111">
        <f t="shared" si="14"/>
        <v>317.69</v>
      </c>
      <c r="V52" s="111">
        <f t="shared" si="14"/>
        <v>316.43</v>
      </c>
      <c r="W52" s="111">
        <f t="shared" si="14"/>
        <v>20.76</v>
      </c>
      <c r="X52" s="111">
        <f t="shared" si="14"/>
        <v>119.11</v>
      </c>
      <c r="Y52" s="111">
        <f t="shared" si="14"/>
        <v>99.58</v>
      </c>
      <c r="Z52" s="111">
        <f t="shared" si="14"/>
        <v>7.2900000000000009</v>
      </c>
      <c r="AA52" s="111">
        <f t="shared" si="1"/>
        <v>19.53</v>
      </c>
      <c r="AB52" s="111">
        <f>SUM(AB53:AB59)</f>
        <v>18.71</v>
      </c>
    </row>
    <row r="53" spans="1:28" ht="48" customHeight="1" x14ac:dyDescent="0.25">
      <c r="A53" s="105">
        <v>38</v>
      </c>
      <c r="B53" s="106" t="s">
        <v>196</v>
      </c>
      <c r="C53" s="112">
        <f t="shared" ref="C53:C59" si="15">IFERROR(D53+E53+F53,0)</f>
        <v>519.56000000000006</v>
      </c>
      <c r="D53" s="112">
        <v>514.36</v>
      </c>
      <c r="E53" s="112">
        <v>5.2</v>
      </c>
      <c r="F53" s="112">
        <v>0</v>
      </c>
      <c r="G53" s="118">
        <v>0</v>
      </c>
      <c r="H53" s="112">
        <v>0</v>
      </c>
      <c r="I53" s="112">
        <v>0</v>
      </c>
      <c r="J53" s="112">
        <v>0</v>
      </c>
      <c r="K53" s="112">
        <f t="shared" ref="K53:K59" si="16">IFERROR(L53+M53+N53,0)</f>
        <v>41.419999999999995</v>
      </c>
      <c r="L53" s="112">
        <v>41.01</v>
      </c>
      <c r="M53" s="112">
        <v>0.41</v>
      </c>
      <c r="N53" s="112">
        <v>0</v>
      </c>
      <c r="O53" s="112">
        <f t="shared" ref="O53:O59" si="17">SUM(P53:W53)</f>
        <v>41.43</v>
      </c>
      <c r="P53" s="112">
        <v>0</v>
      </c>
      <c r="Q53" s="112">
        <v>0</v>
      </c>
      <c r="R53" s="112">
        <v>0</v>
      </c>
      <c r="S53" s="112">
        <v>0</v>
      </c>
      <c r="T53" s="112">
        <v>0</v>
      </c>
      <c r="U53" s="112">
        <v>0</v>
      </c>
      <c r="V53" s="112">
        <v>41.43</v>
      </c>
      <c r="W53" s="112">
        <v>0</v>
      </c>
      <c r="X53" s="112">
        <v>0.41</v>
      </c>
      <c r="Y53" s="112">
        <v>0.41</v>
      </c>
      <c r="Z53" s="112">
        <v>0.41</v>
      </c>
      <c r="AA53" s="112">
        <f t="shared" si="1"/>
        <v>0</v>
      </c>
      <c r="AB53" s="112">
        <v>0</v>
      </c>
    </row>
    <row r="54" spans="1:28" ht="48" customHeight="1" x14ac:dyDescent="0.25">
      <c r="A54" s="105">
        <v>39</v>
      </c>
      <c r="B54" s="107" t="s">
        <v>197</v>
      </c>
      <c r="C54" s="112">
        <f t="shared" si="15"/>
        <v>74.73</v>
      </c>
      <c r="D54" s="112">
        <v>73.98</v>
      </c>
      <c r="E54" s="112">
        <v>0.75</v>
      </c>
      <c r="F54" s="112">
        <v>0</v>
      </c>
      <c r="G54" s="118">
        <v>0</v>
      </c>
      <c r="H54" s="112">
        <v>0</v>
      </c>
      <c r="I54" s="112">
        <v>0</v>
      </c>
      <c r="J54" s="112">
        <v>0</v>
      </c>
      <c r="K54" s="112">
        <f t="shared" si="16"/>
        <v>15.97</v>
      </c>
      <c r="L54" s="112">
        <v>15.81</v>
      </c>
      <c r="M54" s="112">
        <v>0.16</v>
      </c>
      <c r="N54" s="112">
        <v>0</v>
      </c>
      <c r="O54" s="112">
        <f t="shared" si="17"/>
        <v>15.95</v>
      </c>
      <c r="P54" s="112">
        <v>15.95</v>
      </c>
      <c r="Q54" s="112">
        <v>0</v>
      </c>
      <c r="R54" s="112">
        <v>0</v>
      </c>
      <c r="S54" s="112">
        <v>0</v>
      </c>
      <c r="T54" s="112">
        <v>0</v>
      </c>
      <c r="U54" s="112">
        <v>0</v>
      </c>
      <c r="V54" s="112">
        <v>0</v>
      </c>
      <c r="W54" s="112">
        <v>0</v>
      </c>
      <c r="X54" s="112">
        <v>0.1</v>
      </c>
      <c r="Y54" s="112">
        <v>0.1</v>
      </c>
      <c r="Z54" s="112">
        <v>0.1</v>
      </c>
      <c r="AA54" s="112">
        <f t="shared" si="1"/>
        <v>0</v>
      </c>
      <c r="AB54" s="112">
        <v>0</v>
      </c>
    </row>
    <row r="55" spans="1:28" ht="48" customHeight="1" x14ac:dyDescent="0.25">
      <c r="A55" s="105">
        <v>40</v>
      </c>
      <c r="B55" s="106" t="s">
        <v>198</v>
      </c>
      <c r="C55" s="112">
        <f t="shared" si="15"/>
        <v>121.33</v>
      </c>
      <c r="D55" s="112">
        <v>97.4</v>
      </c>
      <c r="E55" s="112">
        <v>2.66</v>
      </c>
      <c r="F55" s="112">
        <v>21.27</v>
      </c>
      <c r="G55" s="118">
        <v>0</v>
      </c>
      <c r="H55" s="112">
        <v>0</v>
      </c>
      <c r="I55" s="112">
        <v>0</v>
      </c>
      <c r="J55" s="112">
        <v>0</v>
      </c>
      <c r="K55" s="112">
        <f t="shared" si="16"/>
        <v>31.64</v>
      </c>
      <c r="L55" s="112">
        <v>19.21</v>
      </c>
      <c r="M55" s="112">
        <v>2.2599999999999998</v>
      </c>
      <c r="N55" s="112">
        <v>10.17</v>
      </c>
      <c r="O55" s="112">
        <f t="shared" si="17"/>
        <v>30.53</v>
      </c>
      <c r="P55" s="112">
        <v>30.53</v>
      </c>
      <c r="Q55" s="112">
        <v>0</v>
      </c>
      <c r="R55" s="112">
        <v>0</v>
      </c>
      <c r="S55" s="112">
        <v>0</v>
      </c>
      <c r="T55" s="112">
        <v>0</v>
      </c>
      <c r="U55" s="112">
        <v>0</v>
      </c>
      <c r="V55" s="112">
        <v>0</v>
      </c>
      <c r="W55" s="112">
        <v>0</v>
      </c>
      <c r="X55" s="112">
        <v>18.71</v>
      </c>
      <c r="Y55" s="112">
        <v>0</v>
      </c>
      <c r="Z55" s="112">
        <v>0.04</v>
      </c>
      <c r="AA55" s="112">
        <f t="shared" si="1"/>
        <v>18.71</v>
      </c>
      <c r="AB55" s="112">
        <v>18.71</v>
      </c>
    </row>
    <row r="56" spans="1:28" ht="48" customHeight="1" x14ac:dyDescent="0.25">
      <c r="A56" s="105">
        <v>41</v>
      </c>
      <c r="B56" s="106" t="s">
        <v>199</v>
      </c>
      <c r="C56" s="112">
        <f t="shared" si="15"/>
        <v>203.03</v>
      </c>
      <c r="D56" s="112">
        <v>200.19</v>
      </c>
      <c r="E56" s="112">
        <v>2.02</v>
      </c>
      <c r="F56" s="112">
        <v>0.82</v>
      </c>
      <c r="G56" s="118">
        <v>0</v>
      </c>
      <c r="H56" s="112">
        <v>0</v>
      </c>
      <c r="I56" s="112">
        <v>0</v>
      </c>
      <c r="J56" s="112">
        <v>0</v>
      </c>
      <c r="K56" s="112">
        <f t="shared" si="16"/>
        <v>42.34</v>
      </c>
      <c r="L56" s="112">
        <v>41.1</v>
      </c>
      <c r="M56" s="112">
        <v>0.42</v>
      </c>
      <c r="N56" s="112">
        <v>0.82</v>
      </c>
      <c r="O56" s="112">
        <f t="shared" si="17"/>
        <v>29.35</v>
      </c>
      <c r="P56" s="112">
        <v>29.35</v>
      </c>
      <c r="Q56" s="112">
        <v>0</v>
      </c>
      <c r="R56" s="112">
        <v>0</v>
      </c>
      <c r="S56" s="112">
        <v>0</v>
      </c>
      <c r="T56" s="112">
        <v>0</v>
      </c>
      <c r="U56" s="112">
        <v>0</v>
      </c>
      <c r="V56" s="112">
        <v>0</v>
      </c>
      <c r="W56" s="112">
        <v>0</v>
      </c>
      <c r="X56" s="112">
        <v>1.1100000000000001</v>
      </c>
      <c r="Y56" s="112">
        <v>0.28999999999999998</v>
      </c>
      <c r="Z56" s="112">
        <v>0.28999999999999998</v>
      </c>
      <c r="AA56" s="112">
        <f t="shared" si="1"/>
        <v>0.82000000000000006</v>
      </c>
      <c r="AB56" s="112">
        <v>0</v>
      </c>
    </row>
    <row r="57" spans="1:28" ht="48" customHeight="1" x14ac:dyDescent="0.25">
      <c r="A57" s="105">
        <v>42</v>
      </c>
      <c r="B57" s="106" t="s">
        <v>200</v>
      </c>
      <c r="C57" s="112">
        <f t="shared" si="15"/>
        <v>746.31999999999994</v>
      </c>
      <c r="D57" s="112">
        <v>696.68</v>
      </c>
      <c r="E57" s="112">
        <v>17.21</v>
      </c>
      <c r="F57" s="112">
        <v>32.43</v>
      </c>
      <c r="G57" s="118">
        <v>0</v>
      </c>
      <c r="H57" s="112">
        <v>0</v>
      </c>
      <c r="I57" s="112">
        <v>0</v>
      </c>
      <c r="J57" s="112">
        <v>0</v>
      </c>
      <c r="K57" s="112">
        <f t="shared" si="16"/>
        <v>223.39</v>
      </c>
      <c r="L57" s="112">
        <v>178.98</v>
      </c>
      <c r="M57" s="112">
        <v>14.6</v>
      </c>
      <c r="N57" s="112">
        <v>29.81</v>
      </c>
      <c r="O57" s="112">
        <f t="shared" si="17"/>
        <v>166.83</v>
      </c>
      <c r="P57" s="112">
        <v>11.49</v>
      </c>
      <c r="Q57" s="112">
        <v>0</v>
      </c>
      <c r="R57" s="112">
        <v>0</v>
      </c>
      <c r="S57" s="112">
        <v>0</v>
      </c>
      <c r="T57" s="112">
        <v>0</v>
      </c>
      <c r="U57" s="112">
        <v>151.13</v>
      </c>
      <c r="V57" s="112">
        <v>0</v>
      </c>
      <c r="W57" s="112">
        <v>4.21</v>
      </c>
      <c r="X57" s="112">
        <v>32.94</v>
      </c>
      <c r="Y57" s="112">
        <v>32.94</v>
      </c>
      <c r="Z57" s="112">
        <v>1.32</v>
      </c>
      <c r="AA57" s="112">
        <f t="shared" si="1"/>
        <v>0</v>
      </c>
      <c r="AB57" s="112">
        <v>0</v>
      </c>
    </row>
    <row r="58" spans="1:28" ht="48" customHeight="1" x14ac:dyDescent="0.25">
      <c r="A58" s="105">
        <v>43</v>
      </c>
      <c r="B58" s="107" t="s">
        <v>201</v>
      </c>
      <c r="C58" s="112">
        <f t="shared" si="15"/>
        <v>1103.6399999999999</v>
      </c>
      <c r="D58" s="112">
        <v>1064.78</v>
      </c>
      <c r="E58" s="112">
        <v>37.5</v>
      </c>
      <c r="F58" s="112">
        <v>1.36</v>
      </c>
      <c r="G58" s="118">
        <v>0</v>
      </c>
      <c r="H58" s="112">
        <v>0</v>
      </c>
      <c r="I58" s="112">
        <v>0</v>
      </c>
      <c r="J58" s="112">
        <v>0</v>
      </c>
      <c r="K58" s="112">
        <f t="shared" si="16"/>
        <v>209.97000000000003</v>
      </c>
      <c r="L58" s="112">
        <v>180.05</v>
      </c>
      <c r="M58" s="112">
        <v>29.46</v>
      </c>
      <c r="N58" s="112">
        <v>0.46</v>
      </c>
      <c r="O58" s="112">
        <f t="shared" si="17"/>
        <v>129.1</v>
      </c>
      <c r="P58" s="112">
        <v>0.75</v>
      </c>
      <c r="Q58" s="112">
        <v>0</v>
      </c>
      <c r="R58" s="112">
        <v>0</v>
      </c>
      <c r="S58" s="112">
        <v>0</v>
      </c>
      <c r="T58" s="112">
        <v>102.5</v>
      </c>
      <c r="U58" s="112">
        <v>2.56</v>
      </c>
      <c r="V58" s="112">
        <v>6.74</v>
      </c>
      <c r="W58" s="112">
        <v>16.55</v>
      </c>
      <c r="X58" s="112">
        <v>61.56</v>
      </c>
      <c r="Y58" s="112">
        <v>61.56</v>
      </c>
      <c r="Z58" s="112">
        <v>0.85</v>
      </c>
      <c r="AA58" s="112">
        <f t="shared" si="1"/>
        <v>0</v>
      </c>
      <c r="AB58" s="112">
        <v>0</v>
      </c>
    </row>
    <row r="59" spans="1:28" ht="48" customHeight="1" x14ac:dyDescent="0.25">
      <c r="A59" s="56">
        <v>44</v>
      </c>
      <c r="B59" s="107" t="s">
        <v>202</v>
      </c>
      <c r="C59" s="112">
        <f t="shared" si="15"/>
        <v>5953.88</v>
      </c>
      <c r="D59" s="112">
        <v>5894.34</v>
      </c>
      <c r="E59" s="112">
        <v>59.54</v>
      </c>
      <c r="F59" s="112">
        <v>0</v>
      </c>
      <c r="G59" s="118">
        <v>0</v>
      </c>
      <c r="H59" s="112">
        <v>0</v>
      </c>
      <c r="I59" s="112">
        <v>0</v>
      </c>
      <c r="J59" s="112">
        <v>0</v>
      </c>
      <c r="K59" s="112">
        <f t="shared" si="16"/>
        <v>600.83000000000004</v>
      </c>
      <c r="L59" s="112">
        <v>594.82000000000005</v>
      </c>
      <c r="M59" s="112">
        <v>6.01</v>
      </c>
      <c r="N59" s="112">
        <v>0</v>
      </c>
      <c r="O59" s="112">
        <f t="shared" si="17"/>
        <v>441.57</v>
      </c>
      <c r="P59" s="112">
        <v>0</v>
      </c>
      <c r="Q59" s="112">
        <v>0</v>
      </c>
      <c r="R59" s="112">
        <v>0</v>
      </c>
      <c r="S59" s="112">
        <v>0</v>
      </c>
      <c r="T59" s="112">
        <v>9.31</v>
      </c>
      <c r="U59" s="112">
        <v>164</v>
      </c>
      <c r="V59" s="112">
        <v>268.26</v>
      </c>
      <c r="W59" s="112">
        <v>0</v>
      </c>
      <c r="X59" s="112">
        <v>4.28</v>
      </c>
      <c r="Y59" s="112">
        <v>4.28</v>
      </c>
      <c r="Z59" s="112">
        <v>4.28</v>
      </c>
      <c r="AA59" s="112">
        <f t="shared" si="1"/>
        <v>0</v>
      </c>
      <c r="AB59" s="112">
        <v>0</v>
      </c>
    </row>
    <row r="60" spans="1:28" ht="48" customHeight="1" x14ac:dyDescent="0.25">
      <c r="A60" s="57"/>
      <c r="B60" s="104" t="s">
        <v>203</v>
      </c>
      <c r="C60" s="111">
        <f t="shared" ref="C60:Z60" si="18">SUM(C61:C74)</f>
        <v>81235.490000000005</v>
      </c>
      <c r="D60" s="111">
        <f t="shared" si="18"/>
        <v>74227.8</v>
      </c>
      <c r="E60" s="111">
        <f t="shared" si="18"/>
        <v>4974.01</v>
      </c>
      <c r="F60" s="111">
        <f t="shared" si="18"/>
        <v>2033.6800000000003</v>
      </c>
      <c r="G60" s="111">
        <f t="shared" si="18"/>
        <v>0</v>
      </c>
      <c r="H60" s="111">
        <f t="shared" si="18"/>
        <v>49.529999999999994</v>
      </c>
      <c r="I60" s="111">
        <f t="shared" si="18"/>
        <v>0</v>
      </c>
      <c r="J60" s="111">
        <f t="shared" si="18"/>
        <v>0</v>
      </c>
      <c r="K60" s="111">
        <f t="shared" si="18"/>
        <v>20440.48</v>
      </c>
      <c r="L60" s="111">
        <f t="shared" si="18"/>
        <v>17717.63</v>
      </c>
      <c r="M60" s="111">
        <f t="shared" si="18"/>
        <v>1834.5300000000002</v>
      </c>
      <c r="N60" s="111">
        <f t="shared" si="18"/>
        <v>888.32</v>
      </c>
      <c r="O60" s="111">
        <f t="shared" si="18"/>
        <v>9726.2000000000007</v>
      </c>
      <c r="P60" s="111">
        <f t="shared" si="18"/>
        <v>2657.4799999999996</v>
      </c>
      <c r="Q60" s="111">
        <f t="shared" si="18"/>
        <v>0</v>
      </c>
      <c r="R60" s="111">
        <f t="shared" si="18"/>
        <v>0</v>
      </c>
      <c r="S60" s="111">
        <f t="shared" si="18"/>
        <v>0</v>
      </c>
      <c r="T60" s="111">
        <f t="shared" si="18"/>
        <v>1126.4100000000001</v>
      </c>
      <c r="U60" s="111">
        <f t="shared" si="18"/>
        <v>2113.5300000000002</v>
      </c>
      <c r="V60" s="111">
        <f t="shared" si="18"/>
        <v>1698.05</v>
      </c>
      <c r="W60" s="111">
        <f t="shared" si="18"/>
        <v>2130.7300000000005</v>
      </c>
      <c r="X60" s="111">
        <f t="shared" si="18"/>
        <v>1493.38</v>
      </c>
      <c r="Y60" s="111">
        <f t="shared" si="18"/>
        <v>1491.2800000000002</v>
      </c>
      <c r="Z60" s="111">
        <f t="shared" si="18"/>
        <v>707.43</v>
      </c>
      <c r="AA60" s="111">
        <f t="shared" si="1"/>
        <v>2.0999999999999091</v>
      </c>
      <c r="AB60" s="111">
        <f>SUM(AB61:AB74)</f>
        <v>2.1</v>
      </c>
    </row>
    <row r="61" spans="1:28" ht="48" customHeight="1" x14ac:dyDescent="0.25">
      <c r="A61" s="56">
        <v>45</v>
      </c>
      <c r="B61" s="107" t="s">
        <v>204</v>
      </c>
      <c r="C61" s="112">
        <f t="shared" ref="C61:C74" si="19">IFERROR(D61+E61+F61,0)</f>
        <v>4184.76</v>
      </c>
      <c r="D61" s="112">
        <v>4142.92</v>
      </c>
      <c r="E61" s="112">
        <v>37.659999999999997</v>
      </c>
      <c r="F61" s="112">
        <v>4.18</v>
      </c>
      <c r="G61" s="118">
        <v>0</v>
      </c>
      <c r="H61" s="112">
        <v>0</v>
      </c>
      <c r="I61" s="112">
        <v>0</v>
      </c>
      <c r="J61" s="112">
        <v>0</v>
      </c>
      <c r="K61" s="112">
        <f t="shared" ref="K61:K74" si="20">IFERROR(L61+M61+N61,0)</f>
        <v>1131.0900000000001</v>
      </c>
      <c r="L61" s="112">
        <v>1119.78</v>
      </c>
      <c r="M61" s="112">
        <v>10.18</v>
      </c>
      <c r="N61" s="112">
        <v>1.1299999999999999</v>
      </c>
      <c r="O61" s="112">
        <f t="shared" ref="O61:O74" si="21">SUM(P61:W61)</f>
        <v>614.47</v>
      </c>
      <c r="P61" s="112">
        <v>0.41</v>
      </c>
      <c r="Q61" s="112">
        <v>0</v>
      </c>
      <c r="R61" s="112">
        <v>0</v>
      </c>
      <c r="S61" s="112">
        <v>0</v>
      </c>
      <c r="T61" s="112">
        <v>454.02</v>
      </c>
      <c r="U61" s="112">
        <v>0</v>
      </c>
      <c r="V61" s="112">
        <v>0</v>
      </c>
      <c r="W61" s="112">
        <v>160.04</v>
      </c>
      <c r="X61" s="112">
        <v>7.34</v>
      </c>
      <c r="Y61" s="112">
        <v>7.34</v>
      </c>
      <c r="Z61" s="112">
        <v>7.34</v>
      </c>
      <c r="AA61" s="112">
        <f t="shared" si="1"/>
        <v>0</v>
      </c>
      <c r="AB61" s="112">
        <v>0</v>
      </c>
    </row>
    <row r="62" spans="1:28" ht="48" customHeight="1" x14ac:dyDescent="0.25">
      <c r="A62" s="105">
        <v>46</v>
      </c>
      <c r="B62" s="107" t="s">
        <v>205</v>
      </c>
      <c r="C62" s="112">
        <f t="shared" si="19"/>
        <v>11000.820000000002</v>
      </c>
      <c r="D62" s="112">
        <v>10499.95</v>
      </c>
      <c r="E62" s="112">
        <v>392.02</v>
      </c>
      <c r="F62" s="112">
        <v>108.85</v>
      </c>
      <c r="G62" s="118">
        <v>0</v>
      </c>
      <c r="H62" s="112">
        <v>0</v>
      </c>
      <c r="I62" s="112">
        <v>0</v>
      </c>
      <c r="J62" s="112">
        <v>0</v>
      </c>
      <c r="K62" s="112">
        <f t="shared" si="20"/>
        <v>3035.8399999999997</v>
      </c>
      <c r="L62" s="112">
        <v>2908.64</v>
      </c>
      <c r="M62" s="112">
        <v>100.52</v>
      </c>
      <c r="N62" s="112">
        <v>26.68</v>
      </c>
      <c r="O62" s="112">
        <f t="shared" si="21"/>
        <v>764.4</v>
      </c>
      <c r="P62" s="112">
        <v>300.33</v>
      </c>
      <c r="Q62" s="112">
        <v>0</v>
      </c>
      <c r="R62" s="112">
        <v>0</v>
      </c>
      <c r="S62" s="112">
        <v>0</v>
      </c>
      <c r="T62" s="112">
        <v>97.77</v>
      </c>
      <c r="U62" s="112">
        <v>49.82</v>
      </c>
      <c r="V62" s="112">
        <v>236.76</v>
      </c>
      <c r="W62" s="112">
        <v>79.72</v>
      </c>
      <c r="X62" s="112">
        <v>47.69</v>
      </c>
      <c r="Y62" s="112">
        <v>47.69</v>
      </c>
      <c r="Z62" s="112">
        <v>47.69</v>
      </c>
      <c r="AA62" s="112">
        <f t="shared" si="1"/>
        <v>0</v>
      </c>
      <c r="AB62" s="112">
        <v>0</v>
      </c>
    </row>
    <row r="63" spans="1:28" ht="48" customHeight="1" x14ac:dyDescent="0.25">
      <c r="A63" s="56">
        <v>47</v>
      </c>
      <c r="B63" s="106" t="s">
        <v>206</v>
      </c>
      <c r="C63" s="112">
        <f t="shared" si="19"/>
        <v>3402.25</v>
      </c>
      <c r="D63" s="112">
        <v>3221.15</v>
      </c>
      <c r="E63" s="112">
        <v>178.72</v>
      </c>
      <c r="F63" s="112">
        <v>2.38</v>
      </c>
      <c r="G63" s="118">
        <v>0</v>
      </c>
      <c r="H63" s="112">
        <v>0</v>
      </c>
      <c r="I63" s="112">
        <v>0</v>
      </c>
      <c r="J63" s="112">
        <v>0</v>
      </c>
      <c r="K63" s="112">
        <f t="shared" si="20"/>
        <v>929.75</v>
      </c>
      <c r="L63" s="112">
        <v>878.3</v>
      </c>
      <c r="M63" s="112">
        <v>50.75</v>
      </c>
      <c r="N63" s="112">
        <v>0.7</v>
      </c>
      <c r="O63" s="112">
        <f t="shared" si="21"/>
        <v>320.27999999999997</v>
      </c>
      <c r="P63" s="112">
        <v>121.35</v>
      </c>
      <c r="Q63" s="112">
        <v>0</v>
      </c>
      <c r="R63" s="112">
        <v>0</v>
      </c>
      <c r="S63" s="112">
        <v>0</v>
      </c>
      <c r="T63" s="112">
        <v>0</v>
      </c>
      <c r="U63" s="112">
        <v>21.18</v>
      </c>
      <c r="V63" s="112">
        <v>114.61</v>
      </c>
      <c r="W63" s="112">
        <v>63.14</v>
      </c>
      <c r="X63" s="112">
        <v>20.99</v>
      </c>
      <c r="Y63" s="112">
        <v>20.99</v>
      </c>
      <c r="Z63" s="112">
        <v>20.99</v>
      </c>
      <c r="AA63" s="112">
        <f t="shared" si="1"/>
        <v>0</v>
      </c>
      <c r="AB63" s="112">
        <v>0</v>
      </c>
    </row>
    <row r="64" spans="1:28" ht="48" customHeight="1" x14ac:dyDescent="0.25">
      <c r="A64" s="105">
        <v>48</v>
      </c>
      <c r="B64" s="106" t="s">
        <v>207</v>
      </c>
      <c r="C64" s="112">
        <f t="shared" si="19"/>
        <v>2692.61</v>
      </c>
      <c r="D64" s="112">
        <v>2488.31</v>
      </c>
      <c r="E64" s="112">
        <v>25.13</v>
      </c>
      <c r="F64" s="112">
        <v>179.17</v>
      </c>
      <c r="G64" s="118">
        <v>0</v>
      </c>
      <c r="H64" s="112">
        <v>29.49</v>
      </c>
      <c r="I64" s="112">
        <v>0</v>
      </c>
      <c r="J64" s="112">
        <v>0</v>
      </c>
      <c r="K64" s="112">
        <f t="shared" si="20"/>
        <v>605.17999999999995</v>
      </c>
      <c r="L64" s="112">
        <v>421.75</v>
      </c>
      <c r="M64" s="112">
        <v>4.26</v>
      </c>
      <c r="N64" s="112">
        <v>179.17</v>
      </c>
      <c r="O64" s="112">
        <f t="shared" si="21"/>
        <v>417.10999999999996</v>
      </c>
      <c r="P64" s="112">
        <v>0</v>
      </c>
      <c r="Q64" s="112">
        <v>0</v>
      </c>
      <c r="R64" s="112">
        <v>0</v>
      </c>
      <c r="S64" s="112">
        <v>0</v>
      </c>
      <c r="T64" s="112">
        <v>299.38</v>
      </c>
      <c r="U64" s="112">
        <v>33.200000000000003</v>
      </c>
      <c r="V64" s="112">
        <v>28.7</v>
      </c>
      <c r="W64" s="112">
        <v>55.83</v>
      </c>
      <c r="X64" s="112">
        <v>133.5</v>
      </c>
      <c r="Y64" s="112">
        <v>131.4</v>
      </c>
      <c r="Z64" s="112">
        <v>3.72</v>
      </c>
      <c r="AA64" s="112">
        <f t="shared" si="1"/>
        <v>2.0999999999999943</v>
      </c>
      <c r="AB64" s="112">
        <v>2.1</v>
      </c>
    </row>
    <row r="65" spans="1:28" ht="48" customHeight="1" x14ac:dyDescent="0.25">
      <c r="A65" s="56">
        <v>49</v>
      </c>
      <c r="B65" s="106" t="s">
        <v>208</v>
      </c>
      <c r="C65" s="112">
        <f t="shared" si="19"/>
        <v>23809.039999999997</v>
      </c>
      <c r="D65" s="112">
        <v>22186.57</v>
      </c>
      <c r="E65" s="112">
        <v>1376.78</v>
      </c>
      <c r="F65" s="112">
        <v>245.69</v>
      </c>
      <c r="G65" s="118">
        <v>0</v>
      </c>
      <c r="H65" s="112">
        <v>0</v>
      </c>
      <c r="I65" s="112">
        <v>0</v>
      </c>
      <c r="J65" s="112">
        <v>0</v>
      </c>
      <c r="K65" s="112">
        <f t="shared" si="20"/>
        <v>5842.6399999999994</v>
      </c>
      <c r="L65" s="112">
        <v>5118.49</v>
      </c>
      <c r="M65" s="112">
        <v>478.46</v>
      </c>
      <c r="N65" s="112">
        <v>245.69</v>
      </c>
      <c r="O65" s="112">
        <f t="shared" si="21"/>
        <v>4059.17</v>
      </c>
      <c r="P65" s="112">
        <v>1935.53</v>
      </c>
      <c r="Q65" s="112">
        <v>0</v>
      </c>
      <c r="R65" s="112">
        <v>0</v>
      </c>
      <c r="S65" s="112">
        <v>0</v>
      </c>
      <c r="T65" s="112">
        <v>0</v>
      </c>
      <c r="U65" s="112">
        <v>724.05</v>
      </c>
      <c r="V65" s="112">
        <v>80.349999999999994</v>
      </c>
      <c r="W65" s="112">
        <v>1319.24</v>
      </c>
      <c r="X65" s="112">
        <v>89.17</v>
      </c>
      <c r="Y65" s="112">
        <v>89.17</v>
      </c>
      <c r="Z65" s="112">
        <v>89.17</v>
      </c>
      <c r="AA65" s="112">
        <f t="shared" si="1"/>
        <v>0</v>
      </c>
      <c r="AB65" s="112">
        <v>0</v>
      </c>
    </row>
    <row r="66" spans="1:28" ht="48" customHeight="1" x14ac:dyDescent="0.25">
      <c r="A66" s="56">
        <v>50</v>
      </c>
      <c r="B66" s="106" t="s">
        <v>209</v>
      </c>
      <c r="C66" s="112">
        <f t="shared" si="19"/>
        <v>1832.71</v>
      </c>
      <c r="D66" s="112">
        <v>1513.72</v>
      </c>
      <c r="E66" s="112">
        <v>30.89</v>
      </c>
      <c r="F66" s="112">
        <v>288.10000000000002</v>
      </c>
      <c r="G66" s="118">
        <v>0</v>
      </c>
      <c r="H66" s="112">
        <v>0</v>
      </c>
      <c r="I66" s="112">
        <v>0</v>
      </c>
      <c r="J66" s="112">
        <v>0</v>
      </c>
      <c r="K66" s="112">
        <f t="shared" si="20"/>
        <v>324.84000000000003</v>
      </c>
      <c r="L66" s="112">
        <v>280.2</v>
      </c>
      <c r="M66" s="112">
        <v>5.72</v>
      </c>
      <c r="N66" s="112">
        <v>38.92</v>
      </c>
      <c r="O66" s="112">
        <f t="shared" si="21"/>
        <v>324.83999999999997</v>
      </c>
      <c r="P66" s="112">
        <v>6.67</v>
      </c>
      <c r="Q66" s="112">
        <v>0</v>
      </c>
      <c r="R66" s="112">
        <v>0</v>
      </c>
      <c r="S66" s="112">
        <v>0</v>
      </c>
      <c r="T66" s="112">
        <v>29.92</v>
      </c>
      <c r="U66" s="112">
        <v>249.68</v>
      </c>
      <c r="V66" s="112">
        <v>38.57</v>
      </c>
      <c r="W66" s="112">
        <v>0</v>
      </c>
      <c r="X66" s="112">
        <v>13.13</v>
      </c>
      <c r="Y66" s="112">
        <v>13.13</v>
      </c>
      <c r="Z66" s="112">
        <v>5.72</v>
      </c>
      <c r="AA66" s="112">
        <f t="shared" si="1"/>
        <v>0</v>
      </c>
      <c r="AB66" s="112">
        <v>0</v>
      </c>
    </row>
    <row r="67" spans="1:28" ht="48" customHeight="1" x14ac:dyDescent="0.25">
      <c r="A67" s="105">
        <v>51</v>
      </c>
      <c r="B67" s="107" t="s">
        <v>210</v>
      </c>
      <c r="C67" s="112">
        <f t="shared" si="19"/>
        <v>3458.98</v>
      </c>
      <c r="D67" s="112">
        <v>3294.01</v>
      </c>
      <c r="E67" s="112">
        <v>67.22</v>
      </c>
      <c r="F67" s="112">
        <v>97.75</v>
      </c>
      <c r="G67" s="118">
        <v>0</v>
      </c>
      <c r="H67" s="112">
        <v>0</v>
      </c>
      <c r="I67" s="112">
        <v>0</v>
      </c>
      <c r="J67" s="112">
        <v>0</v>
      </c>
      <c r="K67" s="112">
        <f t="shared" si="20"/>
        <v>696.03</v>
      </c>
      <c r="L67" s="112">
        <v>612.72</v>
      </c>
      <c r="M67" s="112">
        <v>12.5</v>
      </c>
      <c r="N67" s="112">
        <v>70.81</v>
      </c>
      <c r="O67" s="112">
        <f t="shared" si="21"/>
        <v>372.28</v>
      </c>
      <c r="P67" s="112">
        <v>10.74</v>
      </c>
      <c r="Q67" s="112">
        <v>0</v>
      </c>
      <c r="R67" s="112">
        <v>0</v>
      </c>
      <c r="S67" s="112">
        <v>0</v>
      </c>
      <c r="T67" s="112">
        <v>144.41999999999999</v>
      </c>
      <c r="U67" s="112">
        <v>134.69</v>
      </c>
      <c r="V67" s="112">
        <v>5.77</v>
      </c>
      <c r="W67" s="112">
        <v>76.66</v>
      </c>
      <c r="X67" s="112">
        <v>59.83</v>
      </c>
      <c r="Y67" s="112">
        <v>59.83</v>
      </c>
      <c r="Z67" s="112">
        <v>59.83</v>
      </c>
      <c r="AA67" s="112">
        <f t="shared" si="1"/>
        <v>0</v>
      </c>
      <c r="AB67" s="112">
        <v>0</v>
      </c>
    </row>
    <row r="68" spans="1:28" ht="48" customHeight="1" x14ac:dyDescent="0.25">
      <c r="A68" s="105">
        <v>52</v>
      </c>
      <c r="B68" s="107" t="s">
        <v>211</v>
      </c>
      <c r="C68" s="112">
        <f t="shared" si="19"/>
        <v>3683.9</v>
      </c>
      <c r="D68" s="112">
        <v>3582.17</v>
      </c>
      <c r="E68" s="112">
        <v>67.2</v>
      </c>
      <c r="F68" s="112">
        <v>34.53</v>
      </c>
      <c r="G68" s="118">
        <v>0</v>
      </c>
      <c r="H68" s="112">
        <v>0</v>
      </c>
      <c r="I68" s="112">
        <v>0</v>
      </c>
      <c r="J68" s="112">
        <v>0</v>
      </c>
      <c r="K68" s="112">
        <f t="shared" si="20"/>
        <v>867.61</v>
      </c>
      <c r="L68" s="112">
        <v>827.83</v>
      </c>
      <c r="M68" s="112">
        <v>16.899999999999999</v>
      </c>
      <c r="N68" s="112">
        <v>22.88</v>
      </c>
      <c r="O68" s="112">
        <f t="shared" si="21"/>
        <v>105.39</v>
      </c>
      <c r="P68" s="112">
        <v>0</v>
      </c>
      <c r="Q68" s="112">
        <v>0</v>
      </c>
      <c r="R68" s="112">
        <v>0</v>
      </c>
      <c r="S68" s="112">
        <v>0</v>
      </c>
      <c r="T68" s="112">
        <v>0</v>
      </c>
      <c r="U68" s="112">
        <v>54.95</v>
      </c>
      <c r="V68" s="112">
        <v>50.44</v>
      </c>
      <c r="W68" s="112">
        <v>0</v>
      </c>
      <c r="X68" s="112">
        <v>6.47</v>
      </c>
      <c r="Y68" s="112">
        <v>6.47</v>
      </c>
      <c r="Z68" s="112">
        <v>6.47</v>
      </c>
      <c r="AA68" s="112">
        <f t="shared" si="1"/>
        <v>0</v>
      </c>
      <c r="AB68" s="112">
        <v>0</v>
      </c>
    </row>
    <row r="69" spans="1:28" ht="48" customHeight="1" x14ac:dyDescent="0.25">
      <c r="A69" s="105">
        <v>53</v>
      </c>
      <c r="B69" s="106" t="s">
        <v>212</v>
      </c>
      <c r="C69" s="112">
        <f t="shared" si="19"/>
        <v>1040.4100000000001</v>
      </c>
      <c r="D69" s="112">
        <v>787.25</v>
      </c>
      <c r="E69" s="112">
        <v>253.16</v>
      </c>
      <c r="F69" s="112">
        <v>0</v>
      </c>
      <c r="G69" s="118">
        <v>0</v>
      </c>
      <c r="H69" s="112">
        <v>0</v>
      </c>
      <c r="I69" s="112">
        <v>0</v>
      </c>
      <c r="J69" s="112">
        <v>0</v>
      </c>
      <c r="K69" s="112">
        <f t="shared" si="20"/>
        <v>274.64999999999998</v>
      </c>
      <c r="L69" s="112">
        <v>136.18</v>
      </c>
      <c r="M69" s="112">
        <v>138.47</v>
      </c>
      <c r="N69" s="112">
        <v>0</v>
      </c>
      <c r="O69" s="112">
        <f t="shared" si="21"/>
        <v>274.64999999999998</v>
      </c>
      <c r="P69" s="112">
        <v>0.52</v>
      </c>
      <c r="Q69" s="112">
        <v>0</v>
      </c>
      <c r="R69" s="112">
        <v>0</v>
      </c>
      <c r="S69" s="112">
        <v>0</v>
      </c>
      <c r="T69" s="112">
        <v>0</v>
      </c>
      <c r="U69" s="112">
        <v>4.87</v>
      </c>
      <c r="V69" s="112">
        <v>269.26</v>
      </c>
      <c r="W69" s="112">
        <v>0</v>
      </c>
      <c r="X69" s="112">
        <v>73.400000000000006</v>
      </c>
      <c r="Y69" s="112">
        <v>73.400000000000006</v>
      </c>
      <c r="Z69" s="112">
        <v>16.809999999999999</v>
      </c>
      <c r="AA69" s="112">
        <f t="shared" si="1"/>
        <v>0</v>
      </c>
      <c r="AB69" s="112">
        <v>0</v>
      </c>
    </row>
    <row r="70" spans="1:28" ht="48" customHeight="1" x14ac:dyDescent="0.25">
      <c r="A70" s="105">
        <v>54</v>
      </c>
      <c r="B70" s="107" t="s">
        <v>213</v>
      </c>
      <c r="C70" s="112">
        <f t="shared" si="19"/>
        <v>15916.57</v>
      </c>
      <c r="D70" s="112">
        <v>13218.35</v>
      </c>
      <c r="E70" s="112">
        <v>1902.39</v>
      </c>
      <c r="F70" s="112">
        <v>795.83</v>
      </c>
      <c r="G70" s="118">
        <v>0</v>
      </c>
      <c r="H70" s="112">
        <v>0</v>
      </c>
      <c r="I70" s="112">
        <v>0</v>
      </c>
      <c r="J70" s="112">
        <v>0</v>
      </c>
      <c r="K70" s="112">
        <f t="shared" si="20"/>
        <v>3927.0099999999998</v>
      </c>
      <c r="L70" s="112">
        <v>2907.33</v>
      </c>
      <c r="M70" s="112">
        <v>823.33</v>
      </c>
      <c r="N70" s="112">
        <v>196.35</v>
      </c>
      <c r="O70" s="112">
        <f t="shared" si="21"/>
        <v>1472.69</v>
      </c>
      <c r="P70" s="112">
        <v>6.36</v>
      </c>
      <c r="Q70" s="112">
        <v>0</v>
      </c>
      <c r="R70" s="112">
        <v>0</v>
      </c>
      <c r="S70" s="112">
        <v>0</v>
      </c>
      <c r="T70" s="112">
        <v>0</v>
      </c>
      <c r="U70" s="112">
        <v>471.59</v>
      </c>
      <c r="V70" s="112">
        <v>726.48</v>
      </c>
      <c r="W70" s="112">
        <v>268.26</v>
      </c>
      <c r="X70" s="112">
        <v>796.76</v>
      </c>
      <c r="Y70" s="112">
        <v>796.76</v>
      </c>
      <c r="Z70" s="112">
        <v>319.64</v>
      </c>
      <c r="AA70" s="112">
        <f t="shared" si="1"/>
        <v>0</v>
      </c>
      <c r="AB70" s="112">
        <v>0</v>
      </c>
    </row>
    <row r="71" spans="1:28" ht="48" customHeight="1" x14ac:dyDescent="0.25">
      <c r="A71" s="105">
        <v>55</v>
      </c>
      <c r="B71" s="106" t="s">
        <v>214</v>
      </c>
      <c r="C71" s="112">
        <f t="shared" si="19"/>
        <v>4314.68</v>
      </c>
      <c r="D71" s="112">
        <v>4228.3900000000003</v>
      </c>
      <c r="E71" s="112">
        <v>0</v>
      </c>
      <c r="F71" s="112">
        <v>86.29</v>
      </c>
      <c r="G71" s="118">
        <v>0</v>
      </c>
      <c r="H71" s="112">
        <v>0</v>
      </c>
      <c r="I71" s="112">
        <v>0</v>
      </c>
      <c r="J71" s="112">
        <v>0</v>
      </c>
      <c r="K71" s="112">
        <f t="shared" si="20"/>
        <v>1232.21</v>
      </c>
      <c r="L71" s="112">
        <v>1207.57</v>
      </c>
      <c r="M71" s="112">
        <v>0</v>
      </c>
      <c r="N71" s="112">
        <v>24.64</v>
      </c>
      <c r="O71" s="112">
        <f t="shared" si="21"/>
        <v>463.57</v>
      </c>
      <c r="P71" s="112">
        <v>20.47</v>
      </c>
      <c r="Q71" s="112">
        <v>0</v>
      </c>
      <c r="R71" s="112">
        <v>0</v>
      </c>
      <c r="S71" s="112">
        <v>0</v>
      </c>
      <c r="T71" s="112">
        <v>100.9</v>
      </c>
      <c r="U71" s="112">
        <v>302.42</v>
      </c>
      <c r="V71" s="112">
        <v>2.77</v>
      </c>
      <c r="W71" s="112">
        <v>37.01</v>
      </c>
      <c r="X71" s="112">
        <v>24.64</v>
      </c>
      <c r="Y71" s="112">
        <v>24.64</v>
      </c>
      <c r="Z71" s="112">
        <v>24.64</v>
      </c>
      <c r="AA71" s="112">
        <f t="shared" si="1"/>
        <v>0</v>
      </c>
      <c r="AB71" s="112">
        <v>0</v>
      </c>
    </row>
    <row r="72" spans="1:28" ht="48" customHeight="1" x14ac:dyDescent="0.25">
      <c r="A72" s="105">
        <v>56</v>
      </c>
      <c r="B72" s="107" t="s">
        <v>215</v>
      </c>
      <c r="C72" s="112">
        <f t="shared" si="19"/>
        <v>3640.95</v>
      </c>
      <c r="D72" s="112">
        <v>3509.97</v>
      </c>
      <c r="E72" s="112">
        <v>108.56</v>
      </c>
      <c r="F72" s="112">
        <v>22.42</v>
      </c>
      <c r="G72" s="118">
        <v>0</v>
      </c>
      <c r="H72" s="112">
        <v>8.67</v>
      </c>
      <c r="I72" s="112">
        <v>0</v>
      </c>
      <c r="J72" s="112">
        <v>0</v>
      </c>
      <c r="K72" s="112">
        <f t="shared" si="20"/>
        <v>983.13</v>
      </c>
      <c r="L72" s="112">
        <v>937.66</v>
      </c>
      <c r="M72" s="112">
        <v>29</v>
      </c>
      <c r="N72" s="112">
        <v>16.47</v>
      </c>
      <c r="O72" s="112">
        <f t="shared" si="21"/>
        <v>285.27999999999997</v>
      </c>
      <c r="P72" s="112">
        <v>203.79</v>
      </c>
      <c r="Q72" s="112">
        <v>0</v>
      </c>
      <c r="R72" s="112">
        <v>0</v>
      </c>
      <c r="S72" s="112">
        <v>0</v>
      </c>
      <c r="T72" s="112">
        <v>0</v>
      </c>
      <c r="U72" s="112">
        <v>0</v>
      </c>
      <c r="V72" s="112">
        <v>44.61</v>
      </c>
      <c r="W72" s="112">
        <v>36.880000000000003</v>
      </c>
      <c r="X72" s="112">
        <v>36.659999999999997</v>
      </c>
      <c r="Y72" s="112">
        <v>36.659999999999997</v>
      </c>
      <c r="Z72" s="112">
        <v>20.2</v>
      </c>
      <c r="AA72" s="112">
        <f t="shared" si="1"/>
        <v>0</v>
      </c>
      <c r="AB72" s="112">
        <v>0</v>
      </c>
    </row>
    <row r="73" spans="1:28" ht="48" customHeight="1" x14ac:dyDescent="0.25">
      <c r="A73" s="105">
        <v>57</v>
      </c>
      <c r="B73" s="107" t="s">
        <v>216</v>
      </c>
      <c r="C73" s="112">
        <f t="shared" si="19"/>
        <v>1924.4500000000003</v>
      </c>
      <c r="D73" s="112">
        <v>1240.23</v>
      </c>
      <c r="E73" s="112">
        <v>517.36</v>
      </c>
      <c r="F73" s="112">
        <v>166.86</v>
      </c>
      <c r="G73" s="118">
        <v>0</v>
      </c>
      <c r="H73" s="112">
        <v>11.37</v>
      </c>
      <c r="I73" s="112">
        <v>0</v>
      </c>
      <c r="J73" s="112">
        <v>0</v>
      </c>
      <c r="K73" s="112">
        <f t="shared" si="20"/>
        <v>478.01</v>
      </c>
      <c r="L73" s="112">
        <v>265.02999999999997</v>
      </c>
      <c r="M73" s="112">
        <v>149.46</v>
      </c>
      <c r="N73" s="112">
        <v>63.52</v>
      </c>
      <c r="O73" s="112">
        <f t="shared" si="21"/>
        <v>178.88</v>
      </c>
      <c r="P73" s="112">
        <v>39.590000000000003</v>
      </c>
      <c r="Q73" s="112">
        <v>0</v>
      </c>
      <c r="R73" s="112">
        <v>0</v>
      </c>
      <c r="S73" s="112">
        <v>0</v>
      </c>
      <c r="T73" s="112">
        <v>0</v>
      </c>
      <c r="U73" s="112">
        <v>67.08</v>
      </c>
      <c r="V73" s="112">
        <v>67.45</v>
      </c>
      <c r="W73" s="112">
        <v>4.76</v>
      </c>
      <c r="X73" s="112">
        <v>168.09</v>
      </c>
      <c r="Y73" s="112">
        <v>168.09</v>
      </c>
      <c r="Z73" s="112">
        <v>84.73</v>
      </c>
      <c r="AA73" s="112">
        <f t="shared" si="1"/>
        <v>0</v>
      </c>
      <c r="AB73" s="112">
        <v>0</v>
      </c>
    </row>
    <row r="74" spans="1:28" ht="48" customHeight="1" x14ac:dyDescent="0.25">
      <c r="A74" s="105">
        <v>58</v>
      </c>
      <c r="B74" s="106" t="s">
        <v>217</v>
      </c>
      <c r="C74" s="112">
        <f t="shared" si="19"/>
        <v>333.36</v>
      </c>
      <c r="D74" s="112">
        <v>314.81</v>
      </c>
      <c r="E74" s="112">
        <v>16.920000000000002</v>
      </c>
      <c r="F74" s="112">
        <v>1.63</v>
      </c>
      <c r="G74" s="118">
        <v>0</v>
      </c>
      <c r="H74" s="112">
        <v>0</v>
      </c>
      <c r="I74" s="112">
        <v>0</v>
      </c>
      <c r="J74" s="112">
        <v>0</v>
      </c>
      <c r="K74" s="112">
        <f t="shared" si="20"/>
        <v>112.49000000000001</v>
      </c>
      <c r="L74" s="112">
        <v>96.15</v>
      </c>
      <c r="M74" s="112">
        <v>14.98</v>
      </c>
      <c r="N74" s="112">
        <v>1.36</v>
      </c>
      <c r="O74" s="112">
        <f t="shared" si="21"/>
        <v>73.19</v>
      </c>
      <c r="P74" s="112">
        <v>11.72</v>
      </c>
      <c r="Q74" s="112">
        <v>0</v>
      </c>
      <c r="R74" s="112">
        <v>0</v>
      </c>
      <c r="S74" s="112">
        <v>0</v>
      </c>
      <c r="T74" s="112">
        <v>0</v>
      </c>
      <c r="U74" s="112">
        <v>0</v>
      </c>
      <c r="V74" s="112">
        <v>32.28</v>
      </c>
      <c r="W74" s="112">
        <v>29.19</v>
      </c>
      <c r="X74" s="112">
        <v>15.71</v>
      </c>
      <c r="Y74" s="112">
        <v>15.71</v>
      </c>
      <c r="Z74" s="112">
        <v>0.48</v>
      </c>
      <c r="AA74" s="112">
        <f t="shared" si="1"/>
        <v>0</v>
      </c>
      <c r="AB74" s="112">
        <v>0</v>
      </c>
    </row>
    <row r="75" spans="1:28" ht="48" customHeight="1" x14ac:dyDescent="0.25">
      <c r="A75" s="57"/>
      <c r="B75" s="104" t="s">
        <v>218</v>
      </c>
      <c r="C75" s="111">
        <f t="shared" ref="C75:Z75" si="22">SUM(C76:C81)</f>
        <v>77107.19</v>
      </c>
      <c r="D75" s="111">
        <f t="shared" si="22"/>
        <v>33309.51</v>
      </c>
      <c r="E75" s="111">
        <f t="shared" si="22"/>
        <v>39457.03</v>
      </c>
      <c r="F75" s="111">
        <f t="shared" si="22"/>
        <v>4340.6499999999996</v>
      </c>
      <c r="G75" s="111">
        <f t="shared" si="22"/>
        <v>0</v>
      </c>
      <c r="H75" s="111">
        <f t="shared" si="22"/>
        <v>46.44</v>
      </c>
      <c r="I75" s="111">
        <f t="shared" si="22"/>
        <v>0</v>
      </c>
      <c r="J75" s="111">
        <f t="shared" si="22"/>
        <v>0</v>
      </c>
      <c r="K75" s="111">
        <f t="shared" si="22"/>
        <v>28137.710000000003</v>
      </c>
      <c r="L75" s="111">
        <f t="shared" si="22"/>
        <v>8366.17</v>
      </c>
      <c r="M75" s="111">
        <f t="shared" si="22"/>
        <v>17268.95</v>
      </c>
      <c r="N75" s="111">
        <f t="shared" si="22"/>
        <v>2502.59</v>
      </c>
      <c r="O75" s="111">
        <f t="shared" si="22"/>
        <v>9498.94</v>
      </c>
      <c r="P75" s="111">
        <f t="shared" si="22"/>
        <v>2287.4899999999998</v>
      </c>
      <c r="Q75" s="111">
        <f t="shared" si="22"/>
        <v>0</v>
      </c>
      <c r="R75" s="111">
        <f t="shared" si="22"/>
        <v>0</v>
      </c>
      <c r="S75" s="111">
        <f t="shared" si="22"/>
        <v>0</v>
      </c>
      <c r="T75" s="111">
        <f t="shared" si="22"/>
        <v>118.13</v>
      </c>
      <c r="U75" s="111">
        <f t="shared" si="22"/>
        <v>3958.97</v>
      </c>
      <c r="V75" s="111">
        <f t="shared" si="22"/>
        <v>2951.78</v>
      </c>
      <c r="W75" s="111">
        <f t="shared" si="22"/>
        <v>182.57</v>
      </c>
      <c r="X75" s="111">
        <f t="shared" si="22"/>
        <v>8612.630000000001</v>
      </c>
      <c r="Y75" s="111">
        <f t="shared" si="22"/>
        <v>8568.09</v>
      </c>
      <c r="Z75" s="111">
        <f t="shared" si="22"/>
        <v>6267.83</v>
      </c>
      <c r="AA75" s="111">
        <f t="shared" ref="AA75:AA104" si="23">IFERROR(X75-Y75,0)</f>
        <v>44.540000000000873</v>
      </c>
      <c r="AB75" s="111">
        <f>SUM(AB76:AB81)</f>
        <v>44.54</v>
      </c>
    </row>
    <row r="76" spans="1:28" ht="48" customHeight="1" x14ac:dyDescent="0.25">
      <c r="A76" s="105">
        <v>59</v>
      </c>
      <c r="B76" s="106" t="s">
        <v>219</v>
      </c>
      <c r="C76" s="112">
        <f t="shared" ref="C76:C81" si="24">IFERROR(D76+E76+F76,0)</f>
        <v>1656.04</v>
      </c>
      <c r="D76" s="112">
        <v>1500.04</v>
      </c>
      <c r="E76" s="112">
        <v>156</v>
      </c>
      <c r="F76" s="112">
        <v>0</v>
      </c>
      <c r="G76" s="118">
        <v>0</v>
      </c>
      <c r="H76" s="112">
        <v>0</v>
      </c>
      <c r="I76" s="112">
        <v>0</v>
      </c>
      <c r="J76" s="112">
        <v>0</v>
      </c>
      <c r="K76" s="112">
        <f t="shared" ref="K76:K81" si="25">IFERROR(L76+M76+N76,0)</f>
        <v>552.17000000000007</v>
      </c>
      <c r="L76" s="112">
        <v>425.72</v>
      </c>
      <c r="M76" s="112">
        <v>126.45</v>
      </c>
      <c r="N76" s="112">
        <v>0</v>
      </c>
      <c r="O76" s="112">
        <f t="shared" ref="O76:O81" si="26">SUM(P76:W76)</f>
        <v>248.87</v>
      </c>
      <c r="P76" s="112">
        <v>2.9</v>
      </c>
      <c r="Q76" s="112">
        <v>0</v>
      </c>
      <c r="R76" s="112">
        <v>0</v>
      </c>
      <c r="S76" s="112">
        <v>0</v>
      </c>
      <c r="T76" s="112">
        <v>0</v>
      </c>
      <c r="U76" s="112">
        <v>108.86</v>
      </c>
      <c r="V76" s="112">
        <v>53.09</v>
      </c>
      <c r="W76" s="112">
        <v>84.02</v>
      </c>
      <c r="X76" s="112">
        <v>113.51</v>
      </c>
      <c r="Y76" s="112">
        <v>68.97</v>
      </c>
      <c r="Z76" s="112">
        <v>8.51</v>
      </c>
      <c r="AA76" s="112">
        <f t="shared" si="23"/>
        <v>44.540000000000006</v>
      </c>
      <c r="AB76" s="112">
        <v>44.54</v>
      </c>
    </row>
    <row r="77" spans="1:28" ht="48" customHeight="1" x14ac:dyDescent="0.25">
      <c r="A77" s="56">
        <v>60</v>
      </c>
      <c r="B77" s="106" t="s">
        <v>220</v>
      </c>
      <c r="C77" s="112">
        <f t="shared" si="24"/>
        <v>15858.49</v>
      </c>
      <c r="D77" s="112">
        <v>14645.39</v>
      </c>
      <c r="E77" s="112">
        <v>831.92</v>
      </c>
      <c r="F77" s="112">
        <v>381.18</v>
      </c>
      <c r="G77" s="118">
        <v>0</v>
      </c>
      <c r="H77" s="112">
        <v>0</v>
      </c>
      <c r="I77" s="112">
        <v>0</v>
      </c>
      <c r="J77" s="112">
        <v>0</v>
      </c>
      <c r="K77" s="112">
        <f t="shared" si="25"/>
        <v>3964.0600000000004</v>
      </c>
      <c r="L77" s="112">
        <v>3583.57</v>
      </c>
      <c r="M77" s="112">
        <v>242.49</v>
      </c>
      <c r="N77" s="112">
        <v>138</v>
      </c>
      <c r="O77" s="112">
        <f t="shared" si="26"/>
        <v>2072.08</v>
      </c>
      <c r="P77" s="112">
        <v>701.33</v>
      </c>
      <c r="Q77" s="112">
        <v>0</v>
      </c>
      <c r="R77" s="112">
        <v>0</v>
      </c>
      <c r="S77" s="112">
        <v>0</v>
      </c>
      <c r="T77" s="112">
        <v>118.13</v>
      </c>
      <c r="U77" s="112">
        <v>1073.55</v>
      </c>
      <c r="V77" s="112">
        <v>137.91999999999999</v>
      </c>
      <c r="W77" s="112">
        <v>41.15</v>
      </c>
      <c r="X77" s="112">
        <v>270.74</v>
      </c>
      <c r="Y77" s="112">
        <v>270.74</v>
      </c>
      <c r="Z77" s="112">
        <v>242.49</v>
      </c>
      <c r="AA77" s="112">
        <f t="shared" si="23"/>
        <v>0</v>
      </c>
      <c r="AB77" s="112">
        <v>0</v>
      </c>
    </row>
    <row r="78" spans="1:28" ht="48" customHeight="1" x14ac:dyDescent="0.25">
      <c r="A78" s="56">
        <v>61</v>
      </c>
      <c r="B78" s="107" t="s">
        <v>221</v>
      </c>
      <c r="C78" s="112">
        <f t="shared" si="24"/>
        <v>9345.4</v>
      </c>
      <c r="D78" s="112">
        <v>2370.2199999999998</v>
      </c>
      <c r="E78" s="112">
        <v>6975.18</v>
      </c>
      <c r="F78" s="112">
        <v>0</v>
      </c>
      <c r="G78" s="118">
        <v>0</v>
      </c>
      <c r="H78" s="112">
        <v>0</v>
      </c>
      <c r="I78" s="112">
        <v>0</v>
      </c>
      <c r="J78" s="112">
        <v>0</v>
      </c>
      <c r="K78" s="112">
        <f t="shared" si="25"/>
        <v>3175.24</v>
      </c>
      <c r="L78" s="112">
        <v>316.95</v>
      </c>
      <c r="M78" s="112">
        <v>2858.29</v>
      </c>
      <c r="N78" s="112">
        <v>0</v>
      </c>
      <c r="O78" s="112">
        <f t="shared" si="26"/>
        <v>1680.75</v>
      </c>
      <c r="P78" s="112">
        <v>695.64</v>
      </c>
      <c r="Q78" s="112">
        <v>0</v>
      </c>
      <c r="R78" s="112">
        <v>0</v>
      </c>
      <c r="S78" s="112">
        <v>0</v>
      </c>
      <c r="T78" s="112">
        <v>0</v>
      </c>
      <c r="U78" s="112">
        <v>0</v>
      </c>
      <c r="V78" s="112">
        <v>985.11</v>
      </c>
      <c r="W78" s="112">
        <v>0</v>
      </c>
      <c r="X78" s="112">
        <v>1751.67</v>
      </c>
      <c r="Y78" s="112">
        <v>1751.67</v>
      </c>
      <c r="Z78" s="112">
        <v>1733.77</v>
      </c>
      <c r="AA78" s="112">
        <f t="shared" si="23"/>
        <v>0</v>
      </c>
      <c r="AB78" s="112">
        <v>0</v>
      </c>
    </row>
    <row r="79" spans="1:28" ht="48" customHeight="1" x14ac:dyDescent="0.25">
      <c r="A79" s="56">
        <v>62</v>
      </c>
      <c r="B79" s="107" t="s">
        <v>222</v>
      </c>
      <c r="C79" s="112">
        <f t="shared" si="24"/>
        <v>25408.239999999998</v>
      </c>
      <c r="D79" s="112">
        <v>5813.37</v>
      </c>
      <c r="E79" s="112">
        <v>17855.52</v>
      </c>
      <c r="F79" s="112">
        <v>1739.35</v>
      </c>
      <c r="G79" s="118">
        <v>0</v>
      </c>
      <c r="H79" s="112">
        <v>0</v>
      </c>
      <c r="I79" s="112">
        <v>0</v>
      </c>
      <c r="J79" s="112">
        <v>0</v>
      </c>
      <c r="K79" s="112">
        <f t="shared" si="25"/>
        <v>13093.000000000002</v>
      </c>
      <c r="L79" s="112">
        <v>2155.88</v>
      </c>
      <c r="M79" s="112">
        <v>9967.9500000000007</v>
      </c>
      <c r="N79" s="112">
        <v>969.17</v>
      </c>
      <c r="O79" s="112">
        <f t="shared" si="26"/>
        <v>2135.33</v>
      </c>
      <c r="P79" s="112">
        <v>223.06</v>
      </c>
      <c r="Q79" s="112">
        <v>0</v>
      </c>
      <c r="R79" s="112">
        <v>0</v>
      </c>
      <c r="S79" s="112">
        <v>0</v>
      </c>
      <c r="T79" s="112">
        <v>0</v>
      </c>
      <c r="U79" s="112">
        <v>563.47</v>
      </c>
      <c r="V79" s="112">
        <v>1348.8</v>
      </c>
      <c r="W79" s="112">
        <v>0</v>
      </c>
      <c r="X79" s="112">
        <v>3495.83</v>
      </c>
      <c r="Y79" s="112">
        <v>3495.83</v>
      </c>
      <c r="Z79" s="112">
        <v>2251.9899999999998</v>
      </c>
      <c r="AA79" s="112">
        <f t="shared" si="23"/>
        <v>0</v>
      </c>
      <c r="AB79" s="112">
        <v>0</v>
      </c>
    </row>
    <row r="80" spans="1:28" ht="48" customHeight="1" x14ac:dyDescent="0.25">
      <c r="A80" s="56">
        <v>63</v>
      </c>
      <c r="B80" s="106" t="s">
        <v>223</v>
      </c>
      <c r="C80" s="112">
        <f t="shared" si="24"/>
        <v>7574.9900000000007</v>
      </c>
      <c r="D80" s="112">
        <v>6929.64</v>
      </c>
      <c r="E80" s="112">
        <v>601.21</v>
      </c>
      <c r="F80" s="112">
        <v>44.14</v>
      </c>
      <c r="G80" s="118">
        <v>0</v>
      </c>
      <c r="H80" s="112">
        <v>0</v>
      </c>
      <c r="I80" s="112">
        <v>0</v>
      </c>
      <c r="J80" s="112">
        <v>0</v>
      </c>
      <c r="K80" s="112">
        <f t="shared" si="25"/>
        <v>1918.9900000000002</v>
      </c>
      <c r="L80" s="112">
        <v>1499.88</v>
      </c>
      <c r="M80" s="112">
        <v>374.97</v>
      </c>
      <c r="N80" s="112">
        <v>44.14</v>
      </c>
      <c r="O80" s="112">
        <f t="shared" si="26"/>
        <v>874.97</v>
      </c>
      <c r="P80" s="112">
        <v>0</v>
      </c>
      <c r="Q80" s="112">
        <v>0</v>
      </c>
      <c r="R80" s="112">
        <v>0</v>
      </c>
      <c r="S80" s="112">
        <v>0</v>
      </c>
      <c r="T80" s="112">
        <v>0</v>
      </c>
      <c r="U80" s="112">
        <v>598.28</v>
      </c>
      <c r="V80" s="112">
        <v>276.69</v>
      </c>
      <c r="W80" s="112">
        <v>0</v>
      </c>
      <c r="X80" s="112">
        <v>113.72</v>
      </c>
      <c r="Y80" s="112">
        <v>113.72</v>
      </c>
      <c r="Z80" s="112">
        <v>18.190000000000001</v>
      </c>
      <c r="AA80" s="112">
        <f t="shared" si="23"/>
        <v>0</v>
      </c>
      <c r="AB80" s="112">
        <v>0</v>
      </c>
    </row>
    <row r="81" spans="1:28" ht="48" customHeight="1" x14ac:dyDescent="0.25">
      <c r="A81" s="56">
        <v>64</v>
      </c>
      <c r="B81" s="106" t="s">
        <v>224</v>
      </c>
      <c r="C81" s="112">
        <f t="shared" si="24"/>
        <v>17264.030000000002</v>
      </c>
      <c r="D81" s="112">
        <v>2050.85</v>
      </c>
      <c r="E81" s="112">
        <v>13037.2</v>
      </c>
      <c r="F81" s="112">
        <v>2175.98</v>
      </c>
      <c r="G81" s="118">
        <v>0</v>
      </c>
      <c r="H81" s="112">
        <v>46.44</v>
      </c>
      <c r="I81" s="112">
        <v>0</v>
      </c>
      <c r="J81" s="112">
        <v>0</v>
      </c>
      <c r="K81" s="112">
        <f t="shared" si="25"/>
        <v>5434.25</v>
      </c>
      <c r="L81" s="112">
        <v>384.17</v>
      </c>
      <c r="M81" s="112">
        <v>3698.8</v>
      </c>
      <c r="N81" s="112">
        <v>1351.28</v>
      </c>
      <c r="O81" s="112">
        <f t="shared" si="26"/>
        <v>2486.94</v>
      </c>
      <c r="P81" s="112">
        <v>664.56</v>
      </c>
      <c r="Q81" s="112">
        <v>0</v>
      </c>
      <c r="R81" s="112">
        <v>0</v>
      </c>
      <c r="S81" s="112">
        <v>0</v>
      </c>
      <c r="T81" s="112">
        <v>0</v>
      </c>
      <c r="U81" s="112">
        <v>1614.81</v>
      </c>
      <c r="V81" s="112">
        <v>150.16999999999999</v>
      </c>
      <c r="W81" s="112">
        <v>57.4</v>
      </c>
      <c r="X81" s="112">
        <v>2867.16</v>
      </c>
      <c r="Y81" s="112">
        <v>2867.16</v>
      </c>
      <c r="Z81" s="112">
        <v>2012.88</v>
      </c>
      <c r="AA81" s="112">
        <f t="shared" si="23"/>
        <v>0</v>
      </c>
      <c r="AB81" s="112">
        <v>0</v>
      </c>
    </row>
    <row r="82" spans="1:28" ht="48" customHeight="1" x14ac:dyDescent="0.25">
      <c r="A82" s="57"/>
      <c r="B82" s="104" t="s">
        <v>225</v>
      </c>
      <c r="C82" s="111">
        <f t="shared" ref="C82:Z82" si="27">SUM(C83:C92)</f>
        <v>70332.91</v>
      </c>
      <c r="D82" s="111">
        <f t="shared" si="27"/>
        <v>59763.329999999994</v>
      </c>
      <c r="E82" s="111">
        <f t="shared" si="27"/>
        <v>9240.02</v>
      </c>
      <c r="F82" s="111">
        <f t="shared" si="27"/>
        <v>1329.56</v>
      </c>
      <c r="G82" s="111">
        <f t="shared" si="27"/>
        <v>172.94</v>
      </c>
      <c r="H82" s="111">
        <f t="shared" si="27"/>
        <v>156.34</v>
      </c>
      <c r="I82" s="111">
        <f t="shared" si="27"/>
        <v>0</v>
      </c>
      <c r="J82" s="111">
        <f t="shared" si="27"/>
        <v>0</v>
      </c>
      <c r="K82" s="111">
        <f t="shared" si="27"/>
        <v>15872.03</v>
      </c>
      <c r="L82" s="111">
        <f t="shared" si="27"/>
        <v>12720.76</v>
      </c>
      <c r="M82" s="111">
        <f t="shared" si="27"/>
        <v>2195.21</v>
      </c>
      <c r="N82" s="111">
        <f t="shared" si="27"/>
        <v>956.06</v>
      </c>
      <c r="O82" s="111">
        <f t="shared" si="27"/>
        <v>7453.59</v>
      </c>
      <c r="P82" s="111">
        <f t="shared" si="27"/>
        <v>2497.2800000000002</v>
      </c>
      <c r="Q82" s="111">
        <f t="shared" si="27"/>
        <v>0</v>
      </c>
      <c r="R82" s="111">
        <f t="shared" si="27"/>
        <v>0</v>
      </c>
      <c r="S82" s="111">
        <f t="shared" si="27"/>
        <v>0</v>
      </c>
      <c r="T82" s="111">
        <f t="shared" si="27"/>
        <v>938.91000000000008</v>
      </c>
      <c r="U82" s="111">
        <f t="shared" si="27"/>
        <v>1143.1600000000001</v>
      </c>
      <c r="V82" s="111">
        <f t="shared" si="27"/>
        <v>2009.52</v>
      </c>
      <c r="W82" s="111">
        <f t="shared" si="27"/>
        <v>864.72</v>
      </c>
      <c r="X82" s="111">
        <f t="shared" si="27"/>
        <v>1252.03</v>
      </c>
      <c r="Y82" s="111">
        <f t="shared" si="27"/>
        <v>1195.79</v>
      </c>
      <c r="Z82" s="111">
        <f t="shared" si="27"/>
        <v>179.93</v>
      </c>
      <c r="AA82" s="111">
        <f t="shared" si="23"/>
        <v>56.240000000000009</v>
      </c>
      <c r="AB82" s="111">
        <f>SUM(AB83:AB92)</f>
        <v>56.239999999999995</v>
      </c>
    </row>
    <row r="83" spans="1:28" ht="48" customHeight="1" x14ac:dyDescent="0.25">
      <c r="A83" s="56">
        <v>65</v>
      </c>
      <c r="B83" s="107" t="s">
        <v>226</v>
      </c>
      <c r="C83" s="112">
        <f t="shared" ref="C83:C92" si="28">IFERROR(D83+E83+F83,0)</f>
        <v>4201.12</v>
      </c>
      <c r="D83" s="112">
        <v>4156.07</v>
      </c>
      <c r="E83" s="112">
        <v>45.05</v>
      </c>
      <c r="F83" s="112">
        <v>0</v>
      </c>
      <c r="G83" s="118">
        <v>0</v>
      </c>
      <c r="H83" s="112">
        <v>0</v>
      </c>
      <c r="I83" s="112">
        <v>0</v>
      </c>
      <c r="J83" s="112">
        <v>0</v>
      </c>
      <c r="K83" s="112">
        <f t="shared" ref="K83:K92" si="29">IFERROR(L83+M83+N83,0)</f>
        <v>718.2</v>
      </c>
      <c r="L83" s="112">
        <v>710.35</v>
      </c>
      <c r="M83" s="112">
        <v>7.85</v>
      </c>
      <c r="N83" s="112">
        <v>0</v>
      </c>
      <c r="O83" s="112">
        <f t="shared" ref="O83:O92" si="30">SUM(P83:W83)</f>
        <v>428.22999999999996</v>
      </c>
      <c r="P83" s="112">
        <v>221.22</v>
      </c>
      <c r="Q83" s="112">
        <v>0</v>
      </c>
      <c r="R83" s="112">
        <v>0</v>
      </c>
      <c r="S83" s="112">
        <v>0</v>
      </c>
      <c r="T83" s="112">
        <v>0</v>
      </c>
      <c r="U83" s="112">
        <v>0</v>
      </c>
      <c r="V83" s="112">
        <v>171.31</v>
      </c>
      <c r="W83" s="112">
        <v>35.700000000000003</v>
      </c>
      <c r="X83" s="112">
        <v>59.97</v>
      </c>
      <c r="Y83" s="112">
        <v>3.74</v>
      </c>
      <c r="Z83" s="112">
        <v>3.2</v>
      </c>
      <c r="AA83" s="112">
        <f t="shared" si="23"/>
        <v>56.23</v>
      </c>
      <c r="AB83" s="112">
        <v>56.23</v>
      </c>
    </row>
    <row r="84" spans="1:28" ht="48" customHeight="1" x14ac:dyDescent="0.25">
      <c r="A84" s="105">
        <v>66</v>
      </c>
      <c r="B84" s="107" t="s">
        <v>227</v>
      </c>
      <c r="C84" s="112">
        <f t="shared" si="28"/>
        <v>14654.660000000002</v>
      </c>
      <c r="D84" s="112">
        <v>13190.44</v>
      </c>
      <c r="E84" s="112">
        <v>1014.68</v>
      </c>
      <c r="F84" s="112">
        <v>449.54</v>
      </c>
      <c r="G84" s="118">
        <v>172.94</v>
      </c>
      <c r="H84" s="112">
        <v>126.22</v>
      </c>
      <c r="I84" s="112">
        <v>0</v>
      </c>
      <c r="J84" s="112">
        <v>0</v>
      </c>
      <c r="K84" s="112">
        <f t="shared" si="29"/>
        <v>4816.54</v>
      </c>
      <c r="L84" s="112">
        <v>3859.48</v>
      </c>
      <c r="M84" s="112">
        <v>599.17999999999995</v>
      </c>
      <c r="N84" s="112">
        <v>357.88</v>
      </c>
      <c r="O84" s="112">
        <f t="shared" si="30"/>
        <v>1157.55</v>
      </c>
      <c r="P84" s="112">
        <v>445.43</v>
      </c>
      <c r="Q84" s="112">
        <v>0</v>
      </c>
      <c r="R84" s="112">
        <v>0</v>
      </c>
      <c r="S84" s="112">
        <v>0</v>
      </c>
      <c r="T84" s="112">
        <v>0</v>
      </c>
      <c r="U84" s="112">
        <v>317.67</v>
      </c>
      <c r="V84" s="112">
        <v>191.9</v>
      </c>
      <c r="W84" s="112">
        <v>202.55</v>
      </c>
      <c r="X84" s="112">
        <v>226.4</v>
      </c>
      <c r="Y84" s="112">
        <v>226.4</v>
      </c>
      <c r="Z84" s="112">
        <v>33.299999999999997</v>
      </c>
      <c r="AA84" s="112">
        <f t="shared" si="23"/>
        <v>0</v>
      </c>
      <c r="AB84" s="112">
        <v>0</v>
      </c>
    </row>
    <row r="85" spans="1:28" ht="48" customHeight="1" x14ac:dyDescent="0.25">
      <c r="A85" s="56">
        <v>67</v>
      </c>
      <c r="B85" s="106" t="s">
        <v>228</v>
      </c>
      <c r="C85" s="112">
        <f t="shared" si="28"/>
        <v>18362.66</v>
      </c>
      <c r="D85" s="112">
        <v>15451.72</v>
      </c>
      <c r="E85" s="112">
        <v>2783.86</v>
      </c>
      <c r="F85" s="112">
        <v>127.08</v>
      </c>
      <c r="G85" s="118">
        <v>0</v>
      </c>
      <c r="H85" s="112">
        <v>13.43</v>
      </c>
      <c r="I85" s="112">
        <v>0</v>
      </c>
      <c r="J85" s="112">
        <v>0</v>
      </c>
      <c r="K85" s="112">
        <f t="shared" si="29"/>
        <v>3628.3999999999996</v>
      </c>
      <c r="L85" s="112">
        <v>2949.1</v>
      </c>
      <c r="M85" s="112">
        <v>552.22</v>
      </c>
      <c r="N85" s="112">
        <v>127.08</v>
      </c>
      <c r="O85" s="112">
        <f t="shared" si="30"/>
        <v>2249.58</v>
      </c>
      <c r="P85" s="112">
        <v>1107.73</v>
      </c>
      <c r="Q85" s="112">
        <v>0</v>
      </c>
      <c r="R85" s="112">
        <v>0</v>
      </c>
      <c r="S85" s="112">
        <v>0</v>
      </c>
      <c r="T85" s="112">
        <v>164.61</v>
      </c>
      <c r="U85" s="112">
        <v>134.35</v>
      </c>
      <c r="V85" s="112">
        <v>640.01</v>
      </c>
      <c r="W85" s="112">
        <v>202.88</v>
      </c>
      <c r="X85" s="112">
        <v>367.8</v>
      </c>
      <c r="Y85" s="112">
        <v>367.8</v>
      </c>
      <c r="Z85" s="112">
        <v>46.99</v>
      </c>
      <c r="AA85" s="112">
        <f t="shared" si="23"/>
        <v>0</v>
      </c>
      <c r="AB85" s="112">
        <v>0</v>
      </c>
    </row>
    <row r="86" spans="1:28" ht="48" customHeight="1" x14ac:dyDescent="0.25">
      <c r="A86" s="56">
        <v>68</v>
      </c>
      <c r="B86" s="106" t="s">
        <v>229</v>
      </c>
      <c r="C86" s="112">
        <f t="shared" si="28"/>
        <v>18345.82</v>
      </c>
      <c r="D86" s="112">
        <v>13011.53</v>
      </c>
      <c r="E86" s="112">
        <v>5153.8500000000004</v>
      </c>
      <c r="F86" s="112">
        <v>180.44</v>
      </c>
      <c r="G86" s="118">
        <v>0</v>
      </c>
      <c r="H86" s="112">
        <v>0</v>
      </c>
      <c r="I86" s="112">
        <v>0</v>
      </c>
      <c r="J86" s="112">
        <v>0</v>
      </c>
      <c r="K86" s="112">
        <f t="shared" si="29"/>
        <v>3457.8199999999997</v>
      </c>
      <c r="L86" s="112">
        <v>2439.6999999999998</v>
      </c>
      <c r="M86" s="112">
        <v>983.54</v>
      </c>
      <c r="N86" s="112">
        <v>34.58</v>
      </c>
      <c r="O86" s="112">
        <f t="shared" si="30"/>
        <v>1899.79</v>
      </c>
      <c r="P86" s="112">
        <v>240.2</v>
      </c>
      <c r="Q86" s="112">
        <v>0</v>
      </c>
      <c r="R86" s="112">
        <v>0</v>
      </c>
      <c r="S86" s="112">
        <v>0</v>
      </c>
      <c r="T86" s="112">
        <v>674.32</v>
      </c>
      <c r="U86" s="112">
        <v>410.12</v>
      </c>
      <c r="V86" s="112">
        <v>340.4</v>
      </c>
      <c r="W86" s="112">
        <v>234.75</v>
      </c>
      <c r="X86" s="112">
        <v>541.13</v>
      </c>
      <c r="Y86" s="112">
        <v>541.13</v>
      </c>
      <c r="Z86" s="112">
        <v>60.26</v>
      </c>
      <c r="AA86" s="112">
        <f t="shared" si="23"/>
        <v>0</v>
      </c>
      <c r="AB86" s="112">
        <v>0</v>
      </c>
    </row>
    <row r="87" spans="1:28" ht="48" customHeight="1" x14ac:dyDescent="0.25">
      <c r="A87" s="56">
        <v>69</v>
      </c>
      <c r="B87" s="106" t="s">
        <v>230</v>
      </c>
      <c r="C87" s="112">
        <f t="shared" si="28"/>
        <v>4093.3199999999997</v>
      </c>
      <c r="D87" s="112">
        <v>3855.83</v>
      </c>
      <c r="E87" s="112">
        <v>0</v>
      </c>
      <c r="F87" s="112">
        <v>237.49</v>
      </c>
      <c r="G87" s="118">
        <v>0</v>
      </c>
      <c r="H87" s="112">
        <v>0</v>
      </c>
      <c r="I87" s="112">
        <v>0</v>
      </c>
      <c r="J87" s="112">
        <v>0</v>
      </c>
      <c r="K87" s="112">
        <f t="shared" si="29"/>
        <v>867.79000000000008</v>
      </c>
      <c r="L87" s="112">
        <v>759.32</v>
      </c>
      <c r="M87" s="112">
        <v>0</v>
      </c>
      <c r="N87" s="112">
        <v>108.47</v>
      </c>
      <c r="O87" s="112">
        <f t="shared" si="30"/>
        <v>591.1400000000001</v>
      </c>
      <c r="P87" s="112">
        <v>26.08</v>
      </c>
      <c r="Q87" s="112">
        <v>0</v>
      </c>
      <c r="R87" s="112">
        <v>0</v>
      </c>
      <c r="S87" s="112">
        <v>0</v>
      </c>
      <c r="T87" s="112">
        <v>20.149999999999999</v>
      </c>
      <c r="U87" s="112">
        <v>270.74</v>
      </c>
      <c r="V87" s="112">
        <v>272.17</v>
      </c>
      <c r="W87" s="112">
        <v>2</v>
      </c>
      <c r="X87" s="112">
        <v>11.24</v>
      </c>
      <c r="Y87" s="112">
        <v>11.24</v>
      </c>
      <c r="Z87" s="112">
        <v>11.24</v>
      </c>
      <c r="AA87" s="112">
        <f t="shared" si="23"/>
        <v>0</v>
      </c>
      <c r="AB87" s="112">
        <v>0</v>
      </c>
    </row>
    <row r="88" spans="1:28" ht="48" customHeight="1" x14ac:dyDescent="0.25">
      <c r="A88" s="105">
        <v>70</v>
      </c>
      <c r="B88" s="107" t="s">
        <v>231</v>
      </c>
      <c r="C88" s="112">
        <f t="shared" si="28"/>
        <v>3292.97</v>
      </c>
      <c r="D88" s="112">
        <v>3195.74</v>
      </c>
      <c r="E88" s="112">
        <v>63.93</v>
      </c>
      <c r="F88" s="112">
        <v>33.299999999999997</v>
      </c>
      <c r="G88" s="118">
        <v>0</v>
      </c>
      <c r="H88" s="112">
        <v>16.690000000000001</v>
      </c>
      <c r="I88" s="112">
        <v>0</v>
      </c>
      <c r="J88" s="112">
        <v>0</v>
      </c>
      <c r="K88" s="112">
        <f t="shared" si="29"/>
        <v>804.91000000000008</v>
      </c>
      <c r="L88" s="112">
        <v>757.44</v>
      </c>
      <c r="M88" s="112">
        <v>15.16</v>
      </c>
      <c r="N88" s="112">
        <v>32.31</v>
      </c>
      <c r="O88" s="112">
        <f t="shared" si="30"/>
        <v>152.85</v>
      </c>
      <c r="P88" s="112">
        <v>29.87</v>
      </c>
      <c r="Q88" s="112">
        <v>0</v>
      </c>
      <c r="R88" s="112">
        <v>0</v>
      </c>
      <c r="S88" s="112">
        <v>0</v>
      </c>
      <c r="T88" s="112">
        <v>0</v>
      </c>
      <c r="U88" s="112">
        <v>0</v>
      </c>
      <c r="V88" s="112">
        <v>67.97</v>
      </c>
      <c r="W88" s="112">
        <v>55.01</v>
      </c>
      <c r="X88" s="112">
        <v>9.5500000000000007</v>
      </c>
      <c r="Y88" s="112">
        <v>9.5399999999999991</v>
      </c>
      <c r="Z88" s="112">
        <v>7.95</v>
      </c>
      <c r="AA88" s="112">
        <f t="shared" si="23"/>
        <v>1.0000000000001563E-2</v>
      </c>
      <c r="AB88" s="112">
        <v>0.01</v>
      </c>
    </row>
    <row r="89" spans="1:28" ht="48" customHeight="1" x14ac:dyDescent="0.25">
      <c r="A89" s="105">
        <v>71</v>
      </c>
      <c r="B89" s="107" t="s">
        <v>232</v>
      </c>
      <c r="C89" s="112">
        <f t="shared" si="28"/>
        <v>391.72999999999996</v>
      </c>
      <c r="D89" s="112">
        <v>382.34</v>
      </c>
      <c r="E89" s="112">
        <v>5.15</v>
      </c>
      <c r="F89" s="112">
        <v>4.24</v>
      </c>
      <c r="G89" s="118">
        <v>0</v>
      </c>
      <c r="H89" s="112">
        <v>0</v>
      </c>
      <c r="I89" s="112">
        <v>0</v>
      </c>
      <c r="J89" s="112">
        <v>0</v>
      </c>
      <c r="K89" s="112">
        <f t="shared" si="29"/>
        <v>63</v>
      </c>
      <c r="L89" s="112">
        <v>56.91</v>
      </c>
      <c r="M89" s="112">
        <v>5.13</v>
      </c>
      <c r="N89" s="112">
        <v>0.96</v>
      </c>
      <c r="O89" s="112">
        <f t="shared" si="30"/>
        <v>40.239999999999995</v>
      </c>
      <c r="P89" s="112">
        <v>21.13</v>
      </c>
      <c r="Q89" s="112">
        <v>0</v>
      </c>
      <c r="R89" s="112">
        <v>0</v>
      </c>
      <c r="S89" s="112">
        <v>0</v>
      </c>
      <c r="T89" s="112">
        <v>0</v>
      </c>
      <c r="U89" s="112">
        <v>5.77</v>
      </c>
      <c r="V89" s="112">
        <v>13.34</v>
      </c>
      <c r="W89" s="112">
        <v>0</v>
      </c>
      <c r="X89" s="112">
        <v>6.08</v>
      </c>
      <c r="Y89" s="112">
        <v>6.08</v>
      </c>
      <c r="Z89" s="112">
        <v>0.56999999999999995</v>
      </c>
      <c r="AA89" s="112">
        <f t="shared" si="23"/>
        <v>0</v>
      </c>
      <c r="AB89" s="112">
        <v>0</v>
      </c>
    </row>
    <row r="90" spans="1:28" ht="48" customHeight="1" x14ac:dyDescent="0.25">
      <c r="A90" s="105">
        <v>72</v>
      </c>
      <c r="B90" s="107" t="s">
        <v>233</v>
      </c>
      <c r="C90" s="112">
        <f t="shared" si="28"/>
        <v>497.8</v>
      </c>
      <c r="D90" s="112">
        <v>491.95</v>
      </c>
      <c r="E90" s="112">
        <v>5.85</v>
      </c>
      <c r="F90" s="112">
        <v>0</v>
      </c>
      <c r="G90" s="118">
        <v>0</v>
      </c>
      <c r="H90" s="112">
        <v>0</v>
      </c>
      <c r="I90" s="112">
        <v>0</v>
      </c>
      <c r="J90" s="112">
        <v>0</v>
      </c>
      <c r="K90" s="112">
        <f t="shared" si="29"/>
        <v>4.51</v>
      </c>
      <c r="L90" s="112">
        <v>4.01</v>
      </c>
      <c r="M90" s="112">
        <v>0.5</v>
      </c>
      <c r="N90" s="112">
        <v>0</v>
      </c>
      <c r="O90" s="112">
        <f t="shared" si="30"/>
        <v>4.51</v>
      </c>
      <c r="P90" s="112">
        <v>0</v>
      </c>
      <c r="Q90" s="112">
        <v>0</v>
      </c>
      <c r="R90" s="112">
        <v>0</v>
      </c>
      <c r="S90" s="112">
        <v>0</v>
      </c>
      <c r="T90" s="112">
        <v>0</v>
      </c>
      <c r="U90" s="112">
        <v>4.51</v>
      </c>
      <c r="V90" s="112">
        <v>0</v>
      </c>
      <c r="W90" s="112">
        <v>0</v>
      </c>
      <c r="X90" s="112">
        <v>0.36</v>
      </c>
      <c r="Y90" s="112">
        <v>0.36</v>
      </c>
      <c r="Z90" s="112">
        <v>0.36</v>
      </c>
      <c r="AA90" s="112">
        <f t="shared" si="23"/>
        <v>0</v>
      </c>
      <c r="AB90" s="112">
        <v>0</v>
      </c>
    </row>
    <row r="91" spans="1:28" ht="48" customHeight="1" x14ac:dyDescent="0.25">
      <c r="A91" s="105">
        <v>73</v>
      </c>
      <c r="B91" s="106" t="s">
        <v>234</v>
      </c>
      <c r="C91" s="112">
        <f t="shared" si="28"/>
        <v>752.31000000000006</v>
      </c>
      <c r="D91" s="112">
        <v>731.13</v>
      </c>
      <c r="E91" s="112">
        <v>3.84</v>
      </c>
      <c r="F91" s="112">
        <v>17.34</v>
      </c>
      <c r="G91" s="118">
        <v>0</v>
      </c>
      <c r="H91" s="112">
        <v>0</v>
      </c>
      <c r="I91" s="112">
        <v>0</v>
      </c>
      <c r="J91" s="112">
        <v>0</v>
      </c>
      <c r="K91" s="112">
        <f t="shared" si="29"/>
        <v>214.78</v>
      </c>
      <c r="L91" s="112">
        <v>198.98</v>
      </c>
      <c r="M91" s="112">
        <v>1.1499999999999999</v>
      </c>
      <c r="N91" s="112">
        <v>14.65</v>
      </c>
      <c r="O91" s="112">
        <f t="shared" si="30"/>
        <v>113.53</v>
      </c>
      <c r="P91" s="112">
        <v>0</v>
      </c>
      <c r="Q91" s="112">
        <v>0</v>
      </c>
      <c r="R91" s="112">
        <v>0</v>
      </c>
      <c r="S91" s="112">
        <v>0</v>
      </c>
      <c r="T91" s="112">
        <v>79.83</v>
      </c>
      <c r="U91" s="112">
        <v>0</v>
      </c>
      <c r="V91" s="112">
        <v>24.47</v>
      </c>
      <c r="W91" s="112">
        <v>9.23</v>
      </c>
      <c r="X91" s="112">
        <v>14.73</v>
      </c>
      <c r="Y91" s="112">
        <v>14.73</v>
      </c>
      <c r="Z91" s="112">
        <v>1.29</v>
      </c>
      <c r="AA91" s="112">
        <f t="shared" si="23"/>
        <v>0</v>
      </c>
      <c r="AB91" s="112">
        <v>0</v>
      </c>
    </row>
    <row r="92" spans="1:28" ht="48" customHeight="1" x14ac:dyDescent="0.25">
      <c r="A92" s="105">
        <v>74</v>
      </c>
      <c r="B92" s="106" t="s">
        <v>235</v>
      </c>
      <c r="C92" s="112">
        <f t="shared" si="28"/>
        <v>5740.52</v>
      </c>
      <c r="D92" s="112">
        <v>5296.58</v>
      </c>
      <c r="E92" s="112">
        <v>163.81</v>
      </c>
      <c r="F92" s="112">
        <v>280.13</v>
      </c>
      <c r="G92" s="118">
        <v>0</v>
      </c>
      <c r="H92" s="112">
        <v>0</v>
      </c>
      <c r="I92" s="112">
        <v>0</v>
      </c>
      <c r="J92" s="112">
        <v>0</v>
      </c>
      <c r="K92" s="112">
        <f t="shared" si="29"/>
        <v>1296.08</v>
      </c>
      <c r="L92" s="112">
        <v>985.47</v>
      </c>
      <c r="M92" s="112">
        <v>30.48</v>
      </c>
      <c r="N92" s="112">
        <v>280.13</v>
      </c>
      <c r="O92" s="112">
        <f t="shared" si="30"/>
        <v>816.17</v>
      </c>
      <c r="P92" s="112">
        <v>405.62</v>
      </c>
      <c r="Q92" s="112">
        <v>0</v>
      </c>
      <c r="R92" s="112">
        <v>0</v>
      </c>
      <c r="S92" s="112">
        <v>0</v>
      </c>
      <c r="T92" s="112">
        <v>0</v>
      </c>
      <c r="U92" s="112">
        <v>0</v>
      </c>
      <c r="V92" s="112">
        <v>287.95</v>
      </c>
      <c r="W92" s="112">
        <v>122.6</v>
      </c>
      <c r="X92" s="112">
        <v>14.77</v>
      </c>
      <c r="Y92" s="112">
        <v>14.77</v>
      </c>
      <c r="Z92" s="112">
        <v>14.77</v>
      </c>
      <c r="AA92" s="112">
        <f t="shared" si="23"/>
        <v>0</v>
      </c>
      <c r="AB92" s="112">
        <v>0</v>
      </c>
    </row>
    <row r="93" spans="1:28" ht="48" customHeight="1" x14ac:dyDescent="0.25">
      <c r="A93" s="57"/>
      <c r="B93" s="104" t="s">
        <v>236</v>
      </c>
      <c r="C93" s="111">
        <f t="shared" ref="C93:Z93" si="31">SUM(C94:C104)</f>
        <v>150252.62</v>
      </c>
      <c r="D93" s="111">
        <f t="shared" si="31"/>
        <v>109978.63999999998</v>
      </c>
      <c r="E93" s="111">
        <f t="shared" si="31"/>
        <v>39487.699999999997</v>
      </c>
      <c r="F93" s="111">
        <f t="shared" si="31"/>
        <v>786.28</v>
      </c>
      <c r="G93" s="111">
        <f t="shared" si="31"/>
        <v>0</v>
      </c>
      <c r="H93" s="111">
        <f t="shared" si="31"/>
        <v>48.099999999999994</v>
      </c>
      <c r="I93" s="111">
        <f t="shared" si="31"/>
        <v>0</v>
      </c>
      <c r="J93" s="111">
        <f t="shared" si="31"/>
        <v>0</v>
      </c>
      <c r="K93" s="111">
        <f t="shared" si="31"/>
        <v>36788.159999999996</v>
      </c>
      <c r="L93" s="111">
        <f t="shared" si="31"/>
        <v>28439.27</v>
      </c>
      <c r="M93" s="111">
        <f t="shared" si="31"/>
        <v>7806.0599999999995</v>
      </c>
      <c r="N93" s="111">
        <f t="shared" si="31"/>
        <v>542.82999999999993</v>
      </c>
      <c r="O93" s="111">
        <f t="shared" si="31"/>
        <v>13561.49</v>
      </c>
      <c r="P93" s="111">
        <f t="shared" si="31"/>
        <v>1887.5700000000002</v>
      </c>
      <c r="Q93" s="111">
        <f t="shared" si="31"/>
        <v>0</v>
      </c>
      <c r="R93" s="111">
        <f t="shared" si="31"/>
        <v>0</v>
      </c>
      <c r="S93" s="111">
        <f t="shared" si="31"/>
        <v>0</v>
      </c>
      <c r="T93" s="111">
        <f t="shared" si="31"/>
        <v>211.64</v>
      </c>
      <c r="U93" s="111">
        <f t="shared" si="31"/>
        <v>8905.2899999999991</v>
      </c>
      <c r="V93" s="111">
        <f t="shared" si="31"/>
        <v>1028.72</v>
      </c>
      <c r="W93" s="111">
        <f t="shared" si="31"/>
        <v>1528.27</v>
      </c>
      <c r="X93" s="111">
        <f t="shared" si="31"/>
        <v>3273.2700000000004</v>
      </c>
      <c r="Y93" s="111">
        <f t="shared" si="31"/>
        <v>1703.52</v>
      </c>
      <c r="Z93" s="111">
        <f t="shared" si="31"/>
        <v>779.7600000000001</v>
      </c>
      <c r="AA93" s="111">
        <f t="shared" si="23"/>
        <v>1569.7500000000005</v>
      </c>
      <c r="AB93" s="111">
        <f>SUM(AB94:AB104)</f>
        <v>0</v>
      </c>
    </row>
    <row r="94" spans="1:28" ht="48" customHeight="1" x14ac:dyDescent="0.25">
      <c r="A94" s="105">
        <v>75</v>
      </c>
      <c r="B94" s="106" t="s">
        <v>237</v>
      </c>
      <c r="C94" s="112">
        <f t="shared" ref="C94:C104" si="32">IFERROR(D94+E94+F94,0)</f>
        <v>7120.52</v>
      </c>
      <c r="D94" s="112">
        <v>6852.04</v>
      </c>
      <c r="E94" s="112">
        <v>211.92</v>
      </c>
      <c r="F94" s="112">
        <v>56.56</v>
      </c>
      <c r="G94" s="118">
        <v>0</v>
      </c>
      <c r="H94" s="112">
        <v>0</v>
      </c>
      <c r="I94" s="112">
        <v>0</v>
      </c>
      <c r="J94" s="112">
        <v>0</v>
      </c>
      <c r="K94" s="112">
        <f t="shared" ref="K94:K104" si="33">IFERROR(L94+M94+N94,0)</f>
        <v>1794.0099999999998</v>
      </c>
      <c r="L94" s="112">
        <v>1685.33</v>
      </c>
      <c r="M94" s="112">
        <v>52.12</v>
      </c>
      <c r="N94" s="112">
        <v>56.56</v>
      </c>
      <c r="O94" s="112">
        <f t="shared" ref="O94:O104" si="34">SUM(P94:W94)</f>
        <v>796.32999999999993</v>
      </c>
      <c r="P94" s="112">
        <v>145.63999999999999</v>
      </c>
      <c r="Q94" s="112">
        <v>0</v>
      </c>
      <c r="R94" s="112">
        <v>0</v>
      </c>
      <c r="S94" s="112">
        <v>0</v>
      </c>
      <c r="T94" s="112">
        <v>0</v>
      </c>
      <c r="U94" s="112">
        <v>479.67</v>
      </c>
      <c r="V94" s="112">
        <v>11.49</v>
      </c>
      <c r="W94" s="112">
        <v>159.53</v>
      </c>
      <c r="X94" s="112">
        <v>87.74</v>
      </c>
      <c r="Y94" s="112">
        <v>87.74</v>
      </c>
      <c r="Z94" s="112">
        <v>36.25</v>
      </c>
      <c r="AA94" s="112">
        <f t="shared" si="23"/>
        <v>0</v>
      </c>
      <c r="AB94" s="112">
        <v>0</v>
      </c>
    </row>
    <row r="95" spans="1:28" ht="48" customHeight="1" x14ac:dyDescent="0.25">
      <c r="A95" s="105">
        <v>76</v>
      </c>
      <c r="B95" s="107" t="s">
        <v>238</v>
      </c>
      <c r="C95" s="112">
        <f t="shared" si="32"/>
        <v>3365.82</v>
      </c>
      <c r="D95" s="112">
        <v>3331.83</v>
      </c>
      <c r="E95" s="112">
        <v>33.65</v>
      </c>
      <c r="F95" s="112">
        <v>0.34</v>
      </c>
      <c r="G95" s="118">
        <v>0</v>
      </c>
      <c r="H95" s="112">
        <v>40.06</v>
      </c>
      <c r="I95" s="112">
        <v>0</v>
      </c>
      <c r="J95" s="112">
        <v>0</v>
      </c>
      <c r="K95" s="112">
        <f t="shared" si="33"/>
        <v>251.89000000000001</v>
      </c>
      <c r="L95" s="112">
        <v>249.34</v>
      </c>
      <c r="M95" s="112">
        <v>2.52</v>
      </c>
      <c r="N95" s="112">
        <v>0.03</v>
      </c>
      <c r="O95" s="112">
        <f t="shared" si="34"/>
        <v>31.48</v>
      </c>
      <c r="P95" s="112">
        <v>0</v>
      </c>
      <c r="Q95" s="112">
        <v>0</v>
      </c>
      <c r="R95" s="112">
        <v>0</v>
      </c>
      <c r="S95" s="112">
        <v>0</v>
      </c>
      <c r="T95" s="112">
        <v>0</v>
      </c>
      <c r="U95" s="112">
        <v>0</v>
      </c>
      <c r="V95" s="112">
        <v>19.93</v>
      </c>
      <c r="W95" s="112">
        <v>11.55</v>
      </c>
      <c r="X95" s="112">
        <v>2.54</v>
      </c>
      <c r="Y95" s="112">
        <v>2.54</v>
      </c>
      <c r="Z95" s="112">
        <v>2.54</v>
      </c>
      <c r="AA95" s="112">
        <f t="shared" si="23"/>
        <v>0</v>
      </c>
      <c r="AB95" s="112">
        <v>0</v>
      </c>
    </row>
    <row r="96" spans="1:28" ht="48" customHeight="1" x14ac:dyDescent="0.25">
      <c r="A96" s="105">
        <v>77</v>
      </c>
      <c r="B96" s="107" t="s">
        <v>239</v>
      </c>
      <c r="C96" s="112">
        <f t="shared" si="32"/>
        <v>5836.39</v>
      </c>
      <c r="D96" s="112">
        <v>4102.6000000000004</v>
      </c>
      <c r="E96" s="112">
        <v>1725.76</v>
      </c>
      <c r="F96" s="112">
        <v>8.0299999999999994</v>
      </c>
      <c r="G96" s="118">
        <v>0</v>
      </c>
      <c r="H96" s="112">
        <v>2.48</v>
      </c>
      <c r="I96" s="112">
        <v>0</v>
      </c>
      <c r="J96" s="112">
        <v>0</v>
      </c>
      <c r="K96" s="112">
        <f t="shared" si="33"/>
        <v>800.44</v>
      </c>
      <c r="L96" s="112">
        <v>536.45000000000005</v>
      </c>
      <c r="M96" s="112">
        <v>255.96</v>
      </c>
      <c r="N96" s="112">
        <v>8.0299999999999994</v>
      </c>
      <c r="O96" s="112">
        <f t="shared" si="34"/>
        <v>143.57</v>
      </c>
      <c r="P96" s="112">
        <v>0</v>
      </c>
      <c r="Q96" s="112">
        <v>0</v>
      </c>
      <c r="R96" s="112">
        <v>0</v>
      </c>
      <c r="S96" s="112">
        <v>0</v>
      </c>
      <c r="T96" s="112">
        <v>80.94</v>
      </c>
      <c r="U96" s="112">
        <v>0</v>
      </c>
      <c r="V96" s="112">
        <v>26.6</v>
      </c>
      <c r="W96" s="112">
        <v>36.03</v>
      </c>
      <c r="X96" s="112">
        <v>158.58000000000001</v>
      </c>
      <c r="Y96" s="112">
        <v>158.58000000000001</v>
      </c>
      <c r="Z96" s="112">
        <v>158.58000000000001</v>
      </c>
      <c r="AA96" s="112">
        <f t="shared" si="23"/>
        <v>0</v>
      </c>
      <c r="AB96" s="112">
        <v>0</v>
      </c>
    </row>
    <row r="97" spans="1:28" ht="48" customHeight="1" x14ac:dyDescent="0.25">
      <c r="A97" s="56">
        <v>78</v>
      </c>
      <c r="B97" s="107" t="s">
        <v>240</v>
      </c>
      <c r="C97" s="112">
        <f t="shared" si="32"/>
        <v>2316.1999999999998</v>
      </c>
      <c r="D97" s="112">
        <v>1407.33</v>
      </c>
      <c r="E97" s="112">
        <v>899.78</v>
      </c>
      <c r="F97" s="112">
        <v>9.09</v>
      </c>
      <c r="G97" s="118">
        <v>0</v>
      </c>
      <c r="H97" s="112">
        <v>0</v>
      </c>
      <c r="I97" s="112">
        <v>0</v>
      </c>
      <c r="J97" s="112">
        <v>0</v>
      </c>
      <c r="K97" s="112">
        <f t="shared" si="33"/>
        <v>1422.5800000000002</v>
      </c>
      <c r="L97" s="112">
        <v>804.12</v>
      </c>
      <c r="M97" s="112">
        <v>612.28</v>
      </c>
      <c r="N97" s="112">
        <v>6.18</v>
      </c>
      <c r="O97" s="112">
        <f t="shared" si="34"/>
        <v>409.12</v>
      </c>
      <c r="P97" s="112">
        <v>227.48</v>
      </c>
      <c r="Q97" s="112">
        <v>0</v>
      </c>
      <c r="R97" s="112">
        <v>0</v>
      </c>
      <c r="S97" s="112">
        <v>0</v>
      </c>
      <c r="T97" s="112">
        <v>0</v>
      </c>
      <c r="U97" s="112">
        <v>93.86</v>
      </c>
      <c r="V97" s="112">
        <v>0</v>
      </c>
      <c r="W97" s="112">
        <v>87.78</v>
      </c>
      <c r="X97" s="112">
        <v>265.41000000000003</v>
      </c>
      <c r="Y97" s="112">
        <v>265.41000000000003</v>
      </c>
      <c r="Z97" s="112">
        <v>2.62</v>
      </c>
      <c r="AA97" s="112">
        <f t="shared" si="23"/>
        <v>0</v>
      </c>
      <c r="AB97" s="112">
        <v>0</v>
      </c>
    </row>
    <row r="98" spans="1:28" ht="48" customHeight="1" x14ac:dyDescent="0.25">
      <c r="A98" s="105">
        <v>79</v>
      </c>
      <c r="B98" s="106" t="s">
        <v>241</v>
      </c>
      <c r="C98" s="112">
        <f t="shared" si="32"/>
        <v>533.39</v>
      </c>
      <c r="D98" s="112">
        <v>487.27</v>
      </c>
      <c r="E98" s="112">
        <v>46.08</v>
      </c>
      <c r="F98" s="112">
        <v>0.04</v>
      </c>
      <c r="G98" s="118">
        <v>0</v>
      </c>
      <c r="H98" s="112">
        <v>3.22</v>
      </c>
      <c r="I98" s="112">
        <v>0</v>
      </c>
      <c r="J98" s="112">
        <v>0</v>
      </c>
      <c r="K98" s="112">
        <f t="shared" si="33"/>
        <v>41.739999999999995</v>
      </c>
      <c r="L98" s="112">
        <v>40.869999999999997</v>
      </c>
      <c r="M98" s="112">
        <v>0.83</v>
      </c>
      <c r="N98" s="112">
        <v>0.04</v>
      </c>
      <c r="O98" s="112">
        <f t="shared" si="34"/>
        <v>41.739999999999995</v>
      </c>
      <c r="P98" s="112">
        <v>18.989999999999998</v>
      </c>
      <c r="Q98" s="112">
        <v>0</v>
      </c>
      <c r="R98" s="112">
        <v>0</v>
      </c>
      <c r="S98" s="112">
        <v>0</v>
      </c>
      <c r="T98" s="112">
        <v>0</v>
      </c>
      <c r="U98" s="112">
        <v>0</v>
      </c>
      <c r="V98" s="112">
        <v>0</v>
      </c>
      <c r="W98" s="112">
        <v>22.75</v>
      </c>
      <c r="X98" s="112">
        <v>0.83</v>
      </c>
      <c r="Y98" s="112">
        <v>0.83</v>
      </c>
      <c r="Z98" s="112">
        <v>0.83</v>
      </c>
      <c r="AA98" s="112">
        <f t="shared" si="23"/>
        <v>0</v>
      </c>
      <c r="AB98" s="112">
        <v>0</v>
      </c>
    </row>
    <row r="99" spans="1:28" ht="48" customHeight="1" x14ac:dyDescent="0.25">
      <c r="A99" s="105">
        <v>80</v>
      </c>
      <c r="B99" s="106" t="s">
        <v>242</v>
      </c>
      <c r="C99" s="112">
        <f t="shared" si="32"/>
        <v>5743.35</v>
      </c>
      <c r="D99" s="112">
        <v>5264.85</v>
      </c>
      <c r="E99" s="112">
        <v>472.81</v>
      </c>
      <c r="F99" s="112">
        <v>5.69</v>
      </c>
      <c r="G99" s="118">
        <v>0</v>
      </c>
      <c r="H99" s="112">
        <v>0</v>
      </c>
      <c r="I99" s="112">
        <v>0</v>
      </c>
      <c r="J99" s="112">
        <v>0</v>
      </c>
      <c r="K99" s="112">
        <f t="shared" si="33"/>
        <v>1807.86</v>
      </c>
      <c r="L99" s="112">
        <v>1408.07</v>
      </c>
      <c r="M99" s="112">
        <v>397.32</v>
      </c>
      <c r="N99" s="112">
        <v>2.4700000000000002</v>
      </c>
      <c r="O99" s="112">
        <f t="shared" si="34"/>
        <v>579.31999999999994</v>
      </c>
      <c r="P99" s="112">
        <v>463.38</v>
      </c>
      <c r="Q99" s="112">
        <v>0</v>
      </c>
      <c r="R99" s="112">
        <v>0</v>
      </c>
      <c r="S99" s="112">
        <v>0</v>
      </c>
      <c r="T99" s="112">
        <v>0</v>
      </c>
      <c r="U99" s="112">
        <v>0</v>
      </c>
      <c r="V99" s="112">
        <v>0</v>
      </c>
      <c r="W99" s="112">
        <v>115.94</v>
      </c>
      <c r="X99" s="112">
        <v>151.87</v>
      </c>
      <c r="Y99" s="112">
        <v>151.87</v>
      </c>
      <c r="Z99" s="112">
        <v>11.61</v>
      </c>
      <c r="AA99" s="112">
        <f t="shared" si="23"/>
        <v>0</v>
      </c>
      <c r="AB99" s="112">
        <v>0</v>
      </c>
    </row>
    <row r="100" spans="1:28" ht="48" customHeight="1" x14ac:dyDescent="0.25">
      <c r="A100" s="105">
        <v>81</v>
      </c>
      <c r="B100" s="107" t="s">
        <v>243</v>
      </c>
      <c r="C100" s="112">
        <f t="shared" si="32"/>
        <v>4412.33</v>
      </c>
      <c r="D100" s="112">
        <v>4324.09</v>
      </c>
      <c r="E100" s="112">
        <v>79.42</v>
      </c>
      <c r="F100" s="112">
        <v>8.82</v>
      </c>
      <c r="G100" s="118">
        <v>0</v>
      </c>
      <c r="H100" s="112">
        <v>0</v>
      </c>
      <c r="I100" s="112">
        <v>0</v>
      </c>
      <c r="J100" s="112">
        <v>0</v>
      </c>
      <c r="K100" s="112">
        <f t="shared" si="33"/>
        <v>720.42000000000007</v>
      </c>
      <c r="L100" s="112">
        <v>706.01</v>
      </c>
      <c r="M100" s="112">
        <v>12.97</v>
      </c>
      <c r="N100" s="112">
        <v>1.44</v>
      </c>
      <c r="O100" s="112">
        <f t="shared" si="34"/>
        <v>569.46</v>
      </c>
      <c r="P100" s="112">
        <v>330.96</v>
      </c>
      <c r="Q100" s="112">
        <v>0</v>
      </c>
      <c r="R100" s="112">
        <v>0</v>
      </c>
      <c r="S100" s="112">
        <v>0</v>
      </c>
      <c r="T100" s="112">
        <v>0</v>
      </c>
      <c r="U100" s="112">
        <v>0</v>
      </c>
      <c r="V100" s="112">
        <v>73.260000000000005</v>
      </c>
      <c r="W100" s="112">
        <v>165.24</v>
      </c>
      <c r="X100" s="112">
        <v>9.58</v>
      </c>
      <c r="Y100" s="112">
        <v>9.58</v>
      </c>
      <c r="Z100" s="112">
        <v>9.58</v>
      </c>
      <c r="AA100" s="112">
        <f t="shared" si="23"/>
        <v>0</v>
      </c>
      <c r="AB100" s="112">
        <v>0</v>
      </c>
    </row>
    <row r="101" spans="1:28" ht="48" customHeight="1" x14ac:dyDescent="0.25">
      <c r="A101" s="105">
        <v>82</v>
      </c>
      <c r="B101" s="106" t="s">
        <v>244</v>
      </c>
      <c r="C101" s="112">
        <f t="shared" si="32"/>
        <v>111940.51</v>
      </c>
      <c r="D101" s="112">
        <v>79491.73</v>
      </c>
      <c r="E101" s="112">
        <v>32448.78</v>
      </c>
      <c r="F101" s="112">
        <v>0</v>
      </c>
      <c r="G101" s="118">
        <v>0</v>
      </c>
      <c r="H101" s="112">
        <v>0</v>
      </c>
      <c r="I101" s="112">
        <v>0</v>
      </c>
      <c r="J101" s="112">
        <v>0</v>
      </c>
      <c r="K101" s="112">
        <f t="shared" si="33"/>
        <v>26211.87</v>
      </c>
      <c r="L101" s="112">
        <v>21356.09</v>
      </c>
      <c r="M101" s="112">
        <v>4855.78</v>
      </c>
      <c r="N101" s="112">
        <v>0</v>
      </c>
      <c r="O101" s="112">
        <f t="shared" si="34"/>
        <v>9708.74</v>
      </c>
      <c r="P101" s="112">
        <v>701.12</v>
      </c>
      <c r="Q101" s="112">
        <v>0</v>
      </c>
      <c r="R101" s="112">
        <v>0</v>
      </c>
      <c r="S101" s="112">
        <v>0</v>
      </c>
      <c r="T101" s="112">
        <v>0</v>
      </c>
      <c r="U101" s="112">
        <v>7408.4</v>
      </c>
      <c r="V101" s="112">
        <v>897.44</v>
      </c>
      <c r="W101" s="112">
        <v>701.78</v>
      </c>
      <c r="X101" s="112">
        <v>1279.81</v>
      </c>
      <c r="Y101" s="112">
        <v>57.19</v>
      </c>
      <c r="Z101" s="112">
        <v>50.11</v>
      </c>
      <c r="AA101" s="112">
        <f t="shared" si="23"/>
        <v>1222.6199999999999</v>
      </c>
      <c r="AB101" s="112">
        <v>0</v>
      </c>
    </row>
    <row r="102" spans="1:28" ht="48" customHeight="1" x14ac:dyDescent="0.25">
      <c r="A102" s="105">
        <v>83</v>
      </c>
      <c r="B102" s="106" t="s">
        <v>245</v>
      </c>
      <c r="C102" s="112">
        <f t="shared" si="32"/>
        <v>2604.8000000000002</v>
      </c>
      <c r="D102" s="112">
        <v>936.15</v>
      </c>
      <c r="E102" s="112">
        <v>1280.31</v>
      </c>
      <c r="F102" s="112">
        <v>388.34</v>
      </c>
      <c r="G102" s="118">
        <v>0</v>
      </c>
      <c r="H102" s="112">
        <v>0</v>
      </c>
      <c r="I102" s="112">
        <v>0</v>
      </c>
      <c r="J102" s="112">
        <v>0</v>
      </c>
      <c r="K102" s="112">
        <f t="shared" si="33"/>
        <v>2604.8000000000002</v>
      </c>
      <c r="L102" s="112">
        <v>936.15</v>
      </c>
      <c r="M102" s="112">
        <v>1280.31</v>
      </c>
      <c r="N102" s="112">
        <v>388.34</v>
      </c>
      <c r="O102" s="112">
        <f t="shared" si="34"/>
        <v>840.93000000000006</v>
      </c>
      <c r="P102" s="112">
        <v>0</v>
      </c>
      <c r="Q102" s="112">
        <v>0</v>
      </c>
      <c r="R102" s="112">
        <v>0</v>
      </c>
      <c r="S102" s="112">
        <v>0</v>
      </c>
      <c r="T102" s="112">
        <v>130.69999999999999</v>
      </c>
      <c r="U102" s="112">
        <v>710.23</v>
      </c>
      <c r="V102" s="112">
        <v>0</v>
      </c>
      <c r="W102" s="112">
        <v>0</v>
      </c>
      <c r="X102" s="112">
        <v>683.99</v>
      </c>
      <c r="Y102" s="112">
        <v>683.99</v>
      </c>
      <c r="Z102" s="112">
        <v>481.54</v>
      </c>
      <c r="AA102" s="112">
        <f t="shared" si="23"/>
        <v>0</v>
      </c>
      <c r="AB102" s="112">
        <v>0</v>
      </c>
    </row>
    <row r="103" spans="1:28" ht="48" customHeight="1" x14ac:dyDescent="0.25">
      <c r="A103" s="105">
        <v>84</v>
      </c>
      <c r="B103" s="107" t="s">
        <v>246</v>
      </c>
      <c r="C103" s="112">
        <f t="shared" si="32"/>
        <v>3758.2299999999996</v>
      </c>
      <c r="D103" s="112">
        <v>3345.52</v>
      </c>
      <c r="E103" s="112">
        <v>103.47</v>
      </c>
      <c r="F103" s="112">
        <v>309.24</v>
      </c>
      <c r="G103" s="118">
        <v>0</v>
      </c>
      <c r="H103" s="112">
        <v>2.34</v>
      </c>
      <c r="I103" s="112">
        <v>0</v>
      </c>
      <c r="J103" s="112">
        <v>0</v>
      </c>
      <c r="K103" s="112">
        <f t="shared" si="33"/>
        <v>695.6</v>
      </c>
      <c r="L103" s="112">
        <v>597.51</v>
      </c>
      <c r="M103" s="112">
        <v>18.48</v>
      </c>
      <c r="N103" s="112">
        <v>79.61</v>
      </c>
      <c r="O103" s="112">
        <f t="shared" si="34"/>
        <v>227.67</v>
      </c>
      <c r="P103" s="112">
        <v>0</v>
      </c>
      <c r="Q103" s="112">
        <v>0</v>
      </c>
      <c r="R103" s="112">
        <v>0</v>
      </c>
      <c r="S103" s="112">
        <v>0</v>
      </c>
      <c r="T103" s="112">
        <v>0</v>
      </c>
      <c r="U103" s="112">
        <v>0</v>
      </c>
      <c r="V103" s="112">
        <v>0</v>
      </c>
      <c r="W103" s="112">
        <v>227.67</v>
      </c>
      <c r="X103" s="112">
        <v>72.66</v>
      </c>
      <c r="Y103" s="112">
        <v>72.66</v>
      </c>
      <c r="Z103" s="112">
        <v>24.15</v>
      </c>
      <c r="AA103" s="112">
        <f t="shared" si="23"/>
        <v>0</v>
      </c>
      <c r="AB103" s="112">
        <v>0</v>
      </c>
    </row>
    <row r="104" spans="1:28" ht="48" customHeight="1" x14ac:dyDescent="0.25">
      <c r="A104" s="105">
        <v>85</v>
      </c>
      <c r="B104" s="107" t="s">
        <v>247</v>
      </c>
      <c r="C104" s="112">
        <f t="shared" si="32"/>
        <v>2621.08</v>
      </c>
      <c r="D104" s="112">
        <v>435.23</v>
      </c>
      <c r="E104" s="112">
        <v>2185.7199999999998</v>
      </c>
      <c r="F104" s="112">
        <v>0.13</v>
      </c>
      <c r="G104" s="118">
        <v>0</v>
      </c>
      <c r="H104" s="112">
        <v>0</v>
      </c>
      <c r="I104" s="112">
        <v>0</v>
      </c>
      <c r="J104" s="112">
        <v>0</v>
      </c>
      <c r="K104" s="112">
        <f t="shared" si="33"/>
        <v>436.95</v>
      </c>
      <c r="L104" s="112">
        <v>119.33</v>
      </c>
      <c r="M104" s="112">
        <v>317.49</v>
      </c>
      <c r="N104" s="112">
        <v>0.13</v>
      </c>
      <c r="O104" s="112">
        <f t="shared" si="34"/>
        <v>213.13</v>
      </c>
      <c r="P104" s="112">
        <v>0</v>
      </c>
      <c r="Q104" s="112">
        <v>0</v>
      </c>
      <c r="R104" s="112">
        <v>0</v>
      </c>
      <c r="S104" s="112">
        <v>0</v>
      </c>
      <c r="T104" s="112">
        <v>0</v>
      </c>
      <c r="U104" s="112">
        <v>213.13</v>
      </c>
      <c r="V104" s="112">
        <v>0</v>
      </c>
      <c r="W104" s="112">
        <v>0</v>
      </c>
      <c r="X104" s="112">
        <v>560.26</v>
      </c>
      <c r="Y104" s="112">
        <v>213.13</v>
      </c>
      <c r="Z104" s="112">
        <v>1.95</v>
      </c>
      <c r="AA104" s="112">
        <f t="shared" si="23"/>
        <v>347.13</v>
      </c>
      <c r="AB104" s="112">
        <v>0</v>
      </c>
    </row>
    <row r="105" spans="1:28" ht="48" customHeight="1" x14ac:dyDescent="0.25"/>
  </sheetData>
  <autoFilter ref="A10:AB104" xr:uid="{00000000-0009-0000-0000-00000F000000}"/>
  <mergeCells count="24">
    <mergeCell ref="X5:AB6"/>
    <mergeCell ref="L7:N7"/>
    <mergeCell ref="P7:S7"/>
    <mergeCell ref="T7:W7"/>
    <mergeCell ref="X7:X8"/>
    <mergeCell ref="Z7:Z8"/>
    <mergeCell ref="AA7:AA8"/>
    <mergeCell ref="Y7:Y8"/>
    <mergeCell ref="AA1:AB1"/>
    <mergeCell ref="A2:W2"/>
    <mergeCell ref="C4:E4"/>
    <mergeCell ref="Z4:AB4"/>
    <mergeCell ref="A5:A9"/>
    <mergeCell ref="B5:B9"/>
    <mergeCell ref="C5:F6"/>
    <mergeCell ref="K5:N6"/>
    <mergeCell ref="C7:C8"/>
    <mergeCell ref="D7:F7"/>
    <mergeCell ref="K7:K8"/>
    <mergeCell ref="G5:H7"/>
    <mergeCell ref="I5:J7"/>
    <mergeCell ref="P5:W6"/>
    <mergeCell ref="AB7:AB8"/>
    <mergeCell ref="O5:O8"/>
  </mergeCells>
  <pageMargins left="0.31496062992125984" right="0.31496062992125984" top="0.35433070866141736" bottom="0.35433070866141736" header="0.31496062992125984" footer="0.31496062992125984"/>
  <pageSetup paperSize="8" scale="1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G104"/>
  <sheetViews>
    <sheetView view="pageBreakPreview" zoomScale="35" zoomScaleNormal="60" zoomScaleSheetLayoutView="35" workbookViewId="0">
      <pane xSplit="2" ySplit="11" topLeftCell="C12" activePane="bottomRight" state="frozen"/>
      <selection activeCell="Q5" sqref="Q5:S5"/>
      <selection pane="topRight" activeCell="Q5" sqref="Q5:S5"/>
      <selection pane="bottomLeft" activeCell="Q5" sqref="Q5:S5"/>
      <selection pane="bottomRight" activeCell="Q5" sqref="Q5:S5"/>
    </sheetView>
  </sheetViews>
  <sheetFormatPr defaultColWidth="9.140625" defaultRowHeight="18.75" x14ac:dyDescent="0.3"/>
  <cols>
    <col min="1" max="1" width="15" style="35" customWidth="1"/>
    <col min="2" max="2" width="89.7109375" style="35" customWidth="1"/>
    <col min="3" max="25" width="50.7109375" style="35" customWidth="1"/>
    <col min="26" max="33" width="24.7109375" style="35" customWidth="1"/>
    <col min="34" max="16384" width="9.140625" style="35"/>
  </cols>
  <sheetData>
    <row r="1" spans="1:33" x14ac:dyDescent="0.3">
      <c r="A1" s="42"/>
      <c r="B1" s="41"/>
      <c r="C1" s="41"/>
      <c r="D1" s="41"/>
      <c r="E1" s="41"/>
      <c r="F1" s="41"/>
      <c r="G1" s="41"/>
      <c r="H1" s="41"/>
      <c r="I1" s="41"/>
      <c r="J1" s="41"/>
      <c r="K1" s="44"/>
      <c r="L1" s="41"/>
      <c r="M1" s="41"/>
      <c r="N1" s="41"/>
      <c r="O1" s="41"/>
      <c r="P1" s="41"/>
      <c r="Q1" s="41"/>
      <c r="R1" s="41"/>
      <c r="S1" s="41"/>
      <c r="X1" s="316" t="s">
        <v>100</v>
      </c>
      <c r="Y1" s="325"/>
    </row>
    <row r="2" spans="1:33" ht="36" x14ac:dyDescent="0.55000000000000004">
      <c r="A2" s="290" t="s">
        <v>99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317"/>
      <c r="U2" s="317"/>
      <c r="V2" s="317"/>
      <c r="W2" s="317"/>
      <c r="X2" s="317"/>
      <c r="Y2" s="317"/>
    </row>
    <row r="3" spans="1:33" ht="36" x14ac:dyDescent="0.55000000000000004">
      <c r="A3" s="108" t="s">
        <v>254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109"/>
      <c r="U3" s="109"/>
      <c r="V3" s="109"/>
      <c r="W3" s="109"/>
      <c r="X3" s="109"/>
      <c r="Y3" s="109"/>
    </row>
    <row r="4" spans="1:33" x14ac:dyDescent="0.3">
      <c r="A4" s="40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33" s="37" customFormat="1" ht="35.25" x14ac:dyDescent="0.3">
      <c r="A5" s="287" t="s">
        <v>1</v>
      </c>
      <c r="B5" s="285" t="s">
        <v>98</v>
      </c>
      <c r="C5" s="287" t="s">
        <v>97</v>
      </c>
      <c r="D5" s="287" t="s">
        <v>96</v>
      </c>
      <c r="E5" s="287" t="s">
        <v>95</v>
      </c>
      <c r="F5" s="287"/>
      <c r="G5" s="287"/>
      <c r="H5" s="287" t="s">
        <v>94</v>
      </c>
      <c r="I5" s="287" t="s">
        <v>93</v>
      </c>
      <c r="J5" s="287" t="s">
        <v>92</v>
      </c>
      <c r="K5" s="287"/>
      <c r="L5" s="287"/>
      <c r="M5" s="287" t="s">
        <v>91</v>
      </c>
      <c r="N5" s="320" t="s">
        <v>90</v>
      </c>
      <c r="O5" s="320"/>
      <c r="P5" s="320"/>
      <c r="Q5" s="287" t="s">
        <v>89</v>
      </c>
      <c r="R5" s="287"/>
      <c r="S5" s="287"/>
      <c r="T5" s="287" t="s">
        <v>88</v>
      </c>
      <c r="U5" s="287" t="s">
        <v>87</v>
      </c>
      <c r="V5" s="287"/>
      <c r="W5" s="287"/>
      <c r="X5" s="287" t="s">
        <v>86</v>
      </c>
      <c r="Y5" s="287" t="s">
        <v>85</v>
      </c>
      <c r="Z5" s="30"/>
      <c r="AA5" s="30"/>
      <c r="AB5" s="30"/>
      <c r="AC5" s="30"/>
      <c r="AD5" s="30"/>
      <c r="AE5" s="30"/>
      <c r="AF5" s="30"/>
      <c r="AG5" s="30"/>
    </row>
    <row r="6" spans="1:33" s="37" customFormat="1" ht="20.25" x14ac:dyDescent="0.3">
      <c r="A6" s="287"/>
      <c r="B6" s="285"/>
      <c r="C6" s="287"/>
      <c r="D6" s="287"/>
      <c r="E6" s="287" t="s">
        <v>109</v>
      </c>
      <c r="F6" s="287" t="s">
        <v>84</v>
      </c>
      <c r="G6" s="287" t="s">
        <v>110</v>
      </c>
      <c r="H6" s="287"/>
      <c r="I6" s="287"/>
      <c r="J6" s="287" t="s">
        <v>109</v>
      </c>
      <c r="K6" s="287" t="s">
        <v>84</v>
      </c>
      <c r="L6" s="287" t="s">
        <v>110</v>
      </c>
      <c r="M6" s="287"/>
      <c r="N6" s="287" t="s">
        <v>83</v>
      </c>
      <c r="O6" s="287" t="s">
        <v>82</v>
      </c>
      <c r="P6" s="303" t="s">
        <v>81</v>
      </c>
      <c r="Q6" s="303" t="s">
        <v>80</v>
      </c>
      <c r="R6" s="303" t="s">
        <v>79</v>
      </c>
      <c r="S6" s="303" t="s">
        <v>78</v>
      </c>
      <c r="T6" s="287"/>
      <c r="U6" s="287" t="s">
        <v>109</v>
      </c>
      <c r="V6" s="287" t="s">
        <v>84</v>
      </c>
      <c r="W6" s="287" t="s">
        <v>110</v>
      </c>
      <c r="X6" s="287"/>
      <c r="Y6" s="287"/>
      <c r="Z6" s="30"/>
      <c r="AA6" s="30"/>
      <c r="AB6" s="30"/>
      <c r="AC6" s="30"/>
      <c r="AD6" s="30"/>
      <c r="AE6" s="30"/>
      <c r="AF6" s="30"/>
      <c r="AG6" s="30"/>
    </row>
    <row r="7" spans="1:33" s="37" customFormat="1" ht="20.25" x14ac:dyDescent="0.3">
      <c r="A7" s="287"/>
      <c r="B7" s="285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98"/>
      <c r="Q7" s="298"/>
      <c r="R7" s="298"/>
      <c r="S7" s="298"/>
      <c r="T7" s="287"/>
      <c r="U7" s="287"/>
      <c r="V7" s="287"/>
      <c r="W7" s="287"/>
      <c r="X7" s="287"/>
      <c r="Y7" s="287"/>
      <c r="Z7" s="30"/>
      <c r="AA7" s="30"/>
      <c r="AB7" s="30"/>
      <c r="AC7" s="30"/>
      <c r="AD7" s="30"/>
      <c r="AE7" s="30"/>
      <c r="AF7" s="30"/>
      <c r="AG7" s="30"/>
    </row>
    <row r="8" spans="1:33" s="37" customFormat="1" ht="20.25" x14ac:dyDescent="0.3">
      <c r="A8" s="287"/>
      <c r="B8" s="285"/>
      <c r="C8" s="287"/>
      <c r="D8" s="287"/>
      <c r="E8" s="287"/>
      <c r="F8" s="287"/>
      <c r="G8" s="287"/>
      <c r="H8" s="318"/>
      <c r="I8" s="287"/>
      <c r="J8" s="287"/>
      <c r="K8" s="287"/>
      <c r="L8" s="287"/>
      <c r="M8" s="318"/>
      <c r="N8" s="287"/>
      <c r="O8" s="287"/>
      <c r="P8" s="319"/>
      <c r="Q8" s="319"/>
      <c r="R8" s="319"/>
      <c r="S8" s="319"/>
      <c r="T8" s="321"/>
      <c r="U8" s="287"/>
      <c r="V8" s="287"/>
      <c r="W8" s="287"/>
      <c r="X8" s="318"/>
      <c r="Y8" s="318"/>
      <c r="Z8" s="38"/>
      <c r="AA8" s="38"/>
      <c r="AB8" s="38"/>
      <c r="AC8" s="38"/>
      <c r="AD8" s="38"/>
      <c r="AE8" s="38"/>
      <c r="AF8" s="38"/>
      <c r="AG8" s="38"/>
    </row>
    <row r="9" spans="1:33" s="37" customFormat="1" ht="35.25" x14ac:dyDescent="0.3">
      <c r="A9" s="287"/>
      <c r="B9" s="285"/>
      <c r="C9" s="69" t="s">
        <v>77</v>
      </c>
      <c r="D9" s="69" t="s">
        <v>77</v>
      </c>
      <c r="E9" s="69" t="s">
        <v>77</v>
      </c>
      <c r="F9" s="69" t="s">
        <v>77</v>
      </c>
      <c r="G9" s="69" t="s">
        <v>77</v>
      </c>
      <c r="H9" s="69" t="s">
        <v>77</v>
      </c>
      <c r="I9" s="69" t="s">
        <v>77</v>
      </c>
      <c r="J9" s="69" t="s">
        <v>77</v>
      </c>
      <c r="K9" s="69" t="s">
        <v>77</v>
      </c>
      <c r="L9" s="69" t="s">
        <v>77</v>
      </c>
      <c r="M9" s="69" t="s">
        <v>77</v>
      </c>
      <c r="N9" s="69" t="s">
        <v>10</v>
      </c>
      <c r="O9" s="69" t="s">
        <v>10</v>
      </c>
      <c r="P9" s="69" t="s">
        <v>10</v>
      </c>
      <c r="Q9" s="69" t="s">
        <v>77</v>
      </c>
      <c r="R9" s="69" t="s">
        <v>77</v>
      </c>
      <c r="S9" s="69" t="s">
        <v>77</v>
      </c>
      <c r="T9" s="69" t="s">
        <v>77</v>
      </c>
      <c r="U9" s="69" t="s">
        <v>77</v>
      </c>
      <c r="V9" s="69" t="s">
        <v>77</v>
      </c>
      <c r="W9" s="69" t="s">
        <v>77</v>
      </c>
      <c r="X9" s="69" t="s">
        <v>77</v>
      </c>
      <c r="Y9" s="69" t="s">
        <v>10</v>
      </c>
      <c r="Z9" s="30"/>
      <c r="AA9" s="30"/>
      <c r="AB9" s="30"/>
      <c r="AC9" s="30"/>
      <c r="AD9" s="30"/>
      <c r="AE9" s="30"/>
      <c r="AF9" s="30"/>
      <c r="AG9" s="30"/>
    </row>
    <row r="10" spans="1:33" ht="48" customHeight="1" x14ac:dyDescent="0.3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11</v>
      </c>
      <c r="L10" s="2">
        <v>12</v>
      </c>
      <c r="M10" s="2">
        <v>13</v>
      </c>
      <c r="N10" s="2">
        <v>14</v>
      </c>
      <c r="O10" s="2">
        <v>15</v>
      </c>
      <c r="P10" s="2">
        <v>16</v>
      </c>
      <c r="Q10" s="2">
        <v>17</v>
      </c>
      <c r="R10" s="2">
        <v>18</v>
      </c>
      <c r="S10" s="2">
        <v>19</v>
      </c>
      <c r="T10" s="2">
        <v>20</v>
      </c>
      <c r="U10" s="2">
        <v>21</v>
      </c>
      <c r="V10" s="2">
        <v>22</v>
      </c>
      <c r="W10" s="2">
        <v>23</v>
      </c>
      <c r="X10" s="2">
        <v>24</v>
      </c>
      <c r="Y10" s="2">
        <v>25</v>
      </c>
      <c r="Z10" s="27"/>
      <c r="AA10" s="27"/>
      <c r="AB10" s="27"/>
      <c r="AC10" s="27"/>
      <c r="AD10" s="27"/>
      <c r="AE10" s="27"/>
      <c r="AF10" s="27"/>
      <c r="AG10" s="27"/>
    </row>
    <row r="11" spans="1:33" s="36" customFormat="1" ht="48" customHeight="1" x14ac:dyDescent="0.3">
      <c r="A11" s="3"/>
      <c r="B11" s="104" t="s">
        <v>11</v>
      </c>
      <c r="C11" s="119">
        <f t="shared" ref="C11:M11" si="0">SUM(C12,C31,C43,C52,C60,C75,C82,C93)</f>
        <v>70804.533749999988</v>
      </c>
      <c r="D11" s="111">
        <f t="shared" si="0"/>
        <v>95945.01</v>
      </c>
      <c r="E11" s="119">
        <f t="shared" si="0"/>
        <v>30356.576404379997</v>
      </c>
      <c r="F11" s="119">
        <f t="shared" si="0"/>
        <v>12124.511284159998</v>
      </c>
      <c r="G11" s="119">
        <f t="shared" si="0"/>
        <v>6625.3695576299997</v>
      </c>
      <c r="H11" s="119">
        <f t="shared" si="0"/>
        <v>0</v>
      </c>
      <c r="I11" s="119">
        <f t="shared" si="0"/>
        <v>0.17427843000000001</v>
      </c>
      <c r="J11" s="119">
        <f t="shared" si="0"/>
        <v>24356.192037089997</v>
      </c>
      <c r="K11" s="119">
        <f t="shared" si="0"/>
        <v>4126.01963282</v>
      </c>
      <c r="L11" s="119">
        <f t="shared" si="0"/>
        <v>13.50554709</v>
      </c>
      <c r="M11" s="119">
        <f t="shared" si="0"/>
        <v>251.19008085999999</v>
      </c>
      <c r="N11" s="113">
        <f>IF(C11&lt;&gt;0,((J11+K11+L11)/C11)*100,0)</f>
        <v>40.245610990976978</v>
      </c>
      <c r="O11" s="113">
        <f>IF(D11&lt;&gt;0,((J11+K11+L11)/D11)*100,0)</f>
        <v>29.700051328359862</v>
      </c>
      <c r="P11" s="113">
        <f>IF((E11+F11+G11)&lt;&gt;0,((J11+K11+L11)/(E11+F11+G11))*100,0)</f>
        <v>58.028452498927706</v>
      </c>
      <c r="Q11" s="111">
        <f t="shared" ref="Q11:X11" si="1">SUM(Q12,Q31,Q43,Q52,Q60,Q75,Q82,Q93)</f>
        <v>21698.076503830001</v>
      </c>
      <c r="R11" s="119">
        <f t="shared" si="1"/>
        <v>16553.59547964</v>
      </c>
      <c r="S11" s="119">
        <f t="shared" si="1"/>
        <v>4056.9702719699999</v>
      </c>
      <c r="T11" s="119">
        <f t="shared" si="1"/>
        <v>41697.649169719996</v>
      </c>
      <c r="U11" s="151">
        <f t="shared" si="1"/>
        <v>7960.9054921100005</v>
      </c>
      <c r="V11" s="151">
        <f t="shared" si="1"/>
        <v>507.07194509000004</v>
      </c>
      <c r="W11" s="151">
        <f t="shared" si="1"/>
        <v>0.12292475999999999</v>
      </c>
      <c r="X11" s="119">
        <f t="shared" si="1"/>
        <v>23.117895319999999</v>
      </c>
      <c r="Y11" s="111">
        <f>IF(T11&lt;&gt;0,((U11+V11+W11)/T11)*100,0)</f>
        <v>20.308339991764733</v>
      </c>
    </row>
    <row r="12" spans="1:33" ht="48" customHeight="1" x14ac:dyDescent="0.3">
      <c r="A12" s="54"/>
      <c r="B12" s="104" t="s">
        <v>155</v>
      </c>
      <c r="C12" s="120">
        <f t="shared" ref="C12:M12" si="2">SUM(C13:C30)</f>
        <v>7842.3482796899989</v>
      </c>
      <c r="D12" s="111">
        <f t="shared" ref="D12:L12" si="3">SUM(D13:D30)</f>
        <v>9285.35</v>
      </c>
      <c r="E12" s="119">
        <f t="shared" si="3"/>
        <v>3564.5127745499999</v>
      </c>
      <c r="F12" s="119">
        <f t="shared" si="3"/>
        <v>1058.1871714499998</v>
      </c>
      <c r="G12" s="119">
        <f t="shared" si="3"/>
        <v>508.40426688999997</v>
      </c>
      <c r="H12" s="120">
        <f t="shared" si="3"/>
        <v>0</v>
      </c>
      <c r="I12" s="120">
        <f t="shared" si="3"/>
        <v>0</v>
      </c>
      <c r="J12" s="119">
        <f t="shared" si="3"/>
        <v>2483.2999512899996</v>
      </c>
      <c r="K12" s="119">
        <f t="shared" si="3"/>
        <v>320.49486580999996</v>
      </c>
      <c r="L12" s="119">
        <f t="shared" si="3"/>
        <v>0</v>
      </c>
      <c r="M12" s="120">
        <f t="shared" si="2"/>
        <v>42.420376109999999</v>
      </c>
      <c r="N12" s="114">
        <f t="shared" ref="N12:N75" si="4">IF(C12&lt;&gt;0,((J12+K12+L12)/C12)*100,0)</f>
        <v>35.751980364876516</v>
      </c>
      <c r="O12" s="114">
        <f t="shared" ref="O12:O75" si="5">IF(D12&lt;&gt;0,((J12+K12+L12)/D12)*100,0)</f>
        <v>30.195898023230139</v>
      </c>
      <c r="P12" s="114">
        <f t="shared" ref="P12:P75" si="6">IF((E12+F12+G12)&lt;&gt;0,((J12+K12+L12)/(E12+F12+G12))*100,0)</f>
        <v>54.64310800892531</v>
      </c>
      <c r="Q12" s="111">
        <f t="shared" ref="Q12" si="7">SUM(Q13:Q30)</f>
        <v>2711.2440667999999</v>
      </c>
      <c r="R12" s="120">
        <f t="shared" ref="R12:X12" si="8">SUM(R13:R30)</f>
        <v>1629.3844144999998</v>
      </c>
      <c r="S12" s="120">
        <f t="shared" si="8"/>
        <v>697.92498129000012</v>
      </c>
      <c r="T12" s="120">
        <f t="shared" si="8"/>
        <v>3046.4738061999997</v>
      </c>
      <c r="U12" s="119">
        <f t="shared" si="8"/>
        <v>687.79627422999999</v>
      </c>
      <c r="V12" s="119">
        <f t="shared" si="8"/>
        <v>15.187509090000002</v>
      </c>
      <c r="W12" s="119">
        <f t="shared" si="8"/>
        <v>0</v>
      </c>
      <c r="X12" s="120">
        <f t="shared" si="8"/>
        <v>15.78540201</v>
      </c>
      <c r="Y12" s="111">
        <f t="shared" ref="Y12:Y75" si="9">IF(T12&lt;&gt;0,((U12+V12+W12)/T12)*100,0)</f>
        <v>23.075326690461932</v>
      </c>
    </row>
    <row r="13" spans="1:33" ht="48" customHeight="1" x14ac:dyDescent="0.3">
      <c r="A13" s="105">
        <v>1</v>
      </c>
      <c r="B13" s="106" t="s">
        <v>156</v>
      </c>
      <c r="C13" s="121">
        <v>392.15555339000002</v>
      </c>
      <c r="D13" s="112">
        <v>582.27</v>
      </c>
      <c r="E13" s="121">
        <v>197.70693681</v>
      </c>
      <c r="F13" s="121">
        <v>133.07976737000001</v>
      </c>
      <c r="G13" s="121">
        <v>57.03418602</v>
      </c>
      <c r="H13" s="121">
        <v>0</v>
      </c>
      <c r="I13" s="121">
        <v>0</v>
      </c>
      <c r="J13" s="121">
        <v>127.35199170999999</v>
      </c>
      <c r="K13" s="121">
        <v>124.0636733</v>
      </c>
      <c r="L13" s="121">
        <v>0</v>
      </c>
      <c r="M13" s="121">
        <v>0</v>
      </c>
      <c r="N13" s="110">
        <f t="shared" si="4"/>
        <v>64.111208635611561</v>
      </c>
      <c r="O13" s="110">
        <f t="shared" si="5"/>
        <v>43.178536591272092</v>
      </c>
      <c r="P13" s="110">
        <f t="shared" si="6"/>
        <v>64.827777812676473</v>
      </c>
      <c r="Q13" s="112">
        <f>C13-E13-F13-G13</f>
        <v>4.3346631900000077</v>
      </c>
      <c r="R13" s="121">
        <v>136.40522519000001</v>
      </c>
      <c r="S13" s="121">
        <v>0</v>
      </c>
      <c r="T13" s="121">
        <v>55.893200810000003</v>
      </c>
      <c r="U13" s="121">
        <v>12.44201294</v>
      </c>
      <c r="V13" s="121">
        <v>9.9432716600000006</v>
      </c>
      <c r="W13" s="121">
        <v>0</v>
      </c>
      <c r="X13" s="121">
        <v>0</v>
      </c>
      <c r="Y13" s="112">
        <f t="shared" si="9"/>
        <v>40.05010318892846</v>
      </c>
    </row>
    <row r="14" spans="1:33" ht="48" customHeight="1" x14ac:dyDescent="0.3">
      <c r="A14" s="105">
        <v>2</v>
      </c>
      <c r="B14" s="106" t="s">
        <v>157</v>
      </c>
      <c r="C14" s="121">
        <v>139.51673861</v>
      </c>
      <c r="D14" s="112">
        <v>139.22</v>
      </c>
      <c r="E14" s="121">
        <v>61.137596680000001</v>
      </c>
      <c r="F14" s="121">
        <v>19.955772629999998</v>
      </c>
      <c r="G14" s="121">
        <v>0</v>
      </c>
      <c r="H14" s="121">
        <v>0</v>
      </c>
      <c r="I14" s="121">
        <v>0</v>
      </c>
      <c r="J14" s="121">
        <v>61.137596680000001</v>
      </c>
      <c r="K14" s="121">
        <v>19.955772629999998</v>
      </c>
      <c r="L14" s="121">
        <v>0</v>
      </c>
      <c r="M14" s="121">
        <v>0</v>
      </c>
      <c r="N14" s="110">
        <f t="shared" si="4"/>
        <v>58.124473176430428</v>
      </c>
      <c r="O14" s="110">
        <f t="shared" si="5"/>
        <v>58.248361808648184</v>
      </c>
      <c r="P14" s="110">
        <f t="shared" si="6"/>
        <v>100</v>
      </c>
      <c r="Q14" s="112">
        <f t="shared" ref="Q14:Q77" si="10">C14-E14-F14-G14</f>
        <v>58.423369300000005</v>
      </c>
      <c r="R14" s="121">
        <v>0</v>
      </c>
      <c r="S14" s="121">
        <v>0</v>
      </c>
      <c r="T14" s="121">
        <v>7.4296176599999999</v>
      </c>
      <c r="U14" s="121">
        <v>2.2833648200000001</v>
      </c>
      <c r="V14" s="121">
        <v>0</v>
      </c>
      <c r="W14" s="121">
        <v>0</v>
      </c>
      <c r="X14" s="121">
        <v>0</v>
      </c>
      <c r="Y14" s="112">
        <f t="shared" si="9"/>
        <v>30.733274907177393</v>
      </c>
    </row>
    <row r="15" spans="1:33" ht="48" customHeight="1" x14ac:dyDescent="0.3">
      <c r="A15" s="56">
        <v>3</v>
      </c>
      <c r="B15" s="106" t="s">
        <v>158</v>
      </c>
      <c r="C15" s="121">
        <v>763.68322263000005</v>
      </c>
      <c r="D15" s="112">
        <v>1145.01</v>
      </c>
      <c r="E15" s="121">
        <v>370.31453643999998</v>
      </c>
      <c r="F15" s="121">
        <v>198.47163019999999</v>
      </c>
      <c r="G15" s="121">
        <v>114.39840679</v>
      </c>
      <c r="H15" s="121">
        <v>0</v>
      </c>
      <c r="I15" s="121">
        <v>0</v>
      </c>
      <c r="J15" s="121">
        <v>370.31453643999998</v>
      </c>
      <c r="K15" s="121">
        <v>105.91701499</v>
      </c>
      <c r="L15" s="121">
        <v>0</v>
      </c>
      <c r="M15" s="121">
        <v>0</v>
      </c>
      <c r="N15" s="110">
        <f t="shared" si="4"/>
        <v>62.359828960224696</v>
      </c>
      <c r="O15" s="110">
        <f t="shared" si="5"/>
        <v>41.59191198592152</v>
      </c>
      <c r="P15" s="110">
        <f t="shared" si="6"/>
        <v>69.707597324545759</v>
      </c>
      <c r="Q15" s="112">
        <f t="shared" si="10"/>
        <v>80.498649200000074</v>
      </c>
      <c r="R15" s="121">
        <v>206.953022</v>
      </c>
      <c r="S15" s="121">
        <v>0</v>
      </c>
      <c r="T15" s="121">
        <v>23.367489559999999</v>
      </c>
      <c r="U15" s="121">
        <v>8.6837834600000008</v>
      </c>
      <c r="V15" s="121">
        <v>0</v>
      </c>
      <c r="W15" s="121">
        <v>0</v>
      </c>
      <c r="X15" s="121">
        <v>0</v>
      </c>
      <c r="Y15" s="112">
        <f t="shared" si="9"/>
        <v>37.161815939632334</v>
      </c>
    </row>
    <row r="16" spans="1:33" ht="48" customHeight="1" x14ac:dyDescent="0.3">
      <c r="A16" s="56">
        <v>4</v>
      </c>
      <c r="B16" s="106" t="s">
        <v>159</v>
      </c>
      <c r="C16" s="121">
        <v>274.02508440999998</v>
      </c>
      <c r="D16" s="112">
        <v>355.08</v>
      </c>
      <c r="E16" s="121">
        <v>185.45981725999999</v>
      </c>
      <c r="F16" s="121">
        <v>32.37609277</v>
      </c>
      <c r="G16" s="121">
        <v>24.324897839999998</v>
      </c>
      <c r="H16" s="121">
        <v>0</v>
      </c>
      <c r="I16" s="121">
        <v>0</v>
      </c>
      <c r="J16" s="121">
        <v>106.5549906</v>
      </c>
      <c r="K16" s="121">
        <v>11.50393188</v>
      </c>
      <c r="L16" s="121">
        <v>0</v>
      </c>
      <c r="M16" s="121">
        <v>0</v>
      </c>
      <c r="N16" s="110">
        <f t="shared" si="4"/>
        <v>43.083253759118875</v>
      </c>
      <c r="O16" s="110">
        <f t="shared" si="5"/>
        <v>33.248541872254137</v>
      </c>
      <c r="P16" s="110">
        <f t="shared" si="6"/>
        <v>48.752283046304491</v>
      </c>
      <c r="Q16" s="112">
        <f t="shared" si="10"/>
        <v>31.864276539999985</v>
      </c>
      <c r="R16" s="121">
        <v>124.10188539000001</v>
      </c>
      <c r="S16" s="121">
        <v>0</v>
      </c>
      <c r="T16" s="121">
        <v>12.55886046</v>
      </c>
      <c r="U16" s="121">
        <v>2.2011880700000002</v>
      </c>
      <c r="V16" s="121">
        <v>0.23477412</v>
      </c>
      <c r="W16" s="121">
        <v>0</v>
      </c>
      <c r="X16" s="121">
        <v>0</v>
      </c>
      <c r="Y16" s="112">
        <f t="shared" si="9"/>
        <v>19.396363211125291</v>
      </c>
    </row>
    <row r="17" spans="1:25" ht="48" customHeight="1" x14ac:dyDescent="0.3">
      <c r="A17" s="56">
        <v>5</v>
      </c>
      <c r="B17" s="107" t="s">
        <v>160</v>
      </c>
      <c r="C17" s="121">
        <v>0</v>
      </c>
      <c r="D17" s="112">
        <v>0</v>
      </c>
      <c r="E17" s="121">
        <v>0</v>
      </c>
      <c r="F17" s="121">
        <v>0</v>
      </c>
      <c r="G17" s="121">
        <v>0</v>
      </c>
      <c r="H17" s="121">
        <v>0</v>
      </c>
      <c r="I17" s="121">
        <v>0</v>
      </c>
      <c r="J17" s="121">
        <v>0</v>
      </c>
      <c r="K17" s="121">
        <v>0</v>
      </c>
      <c r="L17" s="121">
        <v>0</v>
      </c>
      <c r="M17" s="121">
        <v>0</v>
      </c>
      <c r="N17" s="110">
        <f t="shared" si="4"/>
        <v>0</v>
      </c>
      <c r="O17" s="110">
        <f t="shared" si="5"/>
        <v>0</v>
      </c>
      <c r="P17" s="110">
        <f t="shared" si="6"/>
        <v>0</v>
      </c>
      <c r="Q17" s="112">
        <f t="shared" si="10"/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12">
        <f t="shared" si="9"/>
        <v>0</v>
      </c>
    </row>
    <row r="18" spans="1:25" ht="48" customHeight="1" x14ac:dyDescent="0.3">
      <c r="A18" s="105">
        <v>6</v>
      </c>
      <c r="B18" s="106" t="s">
        <v>161</v>
      </c>
      <c r="C18" s="121">
        <v>129.52839001999999</v>
      </c>
      <c r="D18" s="112">
        <v>179.71</v>
      </c>
      <c r="E18" s="121">
        <v>70.315411359999999</v>
      </c>
      <c r="F18" s="121">
        <v>15.619788</v>
      </c>
      <c r="G18" s="121">
        <v>15.684444299999999</v>
      </c>
      <c r="H18" s="121">
        <v>0</v>
      </c>
      <c r="I18" s="121">
        <v>0</v>
      </c>
      <c r="J18" s="121">
        <v>67.918516699999998</v>
      </c>
      <c r="K18" s="121">
        <v>0</v>
      </c>
      <c r="L18" s="121">
        <v>0</v>
      </c>
      <c r="M18" s="121">
        <v>0</v>
      </c>
      <c r="N18" s="110">
        <f t="shared" si="4"/>
        <v>52.435235773032431</v>
      </c>
      <c r="O18" s="110">
        <f t="shared" si="5"/>
        <v>37.793398642256967</v>
      </c>
      <c r="P18" s="110">
        <f t="shared" si="6"/>
        <v>66.836011477507668</v>
      </c>
      <c r="Q18" s="112">
        <f t="shared" si="10"/>
        <v>27.908746359999991</v>
      </c>
      <c r="R18" s="121">
        <v>33.701126960000003</v>
      </c>
      <c r="S18" s="121">
        <v>0</v>
      </c>
      <c r="T18" s="121">
        <v>7.7331424999999996</v>
      </c>
      <c r="U18" s="121">
        <v>4.3623903400000001</v>
      </c>
      <c r="V18" s="121">
        <v>0</v>
      </c>
      <c r="W18" s="121">
        <v>0</v>
      </c>
      <c r="X18" s="121">
        <v>0</v>
      </c>
      <c r="Y18" s="112">
        <f t="shared" si="9"/>
        <v>56.411611967579809</v>
      </c>
    </row>
    <row r="19" spans="1:25" ht="48" customHeight="1" x14ac:dyDescent="0.3">
      <c r="A19" s="105">
        <v>7</v>
      </c>
      <c r="B19" s="107" t="s">
        <v>162</v>
      </c>
      <c r="C19" s="121">
        <v>489.85728167000002</v>
      </c>
      <c r="D19" s="112">
        <v>489.86</v>
      </c>
      <c r="E19" s="121">
        <v>216.52559475000001</v>
      </c>
      <c r="F19" s="121">
        <v>79.179624500000003</v>
      </c>
      <c r="G19" s="121">
        <v>0</v>
      </c>
      <c r="H19" s="121">
        <v>0</v>
      </c>
      <c r="I19" s="121">
        <v>0</v>
      </c>
      <c r="J19" s="121">
        <v>109.42878954</v>
      </c>
      <c r="K19" s="121">
        <v>0</v>
      </c>
      <c r="L19" s="121">
        <v>0</v>
      </c>
      <c r="M19" s="121">
        <v>13.412627519999999</v>
      </c>
      <c r="N19" s="110">
        <f t="shared" si="4"/>
        <v>22.338912502625284</v>
      </c>
      <c r="O19" s="110">
        <f t="shared" si="5"/>
        <v>22.338788539582737</v>
      </c>
      <c r="P19" s="110">
        <f t="shared" si="6"/>
        <v>37.006039263542689</v>
      </c>
      <c r="Q19" s="112">
        <f t="shared" si="10"/>
        <v>194.15206242000005</v>
      </c>
      <c r="R19" s="121">
        <v>172.86380219</v>
      </c>
      <c r="S19" s="121">
        <v>13.412627519999999</v>
      </c>
      <c r="T19" s="121">
        <v>499.18568212999998</v>
      </c>
      <c r="U19" s="121">
        <v>52.960210140000001</v>
      </c>
      <c r="V19" s="121">
        <v>0</v>
      </c>
      <c r="W19" s="121">
        <v>0</v>
      </c>
      <c r="X19" s="121">
        <v>14.5023575</v>
      </c>
      <c r="Y19" s="112">
        <f t="shared" si="9"/>
        <v>10.609320746945599</v>
      </c>
    </row>
    <row r="20" spans="1:25" ht="48" customHeight="1" x14ac:dyDescent="0.3">
      <c r="A20" s="105">
        <v>8</v>
      </c>
      <c r="B20" s="106" t="s">
        <v>163</v>
      </c>
      <c r="C20" s="121">
        <v>472.50454502000002</v>
      </c>
      <c r="D20" s="112">
        <v>755.36</v>
      </c>
      <c r="E20" s="121">
        <v>163.90305201000001</v>
      </c>
      <c r="F20" s="121">
        <v>88.024963510000006</v>
      </c>
      <c r="G20" s="121">
        <v>88.024963510000006</v>
      </c>
      <c r="H20" s="121">
        <v>0</v>
      </c>
      <c r="I20" s="121">
        <v>0</v>
      </c>
      <c r="J20" s="121">
        <v>146.81658694000001</v>
      </c>
      <c r="K20" s="121">
        <v>0</v>
      </c>
      <c r="L20" s="121">
        <v>0</v>
      </c>
      <c r="M20" s="121">
        <v>0</v>
      </c>
      <c r="N20" s="110">
        <f t="shared" si="4"/>
        <v>31.071994647963781</v>
      </c>
      <c r="O20" s="110">
        <f t="shared" si="5"/>
        <v>19.436637754183437</v>
      </c>
      <c r="P20" s="110">
        <f t="shared" si="6"/>
        <v>43.187321775769405</v>
      </c>
      <c r="Q20" s="112">
        <f t="shared" si="10"/>
        <v>132.55156598999997</v>
      </c>
      <c r="R20" s="121">
        <v>177.58033932999999</v>
      </c>
      <c r="S20" s="121">
        <v>15.55605276</v>
      </c>
      <c r="T20" s="121">
        <v>15.94402762</v>
      </c>
      <c r="U20" s="121">
        <v>3.5294546599999999</v>
      </c>
      <c r="V20" s="121">
        <v>0</v>
      </c>
      <c r="W20" s="121">
        <v>0</v>
      </c>
      <c r="X20" s="121">
        <v>0</v>
      </c>
      <c r="Y20" s="112">
        <f t="shared" si="9"/>
        <v>22.13653127126231</v>
      </c>
    </row>
    <row r="21" spans="1:25" ht="48" customHeight="1" x14ac:dyDescent="0.3">
      <c r="A21" s="105">
        <v>9</v>
      </c>
      <c r="B21" s="106" t="s">
        <v>164</v>
      </c>
      <c r="C21" s="121">
        <v>96.896885530000006</v>
      </c>
      <c r="D21" s="112">
        <v>152.04</v>
      </c>
      <c r="E21" s="121">
        <v>39.894305199999998</v>
      </c>
      <c r="F21" s="121">
        <v>16.54436566</v>
      </c>
      <c r="G21" s="121">
        <v>16.544305659999999</v>
      </c>
      <c r="H21" s="121">
        <v>0</v>
      </c>
      <c r="I21" s="121">
        <v>0</v>
      </c>
      <c r="J21" s="121">
        <v>39.099435999999997</v>
      </c>
      <c r="K21" s="121">
        <v>0</v>
      </c>
      <c r="L21" s="121">
        <v>0</v>
      </c>
      <c r="M21" s="121">
        <v>0</v>
      </c>
      <c r="N21" s="110">
        <f t="shared" si="4"/>
        <v>40.351592093116878</v>
      </c>
      <c r="O21" s="110">
        <f t="shared" si="5"/>
        <v>25.716545645882661</v>
      </c>
      <c r="P21" s="110">
        <f t="shared" si="6"/>
        <v>53.573364453401439</v>
      </c>
      <c r="Q21" s="112">
        <f t="shared" si="10"/>
        <v>23.913909010000005</v>
      </c>
      <c r="R21" s="121">
        <v>33.883540519999997</v>
      </c>
      <c r="S21" s="121">
        <v>0</v>
      </c>
      <c r="T21" s="121">
        <v>298.33155570000002</v>
      </c>
      <c r="U21" s="121">
        <v>233.13976400000001</v>
      </c>
      <c r="V21" s="121">
        <v>0</v>
      </c>
      <c r="W21" s="121">
        <v>0</v>
      </c>
      <c r="X21" s="121">
        <v>0</v>
      </c>
      <c r="Y21" s="112">
        <f t="shared" si="9"/>
        <v>78.147872575183968</v>
      </c>
    </row>
    <row r="22" spans="1:25" ht="48" customHeight="1" x14ac:dyDescent="0.3">
      <c r="A22" s="56">
        <v>10</v>
      </c>
      <c r="B22" s="107" t="s">
        <v>165</v>
      </c>
      <c r="C22" s="121">
        <v>640.66801176000001</v>
      </c>
      <c r="D22" s="112">
        <v>639.89</v>
      </c>
      <c r="E22" s="121">
        <v>323.20186911000002</v>
      </c>
      <c r="F22" s="121">
        <v>94.369053530000002</v>
      </c>
      <c r="G22" s="121">
        <v>0</v>
      </c>
      <c r="H22" s="121">
        <v>0</v>
      </c>
      <c r="I22" s="121">
        <v>0</v>
      </c>
      <c r="J22" s="121">
        <v>101.69891808</v>
      </c>
      <c r="K22" s="121">
        <v>4.3111218400000002</v>
      </c>
      <c r="L22" s="121">
        <v>0</v>
      </c>
      <c r="M22" s="121">
        <v>15.64360943</v>
      </c>
      <c r="N22" s="110">
        <f t="shared" si="4"/>
        <v>16.546797713339291</v>
      </c>
      <c r="O22" s="110">
        <f t="shared" si="5"/>
        <v>16.566916176217788</v>
      </c>
      <c r="P22" s="110">
        <f t="shared" si="6"/>
        <v>25.387313668723603</v>
      </c>
      <c r="Q22" s="112">
        <f t="shared" si="10"/>
        <v>223.09708911999999</v>
      </c>
      <c r="R22" s="121">
        <v>1.2432874199999999</v>
      </c>
      <c r="S22" s="121">
        <v>310.31759529999999</v>
      </c>
      <c r="T22" s="121">
        <v>245.36235608999999</v>
      </c>
      <c r="U22" s="121">
        <v>44.19065981</v>
      </c>
      <c r="V22" s="121">
        <v>2.8808141599999999</v>
      </c>
      <c r="W22" s="121">
        <v>0</v>
      </c>
      <c r="X22" s="121">
        <v>0.82334788000000003</v>
      </c>
      <c r="Y22" s="112">
        <f t="shared" si="9"/>
        <v>19.184472598043513</v>
      </c>
    </row>
    <row r="23" spans="1:25" ht="48" customHeight="1" x14ac:dyDescent="0.3">
      <c r="A23" s="56">
        <v>11</v>
      </c>
      <c r="B23" s="107" t="s">
        <v>166</v>
      </c>
      <c r="C23" s="121">
        <v>1339.51906515</v>
      </c>
      <c r="D23" s="112">
        <v>1106.99</v>
      </c>
      <c r="E23" s="121">
        <v>689.55224811000005</v>
      </c>
      <c r="F23" s="121">
        <v>0</v>
      </c>
      <c r="G23" s="121">
        <v>0</v>
      </c>
      <c r="H23" s="121">
        <v>0</v>
      </c>
      <c r="I23" s="121">
        <v>0</v>
      </c>
      <c r="J23" s="121">
        <v>406.29185597999998</v>
      </c>
      <c r="K23" s="121">
        <v>0</v>
      </c>
      <c r="L23" s="121">
        <v>0</v>
      </c>
      <c r="M23" s="121">
        <v>0.19309905999999999</v>
      </c>
      <c r="N23" s="110">
        <f t="shared" si="4"/>
        <v>30.331173818306439</v>
      </c>
      <c r="O23" s="110">
        <f t="shared" si="5"/>
        <v>36.7023962258015</v>
      </c>
      <c r="P23" s="110">
        <f t="shared" si="6"/>
        <v>58.921112518102724</v>
      </c>
      <c r="Q23" s="112">
        <f t="shared" si="10"/>
        <v>649.96681703999991</v>
      </c>
      <c r="R23" s="121">
        <v>41.470074369999999</v>
      </c>
      <c r="S23" s="121">
        <v>241.79031775999999</v>
      </c>
      <c r="T23" s="121">
        <v>410.09620280000001</v>
      </c>
      <c r="U23" s="121">
        <v>203.91820483000001</v>
      </c>
      <c r="V23" s="121">
        <v>0</v>
      </c>
      <c r="W23" s="121">
        <v>0</v>
      </c>
      <c r="X23" s="121">
        <v>5.2716029999999997E-2</v>
      </c>
      <c r="Y23" s="112">
        <f t="shared" si="9"/>
        <v>49.72448011898539</v>
      </c>
    </row>
    <row r="24" spans="1:25" ht="48" customHeight="1" x14ac:dyDescent="0.3">
      <c r="A24" s="105">
        <v>12</v>
      </c>
      <c r="B24" s="107" t="s">
        <v>167</v>
      </c>
      <c r="C24" s="121">
        <v>275.51302668</v>
      </c>
      <c r="D24" s="112">
        <v>394.28</v>
      </c>
      <c r="E24" s="121">
        <v>82.557075080000004</v>
      </c>
      <c r="F24" s="121">
        <v>35.628968</v>
      </c>
      <c r="G24" s="121">
        <v>35.628968</v>
      </c>
      <c r="H24" s="121">
        <v>0</v>
      </c>
      <c r="I24" s="121">
        <v>0</v>
      </c>
      <c r="J24" s="121">
        <v>36.934441640000003</v>
      </c>
      <c r="K24" s="121">
        <v>0</v>
      </c>
      <c r="L24" s="121">
        <v>0</v>
      </c>
      <c r="M24" s="121">
        <v>0</v>
      </c>
      <c r="N24" s="110">
        <f t="shared" si="4"/>
        <v>13.405697031849689</v>
      </c>
      <c r="O24" s="110">
        <f t="shared" si="5"/>
        <v>9.3675666125596031</v>
      </c>
      <c r="P24" s="110">
        <f t="shared" si="6"/>
        <v>24.012247816820821</v>
      </c>
      <c r="Q24" s="112">
        <f t="shared" si="10"/>
        <v>121.69801560000001</v>
      </c>
      <c r="R24" s="121">
        <v>90.624751500000002</v>
      </c>
      <c r="S24" s="121">
        <v>26.25581794</v>
      </c>
      <c r="T24" s="121">
        <v>48.136111900000003</v>
      </c>
      <c r="U24" s="121">
        <v>4.7930013699999998</v>
      </c>
      <c r="V24" s="121">
        <v>0</v>
      </c>
      <c r="W24" s="121">
        <v>0</v>
      </c>
      <c r="X24" s="121">
        <v>0</v>
      </c>
      <c r="Y24" s="112">
        <f t="shared" si="9"/>
        <v>9.9571842860037876</v>
      </c>
    </row>
    <row r="25" spans="1:25" ht="48" customHeight="1" x14ac:dyDescent="0.3">
      <c r="A25" s="105">
        <v>13</v>
      </c>
      <c r="B25" s="106" t="s">
        <v>168</v>
      </c>
      <c r="C25" s="121">
        <v>395.15653271000002</v>
      </c>
      <c r="D25" s="112">
        <v>395.16</v>
      </c>
      <c r="E25" s="121">
        <v>231.99225353</v>
      </c>
      <c r="F25" s="121">
        <v>44.736369809999999</v>
      </c>
      <c r="G25" s="121">
        <v>0</v>
      </c>
      <c r="H25" s="121">
        <v>0</v>
      </c>
      <c r="I25" s="121">
        <v>0</v>
      </c>
      <c r="J25" s="121">
        <v>89.970408340000006</v>
      </c>
      <c r="K25" s="121">
        <v>4.1263509000000003</v>
      </c>
      <c r="L25" s="121">
        <v>0</v>
      </c>
      <c r="M25" s="121">
        <v>0</v>
      </c>
      <c r="N25" s="110">
        <f t="shared" si="4"/>
        <v>23.812527808835778</v>
      </c>
      <c r="O25" s="110">
        <f t="shared" si="5"/>
        <v>23.812318868306509</v>
      </c>
      <c r="P25" s="110">
        <f t="shared" si="6"/>
        <v>34.00326215058314</v>
      </c>
      <c r="Q25" s="112">
        <f t="shared" si="10"/>
        <v>118.42790937000002</v>
      </c>
      <c r="R25" s="121">
        <v>182.6318641</v>
      </c>
      <c r="S25" s="121">
        <v>0</v>
      </c>
      <c r="T25" s="121">
        <v>12.221326790000001</v>
      </c>
      <c r="U25" s="121">
        <v>2.7825829500000001</v>
      </c>
      <c r="V25" s="121">
        <v>0.12761910000000001</v>
      </c>
      <c r="W25" s="121">
        <v>0</v>
      </c>
      <c r="X25" s="121">
        <v>0</v>
      </c>
      <c r="Y25" s="112">
        <f t="shared" si="9"/>
        <v>23.812488611148577</v>
      </c>
    </row>
    <row r="26" spans="1:25" ht="48" customHeight="1" x14ac:dyDescent="0.3">
      <c r="A26" s="105">
        <v>14</v>
      </c>
      <c r="B26" s="107" t="s">
        <v>169</v>
      </c>
      <c r="C26" s="121">
        <v>166.88221655000001</v>
      </c>
      <c r="D26" s="112">
        <v>166.88</v>
      </c>
      <c r="E26" s="121">
        <v>89.123740299999994</v>
      </c>
      <c r="F26" s="121">
        <v>22.363744969999999</v>
      </c>
      <c r="G26" s="121">
        <v>0</v>
      </c>
      <c r="H26" s="121">
        <v>0</v>
      </c>
      <c r="I26" s="121">
        <v>0</v>
      </c>
      <c r="J26" s="121">
        <v>63.373618</v>
      </c>
      <c r="K26" s="121">
        <v>0</v>
      </c>
      <c r="L26" s="121">
        <v>0</v>
      </c>
      <c r="M26" s="121">
        <v>13.171040100000001</v>
      </c>
      <c r="N26" s="110">
        <f t="shared" si="4"/>
        <v>37.975057684479204</v>
      </c>
      <c r="O26" s="110">
        <f t="shared" si="5"/>
        <v>37.975562080536911</v>
      </c>
      <c r="P26" s="110">
        <f t="shared" si="6"/>
        <v>56.843705682769688</v>
      </c>
      <c r="Q26" s="112">
        <f t="shared" si="10"/>
        <v>55.394731280000016</v>
      </c>
      <c r="R26" s="121">
        <v>0</v>
      </c>
      <c r="S26" s="121">
        <v>48.11386727</v>
      </c>
      <c r="T26" s="121">
        <v>147.56726929999999</v>
      </c>
      <c r="U26" s="121">
        <v>22.218880380000002</v>
      </c>
      <c r="V26" s="121">
        <v>0</v>
      </c>
      <c r="W26" s="121">
        <v>0</v>
      </c>
      <c r="X26" s="121">
        <v>0.40698060000000003</v>
      </c>
      <c r="Y26" s="112">
        <f t="shared" si="9"/>
        <v>15.056780873832979</v>
      </c>
    </row>
    <row r="27" spans="1:25" ht="48" customHeight="1" x14ac:dyDescent="0.3">
      <c r="A27" s="105">
        <v>15</v>
      </c>
      <c r="B27" s="106" t="s">
        <v>170</v>
      </c>
      <c r="C27" s="121">
        <v>135.48539210000001</v>
      </c>
      <c r="D27" s="112">
        <v>135.49</v>
      </c>
      <c r="E27" s="121">
        <v>86.619155000000006</v>
      </c>
      <c r="F27" s="121">
        <v>14.31467763</v>
      </c>
      <c r="G27" s="121">
        <v>0</v>
      </c>
      <c r="H27" s="121">
        <v>0</v>
      </c>
      <c r="I27" s="121">
        <v>0</v>
      </c>
      <c r="J27" s="121">
        <v>85.459538370000004</v>
      </c>
      <c r="K27" s="121">
        <v>0</v>
      </c>
      <c r="L27" s="121">
        <v>0</v>
      </c>
      <c r="M27" s="121">
        <v>0</v>
      </c>
      <c r="N27" s="110">
        <f t="shared" si="4"/>
        <v>63.076570134530385</v>
      </c>
      <c r="O27" s="110">
        <f t="shared" si="5"/>
        <v>63.07442495387113</v>
      </c>
      <c r="P27" s="110">
        <f t="shared" si="6"/>
        <v>84.668872808263231</v>
      </c>
      <c r="Q27" s="112">
        <f t="shared" si="10"/>
        <v>34.551559470000008</v>
      </c>
      <c r="R27" s="121">
        <v>6.1295528700000004</v>
      </c>
      <c r="S27" s="121">
        <v>9.3447413899999994</v>
      </c>
      <c r="T27" s="121">
        <v>86.315855099999993</v>
      </c>
      <c r="U27" s="121">
        <v>39.807444269999998</v>
      </c>
      <c r="V27" s="121">
        <v>0</v>
      </c>
      <c r="W27" s="121">
        <v>0</v>
      </c>
      <c r="X27" s="121">
        <v>0</v>
      </c>
      <c r="Y27" s="112">
        <f t="shared" si="9"/>
        <v>46.118345492704272</v>
      </c>
    </row>
    <row r="28" spans="1:25" ht="48" customHeight="1" x14ac:dyDescent="0.3">
      <c r="A28" s="105">
        <v>16</v>
      </c>
      <c r="B28" s="107" t="s">
        <v>171</v>
      </c>
      <c r="C28" s="121">
        <v>556.85195496999995</v>
      </c>
      <c r="D28" s="112">
        <v>874.45</v>
      </c>
      <c r="E28" s="121">
        <v>140.28188890999999</v>
      </c>
      <c r="F28" s="121">
        <v>95.291899319999999</v>
      </c>
      <c r="G28" s="121">
        <v>95.291899319999999</v>
      </c>
      <c r="H28" s="121">
        <v>0</v>
      </c>
      <c r="I28" s="121">
        <v>0</v>
      </c>
      <c r="J28" s="121">
        <v>140.28188890999999</v>
      </c>
      <c r="K28" s="121">
        <v>0</v>
      </c>
      <c r="L28" s="121">
        <v>0</v>
      </c>
      <c r="M28" s="121">
        <v>0</v>
      </c>
      <c r="N28" s="110">
        <f t="shared" si="4"/>
        <v>25.191954101617114</v>
      </c>
      <c r="O28" s="110">
        <f t="shared" si="5"/>
        <v>16.042299606609866</v>
      </c>
      <c r="P28" s="110">
        <f t="shared" si="6"/>
        <v>42.39843966558206</v>
      </c>
      <c r="Q28" s="112">
        <f t="shared" si="10"/>
        <v>225.98626741999996</v>
      </c>
      <c r="R28" s="121">
        <v>190.58379864</v>
      </c>
      <c r="S28" s="121">
        <v>0</v>
      </c>
      <c r="T28" s="121">
        <v>141.76974822</v>
      </c>
      <c r="U28" s="121">
        <v>28.595264419999999</v>
      </c>
      <c r="V28" s="121">
        <v>0</v>
      </c>
      <c r="W28" s="121">
        <v>0</v>
      </c>
      <c r="X28" s="121">
        <v>0</v>
      </c>
      <c r="Y28" s="112">
        <f t="shared" si="9"/>
        <v>20.170215986858864</v>
      </c>
    </row>
    <row r="29" spans="1:25" ht="48" customHeight="1" x14ac:dyDescent="0.3">
      <c r="A29" s="105">
        <v>17</v>
      </c>
      <c r="B29" s="107" t="s">
        <v>172</v>
      </c>
      <c r="C29" s="121">
        <v>870.55481814999996</v>
      </c>
      <c r="D29" s="112">
        <v>1075.46</v>
      </c>
      <c r="E29" s="121">
        <v>350.41018021999997</v>
      </c>
      <c r="F29" s="121">
        <v>61.472195450000001</v>
      </c>
      <c r="G29" s="121">
        <v>61.472195450000001</v>
      </c>
      <c r="H29" s="121">
        <v>0</v>
      </c>
      <c r="I29" s="121">
        <v>0</v>
      </c>
      <c r="J29" s="121">
        <v>271.92676455999998</v>
      </c>
      <c r="K29" s="121">
        <v>0</v>
      </c>
      <c r="L29" s="121">
        <v>0</v>
      </c>
      <c r="M29" s="121">
        <v>0</v>
      </c>
      <c r="N29" s="110">
        <f t="shared" si="4"/>
        <v>31.236030045513569</v>
      </c>
      <c r="O29" s="110">
        <f t="shared" si="5"/>
        <v>25.284693485578263</v>
      </c>
      <c r="P29" s="110">
        <f t="shared" si="6"/>
        <v>57.446738903692527</v>
      </c>
      <c r="Q29" s="112">
        <f t="shared" si="10"/>
        <v>397.20024703000001</v>
      </c>
      <c r="R29" s="121">
        <v>201.42780655999999</v>
      </c>
      <c r="S29" s="121">
        <v>0</v>
      </c>
      <c r="T29" s="121">
        <v>1005.46969276</v>
      </c>
      <c r="U29" s="121">
        <v>11.330281859999999</v>
      </c>
      <c r="V29" s="121">
        <v>0</v>
      </c>
      <c r="W29" s="121">
        <v>0</v>
      </c>
      <c r="X29" s="121">
        <v>0</v>
      </c>
      <c r="Y29" s="112">
        <f t="shared" si="9"/>
        <v>1.1268645829491426</v>
      </c>
    </row>
    <row r="30" spans="1:25" ht="48" customHeight="1" x14ac:dyDescent="0.3">
      <c r="A30" s="56">
        <v>18</v>
      </c>
      <c r="B30" s="106" t="s">
        <v>173</v>
      </c>
      <c r="C30" s="121">
        <v>703.54956033999997</v>
      </c>
      <c r="D30" s="112">
        <v>698.2</v>
      </c>
      <c r="E30" s="121">
        <v>265.51711377999999</v>
      </c>
      <c r="F30" s="121">
        <v>106.75825810000001</v>
      </c>
      <c r="G30" s="121">
        <v>0</v>
      </c>
      <c r="H30" s="121">
        <v>0</v>
      </c>
      <c r="I30" s="121">
        <v>0</v>
      </c>
      <c r="J30" s="121">
        <v>258.74007280000001</v>
      </c>
      <c r="K30" s="121">
        <v>50.617000269999998</v>
      </c>
      <c r="L30" s="121">
        <v>0</v>
      </c>
      <c r="M30" s="121">
        <v>0</v>
      </c>
      <c r="N30" s="110">
        <f t="shared" si="4"/>
        <v>43.970899920753126</v>
      </c>
      <c r="O30" s="110">
        <f t="shared" si="5"/>
        <v>44.307801929246629</v>
      </c>
      <c r="P30" s="110">
        <f t="shared" si="6"/>
        <v>83.098989736478941</v>
      </c>
      <c r="Q30" s="112">
        <f t="shared" si="10"/>
        <v>331.27418846</v>
      </c>
      <c r="R30" s="121">
        <v>29.78433746</v>
      </c>
      <c r="S30" s="121">
        <v>33.13396135</v>
      </c>
      <c r="T30" s="121">
        <v>29.091666799999999</v>
      </c>
      <c r="U30" s="121">
        <v>10.55778591</v>
      </c>
      <c r="V30" s="121">
        <v>2.0010300499999998</v>
      </c>
      <c r="W30" s="121">
        <v>0</v>
      </c>
      <c r="X30" s="121">
        <v>0</v>
      </c>
      <c r="Y30" s="112">
        <f t="shared" si="9"/>
        <v>43.169805450954776</v>
      </c>
    </row>
    <row r="31" spans="1:25" ht="48" customHeight="1" x14ac:dyDescent="0.3">
      <c r="A31" s="57"/>
      <c r="B31" s="104" t="s">
        <v>174</v>
      </c>
      <c r="C31" s="120">
        <f t="shared" ref="C31:M31" si="11">SUM(C32:C42)</f>
        <v>10402.166987029999</v>
      </c>
      <c r="D31" s="111">
        <f t="shared" si="11"/>
        <v>14279.749999999998</v>
      </c>
      <c r="E31" s="119">
        <f t="shared" si="11"/>
        <v>4514.0451753699999</v>
      </c>
      <c r="F31" s="119">
        <f t="shared" si="11"/>
        <v>1509.02126129</v>
      </c>
      <c r="G31" s="119">
        <f t="shared" si="11"/>
        <v>520.66866856999991</v>
      </c>
      <c r="H31" s="120">
        <f t="shared" si="11"/>
        <v>0</v>
      </c>
      <c r="I31" s="120">
        <f t="shared" si="11"/>
        <v>0</v>
      </c>
      <c r="J31" s="119">
        <f t="shared" si="11"/>
        <v>3564.97730146</v>
      </c>
      <c r="K31" s="119">
        <f t="shared" si="11"/>
        <v>155.20612595</v>
      </c>
      <c r="L31" s="119">
        <f t="shared" si="11"/>
        <v>0</v>
      </c>
      <c r="M31" s="120">
        <f t="shared" si="11"/>
        <v>2.5870685</v>
      </c>
      <c r="N31" s="114">
        <f t="shared" si="4"/>
        <v>35.763542654607754</v>
      </c>
      <c r="O31" s="114">
        <f t="shared" si="5"/>
        <v>26.052160768991055</v>
      </c>
      <c r="P31" s="114">
        <f t="shared" si="6"/>
        <v>56.851070032414505</v>
      </c>
      <c r="Q31" s="111">
        <f t="shared" ref="Q31" si="12">SUM(Q32:Q42)</f>
        <v>3858.4318818000002</v>
      </c>
      <c r="R31" s="120">
        <f t="shared" ref="R31:X31" si="13">SUM(R32:R42)</f>
        <v>2720.8684943600001</v>
      </c>
      <c r="S31" s="120">
        <f t="shared" si="13"/>
        <v>102.68318346</v>
      </c>
      <c r="T31" s="120">
        <f t="shared" si="13"/>
        <v>2312.5292613700003</v>
      </c>
      <c r="U31" s="119">
        <f t="shared" si="13"/>
        <v>643.15589473</v>
      </c>
      <c r="V31" s="119">
        <f t="shared" si="13"/>
        <v>13.120812150000001</v>
      </c>
      <c r="W31" s="119">
        <f t="shared" si="13"/>
        <v>0</v>
      </c>
      <c r="X31" s="120">
        <f t="shared" si="13"/>
        <v>0.63616150000000005</v>
      </c>
      <c r="Y31" s="111">
        <f t="shared" si="9"/>
        <v>28.379174172749938</v>
      </c>
    </row>
    <row r="32" spans="1:25" ht="48" customHeight="1" x14ac:dyDescent="0.3">
      <c r="A32" s="56">
        <v>19</v>
      </c>
      <c r="B32" s="106" t="s">
        <v>175</v>
      </c>
      <c r="C32" s="121">
        <v>3826.7926866799999</v>
      </c>
      <c r="D32" s="112">
        <v>5892.53</v>
      </c>
      <c r="E32" s="121">
        <v>1661.37762914</v>
      </c>
      <c r="F32" s="121">
        <v>620.44868599999995</v>
      </c>
      <c r="G32" s="121">
        <v>0</v>
      </c>
      <c r="H32" s="121">
        <v>0</v>
      </c>
      <c r="I32" s="121">
        <v>0</v>
      </c>
      <c r="J32" s="121">
        <v>951.15463027999999</v>
      </c>
      <c r="K32" s="121">
        <v>87.7486842</v>
      </c>
      <c r="L32" s="121">
        <v>0</v>
      </c>
      <c r="M32" s="121">
        <v>0</v>
      </c>
      <c r="N32" s="110">
        <f t="shared" si="4"/>
        <v>27.148147274769634</v>
      </c>
      <c r="O32" s="110">
        <f t="shared" si="5"/>
        <v>17.630853207026526</v>
      </c>
      <c r="P32" s="110">
        <f t="shared" si="6"/>
        <v>45.529465042402187</v>
      </c>
      <c r="Q32" s="112">
        <f t="shared" si="10"/>
        <v>1544.96637154</v>
      </c>
      <c r="R32" s="121">
        <v>1242.9230006600001</v>
      </c>
      <c r="S32" s="121">
        <v>0</v>
      </c>
      <c r="T32" s="121">
        <v>226.16069677999999</v>
      </c>
      <c r="U32" s="121">
        <v>39.485087239999999</v>
      </c>
      <c r="V32" s="121">
        <v>1.97432893</v>
      </c>
      <c r="W32" s="121">
        <v>0</v>
      </c>
      <c r="X32" s="121">
        <v>0</v>
      </c>
      <c r="Y32" s="112">
        <f t="shared" si="9"/>
        <v>18.331839599136913</v>
      </c>
    </row>
    <row r="33" spans="1:25" ht="48" customHeight="1" x14ac:dyDescent="0.3">
      <c r="A33" s="105">
        <v>20</v>
      </c>
      <c r="B33" s="106" t="s">
        <v>176</v>
      </c>
      <c r="C33" s="121">
        <v>798.13115587000004</v>
      </c>
      <c r="D33" s="112">
        <v>798.01</v>
      </c>
      <c r="E33" s="121">
        <v>477.80499687999998</v>
      </c>
      <c r="F33" s="121">
        <v>84.344006879999995</v>
      </c>
      <c r="G33" s="121">
        <v>0</v>
      </c>
      <c r="H33" s="121">
        <v>0</v>
      </c>
      <c r="I33" s="121">
        <v>0</v>
      </c>
      <c r="J33" s="121">
        <v>472.12856378999999</v>
      </c>
      <c r="K33" s="121">
        <v>0</v>
      </c>
      <c r="L33" s="121">
        <v>0</v>
      </c>
      <c r="M33" s="121">
        <v>0</v>
      </c>
      <c r="N33" s="110">
        <f t="shared" si="4"/>
        <v>59.154258083730348</v>
      </c>
      <c r="O33" s="110">
        <f t="shared" si="5"/>
        <v>59.163239030839208</v>
      </c>
      <c r="P33" s="110">
        <f t="shared" si="6"/>
        <v>83.986373831868846</v>
      </c>
      <c r="Q33" s="112">
        <f t="shared" si="10"/>
        <v>235.98215211000007</v>
      </c>
      <c r="R33" s="121">
        <v>90.020439969999998</v>
      </c>
      <c r="S33" s="121">
        <v>0</v>
      </c>
      <c r="T33" s="121">
        <v>33.250594579999998</v>
      </c>
      <c r="U33" s="121">
        <v>19.67202348</v>
      </c>
      <c r="V33" s="121">
        <v>0</v>
      </c>
      <c r="W33" s="121">
        <v>0</v>
      </c>
      <c r="X33" s="121">
        <v>0</v>
      </c>
      <c r="Y33" s="112">
        <f t="shared" si="9"/>
        <v>59.162922433370809</v>
      </c>
    </row>
    <row r="34" spans="1:25" ht="48" customHeight="1" x14ac:dyDescent="0.3">
      <c r="A34" s="56">
        <v>21</v>
      </c>
      <c r="B34" s="106" t="s">
        <v>177</v>
      </c>
      <c r="C34" s="121">
        <v>0</v>
      </c>
      <c r="D34" s="112">
        <v>0</v>
      </c>
      <c r="E34" s="121">
        <v>0</v>
      </c>
      <c r="F34" s="121">
        <v>0</v>
      </c>
      <c r="G34" s="121">
        <v>0</v>
      </c>
      <c r="H34" s="121">
        <v>0</v>
      </c>
      <c r="I34" s="121">
        <v>0</v>
      </c>
      <c r="J34" s="121">
        <v>0</v>
      </c>
      <c r="K34" s="121">
        <v>0</v>
      </c>
      <c r="L34" s="121">
        <v>0</v>
      </c>
      <c r="M34" s="121">
        <v>0</v>
      </c>
      <c r="N34" s="110">
        <f t="shared" si="4"/>
        <v>0</v>
      </c>
      <c r="O34" s="110">
        <f t="shared" si="5"/>
        <v>0</v>
      </c>
      <c r="P34" s="110">
        <f t="shared" si="6"/>
        <v>0</v>
      </c>
      <c r="Q34" s="112">
        <f t="shared" si="10"/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12">
        <f t="shared" si="9"/>
        <v>0</v>
      </c>
    </row>
    <row r="35" spans="1:25" ht="48" customHeight="1" x14ac:dyDescent="0.3">
      <c r="A35" s="105">
        <v>22</v>
      </c>
      <c r="B35" s="106" t="s">
        <v>178</v>
      </c>
      <c r="C35" s="121">
        <v>400.83394056999998</v>
      </c>
      <c r="D35" s="112">
        <v>586.54999999999995</v>
      </c>
      <c r="E35" s="121">
        <v>206.60475529999999</v>
      </c>
      <c r="F35" s="121">
        <v>55.716012169999999</v>
      </c>
      <c r="G35" s="121">
        <v>55.716012169999999</v>
      </c>
      <c r="H35" s="121">
        <v>0</v>
      </c>
      <c r="I35" s="121">
        <v>0</v>
      </c>
      <c r="J35" s="121">
        <v>202.95797902000001</v>
      </c>
      <c r="K35" s="121">
        <v>0</v>
      </c>
      <c r="L35" s="121">
        <v>0</v>
      </c>
      <c r="M35" s="121">
        <v>0</v>
      </c>
      <c r="N35" s="110">
        <f t="shared" si="4"/>
        <v>50.633930532775395</v>
      </c>
      <c r="O35" s="110">
        <f t="shared" si="5"/>
        <v>34.601991138010405</v>
      </c>
      <c r="P35" s="110">
        <f t="shared" si="6"/>
        <v>63.815882945908712</v>
      </c>
      <c r="Q35" s="112">
        <f t="shared" si="10"/>
        <v>82.79716092999999</v>
      </c>
      <c r="R35" s="121">
        <v>115.07880062</v>
      </c>
      <c r="S35" s="121">
        <v>0</v>
      </c>
      <c r="T35" s="121">
        <v>162.88043332999999</v>
      </c>
      <c r="U35" s="121">
        <v>116.25418217000001</v>
      </c>
      <c r="V35" s="121">
        <v>0</v>
      </c>
      <c r="W35" s="121">
        <v>0</v>
      </c>
      <c r="X35" s="121">
        <v>0</v>
      </c>
      <c r="Y35" s="112">
        <f t="shared" si="9"/>
        <v>71.373939639800696</v>
      </c>
    </row>
    <row r="36" spans="1:25" ht="48" customHeight="1" x14ac:dyDescent="0.3">
      <c r="A36" s="105">
        <v>23</v>
      </c>
      <c r="B36" s="107" t="s">
        <v>179</v>
      </c>
      <c r="C36" s="121">
        <v>1338.9086546799999</v>
      </c>
      <c r="D36" s="112">
        <v>1338.89</v>
      </c>
      <c r="E36" s="121">
        <v>411.31993402000001</v>
      </c>
      <c r="F36" s="121">
        <v>226.51916668999999</v>
      </c>
      <c r="G36" s="121">
        <v>0</v>
      </c>
      <c r="H36" s="121">
        <v>0</v>
      </c>
      <c r="I36" s="121">
        <v>0</v>
      </c>
      <c r="J36" s="121">
        <v>382.47045344000003</v>
      </c>
      <c r="K36" s="121">
        <v>0</v>
      </c>
      <c r="L36" s="121">
        <v>0</v>
      </c>
      <c r="M36" s="121">
        <v>0</v>
      </c>
      <c r="N36" s="110">
        <f t="shared" si="4"/>
        <v>28.565836220650219</v>
      </c>
      <c r="O36" s="110">
        <f t="shared" si="5"/>
        <v>28.56623422685956</v>
      </c>
      <c r="P36" s="110">
        <f t="shared" si="6"/>
        <v>59.96346931604841</v>
      </c>
      <c r="Q36" s="112">
        <f t="shared" si="10"/>
        <v>701.0695539699999</v>
      </c>
      <c r="R36" s="121">
        <v>247.14870934000001</v>
      </c>
      <c r="S36" s="121">
        <v>8.2199379300000004</v>
      </c>
      <c r="T36" s="121">
        <v>1522.10175617</v>
      </c>
      <c r="U36" s="121">
        <v>359.680409</v>
      </c>
      <c r="V36" s="121">
        <v>0</v>
      </c>
      <c r="W36" s="121">
        <v>0</v>
      </c>
      <c r="X36" s="121">
        <v>0</v>
      </c>
      <c r="Y36" s="112">
        <f t="shared" si="9"/>
        <v>23.630510085281585</v>
      </c>
    </row>
    <row r="37" spans="1:25" ht="48" customHeight="1" x14ac:dyDescent="0.3">
      <c r="A37" s="56">
        <v>24</v>
      </c>
      <c r="B37" s="107" t="s">
        <v>180</v>
      </c>
      <c r="C37" s="121">
        <v>860.29658671000004</v>
      </c>
      <c r="D37" s="112">
        <v>1237.57</v>
      </c>
      <c r="E37" s="121">
        <v>410.96004424</v>
      </c>
      <c r="F37" s="121">
        <v>113.18246601</v>
      </c>
      <c r="G37" s="121">
        <v>113.18246601</v>
      </c>
      <c r="H37" s="121">
        <v>0</v>
      </c>
      <c r="I37" s="121">
        <v>0</v>
      </c>
      <c r="J37" s="121">
        <v>403.78802417999998</v>
      </c>
      <c r="K37" s="121">
        <v>9.5900123500000003</v>
      </c>
      <c r="L37" s="121">
        <v>0</v>
      </c>
      <c r="M37" s="121">
        <v>0</v>
      </c>
      <c r="N37" s="110">
        <f t="shared" si="4"/>
        <v>48.05064240820321</v>
      </c>
      <c r="O37" s="110">
        <f t="shared" si="5"/>
        <v>33.402396351721521</v>
      </c>
      <c r="P37" s="110">
        <f t="shared" si="6"/>
        <v>64.86142108470581</v>
      </c>
      <c r="Q37" s="112">
        <f t="shared" si="10"/>
        <v>222.97161045000007</v>
      </c>
      <c r="R37" s="121">
        <v>223.94693973</v>
      </c>
      <c r="S37" s="121">
        <v>0</v>
      </c>
      <c r="T37" s="121">
        <v>186.77507759</v>
      </c>
      <c r="U37" s="121">
        <v>46.178698349999998</v>
      </c>
      <c r="V37" s="121">
        <v>10.56196375</v>
      </c>
      <c r="W37" s="121">
        <v>0</v>
      </c>
      <c r="X37" s="121">
        <v>0</v>
      </c>
      <c r="Y37" s="112">
        <f t="shared" si="9"/>
        <v>30.379139889613359</v>
      </c>
    </row>
    <row r="38" spans="1:25" ht="48" customHeight="1" x14ac:dyDescent="0.3">
      <c r="A38" s="56">
        <v>25</v>
      </c>
      <c r="B38" s="106" t="s">
        <v>181</v>
      </c>
      <c r="C38" s="121">
        <v>315.75800541000001</v>
      </c>
      <c r="D38" s="112">
        <v>450.96</v>
      </c>
      <c r="E38" s="121">
        <v>180.5591</v>
      </c>
      <c r="F38" s="121">
        <v>40.559671620000003</v>
      </c>
      <c r="G38" s="121">
        <v>40.559671629999997</v>
      </c>
      <c r="H38" s="121">
        <v>0</v>
      </c>
      <c r="I38" s="121">
        <v>0</v>
      </c>
      <c r="J38" s="121">
        <v>169.05505876000001</v>
      </c>
      <c r="K38" s="121">
        <v>0</v>
      </c>
      <c r="L38" s="121">
        <v>0</v>
      </c>
      <c r="M38" s="121">
        <v>0</v>
      </c>
      <c r="N38" s="110">
        <f t="shared" si="4"/>
        <v>53.539437120679899</v>
      </c>
      <c r="O38" s="110">
        <f t="shared" si="5"/>
        <v>37.487816826326068</v>
      </c>
      <c r="P38" s="110">
        <f t="shared" si="6"/>
        <v>64.60412124910485</v>
      </c>
      <c r="Q38" s="112">
        <f t="shared" si="10"/>
        <v>54.079562160000009</v>
      </c>
      <c r="R38" s="121">
        <v>92.623384490000007</v>
      </c>
      <c r="S38" s="121">
        <v>0</v>
      </c>
      <c r="T38" s="121">
        <v>50.122032269999998</v>
      </c>
      <c r="U38" s="121">
        <v>18.78389542</v>
      </c>
      <c r="V38" s="121">
        <v>0</v>
      </c>
      <c r="W38" s="121">
        <v>0</v>
      </c>
      <c r="X38" s="121">
        <v>0</v>
      </c>
      <c r="Y38" s="112">
        <f t="shared" si="9"/>
        <v>37.476324421192508</v>
      </c>
    </row>
    <row r="39" spans="1:25" ht="48" customHeight="1" x14ac:dyDescent="0.3">
      <c r="A39" s="105">
        <v>26</v>
      </c>
      <c r="B39" s="106" t="s">
        <v>182</v>
      </c>
      <c r="C39" s="121">
        <v>286.22737853000001</v>
      </c>
      <c r="D39" s="112">
        <v>285.86</v>
      </c>
      <c r="E39" s="121">
        <v>161.15355912000001</v>
      </c>
      <c r="F39" s="121">
        <v>32.681848340000002</v>
      </c>
      <c r="G39" s="121">
        <v>0</v>
      </c>
      <c r="H39" s="121">
        <v>0</v>
      </c>
      <c r="I39" s="121">
        <v>0</v>
      </c>
      <c r="J39" s="121">
        <v>142.30908324999999</v>
      </c>
      <c r="K39" s="121">
        <v>0</v>
      </c>
      <c r="L39" s="121">
        <v>0</v>
      </c>
      <c r="M39" s="121">
        <v>0</v>
      </c>
      <c r="N39" s="110">
        <f t="shared" si="4"/>
        <v>49.718892714200749</v>
      </c>
      <c r="O39" s="110">
        <f t="shared" si="5"/>
        <v>49.78278991464353</v>
      </c>
      <c r="P39" s="110">
        <f t="shared" si="6"/>
        <v>73.417486059334635</v>
      </c>
      <c r="Q39" s="112">
        <f t="shared" si="10"/>
        <v>92.391971069999997</v>
      </c>
      <c r="R39" s="121">
        <v>2E-8</v>
      </c>
      <c r="S39" s="121">
        <v>51.526324189999997</v>
      </c>
      <c r="T39" s="121">
        <v>15.32035825</v>
      </c>
      <c r="U39" s="121">
        <v>10.444776920000001</v>
      </c>
      <c r="V39" s="121">
        <v>0</v>
      </c>
      <c r="W39" s="121">
        <v>0</v>
      </c>
      <c r="X39" s="121">
        <v>0.5</v>
      </c>
      <c r="Y39" s="112">
        <f t="shared" si="9"/>
        <v>68.175800784554113</v>
      </c>
    </row>
    <row r="40" spans="1:25" ht="48" customHeight="1" x14ac:dyDescent="0.3">
      <c r="A40" s="105">
        <v>27</v>
      </c>
      <c r="B40" s="107" t="s">
        <v>183</v>
      </c>
      <c r="C40" s="121">
        <v>223.53068271999999</v>
      </c>
      <c r="D40" s="112">
        <v>300.33</v>
      </c>
      <c r="E40" s="121">
        <v>132.50175164999999</v>
      </c>
      <c r="F40" s="121">
        <v>24.35888482</v>
      </c>
      <c r="G40" s="121">
        <v>0</v>
      </c>
      <c r="H40" s="121">
        <v>0</v>
      </c>
      <c r="I40" s="121">
        <v>0</v>
      </c>
      <c r="J40" s="121">
        <v>63.542813600000002</v>
      </c>
      <c r="K40" s="121">
        <v>0</v>
      </c>
      <c r="L40" s="121">
        <v>0</v>
      </c>
      <c r="M40" s="121">
        <v>0</v>
      </c>
      <c r="N40" s="110">
        <f t="shared" si="4"/>
        <v>28.426886558385938</v>
      </c>
      <c r="O40" s="110">
        <f t="shared" si="5"/>
        <v>21.1576644357873</v>
      </c>
      <c r="P40" s="110">
        <f t="shared" si="6"/>
        <v>40.50908821357023</v>
      </c>
      <c r="Q40" s="112">
        <f t="shared" si="10"/>
        <v>66.670046249999999</v>
      </c>
      <c r="R40" s="121">
        <v>93.317822870000001</v>
      </c>
      <c r="S40" s="121">
        <v>0</v>
      </c>
      <c r="T40" s="121">
        <v>9.7197357400000008</v>
      </c>
      <c r="U40" s="121">
        <v>0.64184662000000003</v>
      </c>
      <c r="V40" s="121">
        <v>0</v>
      </c>
      <c r="W40" s="121">
        <v>0</v>
      </c>
      <c r="X40" s="121">
        <v>0</v>
      </c>
      <c r="Y40" s="112">
        <f t="shared" si="9"/>
        <v>6.6035398201062607</v>
      </c>
    </row>
    <row r="41" spans="1:25" ht="48" customHeight="1" x14ac:dyDescent="0.3">
      <c r="A41" s="105">
        <v>28</v>
      </c>
      <c r="B41" s="106" t="s">
        <v>184</v>
      </c>
      <c r="C41" s="121">
        <v>1215.45887399</v>
      </c>
      <c r="D41" s="112">
        <v>1697.31</v>
      </c>
      <c r="E41" s="121">
        <v>345.87313950999999</v>
      </c>
      <c r="F41" s="121">
        <v>144.55625219999999</v>
      </c>
      <c r="G41" s="121">
        <v>144.55625219999999</v>
      </c>
      <c r="H41" s="121">
        <v>0</v>
      </c>
      <c r="I41" s="121">
        <v>0</v>
      </c>
      <c r="J41" s="121">
        <v>345.87313950999999</v>
      </c>
      <c r="K41" s="121">
        <v>57.867429399999999</v>
      </c>
      <c r="L41" s="121">
        <v>0</v>
      </c>
      <c r="M41" s="121">
        <v>0</v>
      </c>
      <c r="N41" s="110">
        <f t="shared" si="4"/>
        <v>33.217131204500276</v>
      </c>
      <c r="O41" s="110">
        <f t="shared" si="5"/>
        <v>23.787084793585141</v>
      </c>
      <c r="P41" s="110">
        <f t="shared" si="6"/>
        <v>63.582629431418191</v>
      </c>
      <c r="Q41" s="112">
        <f t="shared" si="10"/>
        <v>580.47323008000001</v>
      </c>
      <c r="R41" s="121">
        <v>231.24507500000001</v>
      </c>
      <c r="S41" s="121">
        <v>0</v>
      </c>
      <c r="T41" s="121">
        <v>17.159459170000002</v>
      </c>
      <c r="U41" s="121">
        <v>3.71933947</v>
      </c>
      <c r="V41" s="121">
        <v>0.58451947000000004</v>
      </c>
      <c r="W41" s="121">
        <v>0</v>
      </c>
      <c r="X41" s="121">
        <v>0</v>
      </c>
      <c r="Y41" s="112">
        <f t="shared" si="9"/>
        <v>25.081553546422171</v>
      </c>
    </row>
    <row r="42" spans="1:25" ht="48" customHeight="1" x14ac:dyDescent="0.3">
      <c r="A42" s="105">
        <v>29</v>
      </c>
      <c r="B42" s="107" t="s">
        <v>185</v>
      </c>
      <c r="C42" s="121">
        <v>1136.22902187</v>
      </c>
      <c r="D42" s="112">
        <v>1691.74</v>
      </c>
      <c r="E42" s="121">
        <v>525.89026550999995</v>
      </c>
      <c r="F42" s="121">
        <v>166.65426656</v>
      </c>
      <c r="G42" s="121">
        <v>166.65426656</v>
      </c>
      <c r="H42" s="121">
        <v>0</v>
      </c>
      <c r="I42" s="121">
        <v>0</v>
      </c>
      <c r="J42" s="121">
        <v>431.69755563000001</v>
      </c>
      <c r="K42" s="121">
        <v>0</v>
      </c>
      <c r="L42" s="121">
        <v>0</v>
      </c>
      <c r="M42" s="121">
        <v>2.5870685</v>
      </c>
      <c r="N42" s="110">
        <f t="shared" si="4"/>
        <v>37.993885679800215</v>
      </c>
      <c r="O42" s="110">
        <f t="shared" si="5"/>
        <v>25.517961130551974</v>
      </c>
      <c r="P42" s="110">
        <f t="shared" si="6"/>
        <v>50.244199167683377</v>
      </c>
      <c r="Q42" s="112">
        <f t="shared" si="10"/>
        <v>277.03022324000005</v>
      </c>
      <c r="R42" s="121">
        <v>384.56432166000002</v>
      </c>
      <c r="S42" s="121">
        <v>42.936921339999998</v>
      </c>
      <c r="T42" s="121">
        <v>89.039117489999995</v>
      </c>
      <c r="U42" s="121">
        <v>28.29563606</v>
      </c>
      <c r="V42" s="121">
        <v>0</v>
      </c>
      <c r="W42" s="121">
        <v>0</v>
      </c>
      <c r="X42" s="121">
        <v>0.13616149999999999</v>
      </c>
      <c r="Y42" s="112">
        <f t="shared" si="9"/>
        <v>31.778881976427819</v>
      </c>
    </row>
    <row r="43" spans="1:25" ht="48" customHeight="1" x14ac:dyDescent="0.3">
      <c r="A43" s="57"/>
      <c r="B43" s="104" t="s">
        <v>186</v>
      </c>
      <c r="C43" s="120">
        <f t="shared" ref="C43:M43" si="14">SUM(C44:C51)</f>
        <v>3020.84652611</v>
      </c>
      <c r="D43" s="111">
        <f t="shared" ref="D43" si="15">SUM(D44:D51)</f>
        <v>4065.1</v>
      </c>
      <c r="E43" s="119">
        <f t="shared" ref="E43:L43" si="16">SUM(E44:E51)</f>
        <v>1294.5763324300001</v>
      </c>
      <c r="F43" s="119">
        <f t="shared" si="16"/>
        <v>393.64882829999999</v>
      </c>
      <c r="G43" s="119">
        <f t="shared" si="16"/>
        <v>349.73267078000003</v>
      </c>
      <c r="H43" s="120">
        <f t="shared" si="16"/>
        <v>0</v>
      </c>
      <c r="I43" s="120">
        <f t="shared" si="16"/>
        <v>0</v>
      </c>
      <c r="J43" s="119">
        <f t="shared" si="16"/>
        <v>1015.0734974300001</v>
      </c>
      <c r="K43" s="119">
        <f t="shared" si="16"/>
        <v>9.290279850000001</v>
      </c>
      <c r="L43" s="119">
        <f t="shared" si="16"/>
        <v>7.42827985</v>
      </c>
      <c r="M43" s="120">
        <f t="shared" si="14"/>
        <v>0</v>
      </c>
      <c r="N43" s="114">
        <f t="shared" si="4"/>
        <v>34.155725827576475</v>
      </c>
      <c r="O43" s="114">
        <f t="shared" si="5"/>
        <v>25.381714032373132</v>
      </c>
      <c r="P43" s="114">
        <f t="shared" si="6"/>
        <v>50.628724558324464</v>
      </c>
      <c r="Q43" s="111">
        <f t="shared" ref="Q43:X43" si="17">SUM(Q44:Q51)</f>
        <v>982.88869460000001</v>
      </c>
      <c r="R43" s="120">
        <f t="shared" si="17"/>
        <v>762.15417675000003</v>
      </c>
      <c r="S43" s="120">
        <f t="shared" si="17"/>
        <v>244.01159850000002</v>
      </c>
      <c r="T43" s="120">
        <f t="shared" si="17"/>
        <v>2243.94666581</v>
      </c>
      <c r="U43" s="119">
        <f t="shared" si="17"/>
        <v>784.71809647999999</v>
      </c>
      <c r="V43" s="119">
        <f t="shared" si="17"/>
        <v>60.869462239999997</v>
      </c>
      <c r="W43" s="119">
        <f t="shared" si="17"/>
        <v>0</v>
      </c>
      <c r="X43" s="120">
        <f t="shared" si="17"/>
        <v>0</v>
      </c>
      <c r="Y43" s="111">
        <f t="shared" si="9"/>
        <v>37.68305065373589</v>
      </c>
    </row>
    <row r="44" spans="1:25" ht="48" customHeight="1" x14ac:dyDescent="0.3">
      <c r="A44" s="105">
        <v>30</v>
      </c>
      <c r="B44" s="107" t="s">
        <v>187</v>
      </c>
      <c r="C44" s="121">
        <v>251.58094227000001</v>
      </c>
      <c r="D44" s="112">
        <v>251.58</v>
      </c>
      <c r="E44" s="121">
        <v>75.761847939999996</v>
      </c>
      <c r="F44" s="121">
        <v>43.916112679999998</v>
      </c>
      <c r="G44" s="121">
        <v>0</v>
      </c>
      <c r="H44" s="121">
        <v>0</v>
      </c>
      <c r="I44" s="121">
        <v>0</v>
      </c>
      <c r="J44" s="121">
        <v>65.490700020000006</v>
      </c>
      <c r="K44" s="121">
        <v>0</v>
      </c>
      <c r="L44" s="121">
        <v>0</v>
      </c>
      <c r="M44" s="121">
        <v>0</v>
      </c>
      <c r="N44" s="110">
        <f t="shared" si="4"/>
        <v>26.031661790070931</v>
      </c>
      <c r="O44" s="110">
        <f t="shared" si="5"/>
        <v>26.031759289291678</v>
      </c>
      <c r="P44" s="110">
        <f t="shared" si="6"/>
        <v>54.722439855025009</v>
      </c>
      <c r="Q44" s="112">
        <f t="shared" si="10"/>
        <v>131.90298165000002</v>
      </c>
      <c r="R44" s="121">
        <v>54.187260600000002</v>
      </c>
      <c r="S44" s="121">
        <v>0</v>
      </c>
      <c r="T44" s="121">
        <v>20.32852639</v>
      </c>
      <c r="U44" s="121">
        <v>1.0127427600000001</v>
      </c>
      <c r="V44" s="121">
        <v>0</v>
      </c>
      <c r="W44" s="121">
        <v>0</v>
      </c>
      <c r="X44" s="121">
        <v>0</v>
      </c>
      <c r="Y44" s="112">
        <f t="shared" si="9"/>
        <v>4.9818798498753365</v>
      </c>
    </row>
    <row r="45" spans="1:25" ht="48" customHeight="1" x14ac:dyDescent="0.3">
      <c r="A45" s="105">
        <v>31</v>
      </c>
      <c r="B45" s="107" t="s">
        <v>188</v>
      </c>
      <c r="C45" s="121">
        <v>1033.06707188</v>
      </c>
      <c r="D45" s="112">
        <v>1479.8</v>
      </c>
      <c r="E45" s="121">
        <v>563.40857162999998</v>
      </c>
      <c r="F45" s="121">
        <v>134.02088155999999</v>
      </c>
      <c r="G45" s="121">
        <v>134.02088155999999</v>
      </c>
      <c r="H45" s="121">
        <v>0</v>
      </c>
      <c r="I45" s="121">
        <v>0</v>
      </c>
      <c r="J45" s="121">
        <v>330.06164099</v>
      </c>
      <c r="K45" s="121">
        <v>0</v>
      </c>
      <c r="L45" s="121">
        <v>0</v>
      </c>
      <c r="M45" s="121">
        <v>0</v>
      </c>
      <c r="N45" s="110">
        <f t="shared" si="4"/>
        <v>31.949681678397319</v>
      </c>
      <c r="O45" s="110">
        <f t="shared" si="5"/>
        <v>22.30447634747939</v>
      </c>
      <c r="P45" s="110">
        <f t="shared" si="6"/>
        <v>39.697096410363791</v>
      </c>
      <c r="Q45" s="112">
        <f t="shared" si="10"/>
        <v>201.61673712999996</v>
      </c>
      <c r="R45" s="121">
        <v>268.04176311999998</v>
      </c>
      <c r="S45" s="121">
        <v>233.34693064000001</v>
      </c>
      <c r="T45" s="121">
        <v>406.16426079000001</v>
      </c>
      <c r="U45" s="121">
        <v>168.63085171</v>
      </c>
      <c r="V45" s="121">
        <v>0</v>
      </c>
      <c r="W45" s="121">
        <v>0</v>
      </c>
      <c r="X45" s="121">
        <v>0</v>
      </c>
      <c r="Y45" s="112">
        <f t="shared" si="9"/>
        <v>41.517895095449468</v>
      </c>
    </row>
    <row r="46" spans="1:25" ht="48" customHeight="1" x14ac:dyDescent="0.3">
      <c r="A46" s="56">
        <v>32</v>
      </c>
      <c r="B46" s="106" t="s">
        <v>189</v>
      </c>
      <c r="C46" s="121">
        <v>0</v>
      </c>
      <c r="D46" s="112">
        <v>0</v>
      </c>
      <c r="E46" s="121">
        <v>0</v>
      </c>
      <c r="F46" s="121">
        <v>0</v>
      </c>
      <c r="G46" s="121">
        <v>0</v>
      </c>
      <c r="H46" s="121">
        <v>0</v>
      </c>
      <c r="I46" s="121">
        <v>0</v>
      </c>
      <c r="J46" s="121">
        <v>0</v>
      </c>
      <c r="K46" s="121">
        <v>0</v>
      </c>
      <c r="L46" s="121">
        <v>0</v>
      </c>
      <c r="M46" s="121">
        <v>0</v>
      </c>
      <c r="N46" s="110">
        <f t="shared" si="4"/>
        <v>0</v>
      </c>
      <c r="O46" s="110">
        <f t="shared" si="5"/>
        <v>0</v>
      </c>
      <c r="P46" s="110">
        <f t="shared" si="6"/>
        <v>0</v>
      </c>
      <c r="Q46" s="112">
        <f t="shared" si="10"/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12">
        <f t="shared" si="9"/>
        <v>0</v>
      </c>
    </row>
    <row r="47" spans="1:25" ht="48" customHeight="1" x14ac:dyDescent="0.3">
      <c r="A47" s="56">
        <v>33</v>
      </c>
      <c r="B47" s="106" t="s">
        <v>190</v>
      </c>
      <c r="C47" s="121">
        <v>349.40839742000003</v>
      </c>
      <c r="D47" s="112">
        <v>531.47</v>
      </c>
      <c r="E47" s="121">
        <v>133.67484816000001</v>
      </c>
      <c r="F47" s="121">
        <v>54.618177629999998</v>
      </c>
      <c r="G47" s="121">
        <v>54.618067150000002</v>
      </c>
      <c r="H47" s="121">
        <v>0</v>
      </c>
      <c r="I47" s="121">
        <v>0</v>
      </c>
      <c r="J47" s="121">
        <v>126.90184117</v>
      </c>
      <c r="K47" s="121">
        <v>0</v>
      </c>
      <c r="L47" s="121">
        <v>0</v>
      </c>
      <c r="M47" s="121">
        <v>0</v>
      </c>
      <c r="N47" s="110">
        <f t="shared" si="4"/>
        <v>36.319058759615309</v>
      </c>
      <c r="O47" s="110">
        <f t="shared" si="5"/>
        <v>23.877517295425893</v>
      </c>
      <c r="P47" s="110">
        <f t="shared" si="6"/>
        <v>52.24209385997257</v>
      </c>
      <c r="Q47" s="112">
        <f t="shared" si="10"/>
        <v>106.49730448000003</v>
      </c>
      <c r="R47" s="121">
        <v>116.00925264</v>
      </c>
      <c r="S47" s="121">
        <v>0</v>
      </c>
      <c r="T47" s="121">
        <v>167.83209980000001</v>
      </c>
      <c r="U47" s="121">
        <v>39.940695439999999</v>
      </c>
      <c r="V47" s="121">
        <v>0</v>
      </c>
      <c r="W47" s="121">
        <v>0</v>
      </c>
      <c r="X47" s="121">
        <v>0</v>
      </c>
      <c r="Y47" s="112">
        <f t="shared" si="9"/>
        <v>23.798007346387259</v>
      </c>
    </row>
    <row r="48" spans="1:25" ht="48" customHeight="1" x14ac:dyDescent="0.3">
      <c r="A48" s="105">
        <v>34</v>
      </c>
      <c r="B48" s="107" t="s">
        <v>191</v>
      </c>
      <c r="C48" s="121">
        <v>42.055132839999999</v>
      </c>
      <c r="D48" s="112">
        <v>66.819999999999993</v>
      </c>
      <c r="E48" s="121">
        <v>17.2942</v>
      </c>
      <c r="F48" s="121">
        <v>7.42827985</v>
      </c>
      <c r="G48" s="121">
        <v>7.42827985</v>
      </c>
      <c r="H48" s="121">
        <v>0</v>
      </c>
      <c r="I48" s="121">
        <v>0</v>
      </c>
      <c r="J48" s="121">
        <v>17.2942</v>
      </c>
      <c r="K48" s="121">
        <v>7.42827985</v>
      </c>
      <c r="L48" s="121">
        <v>7.42827985</v>
      </c>
      <c r="M48" s="121">
        <v>0</v>
      </c>
      <c r="N48" s="110">
        <f t="shared" si="4"/>
        <v>76.449074176791981</v>
      </c>
      <c r="O48" s="110">
        <f t="shared" si="5"/>
        <v>48.115473959892256</v>
      </c>
      <c r="P48" s="110">
        <f t="shared" si="6"/>
        <v>100</v>
      </c>
      <c r="Q48" s="112">
        <f t="shared" si="10"/>
        <v>9.9043731400000006</v>
      </c>
      <c r="R48" s="121">
        <v>0</v>
      </c>
      <c r="S48" s="121">
        <v>0</v>
      </c>
      <c r="T48" s="121">
        <v>8.2678138400000005</v>
      </c>
      <c r="U48" s="121">
        <v>4.3732810600000001</v>
      </c>
      <c r="V48" s="121">
        <v>0</v>
      </c>
      <c r="W48" s="121">
        <v>0</v>
      </c>
      <c r="X48" s="121">
        <v>0</v>
      </c>
      <c r="Y48" s="112">
        <f t="shared" si="9"/>
        <v>52.89525314227442</v>
      </c>
    </row>
    <row r="49" spans="1:25" ht="48" customHeight="1" x14ac:dyDescent="0.3">
      <c r="A49" s="105">
        <v>35</v>
      </c>
      <c r="B49" s="107" t="s">
        <v>192</v>
      </c>
      <c r="C49" s="121">
        <v>35.355240729999998</v>
      </c>
      <c r="D49" s="112">
        <v>48.19</v>
      </c>
      <c r="E49" s="121">
        <v>15.60361196</v>
      </c>
      <c r="F49" s="121">
        <v>3.8495222199999999</v>
      </c>
      <c r="G49" s="121">
        <v>3.8495222199999999</v>
      </c>
      <c r="H49" s="121">
        <v>0</v>
      </c>
      <c r="I49" s="121">
        <v>0</v>
      </c>
      <c r="J49" s="121">
        <v>12.63798854</v>
      </c>
      <c r="K49" s="121">
        <v>0</v>
      </c>
      <c r="L49" s="121">
        <v>0</v>
      </c>
      <c r="M49" s="121">
        <v>0</v>
      </c>
      <c r="N49" s="110">
        <f t="shared" si="4"/>
        <v>35.745729003836999</v>
      </c>
      <c r="O49" s="110">
        <f t="shared" si="5"/>
        <v>26.225334177215192</v>
      </c>
      <c r="P49" s="110">
        <f t="shared" si="6"/>
        <v>54.234111008906261</v>
      </c>
      <c r="Q49" s="112">
        <f t="shared" si="10"/>
        <v>12.052584329999995</v>
      </c>
      <c r="R49" s="121">
        <v>0</v>
      </c>
      <c r="S49" s="121">
        <v>10.66466786</v>
      </c>
      <c r="T49" s="121">
        <v>33.9876</v>
      </c>
      <c r="U49" s="121">
        <v>12.63798854</v>
      </c>
      <c r="V49" s="121">
        <v>0</v>
      </c>
      <c r="W49" s="121">
        <v>0</v>
      </c>
      <c r="X49" s="121">
        <v>0</v>
      </c>
      <c r="Y49" s="112">
        <f t="shared" si="9"/>
        <v>37.18411579517236</v>
      </c>
    </row>
    <row r="50" spans="1:25" ht="48" customHeight="1" x14ac:dyDescent="0.3">
      <c r="A50" s="105">
        <v>36</v>
      </c>
      <c r="B50" s="107" t="s">
        <v>193</v>
      </c>
      <c r="C50" s="121">
        <v>170.00000211</v>
      </c>
      <c r="D50" s="112">
        <v>48.47</v>
      </c>
      <c r="E50" s="121">
        <v>21.914404449999999</v>
      </c>
      <c r="F50" s="121">
        <v>0</v>
      </c>
      <c r="G50" s="121">
        <v>0</v>
      </c>
      <c r="H50" s="121">
        <v>0</v>
      </c>
      <c r="I50" s="121">
        <v>0</v>
      </c>
      <c r="J50" s="121">
        <v>10.532877790000001</v>
      </c>
      <c r="K50" s="121">
        <v>0</v>
      </c>
      <c r="L50" s="121">
        <v>0</v>
      </c>
      <c r="M50" s="121">
        <v>0</v>
      </c>
      <c r="N50" s="110">
        <f t="shared" si="4"/>
        <v>6.1958103878049418</v>
      </c>
      <c r="O50" s="110">
        <f t="shared" si="5"/>
        <v>21.730715473488758</v>
      </c>
      <c r="P50" s="110">
        <f t="shared" si="6"/>
        <v>48.063719066752924</v>
      </c>
      <c r="Q50" s="112">
        <f t="shared" si="10"/>
        <v>148.08559765999999</v>
      </c>
      <c r="R50" s="121">
        <v>11.38152666</v>
      </c>
      <c r="S50" s="121">
        <v>0</v>
      </c>
      <c r="T50" s="121">
        <v>2.9637414999999998</v>
      </c>
      <c r="U50" s="121">
        <v>0.42533281000000001</v>
      </c>
      <c r="V50" s="121">
        <v>0</v>
      </c>
      <c r="W50" s="121">
        <v>0</v>
      </c>
      <c r="X50" s="121">
        <v>0</v>
      </c>
      <c r="Y50" s="112">
        <f t="shared" si="9"/>
        <v>14.351211466991979</v>
      </c>
    </row>
    <row r="51" spans="1:25" ht="48" customHeight="1" x14ac:dyDescent="0.3">
      <c r="A51" s="56">
        <v>37</v>
      </c>
      <c r="B51" s="106" t="s">
        <v>194</v>
      </c>
      <c r="C51" s="121">
        <v>1139.3797388600001</v>
      </c>
      <c r="D51" s="112">
        <v>1638.77</v>
      </c>
      <c r="E51" s="121">
        <v>466.91884829000003</v>
      </c>
      <c r="F51" s="121">
        <v>149.81585436</v>
      </c>
      <c r="G51" s="121">
        <v>149.81592000000001</v>
      </c>
      <c r="H51" s="121">
        <v>0</v>
      </c>
      <c r="I51" s="121">
        <v>0</v>
      </c>
      <c r="J51" s="121">
        <v>452.15424891999999</v>
      </c>
      <c r="K51" s="121">
        <v>1.8620000000000001</v>
      </c>
      <c r="L51" s="121">
        <v>0</v>
      </c>
      <c r="M51" s="121">
        <v>0</v>
      </c>
      <c r="N51" s="110">
        <f t="shared" si="4"/>
        <v>39.847667413698559</v>
      </c>
      <c r="O51" s="110">
        <f t="shared" si="5"/>
        <v>27.704696139177553</v>
      </c>
      <c r="P51" s="110">
        <f t="shared" si="6"/>
        <v>59.228475655064415</v>
      </c>
      <c r="Q51" s="112">
        <f t="shared" si="10"/>
        <v>372.82911621000005</v>
      </c>
      <c r="R51" s="121">
        <v>312.53437373000003</v>
      </c>
      <c r="S51" s="121">
        <v>0</v>
      </c>
      <c r="T51" s="121">
        <v>1604.40262349</v>
      </c>
      <c r="U51" s="121">
        <v>557.69720415999996</v>
      </c>
      <c r="V51" s="121">
        <v>60.869462239999997</v>
      </c>
      <c r="W51" s="121">
        <v>0</v>
      </c>
      <c r="X51" s="121">
        <v>0</v>
      </c>
      <c r="Y51" s="112">
        <f t="shared" si="9"/>
        <v>38.554329028361586</v>
      </c>
    </row>
    <row r="52" spans="1:25" ht="48" customHeight="1" x14ac:dyDescent="0.3">
      <c r="A52" s="57"/>
      <c r="B52" s="104" t="s">
        <v>195</v>
      </c>
      <c r="C52" s="120">
        <f t="shared" ref="C52:M52" si="18">SUM(C53:C59)</f>
        <v>855.60295139000004</v>
      </c>
      <c r="D52" s="111">
        <f t="shared" ref="D52" si="19">SUM(D53:D59)</f>
        <v>1070.98</v>
      </c>
      <c r="E52" s="119">
        <f t="shared" ref="E52:L52" si="20">SUM(E53:E59)</f>
        <v>426.57197893</v>
      </c>
      <c r="F52" s="119">
        <f t="shared" si="20"/>
        <v>218.58890473000002</v>
      </c>
      <c r="G52" s="119">
        <f t="shared" si="20"/>
        <v>80.434931730000002</v>
      </c>
      <c r="H52" s="120">
        <f t="shared" si="20"/>
        <v>0</v>
      </c>
      <c r="I52" s="120">
        <f t="shared" si="20"/>
        <v>0</v>
      </c>
      <c r="J52" s="119">
        <f t="shared" si="20"/>
        <v>350.25957530000005</v>
      </c>
      <c r="K52" s="119">
        <f t="shared" si="20"/>
        <v>64.598841809999996</v>
      </c>
      <c r="L52" s="119">
        <f t="shared" si="20"/>
        <v>0</v>
      </c>
      <c r="M52" s="120">
        <f t="shared" si="18"/>
        <v>0</v>
      </c>
      <c r="N52" s="114">
        <f t="shared" si="4"/>
        <v>48.487258773012307</v>
      </c>
      <c r="O52" s="114">
        <f t="shared" si="5"/>
        <v>38.736336543166075</v>
      </c>
      <c r="P52" s="114">
        <f t="shared" si="6"/>
        <v>57.174863513651609</v>
      </c>
      <c r="Q52" s="111">
        <f t="shared" ref="Q52" si="21">SUM(Q53:Q59)</f>
        <v>130.007136</v>
      </c>
      <c r="R52" s="120">
        <f t="shared" ref="R52:X52" si="22">SUM(R53:R59)</f>
        <v>225.69496629000002</v>
      </c>
      <c r="S52" s="120">
        <f t="shared" si="22"/>
        <v>85.042431989999997</v>
      </c>
      <c r="T52" s="120">
        <f t="shared" si="22"/>
        <v>94.586154809999996</v>
      </c>
      <c r="U52" s="119">
        <f t="shared" si="22"/>
        <v>46.169630099999999</v>
      </c>
      <c r="V52" s="119">
        <f t="shared" si="22"/>
        <v>4.9627942899999997</v>
      </c>
      <c r="W52" s="119">
        <f t="shared" si="22"/>
        <v>0</v>
      </c>
      <c r="X52" s="120">
        <f t="shared" si="22"/>
        <v>0</v>
      </c>
      <c r="Y52" s="111">
        <f t="shared" si="9"/>
        <v>54.059100396577378</v>
      </c>
    </row>
    <row r="53" spans="1:25" ht="48" customHeight="1" x14ac:dyDescent="0.3">
      <c r="A53" s="105">
        <v>38</v>
      </c>
      <c r="B53" s="106" t="s">
        <v>196</v>
      </c>
      <c r="C53" s="121">
        <v>89.529951030000007</v>
      </c>
      <c r="D53" s="112">
        <v>41.01</v>
      </c>
      <c r="E53" s="121">
        <v>41.012300000000003</v>
      </c>
      <c r="F53" s="121">
        <v>0</v>
      </c>
      <c r="G53" s="121">
        <v>0</v>
      </c>
      <c r="H53" s="121">
        <v>0</v>
      </c>
      <c r="I53" s="121">
        <v>0</v>
      </c>
      <c r="J53" s="121">
        <v>41.012300000000003</v>
      </c>
      <c r="K53" s="121">
        <v>0</v>
      </c>
      <c r="L53" s="121">
        <v>0</v>
      </c>
      <c r="M53" s="121">
        <v>0</v>
      </c>
      <c r="N53" s="110">
        <f t="shared" si="4"/>
        <v>45.808469152694457</v>
      </c>
      <c r="O53" s="110">
        <f t="shared" si="5"/>
        <v>100.00560838819801</v>
      </c>
      <c r="P53" s="110">
        <f t="shared" si="6"/>
        <v>100</v>
      </c>
      <c r="Q53" s="112">
        <f t="shared" si="10"/>
        <v>48.517651030000003</v>
      </c>
      <c r="R53" s="121">
        <v>0</v>
      </c>
      <c r="S53" s="121">
        <v>0</v>
      </c>
      <c r="T53" s="121">
        <v>0.41426565999999998</v>
      </c>
      <c r="U53" s="121">
        <v>0.41426565999999998</v>
      </c>
      <c r="V53" s="121">
        <v>0</v>
      </c>
      <c r="W53" s="121">
        <v>0</v>
      </c>
      <c r="X53" s="121">
        <v>0</v>
      </c>
      <c r="Y53" s="112">
        <f t="shared" si="9"/>
        <v>100</v>
      </c>
    </row>
    <row r="54" spans="1:25" ht="48" customHeight="1" x14ac:dyDescent="0.3">
      <c r="A54" s="105">
        <v>39</v>
      </c>
      <c r="B54" s="107" t="s">
        <v>197</v>
      </c>
      <c r="C54" s="121">
        <v>16.266415200000001</v>
      </c>
      <c r="D54" s="112">
        <v>15.81</v>
      </c>
      <c r="E54" s="121">
        <v>5.8838206700000004</v>
      </c>
      <c r="F54" s="121">
        <v>3.0182745600000001</v>
      </c>
      <c r="G54" s="121">
        <v>0</v>
      </c>
      <c r="H54" s="121">
        <v>0</v>
      </c>
      <c r="I54" s="121">
        <v>0</v>
      </c>
      <c r="J54" s="121">
        <v>5.7459581000000002</v>
      </c>
      <c r="K54" s="121">
        <v>0</v>
      </c>
      <c r="L54" s="121">
        <v>0</v>
      </c>
      <c r="M54" s="121">
        <v>0</v>
      </c>
      <c r="N54" s="110">
        <f t="shared" si="4"/>
        <v>35.324058985043003</v>
      </c>
      <c r="O54" s="110">
        <f t="shared" si="5"/>
        <v>36.343820999367487</v>
      </c>
      <c r="P54" s="110">
        <f t="shared" si="6"/>
        <v>64.546131574015973</v>
      </c>
      <c r="Q54" s="112">
        <f t="shared" si="10"/>
        <v>7.3643199700000004</v>
      </c>
      <c r="R54" s="121">
        <v>3.1561371299999998</v>
      </c>
      <c r="S54" s="121">
        <v>0</v>
      </c>
      <c r="T54" s="121">
        <v>0.15966538999999999</v>
      </c>
      <c r="U54" s="121">
        <v>0.15966538999999999</v>
      </c>
      <c r="V54" s="121">
        <v>0</v>
      </c>
      <c r="W54" s="121">
        <v>0</v>
      </c>
      <c r="X54" s="121">
        <v>0</v>
      </c>
      <c r="Y54" s="112">
        <f t="shared" si="9"/>
        <v>100</v>
      </c>
    </row>
    <row r="55" spans="1:25" ht="48" customHeight="1" x14ac:dyDescent="0.3">
      <c r="A55" s="105">
        <v>40</v>
      </c>
      <c r="B55" s="106" t="s">
        <v>198</v>
      </c>
      <c r="C55" s="121">
        <v>22.977168979999998</v>
      </c>
      <c r="D55" s="112">
        <v>19.21</v>
      </c>
      <c r="E55" s="121">
        <v>18.645106200000001</v>
      </c>
      <c r="F55" s="121">
        <v>0</v>
      </c>
      <c r="G55" s="121">
        <v>0</v>
      </c>
      <c r="H55" s="121">
        <v>0</v>
      </c>
      <c r="I55" s="121">
        <v>0</v>
      </c>
      <c r="J55" s="121">
        <v>15.909850540000001</v>
      </c>
      <c r="K55" s="121">
        <v>0</v>
      </c>
      <c r="L55" s="121">
        <v>0</v>
      </c>
      <c r="M55" s="121">
        <v>0</v>
      </c>
      <c r="N55" s="110">
        <f t="shared" si="4"/>
        <v>69.241996495949536</v>
      </c>
      <c r="O55" s="110">
        <f t="shared" si="5"/>
        <v>82.820669130661116</v>
      </c>
      <c r="P55" s="110">
        <f t="shared" si="6"/>
        <v>85.329900346719398</v>
      </c>
      <c r="Q55" s="112">
        <f t="shared" si="10"/>
        <v>4.3320627799999976</v>
      </c>
      <c r="R55" s="121">
        <v>0</v>
      </c>
      <c r="S55" s="121">
        <v>2.73525566</v>
      </c>
      <c r="T55" s="121">
        <v>12.435</v>
      </c>
      <c r="U55" s="121">
        <v>9.1831494599999992</v>
      </c>
      <c r="V55" s="121">
        <v>0</v>
      </c>
      <c r="W55" s="121">
        <v>0</v>
      </c>
      <c r="X55" s="121">
        <v>0</v>
      </c>
      <c r="Y55" s="112">
        <f t="shared" si="9"/>
        <v>73.849211580217116</v>
      </c>
    </row>
    <row r="56" spans="1:25" ht="48" customHeight="1" x14ac:dyDescent="0.3">
      <c r="A56" s="105">
        <v>41</v>
      </c>
      <c r="B56" s="106" t="s">
        <v>199</v>
      </c>
      <c r="C56" s="121">
        <v>41.09726757</v>
      </c>
      <c r="D56" s="112">
        <v>41.1</v>
      </c>
      <c r="E56" s="121">
        <v>23.911427710000002</v>
      </c>
      <c r="F56" s="121">
        <v>3.85484027</v>
      </c>
      <c r="G56" s="121">
        <v>0</v>
      </c>
      <c r="H56" s="121">
        <v>0</v>
      </c>
      <c r="I56" s="121">
        <v>0</v>
      </c>
      <c r="J56" s="121">
        <v>23.911427710000002</v>
      </c>
      <c r="K56" s="121">
        <v>0</v>
      </c>
      <c r="L56" s="121">
        <v>0</v>
      </c>
      <c r="M56" s="121">
        <v>0</v>
      </c>
      <c r="N56" s="110">
        <f t="shared" si="4"/>
        <v>58.182524347323664</v>
      </c>
      <c r="O56" s="110">
        <f t="shared" si="5"/>
        <v>58.178656228710466</v>
      </c>
      <c r="P56" s="110">
        <f t="shared" si="6"/>
        <v>86.116822495638829</v>
      </c>
      <c r="Q56" s="112">
        <f t="shared" si="10"/>
        <v>13.330999589999998</v>
      </c>
      <c r="R56" s="121">
        <v>3.85484027</v>
      </c>
      <c r="S56" s="121">
        <v>0</v>
      </c>
      <c r="T56" s="121">
        <v>1.23619173</v>
      </c>
      <c r="U56" s="121">
        <v>0.28533014000000001</v>
      </c>
      <c r="V56" s="121">
        <v>0</v>
      </c>
      <c r="W56" s="121">
        <v>0</v>
      </c>
      <c r="X56" s="121">
        <v>0</v>
      </c>
      <c r="Y56" s="112">
        <f t="shared" si="9"/>
        <v>23.08138236776588</v>
      </c>
    </row>
    <row r="57" spans="1:25" ht="48" customHeight="1" x14ac:dyDescent="0.3">
      <c r="A57" s="105">
        <v>42</v>
      </c>
      <c r="B57" s="106" t="s">
        <v>200</v>
      </c>
      <c r="C57" s="121">
        <v>122.48759556</v>
      </c>
      <c r="D57" s="112">
        <v>178.98</v>
      </c>
      <c r="E57" s="121">
        <v>65.994799999999998</v>
      </c>
      <c r="F57" s="121">
        <v>39.544956890000002</v>
      </c>
      <c r="G57" s="121">
        <v>16.947838669999999</v>
      </c>
      <c r="H57" s="121">
        <v>0</v>
      </c>
      <c r="I57" s="121">
        <v>0</v>
      </c>
      <c r="J57" s="121">
        <v>65.994799999999998</v>
      </c>
      <c r="K57" s="121">
        <v>14.931220550000001</v>
      </c>
      <c r="L57" s="121">
        <v>0</v>
      </c>
      <c r="M57" s="121">
        <v>0</v>
      </c>
      <c r="N57" s="110">
        <f t="shared" si="4"/>
        <v>66.068747761775398</v>
      </c>
      <c r="O57" s="110">
        <f t="shared" si="5"/>
        <v>45.215119315007271</v>
      </c>
      <c r="P57" s="110">
        <f t="shared" si="6"/>
        <v>66.068747761775398</v>
      </c>
      <c r="Q57" s="112">
        <f t="shared" si="10"/>
        <v>0</v>
      </c>
      <c r="R57" s="121">
        <v>32.693684079999997</v>
      </c>
      <c r="S57" s="121">
        <v>8.8678909299999997</v>
      </c>
      <c r="T57" s="121">
        <v>44.411845929999998</v>
      </c>
      <c r="U57" s="121">
        <v>24.710906999999999</v>
      </c>
      <c r="V57" s="121">
        <v>4.4611008099999996</v>
      </c>
      <c r="W57" s="121">
        <v>0</v>
      </c>
      <c r="X57" s="121">
        <v>0</v>
      </c>
      <c r="Y57" s="112">
        <f t="shared" si="9"/>
        <v>65.685195467848004</v>
      </c>
    </row>
    <row r="58" spans="1:25" ht="48" customHeight="1" x14ac:dyDescent="0.3">
      <c r="A58" s="105">
        <v>43</v>
      </c>
      <c r="B58" s="107" t="s">
        <v>201</v>
      </c>
      <c r="C58" s="121">
        <v>180.04990950999999</v>
      </c>
      <c r="D58" s="112">
        <v>180.05</v>
      </c>
      <c r="E58" s="121">
        <v>99.553524350000004</v>
      </c>
      <c r="F58" s="121">
        <v>24.034282529999999</v>
      </c>
      <c r="G58" s="121">
        <v>0</v>
      </c>
      <c r="H58" s="121">
        <v>0</v>
      </c>
      <c r="I58" s="121">
        <v>0</v>
      </c>
      <c r="J58" s="121">
        <v>26.114238950000001</v>
      </c>
      <c r="K58" s="121">
        <v>0</v>
      </c>
      <c r="L58" s="121">
        <v>0</v>
      </c>
      <c r="M58" s="121">
        <v>0</v>
      </c>
      <c r="N58" s="110">
        <f t="shared" si="4"/>
        <v>14.503888961160301</v>
      </c>
      <c r="O58" s="110">
        <f t="shared" si="5"/>
        <v>14.503881671757846</v>
      </c>
      <c r="P58" s="110">
        <f t="shared" si="6"/>
        <v>21.130109522338341</v>
      </c>
      <c r="Q58" s="112">
        <f t="shared" si="10"/>
        <v>56.46210262999999</v>
      </c>
      <c r="R58" s="121">
        <v>24.034282529999999</v>
      </c>
      <c r="S58" s="121">
        <v>73.439285400000003</v>
      </c>
      <c r="T58" s="121">
        <v>29.920916699999999</v>
      </c>
      <c r="U58" s="121">
        <v>11.41631245</v>
      </c>
      <c r="V58" s="121">
        <v>0</v>
      </c>
      <c r="W58" s="121">
        <v>0</v>
      </c>
      <c r="X58" s="121">
        <v>0</v>
      </c>
      <c r="Y58" s="112">
        <f t="shared" si="9"/>
        <v>38.154955493058139</v>
      </c>
    </row>
    <row r="59" spans="1:25" ht="48" customHeight="1" x14ac:dyDescent="0.3">
      <c r="A59" s="56">
        <v>44</v>
      </c>
      <c r="B59" s="107" t="s">
        <v>202</v>
      </c>
      <c r="C59" s="121">
        <v>383.19464354000002</v>
      </c>
      <c r="D59" s="112">
        <v>594.82000000000005</v>
      </c>
      <c r="E59" s="121">
        <v>171.571</v>
      </c>
      <c r="F59" s="121">
        <v>148.13655048000001</v>
      </c>
      <c r="G59" s="121">
        <v>63.487093059999999</v>
      </c>
      <c r="H59" s="121">
        <v>0</v>
      </c>
      <c r="I59" s="121">
        <v>0</v>
      </c>
      <c r="J59" s="121">
        <v>171.571</v>
      </c>
      <c r="K59" s="121">
        <v>49.667621259999997</v>
      </c>
      <c r="L59" s="121">
        <v>0</v>
      </c>
      <c r="M59" s="121">
        <v>0</v>
      </c>
      <c r="N59" s="110">
        <f t="shared" si="4"/>
        <v>57.73531154198033</v>
      </c>
      <c r="O59" s="110">
        <f t="shared" si="5"/>
        <v>37.194213587303722</v>
      </c>
      <c r="P59" s="110">
        <f t="shared" si="6"/>
        <v>57.73531154198033</v>
      </c>
      <c r="Q59" s="112">
        <f t="shared" si="10"/>
        <v>0</v>
      </c>
      <c r="R59" s="121">
        <v>161.95602228000001</v>
      </c>
      <c r="S59" s="121">
        <v>0</v>
      </c>
      <c r="T59" s="121">
        <v>6.0082693999999996</v>
      </c>
      <c r="U59" s="121">
        <v>0</v>
      </c>
      <c r="V59" s="121">
        <v>0.50169348000000002</v>
      </c>
      <c r="W59" s="121">
        <v>0</v>
      </c>
      <c r="X59" s="121">
        <v>0</v>
      </c>
      <c r="Y59" s="112">
        <f t="shared" si="9"/>
        <v>8.3500496831916369</v>
      </c>
    </row>
    <row r="60" spans="1:25" ht="48" customHeight="1" x14ac:dyDescent="0.3">
      <c r="A60" s="57"/>
      <c r="B60" s="104" t="s">
        <v>203</v>
      </c>
      <c r="C60" s="120">
        <f t="shared" ref="C60:M60" si="23">SUM(C61:C74)</f>
        <v>12596.182039520003</v>
      </c>
      <c r="D60" s="111">
        <f t="shared" ref="D60" si="24">SUM(D61:D74)</f>
        <v>17717.63</v>
      </c>
      <c r="E60" s="119">
        <f t="shared" ref="E60:L60" si="25">SUM(E61:E74)</f>
        <v>5904.2426043999994</v>
      </c>
      <c r="F60" s="119">
        <f t="shared" si="25"/>
        <v>2182.49220986</v>
      </c>
      <c r="G60" s="119">
        <f t="shared" si="25"/>
        <v>1457.5543254199999</v>
      </c>
      <c r="H60" s="120">
        <f t="shared" si="25"/>
        <v>0</v>
      </c>
      <c r="I60" s="120">
        <f t="shared" si="25"/>
        <v>0</v>
      </c>
      <c r="J60" s="119">
        <f t="shared" si="25"/>
        <v>4465.9779513500007</v>
      </c>
      <c r="K60" s="119">
        <f t="shared" si="25"/>
        <v>517.17769895000004</v>
      </c>
      <c r="L60" s="119">
        <f t="shared" si="25"/>
        <v>2.1027</v>
      </c>
      <c r="M60" s="120">
        <f t="shared" si="23"/>
        <v>149.96017295999999</v>
      </c>
      <c r="N60" s="114">
        <f t="shared" si="4"/>
        <v>39.577534959870839</v>
      </c>
      <c r="O60" s="114">
        <f t="shared" si="5"/>
        <v>28.137275416068636</v>
      </c>
      <c r="P60" s="114">
        <f t="shared" si="6"/>
        <v>52.23289317141483</v>
      </c>
      <c r="Q60" s="111">
        <f t="shared" ref="Q60" si="26">SUM(Q61:Q74)</f>
        <v>3051.8928998400006</v>
      </c>
      <c r="R60" s="120">
        <f t="shared" ref="R60:X60" si="27">SUM(R61:R74)</f>
        <v>2975.1523686800001</v>
      </c>
      <c r="S60" s="120">
        <f t="shared" si="27"/>
        <v>1583.8784206999999</v>
      </c>
      <c r="T60" s="120">
        <f t="shared" si="27"/>
        <v>2728.4107962600001</v>
      </c>
      <c r="U60" s="119">
        <f t="shared" si="27"/>
        <v>789.91155354000011</v>
      </c>
      <c r="V60" s="119">
        <f t="shared" si="27"/>
        <v>24.065941719999998</v>
      </c>
      <c r="W60" s="119">
        <f t="shared" si="27"/>
        <v>0</v>
      </c>
      <c r="X60" s="120">
        <f t="shared" si="27"/>
        <v>3.4987213100000001</v>
      </c>
      <c r="Y60" s="111">
        <f t="shared" si="9"/>
        <v>29.833392258078177</v>
      </c>
    </row>
    <row r="61" spans="1:25" ht="48" customHeight="1" x14ac:dyDescent="0.3">
      <c r="A61" s="56">
        <v>45</v>
      </c>
      <c r="B61" s="107" t="s">
        <v>204</v>
      </c>
      <c r="C61" s="121">
        <v>805.81835775000002</v>
      </c>
      <c r="D61" s="112">
        <v>1119.78</v>
      </c>
      <c r="E61" s="121">
        <v>488.70853103000002</v>
      </c>
      <c r="F61" s="121">
        <v>94.4129571</v>
      </c>
      <c r="G61" s="121">
        <v>94.4129571</v>
      </c>
      <c r="H61" s="121">
        <v>0</v>
      </c>
      <c r="I61" s="121">
        <v>0</v>
      </c>
      <c r="J61" s="121">
        <v>218.98740846000001</v>
      </c>
      <c r="K61" s="121">
        <v>0</v>
      </c>
      <c r="L61" s="121">
        <v>0</v>
      </c>
      <c r="M61" s="121">
        <v>0</v>
      </c>
      <c r="N61" s="110">
        <f t="shared" si="4"/>
        <v>27.175778058898409</v>
      </c>
      <c r="O61" s="110">
        <f t="shared" si="5"/>
        <v>19.556288597760275</v>
      </c>
      <c r="P61" s="110">
        <f t="shared" si="6"/>
        <v>32.321221452536072</v>
      </c>
      <c r="Q61" s="112">
        <f t="shared" si="10"/>
        <v>128.28391252</v>
      </c>
      <c r="R61" s="121">
        <v>450.15871175000001</v>
      </c>
      <c r="S61" s="121">
        <v>8.3883250199999999</v>
      </c>
      <c r="T61" s="121">
        <v>11.310899640000001</v>
      </c>
      <c r="U61" s="121">
        <v>2.2356429100000001</v>
      </c>
      <c r="V61" s="121">
        <v>0</v>
      </c>
      <c r="W61" s="121">
        <v>0</v>
      </c>
      <c r="X61" s="121">
        <v>0</v>
      </c>
      <c r="Y61" s="112">
        <f t="shared" si="9"/>
        <v>19.765385434893666</v>
      </c>
    </row>
    <row r="62" spans="1:25" ht="48" customHeight="1" x14ac:dyDescent="0.3">
      <c r="A62" s="105">
        <v>46</v>
      </c>
      <c r="B62" s="107" t="s">
        <v>205</v>
      </c>
      <c r="C62" s="121">
        <v>1943.5360149200001</v>
      </c>
      <c r="D62" s="112">
        <v>2908.64</v>
      </c>
      <c r="E62" s="121">
        <v>673.47753582999997</v>
      </c>
      <c r="F62" s="121">
        <v>302.8844838</v>
      </c>
      <c r="G62" s="121">
        <v>290.51793090000001</v>
      </c>
      <c r="H62" s="121">
        <v>0</v>
      </c>
      <c r="I62" s="121">
        <v>0</v>
      </c>
      <c r="J62" s="121">
        <v>565.51815881000005</v>
      </c>
      <c r="K62" s="121">
        <v>0</v>
      </c>
      <c r="L62" s="121">
        <v>0</v>
      </c>
      <c r="M62" s="121">
        <v>0</v>
      </c>
      <c r="N62" s="110">
        <f t="shared" si="4"/>
        <v>29.097385099564409</v>
      </c>
      <c r="O62" s="110">
        <f t="shared" si="5"/>
        <v>19.442700327644538</v>
      </c>
      <c r="P62" s="110">
        <f t="shared" si="6"/>
        <v>44.638654086633487</v>
      </c>
      <c r="Q62" s="112">
        <f t="shared" si="10"/>
        <v>676.65606439000021</v>
      </c>
      <c r="R62" s="121">
        <v>595.00897452000004</v>
      </c>
      <c r="S62" s="121">
        <v>106.3528172</v>
      </c>
      <c r="T62" s="121">
        <v>127.19941532</v>
      </c>
      <c r="U62" s="121">
        <v>25.203693229999999</v>
      </c>
      <c r="V62" s="121">
        <v>0</v>
      </c>
      <c r="W62" s="121">
        <v>0</v>
      </c>
      <c r="X62" s="121">
        <v>0</v>
      </c>
      <c r="Y62" s="112">
        <f t="shared" si="9"/>
        <v>19.814315314731743</v>
      </c>
    </row>
    <row r="63" spans="1:25" ht="48" customHeight="1" x14ac:dyDescent="0.3">
      <c r="A63" s="56">
        <v>47</v>
      </c>
      <c r="B63" s="106" t="s">
        <v>206</v>
      </c>
      <c r="C63" s="121">
        <v>620.08089784000003</v>
      </c>
      <c r="D63" s="112">
        <v>878.3</v>
      </c>
      <c r="E63" s="121">
        <v>288.83164191999998</v>
      </c>
      <c r="F63" s="121">
        <v>90.322316700000002</v>
      </c>
      <c r="G63" s="121">
        <v>77.467199100000002</v>
      </c>
      <c r="H63" s="121">
        <v>0</v>
      </c>
      <c r="I63" s="121">
        <v>0</v>
      </c>
      <c r="J63" s="121">
        <v>256.92920745999999</v>
      </c>
      <c r="K63" s="121">
        <v>0</v>
      </c>
      <c r="L63" s="121">
        <v>0</v>
      </c>
      <c r="M63" s="121">
        <v>0</v>
      </c>
      <c r="N63" s="110">
        <f t="shared" si="4"/>
        <v>41.434788324393054</v>
      </c>
      <c r="O63" s="110">
        <f t="shared" si="5"/>
        <v>29.253012348855744</v>
      </c>
      <c r="P63" s="110">
        <f t="shared" si="6"/>
        <v>56.267477561245407</v>
      </c>
      <c r="Q63" s="112">
        <f t="shared" si="10"/>
        <v>163.45974012000005</v>
      </c>
      <c r="R63" s="121">
        <v>173.9368963</v>
      </c>
      <c r="S63" s="121">
        <v>25.755053960000001</v>
      </c>
      <c r="T63" s="121">
        <v>51.454838080000002</v>
      </c>
      <c r="U63" s="121">
        <v>14.21721073</v>
      </c>
      <c r="V63" s="121">
        <v>0</v>
      </c>
      <c r="W63" s="121">
        <v>0</v>
      </c>
      <c r="X63" s="121">
        <v>0</v>
      </c>
      <c r="Y63" s="112">
        <f t="shared" si="9"/>
        <v>27.630464423764444</v>
      </c>
    </row>
    <row r="64" spans="1:25" ht="48" customHeight="1" x14ac:dyDescent="0.3">
      <c r="A64" s="105">
        <v>48</v>
      </c>
      <c r="B64" s="106" t="s">
        <v>207</v>
      </c>
      <c r="C64" s="121">
        <v>423.50230324</v>
      </c>
      <c r="D64" s="112">
        <v>421.75</v>
      </c>
      <c r="E64" s="121">
        <v>229.07552032999999</v>
      </c>
      <c r="F64" s="121">
        <v>96.015721639999995</v>
      </c>
      <c r="G64" s="121">
        <v>0</v>
      </c>
      <c r="H64" s="121">
        <v>0</v>
      </c>
      <c r="I64" s="121">
        <v>0</v>
      </c>
      <c r="J64" s="121">
        <v>87.644131099999996</v>
      </c>
      <c r="K64" s="121">
        <v>51.131269879999998</v>
      </c>
      <c r="L64" s="121">
        <v>0</v>
      </c>
      <c r="M64" s="121">
        <v>0</v>
      </c>
      <c r="N64" s="110">
        <f t="shared" si="4"/>
        <v>32.768511509453482</v>
      </c>
      <c r="O64" s="110">
        <f t="shared" si="5"/>
        <v>32.904659390634258</v>
      </c>
      <c r="P64" s="110">
        <f t="shared" si="6"/>
        <v>42.688138917260169</v>
      </c>
      <c r="Q64" s="112">
        <f t="shared" si="10"/>
        <v>98.411061270000019</v>
      </c>
      <c r="R64" s="121">
        <v>0</v>
      </c>
      <c r="S64" s="121">
        <v>186.31584099</v>
      </c>
      <c r="T64" s="121">
        <v>183.42629568999999</v>
      </c>
      <c r="U64" s="121">
        <v>30.486323209999998</v>
      </c>
      <c r="V64" s="121">
        <v>0.55256554000000002</v>
      </c>
      <c r="W64" s="121">
        <v>0</v>
      </c>
      <c r="X64" s="121">
        <v>2.8702459999999999E-2</v>
      </c>
      <c r="Y64" s="112">
        <f t="shared" si="9"/>
        <v>16.921722500713496</v>
      </c>
    </row>
    <row r="65" spans="1:25" ht="48" customHeight="1" x14ac:dyDescent="0.3">
      <c r="A65" s="56">
        <v>49</v>
      </c>
      <c r="B65" s="106" t="s">
        <v>208</v>
      </c>
      <c r="C65" s="121">
        <v>3424.1909140399998</v>
      </c>
      <c r="D65" s="112">
        <v>5118.49</v>
      </c>
      <c r="E65" s="121">
        <v>1649.3287640599999</v>
      </c>
      <c r="F65" s="121">
        <v>871.06922104</v>
      </c>
      <c r="G65" s="121">
        <v>508.29084420999999</v>
      </c>
      <c r="H65" s="121">
        <v>0</v>
      </c>
      <c r="I65" s="121">
        <v>0</v>
      </c>
      <c r="J65" s="121">
        <v>1415.7014095300001</v>
      </c>
      <c r="K65" s="121">
        <v>466.04642906999999</v>
      </c>
      <c r="L65" s="121">
        <v>2.1027</v>
      </c>
      <c r="M65" s="121">
        <v>0</v>
      </c>
      <c r="N65" s="110">
        <f t="shared" si="4"/>
        <v>55.015931818397256</v>
      </c>
      <c r="O65" s="110">
        <f t="shared" si="5"/>
        <v>36.804810375716272</v>
      </c>
      <c r="P65" s="110">
        <f t="shared" si="6"/>
        <v>62.200200970437137</v>
      </c>
      <c r="Q65" s="112">
        <f t="shared" si="10"/>
        <v>395.50208472999992</v>
      </c>
      <c r="R65" s="121">
        <v>19.83834697</v>
      </c>
      <c r="S65" s="121">
        <v>1124.9999437399999</v>
      </c>
      <c r="T65" s="121">
        <v>724.14822857000001</v>
      </c>
      <c r="U65" s="121">
        <v>287.98367402000002</v>
      </c>
      <c r="V65" s="121">
        <v>1.43079069</v>
      </c>
      <c r="W65" s="121">
        <v>0</v>
      </c>
      <c r="X65" s="121">
        <v>0.36254550000000002</v>
      </c>
      <c r="Y65" s="112">
        <f t="shared" si="9"/>
        <v>39.966191076862337</v>
      </c>
    </row>
    <row r="66" spans="1:25" ht="48" customHeight="1" x14ac:dyDescent="0.3">
      <c r="A66" s="56">
        <v>50</v>
      </c>
      <c r="B66" s="106" t="s">
        <v>209</v>
      </c>
      <c r="C66" s="121">
        <v>339.51093687000002</v>
      </c>
      <c r="D66" s="112">
        <v>280.2</v>
      </c>
      <c r="E66" s="121">
        <v>281.11727149000001</v>
      </c>
      <c r="F66" s="121">
        <v>0</v>
      </c>
      <c r="G66" s="121">
        <v>0</v>
      </c>
      <c r="H66" s="121">
        <v>0</v>
      </c>
      <c r="I66" s="121">
        <v>0</v>
      </c>
      <c r="J66" s="121">
        <v>177.46457627999999</v>
      </c>
      <c r="K66" s="121">
        <v>0</v>
      </c>
      <c r="L66" s="121">
        <v>0</v>
      </c>
      <c r="M66" s="121">
        <v>145.48648832000001</v>
      </c>
      <c r="N66" s="110">
        <f t="shared" si="4"/>
        <v>52.27065081203903</v>
      </c>
      <c r="O66" s="110">
        <f t="shared" si="5"/>
        <v>63.334966552462525</v>
      </c>
      <c r="P66" s="110">
        <f t="shared" si="6"/>
        <v>63.128307748360037</v>
      </c>
      <c r="Q66" s="112">
        <f t="shared" si="10"/>
        <v>58.393665380000016</v>
      </c>
      <c r="R66" s="121">
        <v>6.9430490699999998</v>
      </c>
      <c r="S66" s="121">
        <v>96.709646140000004</v>
      </c>
      <c r="T66" s="121">
        <v>44.642619600000003</v>
      </c>
      <c r="U66" s="121">
        <v>31.39249779</v>
      </c>
      <c r="V66" s="121">
        <v>0</v>
      </c>
      <c r="W66" s="121">
        <v>0</v>
      </c>
      <c r="X66" s="121">
        <v>2.9691119700000002</v>
      </c>
      <c r="Y66" s="112">
        <f t="shared" si="9"/>
        <v>70.319569217215019</v>
      </c>
    </row>
    <row r="67" spans="1:25" ht="48" customHeight="1" x14ac:dyDescent="0.3">
      <c r="A67" s="105">
        <v>51</v>
      </c>
      <c r="B67" s="107" t="s">
        <v>210</v>
      </c>
      <c r="C67" s="121">
        <v>612.72043330999998</v>
      </c>
      <c r="D67" s="112">
        <v>612.72</v>
      </c>
      <c r="E67" s="121">
        <v>311.13642333000001</v>
      </c>
      <c r="F67" s="121">
        <v>84.802359989999999</v>
      </c>
      <c r="G67" s="121">
        <v>0</v>
      </c>
      <c r="H67" s="121">
        <v>0</v>
      </c>
      <c r="I67" s="121">
        <v>0</v>
      </c>
      <c r="J67" s="121">
        <v>187.90601823</v>
      </c>
      <c r="K67" s="121">
        <v>0</v>
      </c>
      <c r="L67" s="121">
        <v>0</v>
      </c>
      <c r="M67" s="121">
        <v>0</v>
      </c>
      <c r="N67" s="110">
        <f t="shared" si="4"/>
        <v>30.667496628912122</v>
      </c>
      <c r="O67" s="110">
        <f t="shared" si="5"/>
        <v>30.667518316686248</v>
      </c>
      <c r="P67" s="110">
        <f t="shared" si="6"/>
        <v>47.458351176003198</v>
      </c>
      <c r="Q67" s="112">
        <f t="shared" si="10"/>
        <v>216.78164998999995</v>
      </c>
      <c r="R67" s="121">
        <v>208.03276509</v>
      </c>
      <c r="S67" s="121">
        <v>0</v>
      </c>
      <c r="T67" s="121">
        <v>83.316756679999997</v>
      </c>
      <c r="U67" s="121">
        <v>19.495147280000001</v>
      </c>
      <c r="V67" s="121">
        <v>0</v>
      </c>
      <c r="W67" s="121">
        <v>0</v>
      </c>
      <c r="X67" s="121">
        <v>0</v>
      </c>
      <c r="Y67" s="112">
        <f t="shared" si="9"/>
        <v>23.398831227764017</v>
      </c>
    </row>
    <row r="68" spans="1:25" ht="48" customHeight="1" x14ac:dyDescent="0.3">
      <c r="A68" s="105">
        <v>52</v>
      </c>
      <c r="B68" s="107" t="s">
        <v>211</v>
      </c>
      <c r="C68" s="121">
        <v>540.99256330000003</v>
      </c>
      <c r="D68" s="112">
        <v>827.83</v>
      </c>
      <c r="E68" s="121">
        <v>120.88875217</v>
      </c>
      <c r="F68" s="121">
        <v>86.236347699999996</v>
      </c>
      <c r="G68" s="121">
        <v>86.236347699999996</v>
      </c>
      <c r="H68" s="121">
        <v>0</v>
      </c>
      <c r="I68" s="121">
        <v>0</v>
      </c>
      <c r="J68" s="121">
        <v>83.934881599999997</v>
      </c>
      <c r="K68" s="121">
        <v>0</v>
      </c>
      <c r="L68" s="121">
        <v>0</v>
      </c>
      <c r="M68" s="121">
        <v>0</v>
      </c>
      <c r="N68" s="110">
        <f t="shared" si="4"/>
        <v>15.514978817454661</v>
      </c>
      <c r="O68" s="110">
        <f t="shared" si="5"/>
        <v>10.139144703622724</v>
      </c>
      <c r="P68" s="110">
        <f t="shared" si="6"/>
        <v>28.61142194901803</v>
      </c>
      <c r="Q68" s="112">
        <f t="shared" si="10"/>
        <v>247.63111573000003</v>
      </c>
      <c r="R68" s="121">
        <v>209.42656597000001</v>
      </c>
      <c r="S68" s="121">
        <v>0</v>
      </c>
      <c r="T68" s="121">
        <v>39.770647910000001</v>
      </c>
      <c r="U68" s="121">
        <v>21.464249989999999</v>
      </c>
      <c r="V68" s="121">
        <v>0</v>
      </c>
      <c r="W68" s="121">
        <v>0</v>
      </c>
      <c r="X68" s="121">
        <v>0</v>
      </c>
      <c r="Y68" s="112">
        <f t="shared" si="9"/>
        <v>53.970078733876981</v>
      </c>
    </row>
    <row r="69" spans="1:25" ht="48" customHeight="1" x14ac:dyDescent="0.3">
      <c r="A69" s="105">
        <v>53</v>
      </c>
      <c r="B69" s="106" t="s">
        <v>212</v>
      </c>
      <c r="C69" s="121">
        <v>136.18009544</v>
      </c>
      <c r="D69" s="112">
        <v>136.18</v>
      </c>
      <c r="E69" s="121">
        <v>64.519499999999994</v>
      </c>
      <c r="F69" s="121">
        <v>21.498178500000002</v>
      </c>
      <c r="G69" s="121">
        <v>0</v>
      </c>
      <c r="H69" s="121">
        <v>0</v>
      </c>
      <c r="I69" s="121">
        <v>0</v>
      </c>
      <c r="J69" s="121">
        <v>64.519499999999994</v>
      </c>
      <c r="K69" s="121">
        <v>0</v>
      </c>
      <c r="L69" s="121">
        <v>0</v>
      </c>
      <c r="M69" s="121">
        <v>0</v>
      </c>
      <c r="N69" s="110">
        <f t="shared" si="4"/>
        <v>47.378069307071996</v>
      </c>
      <c r="O69" s="110">
        <f t="shared" si="5"/>
        <v>47.378102511381989</v>
      </c>
      <c r="P69" s="110">
        <f t="shared" si="6"/>
        <v>75.007255630596916</v>
      </c>
      <c r="Q69" s="112">
        <f t="shared" si="10"/>
        <v>50.162416940000007</v>
      </c>
      <c r="R69" s="121">
        <v>21.498178500000002</v>
      </c>
      <c r="S69" s="121">
        <v>0</v>
      </c>
      <c r="T69" s="121">
        <v>138.47223</v>
      </c>
      <c r="U69" s="121">
        <v>65.069024999999996</v>
      </c>
      <c r="V69" s="121">
        <v>22.020961499999999</v>
      </c>
      <c r="W69" s="121">
        <v>0</v>
      </c>
      <c r="X69" s="121">
        <v>0</v>
      </c>
      <c r="Y69" s="112">
        <f t="shared" si="9"/>
        <v>62.893467159444171</v>
      </c>
    </row>
    <row r="70" spans="1:25" ht="48" customHeight="1" x14ac:dyDescent="0.3">
      <c r="A70" s="105">
        <v>54</v>
      </c>
      <c r="B70" s="107" t="s">
        <v>213</v>
      </c>
      <c r="C70" s="121">
        <v>1963.51979209</v>
      </c>
      <c r="D70" s="112">
        <v>2907.33</v>
      </c>
      <c r="E70" s="121">
        <v>956.64993107999999</v>
      </c>
      <c r="F70" s="121">
        <v>283.19357762999999</v>
      </c>
      <c r="G70" s="121">
        <v>283.19357762999999</v>
      </c>
      <c r="H70" s="121">
        <v>0</v>
      </c>
      <c r="I70" s="121">
        <v>0</v>
      </c>
      <c r="J70" s="121">
        <v>739.15102139999999</v>
      </c>
      <c r="K70" s="121">
        <v>0</v>
      </c>
      <c r="L70" s="121">
        <v>0</v>
      </c>
      <c r="M70" s="121">
        <v>0</v>
      </c>
      <c r="N70" s="110">
        <f t="shared" si="4"/>
        <v>37.644184916172222</v>
      </c>
      <c r="O70" s="110">
        <f t="shared" si="5"/>
        <v>25.423705647449722</v>
      </c>
      <c r="P70" s="110">
        <f t="shared" si="6"/>
        <v>48.531386926121989</v>
      </c>
      <c r="Q70" s="112">
        <f t="shared" si="10"/>
        <v>440.48270575000009</v>
      </c>
      <c r="R70" s="121">
        <v>783.88606493999998</v>
      </c>
      <c r="S70" s="121">
        <v>0</v>
      </c>
      <c r="T70" s="121">
        <v>1019.6839856399999</v>
      </c>
      <c r="U70" s="121">
        <v>260.15558826</v>
      </c>
      <c r="V70" s="121">
        <v>0</v>
      </c>
      <c r="W70" s="121">
        <v>0</v>
      </c>
      <c r="X70" s="121">
        <v>0</v>
      </c>
      <c r="Y70" s="112">
        <f t="shared" si="9"/>
        <v>25.513354325822284</v>
      </c>
    </row>
    <row r="71" spans="1:25" ht="48" customHeight="1" x14ac:dyDescent="0.3">
      <c r="A71" s="105">
        <v>55</v>
      </c>
      <c r="B71" s="106" t="s">
        <v>214</v>
      </c>
      <c r="C71" s="121">
        <v>816.73485556000003</v>
      </c>
      <c r="D71" s="112">
        <v>1207.57</v>
      </c>
      <c r="E71" s="121">
        <v>393.04187575999998</v>
      </c>
      <c r="F71" s="121">
        <v>117.42622013</v>
      </c>
      <c r="G71" s="121">
        <v>117.43546877999999</v>
      </c>
      <c r="H71" s="121">
        <v>0</v>
      </c>
      <c r="I71" s="121">
        <v>0</v>
      </c>
      <c r="J71" s="121">
        <v>266.24138348000002</v>
      </c>
      <c r="K71" s="121">
        <v>0</v>
      </c>
      <c r="L71" s="121">
        <v>0</v>
      </c>
      <c r="M71" s="121">
        <v>0</v>
      </c>
      <c r="N71" s="110">
        <f t="shared" si="4"/>
        <v>32.598263887911301</v>
      </c>
      <c r="O71" s="110">
        <f t="shared" si="5"/>
        <v>22.047697730152294</v>
      </c>
      <c r="P71" s="110">
        <f t="shared" si="6"/>
        <v>42.401635929543644</v>
      </c>
      <c r="Q71" s="112">
        <f t="shared" si="10"/>
        <v>188.83129089000005</v>
      </c>
      <c r="R71" s="121">
        <v>361.66218119000001</v>
      </c>
      <c r="S71" s="121">
        <v>0</v>
      </c>
      <c r="T71" s="121">
        <v>24.644186380000001</v>
      </c>
      <c r="U71" s="121">
        <v>5.4334974999999996</v>
      </c>
      <c r="V71" s="121">
        <v>0</v>
      </c>
      <c r="W71" s="121">
        <v>0</v>
      </c>
      <c r="X71" s="121">
        <v>0</v>
      </c>
      <c r="Y71" s="112">
        <f t="shared" si="9"/>
        <v>22.047786103458286</v>
      </c>
    </row>
    <row r="72" spans="1:25" ht="48" customHeight="1" x14ac:dyDescent="0.3">
      <c r="A72" s="105">
        <v>56</v>
      </c>
      <c r="B72" s="107" t="s">
        <v>215</v>
      </c>
      <c r="C72" s="121">
        <v>611.11035017999995</v>
      </c>
      <c r="D72" s="112">
        <v>937.66</v>
      </c>
      <c r="E72" s="121">
        <v>241.86388919000001</v>
      </c>
      <c r="F72" s="121">
        <v>97.964295050000004</v>
      </c>
      <c r="G72" s="121">
        <v>0</v>
      </c>
      <c r="H72" s="121">
        <v>0</v>
      </c>
      <c r="I72" s="121">
        <v>0</v>
      </c>
      <c r="J72" s="121">
        <v>235.45039374000001</v>
      </c>
      <c r="K72" s="121">
        <v>0</v>
      </c>
      <c r="L72" s="121">
        <v>0</v>
      </c>
      <c r="M72" s="121">
        <v>4.4736846400000001</v>
      </c>
      <c r="N72" s="110">
        <f t="shared" si="4"/>
        <v>38.528294222254473</v>
      </c>
      <c r="O72" s="110">
        <f t="shared" si="5"/>
        <v>25.110423153381824</v>
      </c>
      <c r="P72" s="110">
        <f t="shared" si="6"/>
        <v>69.285128385265324</v>
      </c>
      <c r="Q72" s="112">
        <f t="shared" si="10"/>
        <v>271.28216593999991</v>
      </c>
      <c r="R72" s="121">
        <v>104.3777905</v>
      </c>
      <c r="S72" s="121">
        <v>0</v>
      </c>
      <c r="T72" s="121">
        <v>51.019735740000002</v>
      </c>
      <c r="U72" s="121">
        <v>7.28197092</v>
      </c>
      <c r="V72" s="121">
        <v>0</v>
      </c>
      <c r="W72" s="121">
        <v>0</v>
      </c>
      <c r="X72" s="121">
        <v>0.13836138000000001</v>
      </c>
      <c r="Y72" s="112">
        <f t="shared" si="9"/>
        <v>14.27285111218414</v>
      </c>
    </row>
    <row r="73" spans="1:25" ht="48" customHeight="1" x14ac:dyDescent="0.3">
      <c r="A73" s="105">
        <v>57</v>
      </c>
      <c r="B73" s="107" t="s">
        <v>216</v>
      </c>
      <c r="C73" s="121">
        <v>265.02536859000003</v>
      </c>
      <c r="D73" s="112">
        <v>265.02999999999997</v>
      </c>
      <c r="E73" s="121">
        <v>132.35530779999999</v>
      </c>
      <c r="F73" s="121">
        <v>36.66653058</v>
      </c>
      <c r="G73" s="121">
        <v>0</v>
      </c>
      <c r="H73" s="121">
        <v>0</v>
      </c>
      <c r="I73" s="121">
        <v>0</v>
      </c>
      <c r="J73" s="121">
        <v>96.998514150000005</v>
      </c>
      <c r="K73" s="121">
        <v>0</v>
      </c>
      <c r="L73" s="121">
        <v>0</v>
      </c>
      <c r="M73" s="121">
        <v>0</v>
      </c>
      <c r="N73" s="110">
        <f t="shared" si="4"/>
        <v>36.599709177297214</v>
      </c>
      <c r="O73" s="110">
        <f t="shared" si="5"/>
        <v>36.599069595894811</v>
      </c>
      <c r="P73" s="110">
        <f t="shared" si="6"/>
        <v>57.388154737688403</v>
      </c>
      <c r="Q73" s="112">
        <f t="shared" si="10"/>
        <v>96.003530210000037</v>
      </c>
      <c r="R73" s="121">
        <v>36.66653058</v>
      </c>
      <c r="S73" s="121">
        <v>35.35679365</v>
      </c>
      <c r="T73" s="121">
        <v>212.97789241999999</v>
      </c>
      <c r="U73" s="121">
        <v>18.856075820000001</v>
      </c>
      <c r="V73" s="121">
        <v>0</v>
      </c>
      <c r="W73" s="121">
        <v>0</v>
      </c>
      <c r="X73" s="121">
        <v>0</v>
      </c>
      <c r="Y73" s="112">
        <f t="shared" si="9"/>
        <v>8.8535366773257138</v>
      </c>
    </row>
    <row r="74" spans="1:25" ht="48" customHeight="1" x14ac:dyDescent="0.3">
      <c r="A74" s="105">
        <v>58</v>
      </c>
      <c r="B74" s="106" t="s">
        <v>217</v>
      </c>
      <c r="C74" s="121">
        <v>93.259156390000001</v>
      </c>
      <c r="D74" s="112">
        <v>96.15</v>
      </c>
      <c r="E74" s="121">
        <v>73.247660409999995</v>
      </c>
      <c r="F74" s="121">
        <v>0</v>
      </c>
      <c r="G74" s="121">
        <v>0</v>
      </c>
      <c r="H74" s="121">
        <v>0</v>
      </c>
      <c r="I74" s="121">
        <v>0</v>
      </c>
      <c r="J74" s="121">
        <v>69.531347109999999</v>
      </c>
      <c r="K74" s="121">
        <v>0</v>
      </c>
      <c r="L74" s="121">
        <v>0</v>
      </c>
      <c r="M74" s="121">
        <v>0</v>
      </c>
      <c r="N74" s="110">
        <f t="shared" si="4"/>
        <v>74.557126400787084</v>
      </c>
      <c r="O74" s="110">
        <f t="shared" si="5"/>
        <v>72.315493614144557</v>
      </c>
      <c r="P74" s="110">
        <f t="shared" si="6"/>
        <v>94.926372693410102</v>
      </c>
      <c r="Q74" s="112">
        <f t="shared" si="10"/>
        <v>20.011495980000007</v>
      </c>
      <c r="R74" s="121">
        <v>3.7163132999999999</v>
      </c>
      <c r="S74" s="121">
        <v>0</v>
      </c>
      <c r="T74" s="121">
        <v>16.343064590000001</v>
      </c>
      <c r="U74" s="121">
        <v>0.63695687999999995</v>
      </c>
      <c r="V74" s="121">
        <v>6.1623989999999997E-2</v>
      </c>
      <c r="W74" s="121">
        <v>0</v>
      </c>
      <c r="X74" s="121">
        <v>0</v>
      </c>
      <c r="Y74" s="112">
        <f t="shared" si="9"/>
        <v>4.2744790375940127</v>
      </c>
    </row>
    <row r="75" spans="1:25" ht="48" customHeight="1" x14ac:dyDescent="0.3">
      <c r="A75" s="57"/>
      <c r="B75" s="104" t="s">
        <v>218</v>
      </c>
      <c r="C75" s="120">
        <f t="shared" ref="C75:M75" si="28">SUM(C76:C81)</f>
        <v>6020.3409678399994</v>
      </c>
      <c r="D75" s="111">
        <f t="shared" ref="D75" si="29">SUM(D76:D81)</f>
        <v>8366.17</v>
      </c>
      <c r="E75" s="119">
        <f t="shared" ref="E75:L75" si="30">SUM(E76:E81)</f>
        <v>2833.5267458100002</v>
      </c>
      <c r="F75" s="119">
        <f t="shared" si="30"/>
        <v>1004.56509858</v>
      </c>
      <c r="G75" s="119">
        <f t="shared" si="30"/>
        <v>703.8017143400001</v>
      </c>
      <c r="H75" s="120">
        <f t="shared" si="30"/>
        <v>0</v>
      </c>
      <c r="I75" s="120">
        <f t="shared" si="30"/>
        <v>0</v>
      </c>
      <c r="J75" s="119">
        <f t="shared" si="30"/>
        <v>2559.6236566799998</v>
      </c>
      <c r="K75" s="119">
        <f t="shared" si="30"/>
        <v>298.65605927000001</v>
      </c>
      <c r="L75" s="119">
        <f t="shared" si="30"/>
        <v>0</v>
      </c>
      <c r="M75" s="120">
        <f t="shared" si="28"/>
        <v>13.30435129</v>
      </c>
      <c r="N75" s="114">
        <f t="shared" si="4"/>
        <v>47.477040440377316</v>
      </c>
      <c r="O75" s="114">
        <f t="shared" si="5"/>
        <v>34.164733874042717</v>
      </c>
      <c r="P75" s="114">
        <f t="shared" si="6"/>
        <v>62.931455327835316</v>
      </c>
      <c r="Q75" s="111">
        <f t="shared" ref="Q75:X75" si="31">SUM(Q76:Q81)</f>
        <v>1478.4474091100001</v>
      </c>
      <c r="R75" s="120">
        <f t="shared" si="31"/>
        <v>1292.6616095100001</v>
      </c>
      <c r="S75" s="120">
        <f t="shared" si="31"/>
        <v>390.95223326999997</v>
      </c>
      <c r="T75" s="120">
        <f t="shared" si="31"/>
        <v>19771.5405206</v>
      </c>
      <c r="U75" s="119">
        <f t="shared" si="31"/>
        <v>3047.3477276900003</v>
      </c>
      <c r="V75" s="119">
        <f t="shared" si="31"/>
        <v>218.60489890000002</v>
      </c>
      <c r="W75" s="119">
        <f t="shared" si="31"/>
        <v>0</v>
      </c>
      <c r="X75" s="120">
        <f t="shared" si="31"/>
        <v>3.1975433</v>
      </c>
      <c r="Y75" s="111">
        <f t="shared" si="9"/>
        <v>16.518452991496535</v>
      </c>
    </row>
    <row r="76" spans="1:25" ht="48" customHeight="1" x14ac:dyDescent="0.3">
      <c r="A76" s="105">
        <v>59</v>
      </c>
      <c r="B76" s="106" t="s">
        <v>219</v>
      </c>
      <c r="C76" s="121">
        <v>302.91352108000001</v>
      </c>
      <c r="D76" s="112">
        <v>425.72</v>
      </c>
      <c r="E76" s="121">
        <v>169.26297543999999</v>
      </c>
      <c r="F76" s="121">
        <v>60.309860350000001</v>
      </c>
      <c r="G76" s="121">
        <v>36.899616330000001</v>
      </c>
      <c r="H76" s="121">
        <v>0</v>
      </c>
      <c r="I76" s="121">
        <v>0</v>
      </c>
      <c r="J76" s="121">
        <v>158.67607597</v>
      </c>
      <c r="K76" s="121">
        <v>29.556255019999998</v>
      </c>
      <c r="L76" s="121">
        <v>0</v>
      </c>
      <c r="M76" s="121">
        <v>12.91930266</v>
      </c>
      <c r="N76" s="110">
        <f t="shared" ref="N76:N104" si="32">IF(C76&lt;&gt;0,((J76+K76+L76)/C76)*100,0)</f>
        <v>62.140617004774612</v>
      </c>
      <c r="O76" s="110">
        <f t="shared" ref="O76:O104" si="33">IF(D76&lt;&gt;0,((J76+K76+L76)/D76)*100,0)</f>
        <v>44.215054728460018</v>
      </c>
      <c r="P76" s="110">
        <f t="shared" ref="P76:P104" si="34">IF((E76+F76+G76)&lt;&gt;0,((J76+K76+L76)/(E76+F76+G76))*100,0)</f>
        <v>70.638570513560524</v>
      </c>
      <c r="Q76" s="112">
        <f t="shared" si="10"/>
        <v>36.44106896000001</v>
      </c>
      <c r="R76" s="121">
        <v>48.043611140000003</v>
      </c>
      <c r="S76" s="121">
        <v>30.196509989999999</v>
      </c>
      <c r="T76" s="121">
        <v>126.44610055</v>
      </c>
      <c r="U76" s="121">
        <v>29.691980730000001</v>
      </c>
      <c r="V76" s="121">
        <v>8.2324305500000001</v>
      </c>
      <c r="W76" s="121">
        <v>0</v>
      </c>
      <c r="X76" s="121">
        <v>2.4918906000000001</v>
      </c>
      <c r="Y76" s="112">
        <f t="shared" ref="Y76:Y104" si="35">IF(T76&lt;&gt;0,((U76+V76+W76)/T76)*100,0)</f>
        <v>29.992551067246019</v>
      </c>
    </row>
    <row r="77" spans="1:25" ht="48" customHeight="1" x14ac:dyDescent="0.3">
      <c r="A77" s="56">
        <v>60</v>
      </c>
      <c r="B77" s="106" t="s">
        <v>220</v>
      </c>
      <c r="C77" s="121">
        <v>2531.5033618299999</v>
      </c>
      <c r="D77" s="112">
        <v>3583.57</v>
      </c>
      <c r="E77" s="121">
        <v>1449.7808574999999</v>
      </c>
      <c r="F77" s="121">
        <v>517.01335975999996</v>
      </c>
      <c r="G77" s="121">
        <v>315.61888854</v>
      </c>
      <c r="H77" s="121">
        <v>0</v>
      </c>
      <c r="I77" s="121">
        <v>0</v>
      </c>
      <c r="J77" s="121">
        <v>1220.31993913</v>
      </c>
      <c r="K77" s="121">
        <v>149.72447378000001</v>
      </c>
      <c r="L77" s="121">
        <v>0</v>
      </c>
      <c r="M77" s="121">
        <v>0</v>
      </c>
      <c r="N77" s="110">
        <f t="shared" si="32"/>
        <v>54.119794331207515</v>
      </c>
      <c r="O77" s="110">
        <f t="shared" si="33"/>
        <v>38.231272527395859</v>
      </c>
      <c r="P77" s="110">
        <f t="shared" si="34"/>
        <v>60.026136786039487</v>
      </c>
      <c r="Q77" s="112">
        <f t="shared" si="10"/>
        <v>249.09025603000003</v>
      </c>
      <c r="R77" s="121">
        <v>554.02539566999997</v>
      </c>
      <c r="S77" s="121">
        <v>358.34329722000001</v>
      </c>
      <c r="T77" s="121">
        <v>380.48807879999998</v>
      </c>
      <c r="U77" s="121">
        <v>131.73605696000001</v>
      </c>
      <c r="V77" s="121">
        <v>34.261149160000002</v>
      </c>
      <c r="W77" s="121">
        <v>0</v>
      </c>
      <c r="X77" s="121">
        <v>0</v>
      </c>
      <c r="Y77" s="112">
        <f t="shared" si="35"/>
        <v>43.627439430830336</v>
      </c>
    </row>
    <row r="78" spans="1:25" ht="48" customHeight="1" x14ac:dyDescent="0.3">
      <c r="A78" s="56">
        <v>61</v>
      </c>
      <c r="B78" s="107" t="s">
        <v>221</v>
      </c>
      <c r="C78" s="121">
        <v>316.94925209000002</v>
      </c>
      <c r="D78" s="112">
        <v>316.95</v>
      </c>
      <c r="E78" s="121">
        <v>226.88580791000001</v>
      </c>
      <c r="F78" s="121">
        <v>41.276598620000001</v>
      </c>
      <c r="G78" s="121">
        <v>0</v>
      </c>
      <c r="H78" s="121">
        <v>0</v>
      </c>
      <c r="I78" s="121">
        <v>0</v>
      </c>
      <c r="J78" s="121">
        <v>226.59406247000001</v>
      </c>
      <c r="K78" s="121">
        <v>25.77665859</v>
      </c>
      <c r="L78" s="121">
        <v>0</v>
      </c>
      <c r="M78" s="121">
        <v>0</v>
      </c>
      <c r="N78" s="110">
        <f t="shared" si="32"/>
        <v>79.624961849835046</v>
      </c>
      <c r="O78" s="110">
        <f t="shared" si="33"/>
        <v>79.624773958037551</v>
      </c>
      <c r="P78" s="110">
        <f t="shared" si="34"/>
        <v>94.111148660118644</v>
      </c>
      <c r="Q78" s="112">
        <f t="shared" ref="Q78:Q104" si="36">C78-E78-F78-G78</f>
        <v>48.786845560000003</v>
      </c>
      <c r="R78" s="121">
        <v>14.461802990000001</v>
      </c>
      <c r="S78" s="121">
        <v>1.32988248</v>
      </c>
      <c r="T78" s="121">
        <v>2858.2902718800001</v>
      </c>
      <c r="U78" s="121">
        <v>1207.0109709000001</v>
      </c>
      <c r="V78" s="121">
        <v>160.77339749000001</v>
      </c>
      <c r="W78" s="121">
        <v>0</v>
      </c>
      <c r="X78" s="121">
        <v>0</v>
      </c>
      <c r="Y78" s="112">
        <f t="shared" si="35"/>
        <v>47.853235266072517</v>
      </c>
    </row>
    <row r="79" spans="1:25" ht="48" customHeight="1" x14ac:dyDescent="0.3">
      <c r="A79" s="56">
        <v>62</v>
      </c>
      <c r="B79" s="107" t="s">
        <v>222</v>
      </c>
      <c r="C79" s="121">
        <v>1439.7939452000001</v>
      </c>
      <c r="D79" s="112">
        <v>2155.88</v>
      </c>
      <c r="E79" s="121">
        <v>217.11305999999999</v>
      </c>
      <c r="F79" s="121">
        <v>214.82512356000001</v>
      </c>
      <c r="G79" s="121">
        <v>214.82512356000001</v>
      </c>
      <c r="H79" s="121">
        <v>0</v>
      </c>
      <c r="I79" s="121">
        <v>0</v>
      </c>
      <c r="J79" s="121">
        <v>216.85497727000001</v>
      </c>
      <c r="K79" s="121">
        <v>0</v>
      </c>
      <c r="L79" s="121">
        <v>0</v>
      </c>
      <c r="M79" s="121">
        <v>0.38504863</v>
      </c>
      <c r="N79" s="110">
        <f t="shared" si="32"/>
        <v>15.061528630048304</v>
      </c>
      <c r="O79" s="110">
        <f t="shared" si="33"/>
        <v>10.058768450470341</v>
      </c>
      <c r="P79" s="110">
        <f t="shared" si="34"/>
        <v>33.529264088224608</v>
      </c>
      <c r="Q79" s="112">
        <f t="shared" si="36"/>
        <v>793.03063808000002</v>
      </c>
      <c r="R79" s="121">
        <v>429.90832984999997</v>
      </c>
      <c r="S79" s="121">
        <v>0</v>
      </c>
      <c r="T79" s="121">
        <v>10937.12394444</v>
      </c>
      <c r="U79" s="121">
        <v>1538.4932276699999</v>
      </c>
      <c r="V79" s="121">
        <v>0</v>
      </c>
      <c r="W79" s="121">
        <v>0</v>
      </c>
      <c r="X79" s="121">
        <v>0.70565270000000002</v>
      </c>
      <c r="Y79" s="112">
        <f t="shared" si="35"/>
        <v>14.066707440506871</v>
      </c>
    </row>
    <row r="80" spans="1:25" ht="48" customHeight="1" x14ac:dyDescent="0.3">
      <c r="A80" s="56">
        <v>63</v>
      </c>
      <c r="B80" s="106" t="s">
        <v>223</v>
      </c>
      <c r="C80" s="121">
        <v>1045.01548637</v>
      </c>
      <c r="D80" s="112">
        <v>1499.88</v>
      </c>
      <c r="E80" s="121">
        <v>582.82766962000005</v>
      </c>
      <c r="F80" s="121">
        <v>136.45808590999999</v>
      </c>
      <c r="G80" s="121">
        <v>136.45808590999999</v>
      </c>
      <c r="H80" s="121">
        <v>0</v>
      </c>
      <c r="I80" s="121">
        <v>0</v>
      </c>
      <c r="J80" s="121">
        <v>550.60477007999998</v>
      </c>
      <c r="K80" s="121">
        <v>58.916601499999999</v>
      </c>
      <c r="L80" s="121">
        <v>0</v>
      </c>
      <c r="M80" s="121">
        <v>0</v>
      </c>
      <c r="N80" s="110">
        <f t="shared" si="32"/>
        <v>58.326539609212233</v>
      </c>
      <c r="O80" s="110">
        <f t="shared" si="33"/>
        <v>40.638009146065016</v>
      </c>
      <c r="P80" s="110">
        <f t="shared" si="34"/>
        <v>71.227082458966919</v>
      </c>
      <c r="Q80" s="112">
        <f t="shared" si="36"/>
        <v>189.27164492999989</v>
      </c>
      <c r="R80" s="121">
        <v>246.22246985999999</v>
      </c>
      <c r="S80" s="121">
        <v>0</v>
      </c>
      <c r="T80" s="121">
        <v>419.11037875</v>
      </c>
      <c r="U80" s="121">
        <v>140.41549143</v>
      </c>
      <c r="V80" s="121">
        <v>15.337921700000001</v>
      </c>
      <c r="W80" s="121">
        <v>0</v>
      </c>
      <c r="X80" s="121">
        <v>0</v>
      </c>
      <c r="Y80" s="112">
        <f t="shared" si="35"/>
        <v>37.162862345364914</v>
      </c>
    </row>
    <row r="81" spans="1:25" ht="48" customHeight="1" x14ac:dyDescent="0.3">
      <c r="A81" s="56">
        <v>64</v>
      </c>
      <c r="B81" s="106" t="s">
        <v>224</v>
      </c>
      <c r="C81" s="121">
        <v>384.16540127000002</v>
      </c>
      <c r="D81" s="112">
        <v>384.17</v>
      </c>
      <c r="E81" s="121">
        <v>187.65637534000001</v>
      </c>
      <c r="F81" s="121">
        <v>34.682070379999999</v>
      </c>
      <c r="G81" s="121">
        <v>0</v>
      </c>
      <c r="H81" s="121">
        <v>0</v>
      </c>
      <c r="I81" s="121">
        <v>0</v>
      </c>
      <c r="J81" s="121">
        <v>186.57383175999999</v>
      </c>
      <c r="K81" s="121">
        <v>34.682070379999999</v>
      </c>
      <c r="L81" s="121">
        <v>0</v>
      </c>
      <c r="M81" s="121">
        <v>0</v>
      </c>
      <c r="N81" s="110">
        <f t="shared" si="32"/>
        <v>57.593916945294197</v>
      </c>
      <c r="O81" s="110">
        <f t="shared" si="33"/>
        <v>57.593227513861045</v>
      </c>
      <c r="P81" s="110">
        <f t="shared" si="34"/>
        <v>99.513110035246314</v>
      </c>
      <c r="Q81" s="112">
        <f t="shared" si="36"/>
        <v>161.82695555000001</v>
      </c>
      <c r="R81" s="121">
        <v>0</v>
      </c>
      <c r="S81" s="121">
        <v>1.0825435800000001</v>
      </c>
      <c r="T81" s="121">
        <v>5050.0817461799998</v>
      </c>
      <c r="U81" s="121">
        <v>0</v>
      </c>
      <c r="V81" s="121">
        <v>0</v>
      </c>
      <c r="W81" s="121">
        <v>0</v>
      </c>
      <c r="X81" s="121">
        <v>0</v>
      </c>
      <c r="Y81" s="112">
        <f t="shared" si="35"/>
        <v>0</v>
      </c>
    </row>
    <row r="82" spans="1:25" ht="48" customHeight="1" x14ac:dyDescent="0.3">
      <c r="A82" s="57"/>
      <c r="B82" s="104" t="s">
        <v>225</v>
      </c>
      <c r="C82" s="120">
        <f t="shared" ref="C82:M82" si="37">SUM(C83:C92)</f>
        <v>10952.425079339999</v>
      </c>
      <c r="D82" s="111">
        <f t="shared" si="37"/>
        <v>12720.76</v>
      </c>
      <c r="E82" s="119">
        <f t="shared" ref="E82:L82" si="38">SUM(E83:E92)</f>
        <v>4614.7397120699998</v>
      </c>
      <c r="F82" s="119">
        <f t="shared" si="38"/>
        <v>1557.8463318799995</v>
      </c>
      <c r="G82" s="119">
        <f t="shared" si="38"/>
        <v>99.638406120000013</v>
      </c>
      <c r="H82" s="120">
        <f t="shared" si="38"/>
        <v>0</v>
      </c>
      <c r="I82" s="120">
        <f t="shared" si="38"/>
        <v>0.17427843000000001</v>
      </c>
      <c r="J82" s="119">
        <f t="shared" si="38"/>
        <v>4222.5663986599993</v>
      </c>
      <c r="K82" s="119">
        <f t="shared" si="38"/>
        <v>802.81899434999991</v>
      </c>
      <c r="L82" s="119">
        <f t="shared" si="38"/>
        <v>0</v>
      </c>
      <c r="M82" s="120">
        <f t="shared" si="37"/>
        <v>23.187010489999999</v>
      </c>
      <c r="N82" s="114">
        <f t="shared" si="32"/>
        <v>45.883768723418036</v>
      </c>
      <c r="O82" s="114">
        <f t="shared" si="33"/>
        <v>39.505386415670131</v>
      </c>
      <c r="P82" s="114">
        <f t="shared" si="34"/>
        <v>80.121262129800144</v>
      </c>
      <c r="Q82" s="111">
        <f t="shared" ref="Q82" si="39">SUM(Q83:Q92)</f>
        <v>4680.2006292700007</v>
      </c>
      <c r="R82" s="120">
        <f t="shared" ref="R82:X82" si="40">SUM(R83:R92)</f>
        <v>779.14498614999991</v>
      </c>
      <c r="S82" s="120">
        <f t="shared" si="40"/>
        <v>467.51979248000004</v>
      </c>
      <c r="T82" s="120">
        <f t="shared" si="40"/>
        <v>3151.2692686300002</v>
      </c>
      <c r="U82" s="119">
        <f t="shared" si="40"/>
        <v>1146.6018881499999</v>
      </c>
      <c r="V82" s="119">
        <f t="shared" si="40"/>
        <v>134.96033586999999</v>
      </c>
      <c r="W82" s="119">
        <f t="shared" si="40"/>
        <v>0</v>
      </c>
      <c r="X82" s="120">
        <f t="shared" si="40"/>
        <v>0</v>
      </c>
      <c r="Y82" s="111">
        <f t="shared" si="35"/>
        <v>40.66812813419633</v>
      </c>
    </row>
    <row r="83" spans="1:25" ht="48" customHeight="1" x14ac:dyDescent="0.3">
      <c r="A83" s="56">
        <v>65</v>
      </c>
      <c r="B83" s="107" t="s">
        <v>226</v>
      </c>
      <c r="C83" s="121">
        <v>710.34565368999995</v>
      </c>
      <c r="D83" s="112">
        <v>710.35</v>
      </c>
      <c r="E83" s="121">
        <v>212.48553509999999</v>
      </c>
      <c r="F83" s="121">
        <v>94.886806109999995</v>
      </c>
      <c r="G83" s="121">
        <v>0</v>
      </c>
      <c r="H83" s="121">
        <v>0</v>
      </c>
      <c r="I83" s="121">
        <v>0</v>
      </c>
      <c r="J83" s="121">
        <v>210.66053829000001</v>
      </c>
      <c r="K83" s="121">
        <v>68.243368469999993</v>
      </c>
      <c r="L83" s="121">
        <v>0</v>
      </c>
      <c r="M83" s="121">
        <v>0</v>
      </c>
      <c r="N83" s="110">
        <f t="shared" si="32"/>
        <v>39.26312567849056</v>
      </c>
      <c r="O83" s="110">
        <f t="shared" si="33"/>
        <v>39.262885445203068</v>
      </c>
      <c r="P83" s="110">
        <f t="shared" si="34"/>
        <v>90.738127465232765</v>
      </c>
      <c r="Q83" s="112">
        <f t="shared" si="36"/>
        <v>402.97331247999995</v>
      </c>
      <c r="R83" s="121">
        <v>0.55147703000000003</v>
      </c>
      <c r="S83" s="121">
        <v>27.916957419999999</v>
      </c>
      <c r="T83" s="121">
        <v>7.8515242499999998</v>
      </c>
      <c r="U83" s="121">
        <v>2.1840929899999999</v>
      </c>
      <c r="V83" s="121">
        <v>0.80788183999999996</v>
      </c>
      <c r="W83" s="121">
        <v>0</v>
      </c>
      <c r="X83" s="121">
        <v>0</v>
      </c>
      <c r="Y83" s="112">
        <f t="shared" si="35"/>
        <v>38.106929746794066</v>
      </c>
    </row>
    <row r="84" spans="1:25" ht="48" customHeight="1" x14ac:dyDescent="0.3">
      <c r="A84" s="105">
        <v>66</v>
      </c>
      <c r="B84" s="107" t="s">
        <v>227</v>
      </c>
      <c r="C84" s="121">
        <v>2345.9722330200002</v>
      </c>
      <c r="D84" s="112">
        <v>3859.48</v>
      </c>
      <c r="E84" s="121">
        <v>717.97371537000004</v>
      </c>
      <c r="F84" s="121">
        <v>0</v>
      </c>
      <c r="G84" s="121">
        <v>0</v>
      </c>
      <c r="H84" s="121">
        <v>0</v>
      </c>
      <c r="I84" s="121">
        <v>0</v>
      </c>
      <c r="J84" s="121">
        <v>717.62955609999995</v>
      </c>
      <c r="K84" s="121">
        <v>0</v>
      </c>
      <c r="L84" s="121">
        <v>0</v>
      </c>
      <c r="M84" s="121">
        <v>0</v>
      </c>
      <c r="N84" s="110">
        <f t="shared" si="32"/>
        <v>30.58985720287858</v>
      </c>
      <c r="O84" s="110">
        <f t="shared" si="33"/>
        <v>18.593944160871413</v>
      </c>
      <c r="P84" s="110">
        <f t="shared" si="34"/>
        <v>99.95206519923606</v>
      </c>
      <c r="Q84" s="112">
        <f t="shared" si="36"/>
        <v>1627.9985176500002</v>
      </c>
      <c r="R84" s="121">
        <v>0.34415927000000002</v>
      </c>
      <c r="S84" s="121">
        <v>0</v>
      </c>
      <c r="T84" s="121">
        <v>957.06267128000002</v>
      </c>
      <c r="U84" s="121">
        <v>20.258155670000001</v>
      </c>
      <c r="V84" s="121">
        <v>0</v>
      </c>
      <c r="W84" s="121">
        <v>0</v>
      </c>
      <c r="X84" s="121">
        <v>0</v>
      </c>
      <c r="Y84" s="112">
        <f t="shared" si="35"/>
        <v>2.1167010560453923</v>
      </c>
    </row>
    <row r="85" spans="1:25" ht="48" customHeight="1" x14ac:dyDescent="0.3">
      <c r="A85" s="56">
        <v>67</v>
      </c>
      <c r="B85" s="106" t="s">
        <v>228</v>
      </c>
      <c r="C85" s="121">
        <v>2961.5693649099999</v>
      </c>
      <c r="D85" s="112">
        <v>2949.1</v>
      </c>
      <c r="E85" s="121">
        <v>1328.1777830000001</v>
      </c>
      <c r="F85" s="121">
        <v>749.44679886999995</v>
      </c>
      <c r="G85" s="121">
        <v>0</v>
      </c>
      <c r="H85" s="121">
        <v>0</v>
      </c>
      <c r="I85" s="121">
        <v>0</v>
      </c>
      <c r="J85" s="121">
        <v>1328.1777830000001</v>
      </c>
      <c r="K85" s="121">
        <v>591.31468858999995</v>
      </c>
      <c r="L85" s="121">
        <v>0</v>
      </c>
      <c r="M85" s="121">
        <v>0</v>
      </c>
      <c r="N85" s="110">
        <f t="shared" si="32"/>
        <v>64.813355187050718</v>
      </c>
      <c r="O85" s="110">
        <f t="shared" si="33"/>
        <v>65.087398582279349</v>
      </c>
      <c r="P85" s="110">
        <f t="shared" si="34"/>
        <v>92.388802497818418</v>
      </c>
      <c r="Q85" s="112">
        <f t="shared" si="36"/>
        <v>883.94478303999983</v>
      </c>
      <c r="R85" s="121">
        <v>158.13211028000001</v>
      </c>
      <c r="S85" s="121">
        <v>0</v>
      </c>
      <c r="T85" s="121">
        <v>679.30153401999996</v>
      </c>
      <c r="U85" s="121">
        <v>215.61834232000001</v>
      </c>
      <c r="V85" s="121">
        <v>63.325560869999997</v>
      </c>
      <c r="W85" s="121">
        <v>0</v>
      </c>
      <c r="X85" s="121">
        <v>0</v>
      </c>
      <c r="Y85" s="112">
        <f t="shared" si="35"/>
        <v>41.06334068454899</v>
      </c>
    </row>
    <row r="86" spans="1:25" ht="48" customHeight="1" x14ac:dyDescent="0.3">
      <c r="A86" s="56">
        <v>68</v>
      </c>
      <c r="B86" s="106" t="s">
        <v>229</v>
      </c>
      <c r="C86" s="121">
        <v>2439.69827764</v>
      </c>
      <c r="D86" s="112">
        <v>2439.6999999999998</v>
      </c>
      <c r="E86" s="121">
        <v>1161.8356642799999</v>
      </c>
      <c r="F86" s="121">
        <v>343.50683328999997</v>
      </c>
      <c r="G86" s="121">
        <v>0</v>
      </c>
      <c r="H86" s="121">
        <v>0</v>
      </c>
      <c r="I86" s="121">
        <v>0</v>
      </c>
      <c r="J86" s="121">
        <v>879.69755898999995</v>
      </c>
      <c r="K86" s="121">
        <v>102.42669524</v>
      </c>
      <c r="L86" s="121">
        <v>0</v>
      </c>
      <c r="M86" s="121">
        <v>0</v>
      </c>
      <c r="N86" s="110">
        <f t="shared" si="32"/>
        <v>40.255971946663863</v>
      </c>
      <c r="O86" s="110">
        <f t="shared" si="33"/>
        <v>40.255943527073001</v>
      </c>
      <c r="P86" s="110">
        <f t="shared" si="34"/>
        <v>65.242578072126079</v>
      </c>
      <c r="Q86" s="112">
        <f t="shared" si="36"/>
        <v>934.35578007000004</v>
      </c>
      <c r="R86" s="121">
        <v>163.71177159999999</v>
      </c>
      <c r="S86" s="121">
        <v>359.50647173999999</v>
      </c>
      <c r="T86" s="121">
        <v>1018.11474203</v>
      </c>
      <c r="U86" s="121">
        <v>487.96706825000001</v>
      </c>
      <c r="V86" s="121">
        <v>62.719008549999998</v>
      </c>
      <c r="W86" s="121">
        <v>0</v>
      </c>
      <c r="X86" s="121">
        <v>0</v>
      </c>
      <c r="Y86" s="112">
        <f t="shared" si="35"/>
        <v>54.08880296753167</v>
      </c>
    </row>
    <row r="87" spans="1:25" ht="48" customHeight="1" x14ac:dyDescent="0.3">
      <c r="A87" s="56">
        <v>69</v>
      </c>
      <c r="B87" s="106" t="s">
        <v>230</v>
      </c>
      <c r="C87" s="121">
        <v>761.35105135000003</v>
      </c>
      <c r="D87" s="112">
        <v>759.32</v>
      </c>
      <c r="E87" s="121">
        <v>452.49677580999997</v>
      </c>
      <c r="F87" s="121">
        <v>119.64379593</v>
      </c>
      <c r="G87" s="121">
        <v>0</v>
      </c>
      <c r="H87" s="121">
        <v>0</v>
      </c>
      <c r="I87" s="121">
        <v>0</v>
      </c>
      <c r="J87" s="121">
        <v>416.97065606000001</v>
      </c>
      <c r="K87" s="121">
        <v>12.76458527</v>
      </c>
      <c r="L87" s="121">
        <v>0</v>
      </c>
      <c r="M87" s="121">
        <v>23.187010489999999</v>
      </c>
      <c r="N87" s="110">
        <f t="shared" si="32"/>
        <v>56.443770658490465</v>
      </c>
      <c r="O87" s="110">
        <f t="shared" si="33"/>
        <v>56.594748107517248</v>
      </c>
      <c r="P87" s="110">
        <f t="shared" si="34"/>
        <v>75.110080032095027</v>
      </c>
      <c r="Q87" s="112">
        <f t="shared" si="36"/>
        <v>189.21047961000005</v>
      </c>
      <c r="R87" s="121">
        <v>93.87119165</v>
      </c>
      <c r="S87" s="121">
        <v>48.534138759999998</v>
      </c>
      <c r="T87" s="121">
        <v>108.46851461</v>
      </c>
      <c r="U87" s="121">
        <v>93.681475270000007</v>
      </c>
      <c r="V87" s="121">
        <v>0.54577374000000001</v>
      </c>
      <c r="W87" s="121">
        <v>0</v>
      </c>
      <c r="X87" s="121">
        <v>0</v>
      </c>
      <c r="Y87" s="112">
        <f t="shared" si="35"/>
        <v>86.870599591775871</v>
      </c>
    </row>
    <row r="88" spans="1:25" ht="48" customHeight="1" x14ac:dyDescent="0.3">
      <c r="A88" s="105">
        <v>70</v>
      </c>
      <c r="B88" s="107" t="s">
        <v>231</v>
      </c>
      <c r="C88" s="121">
        <v>494.32034848000001</v>
      </c>
      <c r="D88" s="112">
        <v>757.44</v>
      </c>
      <c r="E88" s="121">
        <v>142.61039628</v>
      </c>
      <c r="F88" s="121">
        <v>78.935714540000006</v>
      </c>
      <c r="G88" s="121">
        <v>78.935714540000006</v>
      </c>
      <c r="H88" s="121">
        <v>0</v>
      </c>
      <c r="I88" s="121">
        <v>0</v>
      </c>
      <c r="J88" s="121">
        <v>104.64286611999999</v>
      </c>
      <c r="K88" s="121">
        <v>0</v>
      </c>
      <c r="L88" s="121">
        <v>0</v>
      </c>
      <c r="M88" s="121">
        <v>0</v>
      </c>
      <c r="N88" s="110">
        <f t="shared" si="32"/>
        <v>21.169038750229358</v>
      </c>
      <c r="O88" s="110">
        <f t="shared" si="33"/>
        <v>13.815334035699195</v>
      </c>
      <c r="P88" s="110">
        <f t="shared" si="34"/>
        <v>34.825023441810465</v>
      </c>
      <c r="Q88" s="112">
        <f t="shared" si="36"/>
        <v>193.83852311999999</v>
      </c>
      <c r="R88" s="121">
        <v>195.83895924000001</v>
      </c>
      <c r="S88" s="121">
        <v>0</v>
      </c>
      <c r="T88" s="121">
        <v>47.46863295</v>
      </c>
      <c r="U88" s="121">
        <v>28.787974760000001</v>
      </c>
      <c r="V88" s="121">
        <v>0</v>
      </c>
      <c r="W88" s="121">
        <v>0</v>
      </c>
      <c r="X88" s="121">
        <v>0</v>
      </c>
      <c r="Y88" s="112">
        <f t="shared" si="35"/>
        <v>60.646310986716543</v>
      </c>
    </row>
    <row r="89" spans="1:25" ht="48" customHeight="1" x14ac:dyDescent="0.3">
      <c r="A89" s="105">
        <v>71</v>
      </c>
      <c r="B89" s="107" t="s">
        <v>232</v>
      </c>
      <c r="C89" s="121">
        <v>57.30451334</v>
      </c>
      <c r="D89" s="112">
        <v>56.91</v>
      </c>
      <c r="E89" s="121">
        <v>31.1614039</v>
      </c>
      <c r="F89" s="121">
        <v>7.4094340000000001</v>
      </c>
      <c r="G89" s="121">
        <v>0</v>
      </c>
      <c r="H89" s="121">
        <v>0</v>
      </c>
      <c r="I89" s="121">
        <v>0</v>
      </c>
      <c r="J89" s="121">
        <v>11.668708629999999</v>
      </c>
      <c r="K89" s="121">
        <v>7.4094340000000001</v>
      </c>
      <c r="L89" s="121">
        <v>0</v>
      </c>
      <c r="M89" s="121">
        <v>0</v>
      </c>
      <c r="N89" s="110">
        <f t="shared" si="32"/>
        <v>33.292565485732815</v>
      </c>
      <c r="O89" s="110">
        <f t="shared" si="33"/>
        <v>33.523357283429981</v>
      </c>
      <c r="P89" s="110">
        <f t="shared" si="34"/>
        <v>49.46260871869729</v>
      </c>
      <c r="Q89" s="112">
        <f t="shared" si="36"/>
        <v>18.733675439999999</v>
      </c>
      <c r="R89" s="121">
        <v>19.492695269999999</v>
      </c>
      <c r="S89" s="121">
        <v>0</v>
      </c>
      <c r="T89" s="121">
        <v>6.0846787600000001</v>
      </c>
      <c r="U89" s="121">
        <v>4.6174893199999998</v>
      </c>
      <c r="V89" s="121">
        <v>7.4918399999999996E-3</v>
      </c>
      <c r="W89" s="121">
        <v>0</v>
      </c>
      <c r="X89" s="121">
        <v>0</v>
      </c>
      <c r="Y89" s="112">
        <f t="shared" si="35"/>
        <v>76.010276670711207</v>
      </c>
    </row>
    <row r="90" spans="1:25" ht="48" customHeight="1" x14ac:dyDescent="0.3">
      <c r="A90" s="105">
        <v>72</v>
      </c>
      <c r="B90" s="107" t="s">
        <v>233</v>
      </c>
      <c r="C90" s="121">
        <v>65.839673099999999</v>
      </c>
      <c r="D90" s="112">
        <v>4.01</v>
      </c>
      <c r="E90" s="121">
        <v>4.0099</v>
      </c>
      <c r="F90" s="121">
        <v>0</v>
      </c>
      <c r="G90" s="121">
        <v>0</v>
      </c>
      <c r="H90" s="121">
        <v>0</v>
      </c>
      <c r="I90" s="121">
        <v>0</v>
      </c>
      <c r="J90" s="121">
        <v>1.1760349999999999</v>
      </c>
      <c r="K90" s="121">
        <v>0</v>
      </c>
      <c r="L90" s="121">
        <v>0</v>
      </c>
      <c r="M90" s="121">
        <v>0</v>
      </c>
      <c r="N90" s="110">
        <f t="shared" si="32"/>
        <v>1.7862102659801937</v>
      </c>
      <c r="O90" s="110">
        <f t="shared" si="33"/>
        <v>29.327556109725684</v>
      </c>
      <c r="P90" s="110">
        <f t="shared" si="34"/>
        <v>29.328287488466042</v>
      </c>
      <c r="Q90" s="112">
        <f t="shared" si="36"/>
        <v>61.829773099999997</v>
      </c>
      <c r="R90" s="121">
        <v>2.8338649999999999</v>
      </c>
      <c r="S90" s="121">
        <v>0</v>
      </c>
      <c r="T90" s="121">
        <v>0.50288580000000005</v>
      </c>
      <c r="U90" s="121">
        <v>0.147479</v>
      </c>
      <c r="V90" s="121">
        <v>0</v>
      </c>
      <c r="W90" s="121">
        <v>0</v>
      </c>
      <c r="X90" s="121">
        <v>0</v>
      </c>
      <c r="Y90" s="112">
        <f t="shared" si="35"/>
        <v>29.326538947808821</v>
      </c>
    </row>
    <row r="91" spans="1:25" ht="48" customHeight="1" x14ac:dyDescent="0.3">
      <c r="A91" s="105">
        <v>73</v>
      </c>
      <c r="B91" s="106" t="s">
        <v>234</v>
      </c>
      <c r="C91" s="121">
        <v>130.55657194</v>
      </c>
      <c r="D91" s="112">
        <v>198.98</v>
      </c>
      <c r="E91" s="121">
        <v>61.140950330000003</v>
      </c>
      <c r="F91" s="121">
        <v>20.70269158</v>
      </c>
      <c r="G91" s="121">
        <v>20.70269158</v>
      </c>
      <c r="H91" s="121">
        <v>0</v>
      </c>
      <c r="I91" s="121">
        <v>0.17427843000000001</v>
      </c>
      <c r="J91" s="121">
        <v>51.55522448</v>
      </c>
      <c r="K91" s="121">
        <v>3.3824605600000002</v>
      </c>
      <c r="L91" s="121">
        <v>0</v>
      </c>
      <c r="M91" s="121">
        <v>0</v>
      </c>
      <c r="N91" s="110">
        <f t="shared" si="32"/>
        <v>42.079601374067757</v>
      </c>
      <c r="O91" s="110">
        <f t="shared" si="33"/>
        <v>27.60965174389386</v>
      </c>
      <c r="P91" s="110">
        <f t="shared" si="34"/>
        <v>53.57352444527659</v>
      </c>
      <c r="Q91" s="112">
        <f t="shared" si="36"/>
        <v>28.010238449999989</v>
      </c>
      <c r="R91" s="121">
        <v>15.87214546</v>
      </c>
      <c r="S91" s="121">
        <v>31.562224560000001</v>
      </c>
      <c r="T91" s="121">
        <v>15.80721864</v>
      </c>
      <c r="U91" s="121">
        <v>0.71825371000000005</v>
      </c>
      <c r="V91" s="121">
        <v>3.3716290000000003E-2</v>
      </c>
      <c r="W91" s="121">
        <v>0</v>
      </c>
      <c r="X91" s="121">
        <v>0</v>
      </c>
      <c r="Y91" s="112">
        <f t="shared" si="35"/>
        <v>4.7571303790101815</v>
      </c>
    </row>
    <row r="92" spans="1:25" ht="48" customHeight="1" x14ac:dyDescent="0.3">
      <c r="A92" s="105">
        <v>74</v>
      </c>
      <c r="B92" s="106" t="s">
        <v>235</v>
      </c>
      <c r="C92" s="121">
        <v>985.46739187000003</v>
      </c>
      <c r="D92" s="112">
        <v>985.47</v>
      </c>
      <c r="E92" s="121">
        <v>502.84758799999997</v>
      </c>
      <c r="F92" s="121">
        <v>143.31425755999999</v>
      </c>
      <c r="G92" s="121">
        <v>0</v>
      </c>
      <c r="H92" s="121">
        <v>0</v>
      </c>
      <c r="I92" s="121">
        <v>0</v>
      </c>
      <c r="J92" s="121">
        <v>500.38747198999999</v>
      </c>
      <c r="K92" s="121">
        <v>17.27776222</v>
      </c>
      <c r="L92" s="121">
        <v>0</v>
      </c>
      <c r="M92" s="121">
        <v>0</v>
      </c>
      <c r="N92" s="110">
        <f t="shared" si="32"/>
        <v>52.529920165870777</v>
      </c>
      <c r="O92" s="110">
        <f t="shared" si="33"/>
        <v>52.529781140978415</v>
      </c>
      <c r="P92" s="110">
        <f t="shared" si="34"/>
        <v>80.1138658630273</v>
      </c>
      <c r="Q92" s="112">
        <f t="shared" si="36"/>
        <v>339.30554631000007</v>
      </c>
      <c r="R92" s="121">
        <v>128.49661134999999</v>
      </c>
      <c r="S92" s="121">
        <v>0</v>
      </c>
      <c r="T92" s="121">
        <v>310.60686629000003</v>
      </c>
      <c r="U92" s="121">
        <v>292.62155686</v>
      </c>
      <c r="V92" s="121">
        <v>7.5209027400000004</v>
      </c>
      <c r="W92" s="121">
        <v>0</v>
      </c>
      <c r="X92" s="121">
        <v>0</v>
      </c>
      <c r="Y92" s="112">
        <f t="shared" si="35"/>
        <v>96.630980243614488</v>
      </c>
    </row>
    <row r="93" spans="1:25" ht="48" customHeight="1" x14ac:dyDescent="0.3">
      <c r="A93" s="57"/>
      <c r="B93" s="104" t="s">
        <v>236</v>
      </c>
      <c r="C93" s="120">
        <f t="shared" ref="C93:M93" si="41">SUM(C94:C104)</f>
        <v>19114.620919079996</v>
      </c>
      <c r="D93" s="111">
        <f t="shared" si="41"/>
        <v>28439.27</v>
      </c>
      <c r="E93" s="119">
        <f t="shared" si="41"/>
        <v>7204.3610808200001</v>
      </c>
      <c r="F93" s="119">
        <f t="shared" si="41"/>
        <v>4200.1614780700002</v>
      </c>
      <c r="G93" s="119">
        <f t="shared" si="41"/>
        <v>2905.1345737799998</v>
      </c>
      <c r="H93" s="120">
        <f t="shared" si="41"/>
        <v>0</v>
      </c>
      <c r="I93" s="120">
        <f t="shared" si="41"/>
        <v>0</v>
      </c>
      <c r="J93" s="119">
        <f t="shared" si="41"/>
        <v>5694.4137049199999</v>
      </c>
      <c r="K93" s="119">
        <f t="shared" si="41"/>
        <v>1957.7767668299998</v>
      </c>
      <c r="L93" s="119">
        <f t="shared" si="41"/>
        <v>3.9745672399999998</v>
      </c>
      <c r="M93" s="120">
        <f t="shared" si="41"/>
        <v>19.731101510000002</v>
      </c>
      <c r="N93" s="114">
        <f t="shared" si="32"/>
        <v>40.053972670458265</v>
      </c>
      <c r="O93" s="114">
        <f t="shared" si="33"/>
        <v>26.921102542329674</v>
      </c>
      <c r="P93" s="114">
        <f t="shared" si="34"/>
        <v>53.503483472782953</v>
      </c>
      <c r="Q93" s="111">
        <f t="shared" ref="Q93" si="42">SUM(Q94:Q104)</f>
        <v>4804.9637864100005</v>
      </c>
      <c r="R93" s="120">
        <f t="shared" ref="R93:X93" si="43">SUM(R94:R104)</f>
        <v>6168.5344633999994</v>
      </c>
      <c r="S93" s="120">
        <f t="shared" si="43"/>
        <v>484.95763027999999</v>
      </c>
      <c r="T93" s="120">
        <f t="shared" si="43"/>
        <v>8348.8926960399986</v>
      </c>
      <c r="U93" s="119">
        <f t="shared" si="43"/>
        <v>815.20442719000016</v>
      </c>
      <c r="V93" s="119">
        <f t="shared" si="43"/>
        <v>35.300190829999998</v>
      </c>
      <c r="W93" s="119">
        <f t="shared" si="43"/>
        <v>0.12292475999999999</v>
      </c>
      <c r="X93" s="120">
        <f t="shared" si="43"/>
        <v>6.7199999999999994E-5</v>
      </c>
      <c r="Y93" s="111">
        <f t="shared" si="35"/>
        <v>10.188507311675778</v>
      </c>
    </row>
    <row r="94" spans="1:25" ht="48" customHeight="1" x14ac:dyDescent="0.3">
      <c r="A94" s="105">
        <v>75</v>
      </c>
      <c r="B94" s="106" t="s">
        <v>237</v>
      </c>
      <c r="C94" s="121">
        <v>1113.2555131900001</v>
      </c>
      <c r="D94" s="112">
        <v>1685.33</v>
      </c>
      <c r="E94" s="121">
        <v>434.78694410999998</v>
      </c>
      <c r="F94" s="121">
        <v>400.45131923999998</v>
      </c>
      <c r="G94" s="121">
        <v>171.62199394999999</v>
      </c>
      <c r="H94" s="121">
        <v>0</v>
      </c>
      <c r="I94" s="121">
        <v>0</v>
      </c>
      <c r="J94" s="121">
        <v>359.87150237999998</v>
      </c>
      <c r="K94" s="121">
        <v>180.56973176</v>
      </c>
      <c r="L94" s="121">
        <v>3.9745672399999998</v>
      </c>
      <c r="M94" s="121">
        <v>0</v>
      </c>
      <c r="N94" s="110">
        <f t="shared" si="32"/>
        <v>48.903041119463495</v>
      </c>
      <c r="O94" s="110">
        <f t="shared" si="33"/>
        <v>32.30321666261208</v>
      </c>
      <c r="P94" s="110">
        <f t="shared" si="34"/>
        <v>54.070641624082718</v>
      </c>
      <c r="Q94" s="112">
        <f t="shared" si="36"/>
        <v>106.39525589000021</v>
      </c>
      <c r="R94" s="121">
        <v>180.08596871</v>
      </c>
      <c r="S94" s="121">
        <v>282.35848721000002</v>
      </c>
      <c r="T94" s="121">
        <v>108.68348501</v>
      </c>
      <c r="U94" s="121">
        <v>27.742623569999999</v>
      </c>
      <c r="V94" s="121">
        <v>1.19647433</v>
      </c>
      <c r="W94" s="121">
        <v>0.12292475999999999</v>
      </c>
      <c r="X94" s="121">
        <v>0</v>
      </c>
      <c r="Y94" s="112">
        <f t="shared" si="35"/>
        <v>26.740054072912727</v>
      </c>
    </row>
    <row r="95" spans="1:25" ht="48" customHeight="1" x14ac:dyDescent="0.3">
      <c r="A95" s="105">
        <v>76</v>
      </c>
      <c r="B95" s="107" t="s">
        <v>238</v>
      </c>
      <c r="C95" s="121">
        <v>555.96459330000005</v>
      </c>
      <c r="D95" s="112">
        <v>249.34</v>
      </c>
      <c r="E95" s="121">
        <v>86.88166056</v>
      </c>
      <c r="F95" s="121">
        <v>0</v>
      </c>
      <c r="G95" s="121">
        <v>0</v>
      </c>
      <c r="H95" s="121">
        <v>0</v>
      </c>
      <c r="I95" s="121">
        <v>0</v>
      </c>
      <c r="J95" s="121">
        <v>27.362145309999999</v>
      </c>
      <c r="K95" s="121">
        <v>0</v>
      </c>
      <c r="L95" s="121">
        <v>0</v>
      </c>
      <c r="M95" s="121">
        <v>0</v>
      </c>
      <c r="N95" s="110">
        <f t="shared" si="32"/>
        <v>4.9215625670671637</v>
      </c>
      <c r="O95" s="110">
        <f t="shared" si="33"/>
        <v>10.973829032646186</v>
      </c>
      <c r="P95" s="110">
        <f t="shared" si="34"/>
        <v>31.493580041675024</v>
      </c>
      <c r="Q95" s="112">
        <f t="shared" si="36"/>
        <v>469.08293274000005</v>
      </c>
      <c r="R95" s="121">
        <v>59.519515249999998</v>
      </c>
      <c r="S95" s="121">
        <v>0</v>
      </c>
      <c r="T95" s="121">
        <v>2.5438061900000002</v>
      </c>
      <c r="U95" s="121">
        <v>0.27914916000000001</v>
      </c>
      <c r="V95" s="121">
        <v>0</v>
      </c>
      <c r="W95" s="121">
        <v>0</v>
      </c>
      <c r="X95" s="121">
        <v>0</v>
      </c>
      <c r="Y95" s="112">
        <f t="shared" si="35"/>
        <v>10.973680349445175</v>
      </c>
    </row>
    <row r="96" spans="1:25" ht="48" customHeight="1" x14ac:dyDescent="0.3">
      <c r="A96" s="105">
        <v>77</v>
      </c>
      <c r="B96" s="107" t="s">
        <v>239</v>
      </c>
      <c r="C96" s="121">
        <v>536.45321471</v>
      </c>
      <c r="D96" s="112">
        <v>536.45000000000005</v>
      </c>
      <c r="E96" s="121">
        <v>77.020388060000002</v>
      </c>
      <c r="F96" s="121">
        <v>96.116014410000005</v>
      </c>
      <c r="G96" s="121">
        <v>0</v>
      </c>
      <c r="H96" s="121">
        <v>0</v>
      </c>
      <c r="I96" s="121">
        <v>0</v>
      </c>
      <c r="J96" s="121">
        <v>8.0939726099999998</v>
      </c>
      <c r="K96" s="121">
        <v>0</v>
      </c>
      <c r="L96" s="121">
        <v>0</v>
      </c>
      <c r="M96" s="121">
        <v>0</v>
      </c>
      <c r="N96" s="110">
        <f t="shared" si="32"/>
        <v>1.5087937564835923</v>
      </c>
      <c r="O96" s="110">
        <f t="shared" si="33"/>
        <v>1.5088027980240468</v>
      </c>
      <c r="P96" s="110">
        <f t="shared" si="34"/>
        <v>4.6749109341130453</v>
      </c>
      <c r="Q96" s="112">
        <f t="shared" si="36"/>
        <v>363.31681223999999</v>
      </c>
      <c r="R96" s="121">
        <v>165.04242986</v>
      </c>
      <c r="S96" s="121">
        <v>0</v>
      </c>
      <c r="T96" s="121">
        <v>263.98729036999998</v>
      </c>
      <c r="U96" s="121">
        <v>62.629770919999999</v>
      </c>
      <c r="V96" s="121">
        <v>8.0939726099999998</v>
      </c>
      <c r="W96" s="121">
        <v>0</v>
      </c>
      <c r="X96" s="121">
        <v>0</v>
      </c>
      <c r="Y96" s="112">
        <f t="shared" si="35"/>
        <v>26.790586558494855</v>
      </c>
    </row>
    <row r="97" spans="1:25" ht="48" customHeight="1" x14ac:dyDescent="0.3">
      <c r="A97" s="56">
        <v>78</v>
      </c>
      <c r="B97" s="107" t="s">
        <v>240</v>
      </c>
      <c r="C97" s="121">
        <v>542.11344183000006</v>
      </c>
      <c r="D97" s="112">
        <v>804.12</v>
      </c>
      <c r="E97" s="121">
        <v>277.07667409999999</v>
      </c>
      <c r="F97" s="121">
        <v>78.602772540000004</v>
      </c>
      <c r="G97" s="121">
        <v>78.602772549999997</v>
      </c>
      <c r="H97" s="121">
        <v>0</v>
      </c>
      <c r="I97" s="121">
        <v>0</v>
      </c>
      <c r="J97" s="121">
        <v>262.39544192</v>
      </c>
      <c r="K97" s="121">
        <v>26.762939540000001</v>
      </c>
      <c r="L97" s="121">
        <v>0</v>
      </c>
      <c r="M97" s="121">
        <v>3.94568E-3</v>
      </c>
      <c r="N97" s="110">
        <f t="shared" si="32"/>
        <v>53.339090889149432</v>
      </c>
      <c r="O97" s="110">
        <f t="shared" si="33"/>
        <v>35.95960571307765</v>
      </c>
      <c r="P97" s="110">
        <f t="shared" si="34"/>
        <v>66.583057901684938</v>
      </c>
      <c r="Q97" s="112">
        <f t="shared" si="36"/>
        <v>107.83122264000008</v>
      </c>
      <c r="R97" s="121">
        <v>145.12383772999999</v>
      </c>
      <c r="S97" s="121">
        <v>0</v>
      </c>
      <c r="T97" s="121">
        <v>618.46785697999997</v>
      </c>
      <c r="U97" s="121">
        <v>30.142552049999999</v>
      </c>
      <c r="V97" s="121">
        <v>26.009743889999999</v>
      </c>
      <c r="W97" s="121">
        <v>0</v>
      </c>
      <c r="X97" s="121">
        <v>0</v>
      </c>
      <c r="Y97" s="112">
        <f t="shared" si="35"/>
        <v>9.0792585752465147</v>
      </c>
    </row>
    <row r="98" spans="1:25" ht="48" customHeight="1" x14ac:dyDescent="0.3">
      <c r="A98" s="105">
        <v>79</v>
      </c>
      <c r="B98" s="106" t="s">
        <v>241</v>
      </c>
      <c r="C98" s="121">
        <v>93.381516480000002</v>
      </c>
      <c r="D98" s="112">
        <v>40.869999999999997</v>
      </c>
      <c r="E98" s="121">
        <v>40.872386579999997</v>
      </c>
      <c r="F98" s="121">
        <v>0</v>
      </c>
      <c r="G98" s="121">
        <v>0</v>
      </c>
      <c r="H98" s="121">
        <v>0</v>
      </c>
      <c r="I98" s="121">
        <v>0</v>
      </c>
      <c r="J98" s="121">
        <v>40.872386579999997</v>
      </c>
      <c r="K98" s="121">
        <v>0</v>
      </c>
      <c r="L98" s="121">
        <v>0</v>
      </c>
      <c r="M98" s="121">
        <v>4.9030000000000003E-5</v>
      </c>
      <c r="N98" s="110">
        <f t="shared" si="32"/>
        <v>43.769246978071777</v>
      </c>
      <c r="O98" s="110">
        <f t="shared" si="33"/>
        <v>100.00583944213359</v>
      </c>
      <c r="P98" s="110">
        <f t="shared" si="34"/>
        <v>100</v>
      </c>
      <c r="Q98" s="112">
        <f t="shared" si="36"/>
        <v>52.509129900000005</v>
      </c>
      <c r="R98" s="121">
        <v>0</v>
      </c>
      <c r="S98" s="121">
        <v>0</v>
      </c>
      <c r="T98" s="121">
        <v>0.87437865000000004</v>
      </c>
      <c r="U98" s="121">
        <v>0.83419655000000004</v>
      </c>
      <c r="V98" s="121">
        <v>0</v>
      </c>
      <c r="W98" s="121">
        <v>0</v>
      </c>
      <c r="X98" s="121">
        <v>6.7199999999999994E-5</v>
      </c>
      <c r="Y98" s="112">
        <f t="shared" si="35"/>
        <v>95.404496667433506</v>
      </c>
    </row>
    <row r="99" spans="1:25" ht="48" customHeight="1" x14ac:dyDescent="0.3">
      <c r="A99" s="105">
        <v>80</v>
      </c>
      <c r="B99" s="106" t="s">
        <v>242</v>
      </c>
      <c r="C99" s="121">
        <v>979.26951573999997</v>
      </c>
      <c r="D99" s="112">
        <v>1408.07</v>
      </c>
      <c r="E99" s="121">
        <v>510.52860128999998</v>
      </c>
      <c r="F99" s="121">
        <v>128.64027472000001</v>
      </c>
      <c r="G99" s="121">
        <v>128.64027472000001</v>
      </c>
      <c r="H99" s="121">
        <v>0</v>
      </c>
      <c r="I99" s="121">
        <v>0</v>
      </c>
      <c r="J99" s="121">
        <v>436.56973293999999</v>
      </c>
      <c r="K99" s="121">
        <v>0</v>
      </c>
      <c r="L99" s="121">
        <v>0</v>
      </c>
      <c r="M99" s="121">
        <v>0</v>
      </c>
      <c r="N99" s="110">
        <f t="shared" si="32"/>
        <v>44.581162378990157</v>
      </c>
      <c r="O99" s="110">
        <f t="shared" si="33"/>
        <v>31.004831644733571</v>
      </c>
      <c r="P99" s="110">
        <f t="shared" si="34"/>
        <v>56.859146901925861</v>
      </c>
      <c r="Q99" s="112">
        <f t="shared" si="36"/>
        <v>211.46036501</v>
      </c>
      <c r="R99" s="121">
        <v>128.64027472000001</v>
      </c>
      <c r="S99" s="121">
        <v>202.59914307</v>
      </c>
      <c r="T99" s="121">
        <v>399.78444273999997</v>
      </c>
      <c r="U99" s="121">
        <v>72.845359070000001</v>
      </c>
      <c r="V99" s="121">
        <v>0</v>
      </c>
      <c r="W99" s="121">
        <v>0</v>
      </c>
      <c r="X99" s="121">
        <v>0</v>
      </c>
      <c r="Y99" s="112">
        <f t="shared" si="35"/>
        <v>18.221159025283786</v>
      </c>
    </row>
    <row r="100" spans="1:25" ht="48" customHeight="1" x14ac:dyDescent="0.3">
      <c r="A100" s="105">
        <v>81</v>
      </c>
      <c r="B100" s="107" t="s">
        <v>243</v>
      </c>
      <c r="C100" s="121">
        <v>706.01065074999997</v>
      </c>
      <c r="D100" s="112">
        <v>706.01</v>
      </c>
      <c r="E100" s="121">
        <v>166.35822002</v>
      </c>
      <c r="F100" s="121">
        <v>140.89429523000001</v>
      </c>
      <c r="G100" s="121">
        <v>0</v>
      </c>
      <c r="H100" s="121">
        <v>0</v>
      </c>
      <c r="I100" s="121">
        <v>0</v>
      </c>
      <c r="J100" s="121">
        <v>166.35822002</v>
      </c>
      <c r="K100" s="121">
        <v>0</v>
      </c>
      <c r="L100" s="121">
        <v>0</v>
      </c>
      <c r="M100" s="121">
        <v>0</v>
      </c>
      <c r="N100" s="110">
        <f t="shared" si="32"/>
        <v>23.5631317804167</v>
      </c>
      <c r="O100" s="110">
        <f t="shared" si="33"/>
        <v>23.563153499242219</v>
      </c>
      <c r="P100" s="110">
        <f t="shared" si="34"/>
        <v>54.143810632319969</v>
      </c>
      <c r="Q100" s="112">
        <f t="shared" si="36"/>
        <v>398.75813549999998</v>
      </c>
      <c r="R100" s="121">
        <v>140.89429523000001</v>
      </c>
      <c r="S100" s="121">
        <v>0</v>
      </c>
      <c r="T100" s="121">
        <v>14.408380620000001</v>
      </c>
      <c r="U100" s="121">
        <v>3.33816851</v>
      </c>
      <c r="V100" s="121">
        <v>0</v>
      </c>
      <c r="W100" s="121">
        <v>0</v>
      </c>
      <c r="X100" s="121">
        <v>0</v>
      </c>
      <c r="Y100" s="112">
        <f t="shared" si="35"/>
        <v>23.168242136568431</v>
      </c>
    </row>
    <row r="101" spans="1:25" ht="48" customHeight="1" x14ac:dyDescent="0.3">
      <c r="A101" s="105">
        <v>82</v>
      </c>
      <c r="B101" s="106" t="s">
        <v>244</v>
      </c>
      <c r="C101" s="121">
        <v>13158.501304109999</v>
      </c>
      <c r="D101" s="112">
        <v>21356.09</v>
      </c>
      <c r="E101" s="121">
        <v>4960.9120000000003</v>
      </c>
      <c r="F101" s="121">
        <v>3159.2767612299999</v>
      </c>
      <c r="G101" s="121">
        <v>2459.2767612299999</v>
      </c>
      <c r="H101" s="121">
        <v>0</v>
      </c>
      <c r="I101" s="121">
        <v>0</v>
      </c>
      <c r="J101" s="121">
        <v>4073.9212087800001</v>
      </c>
      <c r="K101" s="121">
        <v>1750.4440955299999</v>
      </c>
      <c r="L101" s="121">
        <v>0</v>
      </c>
      <c r="M101" s="121">
        <v>19.727106800000001</v>
      </c>
      <c r="N101" s="110">
        <f t="shared" si="32"/>
        <v>44.263135821484362</v>
      </c>
      <c r="O101" s="110">
        <f t="shared" si="33"/>
        <v>27.2726201486789</v>
      </c>
      <c r="P101" s="110">
        <f t="shared" si="34"/>
        <v>55.053492938230065</v>
      </c>
      <c r="Q101" s="112">
        <f t="shared" si="36"/>
        <v>2579.0357816499995</v>
      </c>
      <c r="R101" s="121">
        <v>4755.1002181499998</v>
      </c>
      <c r="S101" s="121">
        <v>0</v>
      </c>
      <c r="T101" s="121">
        <v>4855.7843378099997</v>
      </c>
      <c r="U101" s="121">
        <v>56.291204860000001</v>
      </c>
      <c r="V101" s="121">
        <v>0</v>
      </c>
      <c r="W101" s="121">
        <v>0</v>
      </c>
      <c r="X101" s="121">
        <v>0</v>
      </c>
      <c r="Y101" s="112">
        <f t="shared" si="35"/>
        <v>1.1592608102811217</v>
      </c>
    </row>
    <row r="102" spans="1:25" ht="48" customHeight="1" x14ac:dyDescent="0.3">
      <c r="A102" s="105">
        <v>83</v>
      </c>
      <c r="B102" s="106" t="s">
        <v>245</v>
      </c>
      <c r="C102" s="121">
        <v>712.83723775999999</v>
      </c>
      <c r="D102" s="112">
        <v>936.15</v>
      </c>
      <c r="E102" s="121">
        <v>477.81351172000001</v>
      </c>
      <c r="F102" s="121">
        <v>66.992771329999997</v>
      </c>
      <c r="G102" s="121">
        <v>66.992771329999997</v>
      </c>
      <c r="H102" s="121">
        <v>0</v>
      </c>
      <c r="I102" s="121">
        <v>0</v>
      </c>
      <c r="J102" s="121">
        <v>146.85839999999999</v>
      </c>
      <c r="K102" s="121">
        <v>0</v>
      </c>
      <c r="L102" s="121">
        <v>0</v>
      </c>
      <c r="M102" s="121">
        <v>0</v>
      </c>
      <c r="N102" s="110">
        <f t="shared" si="32"/>
        <v>20.601954025505702</v>
      </c>
      <c r="O102" s="110">
        <f t="shared" si="33"/>
        <v>15.687485979810928</v>
      </c>
      <c r="P102" s="110">
        <f t="shared" si="34"/>
        <v>24.00435223765211</v>
      </c>
      <c r="Q102" s="112">
        <f t="shared" si="36"/>
        <v>101.03818338000001</v>
      </c>
      <c r="R102" s="121">
        <v>464.94065438000001</v>
      </c>
      <c r="S102" s="121">
        <v>0</v>
      </c>
      <c r="T102" s="121">
        <v>1668.6540048300001</v>
      </c>
      <c r="U102" s="121">
        <v>396.94</v>
      </c>
      <c r="V102" s="121">
        <v>0</v>
      </c>
      <c r="W102" s="121">
        <v>0</v>
      </c>
      <c r="X102" s="121">
        <v>0</v>
      </c>
      <c r="Y102" s="112">
        <f t="shared" si="35"/>
        <v>23.788035078035225</v>
      </c>
    </row>
    <row r="103" spans="1:25" ht="48" customHeight="1" x14ac:dyDescent="0.3">
      <c r="A103" s="105">
        <v>84</v>
      </c>
      <c r="B103" s="107" t="s">
        <v>246</v>
      </c>
      <c r="C103" s="121">
        <v>597.50649116</v>
      </c>
      <c r="D103" s="112">
        <v>597.51</v>
      </c>
      <c r="E103" s="121">
        <v>148.13949438</v>
      </c>
      <c r="F103" s="121">
        <v>100.58039735</v>
      </c>
      <c r="G103" s="121">
        <v>0</v>
      </c>
      <c r="H103" s="121">
        <v>0</v>
      </c>
      <c r="I103" s="121">
        <v>0</v>
      </c>
      <c r="J103" s="121">
        <v>148.13949438</v>
      </c>
      <c r="K103" s="121">
        <v>0</v>
      </c>
      <c r="L103" s="121">
        <v>0</v>
      </c>
      <c r="M103" s="121">
        <v>0</v>
      </c>
      <c r="N103" s="110">
        <f t="shared" si="32"/>
        <v>24.792951469431195</v>
      </c>
      <c r="O103" s="110">
        <f t="shared" si="33"/>
        <v>24.792805874378672</v>
      </c>
      <c r="P103" s="110">
        <f t="shared" si="34"/>
        <v>59.560774713111442</v>
      </c>
      <c r="Q103" s="112">
        <f t="shared" si="36"/>
        <v>348.78659943000002</v>
      </c>
      <c r="R103" s="121">
        <v>100.58039735</v>
      </c>
      <c r="S103" s="121">
        <v>0</v>
      </c>
      <c r="T103" s="121">
        <v>98.086600579999995</v>
      </c>
      <c r="U103" s="121">
        <v>59.669090240000003</v>
      </c>
      <c r="V103" s="121">
        <v>0</v>
      </c>
      <c r="W103" s="121">
        <v>0</v>
      </c>
      <c r="X103" s="121">
        <v>0</v>
      </c>
      <c r="Y103" s="112">
        <f t="shared" si="35"/>
        <v>60.833069845593791</v>
      </c>
    </row>
    <row r="104" spans="1:25" ht="48" customHeight="1" x14ac:dyDescent="0.3">
      <c r="A104" s="105">
        <v>85</v>
      </c>
      <c r="B104" s="107" t="s">
        <v>247</v>
      </c>
      <c r="C104" s="121">
        <v>119.32744005000001</v>
      </c>
      <c r="D104" s="112">
        <v>119.33</v>
      </c>
      <c r="E104" s="121">
        <v>23.9712</v>
      </c>
      <c r="F104" s="121">
        <v>28.606872020000001</v>
      </c>
      <c r="G104" s="121">
        <v>0</v>
      </c>
      <c r="H104" s="121">
        <v>0</v>
      </c>
      <c r="I104" s="121">
        <v>0</v>
      </c>
      <c r="J104" s="121">
        <v>23.9712</v>
      </c>
      <c r="K104" s="121">
        <v>0</v>
      </c>
      <c r="L104" s="121">
        <v>0</v>
      </c>
      <c r="M104" s="121">
        <v>0</v>
      </c>
      <c r="N104" s="110">
        <f t="shared" si="32"/>
        <v>20.088589841494716</v>
      </c>
      <c r="O104" s="110">
        <f t="shared" si="33"/>
        <v>20.088158887119754</v>
      </c>
      <c r="P104" s="110">
        <f t="shared" si="34"/>
        <v>45.591629892556107</v>
      </c>
      <c r="Q104" s="112">
        <f t="shared" si="36"/>
        <v>66.749368030000014</v>
      </c>
      <c r="R104" s="121">
        <v>28.606872020000001</v>
      </c>
      <c r="S104" s="121">
        <v>0</v>
      </c>
      <c r="T104" s="121">
        <v>317.61811225999998</v>
      </c>
      <c r="U104" s="121">
        <v>104.49231226000001</v>
      </c>
      <c r="V104" s="121">
        <v>0</v>
      </c>
      <c r="W104" s="121">
        <v>0</v>
      </c>
      <c r="X104" s="121">
        <v>0</v>
      </c>
      <c r="Y104" s="112">
        <f t="shared" si="35"/>
        <v>32.89872593111545</v>
      </c>
    </row>
  </sheetData>
  <autoFilter ref="A10:Y10" xr:uid="{00000000-0009-0000-0000-000010000000}"/>
  <mergeCells count="32">
    <mergeCell ref="E5:G5"/>
    <mergeCell ref="E6:E8"/>
    <mergeCell ref="F6:F8"/>
    <mergeCell ref="G6:G8"/>
    <mergeCell ref="W6:W8"/>
    <mergeCell ref="Q6:Q8"/>
    <mergeCell ref="R6:R8"/>
    <mergeCell ref="S6:S8"/>
    <mergeCell ref="Q5:S5"/>
    <mergeCell ref="U6:U8"/>
    <mergeCell ref="N5:P5"/>
    <mergeCell ref="N6:N8"/>
    <mergeCell ref="O6:O8"/>
    <mergeCell ref="P6:P8"/>
    <mergeCell ref="K6:K8"/>
    <mergeCell ref="V6:V8"/>
    <mergeCell ref="X1:Y1"/>
    <mergeCell ref="A2:Y2"/>
    <mergeCell ref="T5:T8"/>
    <mergeCell ref="U5:W5"/>
    <mergeCell ref="Y5:Y8"/>
    <mergeCell ref="X5:X8"/>
    <mergeCell ref="M5:M8"/>
    <mergeCell ref="I5:I8"/>
    <mergeCell ref="H5:H8"/>
    <mergeCell ref="A5:A9"/>
    <mergeCell ref="J5:L5"/>
    <mergeCell ref="D5:D8"/>
    <mergeCell ref="B5:B9"/>
    <mergeCell ref="J6:J8"/>
    <mergeCell ref="L6:L8"/>
    <mergeCell ref="C5:C8"/>
  </mergeCells>
  <pageMargins left="0.31496062992125984" right="0.31496062992125984" top="0.35433070866141736" bottom="0.35433070866141736" header="0.31496062992125984" footer="0.31496062992125984"/>
  <pageSetup paperSize="8" scale="15" orientation="landscape" r:id="rId1"/>
  <ignoredErrors>
    <ignoredError sqref="Q31:Q104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J104"/>
  <sheetViews>
    <sheetView view="pageBreakPreview" zoomScale="35" zoomScaleNormal="60" zoomScaleSheetLayoutView="35" workbookViewId="0">
      <pane xSplit="2" ySplit="11" topLeftCell="C76" activePane="bottomRight" state="frozen"/>
      <selection activeCell="Q5" sqref="Q5:S5"/>
      <selection pane="topRight" activeCell="Q5" sqref="Q5:S5"/>
      <selection pane="bottomLeft" activeCell="Q5" sqref="Q5:S5"/>
      <selection pane="bottomRight" activeCell="Q5" sqref="Q5:S5"/>
    </sheetView>
  </sheetViews>
  <sheetFormatPr defaultColWidth="9.140625" defaultRowHeight="18.75" x14ac:dyDescent="0.3"/>
  <cols>
    <col min="1" max="1" width="15" style="35" customWidth="1"/>
    <col min="2" max="2" width="89.7109375" style="35" customWidth="1"/>
    <col min="3" max="3" width="50.7109375" style="35" customWidth="1"/>
    <col min="4" max="5" width="37.7109375" style="158" customWidth="1"/>
    <col min="6" max="11" width="50.7109375" style="35" customWidth="1"/>
    <col min="12" max="12" width="31.140625" style="35" customWidth="1"/>
    <col min="13" max="18" width="50.7109375" style="35" customWidth="1"/>
    <col min="19" max="19" width="50.7109375" style="158" customWidth="1"/>
    <col min="20" max="28" width="50.7109375" style="35" customWidth="1"/>
    <col min="29" max="36" width="24.7109375" style="35" customWidth="1"/>
    <col min="37" max="16384" width="9.140625" style="35"/>
  </cols>
  <sheetData>
    <row r="1" spans="1:36" x14ac:dyDescent="0.3">
      <c r="A1" s="139"/>
      <c r="B1" s="140"/>
      <c r="C1" s="140"/>
      <c r="D1" s="152"/>
      <c r="E1" s="152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52"/>
      <c r="T1" s="140"/>
      <c r="U1" s="140"/>
      <c r="V1" s="140"/>
      <c r="AA1" s="316" t="s">
        <v>100</v>
      </c>
      <c r="AB1" s="325"/>
    </row>
    <row r="2" spans="1:36" ht="36" x14ac:dyDescent="0.55000000000000004">
      <c r="A2" s="290" t="s">
        <v>99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317"/>
      <c r="X2" s="317"/>
      <c r="Y2" s="317"/>
      <c r="Z2" s="317"/>
      <c r="AA2" s="317"/>
      <c r="AB2" s="317"/>
    </row>
    <row r="3" spans="1:36" ht="36" x14ac:dyDescent="0.55000000000000004">
      <c r="A3" s="108" t="s">
        <v>254</v>
      </c>
      <c r="B3" s="136"/>
      <c r="C3" s="136"/>
      <c r="D3" s="153"/>
      <c r="E3" s="153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53"/>
      <c r="T3" s="136"/>
      <c r="U3" s="136"/>
      <c r="V3" s="136"/>
      <c r="W3" s="141"/>
      <c r="X3" s="141"/>
      <c r="Y3" s="141"/>
      <c r="Z3" s="141"/>
      <c r="AA3" s="141"/>
      <c r="AB3" s="141"/>
    </row>
    <row r="4" spans="1:36" x14ac:dyDescent="0.3">
      <c r="A4" s="40"/>
      <c r="B4" s="39"/>
      <c r="C4" s="39"/>
      <c r="D4" s="154"/>
      <c r="E4" s="154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154"/>
      <c r="T4" s="39"/>
      <c r="U4" s="39"/>
      <c r="V4" s="39"/>
    </row>
    <row r="5" spans="1:36" s="37" customFormat="1" ht="35.25" customHeight="1" x14ac:dyDescent="0.3">
      <c r="A5" s="287" t="s">
        <v>1</v>
      </c>
      <c r="B5" s="285" t="s">
        <v>98</v>
      </c>
      <c r="C5" s="287" t="s">
        <v>97</v>
      </c>
      <c r="D5" s="322" t="s">
        <v>259</v>
      </c>
      <c r="E5" s="155"/>
      <c r="F5" s="287" t="s">
        <v>95</v>
      </c>
      <c r="G5" s="287"/>
      <c r="H5" s="287"/>
      <c r="I5" s="287" t="s">
        <v>94</v>
      </c>
      <c r="J5" s="287" t="s">
        <v>93</v>
      </c>
      <c r="K5" s="135"/>
      <c r="L5" s="135"/>
      <c r="M5" s="287" t="s">
        <v>92</v>
      </c>
      <c r="N5" s="287"/>
      <c r="O5" s="287"/>
      <c r="P5" s="287" t="s">
        <v>91</v>
      </c>
      <c r="Q5" s="320" t="s">
        <v>90</v>
      </c>
      <c r="R5" s="320"/>
      <c r="S5" s="320"/>
      <c r="T5" s="287" t="s">
        <v>89</v>
      </c>
      <c r="U5" s="287"/>
      <c r="V5" s="287"/>
      <c r="W5" s="287" t="s">
        <v>88</v>
      </c>
      <c r="X5" s="287" t="s">
        <v>87</v>
      </c>
      <c r="Y5" s="287"/>
      <c r="Z5" s="287"/>
      <c r="AA5" s="287" t="s">
        <v>86</v>
      </c>
      <c r="AB5" s="287" t="s">
        <v>85</v>
      </c>
      <c r="AC5" s="30"/>
      <c r="AD5" s="30"/>
      <c r="AE5" s="30"/>
      <c r="AF5" s="30"/>
      <c r="AG5" s="30"/>
      <c r="AH5" s="30"/>
      <c r="AI5" s="30"/>
      <c r="AJ5" s="30"/>
    </row>
    <row r="6" spans="1:36" s="37" customFormat="1" ht="35.25" x14ac:dyDescent="0.3">
      <c r="A6" s="287"/>
      <c r="B6" s="285"/>
      <c r="C6" s="287"/>
      <c r="D6" s="323"/>
      <c r="E6" s="155"/>
      <c r="F6" s="287" t="s">
        <v>109</v>
      </c>
      <c r="G6" s="287" t="s">
        <v>84</v>
      </c>
      <c r="H6" s="287" t="s">
        <v>110</v>
      </c>
      <c r="I6" s="287"/>
      <c r="J6" s="287"/>
      <c r="K6" s="135"/>
      <c r="L6" s="135"/>
      <c r="M6" s="287" t="s">
        <v>109</v>
      </c>
      <c r="N6" s="287" t="s">
        <v>84</v>
      </c>
      <c r="O6" s="287" t="s">
        <v>110</v>
      </c>
      <c r="P6" s="287"/>
      <c r="Q6" s="287" t="s">
        <v>83</v>
      </c>
      <c r="R6" s="287" t="s">
        <v>82</v>
      </c>
      <c r="S6" s="322" t="s">
        <v>81</v>
      </c>
      <c r="T6" s="303" t="s">
        <v>80</v>
      </c>
      <c r="U6" s="303" t="s">
        <v>79</v>
      </c>
      <c r="V6" s="303" t="s">
        <v>78</v>
      </c>
      <c r="W6" s="287"/>
      <c r="X6" s="287" t="s">
        <v>109</v>
      </c>
      <c r="Y6" s="287" t="s">
        <v>84</v>
      </c>
      <c r="Z6" s="287" t="s">
        <v>110</v>
      </c>
      <c r="AA6" s="287"/>
      <c r="AB6" s="287"/>
      <c r="AC6" s="30"/>
      <c r="AD6" s="30"/>
      <c r="AE6" s="30"/>
      <c r="AF6" s="30"/>
      <c r="AG6" s="30"/>
      <c r="AH6" s="30"/>
      <c r="AI6" s="30"/>
      <c r="AJ6" s="30"/>
    </row>
    <row r="7" spans="1:36" s="37" customFormat="1" ht="35.25" x14ac:dyDescent="0.3">
      <c r="A7" s="287"/>
      <c r="B7" s="285"/>
      <c r="C7" s="287"/>
      <c r="D7" s="323"/>
      <c r="E7" s="155"/>
      <c r="F7" s="287"/>
      <c r="G7" s="287"/>
      <c r="H7" s="287"/>
      <c r="I7" s="287"/>
      <c r="J7" s="287"/>
      <c r="K7" s="135"/>
      <c r="L7" s="135"/>
      <c r="M7" s="287"/>
      <c r="N7" s="287"/>
      <c r="O7" s="287"/>
      <c r="P7" s="287"/>
      <c r="Q7" s="287"/>
      <c r="R7" s="287"/>
      <c r="S7" s="323"/>
      <c r="T7" s="298"/>
      <c r="U7" s="298"/>
      <c r="V7" s="298"/>
      <c r="W7" s="287"/>
      <c r="X7" s="287"/>
      <c r="Y7" s="287"/>
      <c r="Z7" s="287"/>
      <c r="AA7" s="287"/>
      <c r="AB7" s="287"/>
      <c r="AC7" s="30"/>
      <c r="AD7" s="30"/>
      <c r="AE7" s="30"/>
      <c r="AF7" s="30"/>
      <c r="AG7" s="30"/>
      <c r="AH7" s="30"/>
      <c r="AI7" s="30"/>
      <c r="AJ7" s="30"/>
    </row>
    <row r="8" spans="1:36" s="37" customFormat="1" ht="35.25" x14ac:dyDescent="0.3">
      <c r="A8" s="287"/>
      <c r="B8" s="285"/>
      <c r="C8" s="287"/>
      <c r="D8" s="326"/>
      <c r="E8" s="155"/>
      <c r="F8" s="287"/>
      <c r="G8" s="287"/>
      <c r="H8" s="287"/>
      <c r="I8" s="318"/>
      <c r="J8" s="287"/>
      <c r="K8" s="135"/>
      <c r="L8" s="135"/>
      <c r="M8" s="287"/>
      <c r="N8" s="287"/>
      <c r="O8" s="287"/>
      <c r="P8" s="318"/>
      <c r="Q8" s="287"/>
      <c r="R8" s="287"/>
      <c r="S8" s="324"/>
      <c r="T8" s="319"/>
      <c r="U8" s="319"/>
      <c r="V8" s="319"/>
      <c r="W8" s="321"/>
      <c r="X8" s="287"/>
      <c r="Y8" s="287"/>
      <c r="Z8" s="287"/>
      <c r="AA8" s="318"/>
      <c r="AB8" s="318"/>
      <c r="AC8" s="38"/>
      <c r="AD8" s="38"/>
      <c r="AE8" s="38"/>
      <c r="AF8" s="38"/>
      <c r="AG8" s="38"/>
      <c r="AH8" s="38"/>
      <c r="AI8" s="38"/>
      <c r="AJ8" s="38"/>
    </row>
    <row r="9" spans="1:36" s="37" customFormat="1" ht="35.25" x14ac:dyDescent="0.3">
      <c r="A9" s="287"/>
      <c r="B9" s="285"/>
      <c r="C9" s="134" t="s">
        <v>77</v>
      </c>
      <c r="D9" s="156" t="s">
        <v>256</v>
      </c>
      <c r="E9" s="156"/>
      <c r="F9" s="134" t="s">
        <v>77</v>
      </c>
      <c r="G9" s="134" t="s">
        <v>77</v>
      </c>
      <c r="H9" s="134" t="s">
        <v>77</v>
      </c>
      <c r="I9" s="134" t="s">
        <v>77</v>
      </c>
      <c r="J9" s="134" t="s">
        <v>77</v>
      </c>
      <c r="K9" s="134"/>
      <c r="L9" s="134"/>
      <c r="M9" s="134" t="s">
        <v>77</v>
      </c>
      <c r="N9" s="134" t="s">
        <v>77</v>
      </c>
      <c r="O9" s="134" t="s">
        <v>77</v>
      </c>
      <c r="P9" s="134" t="s">
        <v>77</v>
      </c>
      <c r="Q9" s="134" t="s">
        <v>10</v>
      </c>
      <c r="R9" s="134" t="s">
        <v>10</v>
      </c>
      <c r="S9" s="156" t="s">
        <v>10</v>
      </c>
      <c r="T9" s="134" t="s">
        <v>77</v>
      </c>
      <c r="U9" s="134" t="s">
        <v>77</v>
      </c>
      <c r="V9" s="134" t="s">
        <v>77</v>
      </c>
      <c r="W9" s="134" t="s">
        <v>77</v>
      </c>
      <c r="X9" s="134" t="s">
        <v>77</v>
      </c>
      <c r="Y9" s="134" t="s">
        <v>77</v>
      </c>
      <c r="Z9" s="134" t="s">
        <v>77</v>
      </c>
      <c r="AA9" s="134" t="s">
        <v>77</v>
      </c>
      <c r="AB9" s="134" t="s">
        <v>10</v>
      </c>
      <c r="AC9" s="30"/>
      <c r="AD9" s="30"/>
      <c r="AE9" s="30"/>
      <c r="AF9" s="30"/>
      <c r="AG9" s="30"/>
      <c r="AH9" s="30"/>
      <c r="AI9" s="30"/>
      <c r="AJ9" s="30"/>
    </row>
    <row r="10" spans="1:36" ht="48" customHeight="1" x14ac:dyDescent="0.35">
      <c r="A10" s="2">
        <v>1</v>
      </c>
      <c r="B10" s="2">
        <v>2</v>
      </c>
      <c r="C10" s="2">
        <v>3</v>
      </c>
      <c r="D10" s="146"/>
      <c r="E10" s="146"/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/>
      <c r="L10" s="2"/>
      <c r="M10" s="2">
        <v>10</v>
      </c>
      <c r="N10" s="2">
        <v>11</v>
      </c>
      <c r="O10" s="2">
        <v>12</v>
      </c>
      <c r="P10" s="2">
        <v>13</v>
      </c>
      <c r="Q10" s="2">
        <v>14</v>
      </c>
      <c r="R10" s="2">
        <v>15</v>
      </c>
      <c r="S10" s="146">
        <v>16</v>
      </c>
      <c r="T10" s="2">
        <v>17</v>
      </c>
      <c r="U10" s="2">
        <v>18</v>
      </c>
      <c r="V10" s="2">
        <v>19</v>
      </c>
      <c r="W10" s="2">
        <v>20</v>
      </c>
      <c r="X10" s="2">
        <v>21</v>
      </c>
      <c r="Y10" s="2">
        <v>22</v>
      </c>
      <c r="Z10" s="2">
        <v>23</v>
      </c>
      <c r="AA10" s="2">
        <v>24</v>
      </c>
      <c r="AB10" s="2">
        <v>25</v>
      </c>
      <c r="AC10" s="27"/>
      <c r="AD10" s="27"/>
      <c r="AE10" s="27"/>
      <c r="AF10" s="27"/>
      <c r="AG10" s="27"/>
      <c r="AH10" s="27"/>
      <c r="AI10" s="27"/>
      <c r="AJ10" s="27"/>
    </row>
    <row r="11" spans="1:36" s="36" customFormat="1" ht="48" customHeight="1" x14ac:dyDescent="0.3">
      <c r="A11" s="3"/>
      <c r="B11" s="104" t="s">
        <v>11</v>
      </c>
      <c r="C11" s="119">
        <v>70804.533749999988</v>
      </c>
      <c r="D11" s="151">
        <v>49106.457246169994</v>
      </c>
      <c r="E11" s="151">
        <v>0.69354961674569326</v>
      </c>
      <c r="F11" s="119">
        <v>30356.576404379997</v>
      </c>
      <c r="G11" s="119">
        <v>12124.511284159998</v>
      </c>
      <c r="H11" s="119">
        <v>6625.3695576299997</v>
      </c>
      <c r="I11" s="119">
        <v>0</v>
      </c>
      <c r="J11" s="119">
        <v>0.17427843000000001</v>
      </c>
      <c r="K11" s="119">
        <v>28495.717216999998</v>
      </c>
      <c r="L11" s="119">
        <v>0.40245610990976977</v>
      </c>
      <c r="M11" s="119">
        <v>24356.192037089997</v>
      </c>
      <c r="N11" s="119">
        <v>4126.01963282</v>
      </c>
      <c r="O11" s="119">
        <v>13.50554709</v>
      </c>
      <c r="P11" s="119">
        <v>251.19008085999999</v>
      </c>
      <c r="Q11" s="113">
        <v>40.245610990976978</v>
      </c>
      <c r="R11" s="113">
        <v>29.700051328359862</v>
      </c>
      <c r="S11" s="159">
        <v>58.028452498927706</v>
      </c>
      <c r="T11" s="111">
        <v>21698.076503830001</v>
      </c>
      <c r="U11" s="119">
        <v>16553.59547964</v>
      </c>
      <c r="V11" s="119">
        <v>4056.9702719699999</v>
      </c>
      <c r="W11" s="119">
        <v>41697.649169719996</v>
      </c>
      <c r="X11" s="151">
        <v>7960.9054921100005</v>
      </c>
      <c r="Y11" s="151">
        <v>507.07194509000004</v>
      </c>
      <c r="Z11" s="151">
        <v>0.12292475999999999</v>
      </c>
      <c r="AA11" s="119">
        <v>23.117895319999999</v>
      </c>
      <c r="AB11" s="111">
        <v>20.308339991764733</v>
      </c>
    </row>
    <row r="12" spans="1:36" ht="48" customHeight="1" x14ac:dyDescent="0.3">
      <c r="A12" s="54"/>
      <c r="B12" s="104" t="s">
        <v>155</v>
      </c>
      <c r="C12" s="120">
        <v>7842.3482796899989</v>
      </c>
      <c r="D12" s="151">
        <v>5131.1042128899999</v>
      </c>
      <c r="E12" s="151">
        <v>0.65428160416930981</v>
      </c>
      <c r="F12" s="119">
        <v>3564.5127745499999</v>
      </c>
      <c r="G12" s="119">
        <v>1058.1871714499998</v>
      </c>
      <c r="H12" s="119">
        <v>508.40426688999997</v>
      </c>
      <c r="I12" s="120">
        <v>0</v>
      </c>
      <c r="J12" s="120">
        <v>0</v>
      </c>
      <c r="K12" s="120"/>
      <c r="L12" s="120"/>
      <c r="M12" s="119">
        <v>2483.2999512899996</v>
      </c>
      <c r="N12" s="119">
        <v>320.49486580999996</v>
      </c>
      <c r="O12" s="119">
        <v>0</v>
      </c>
      <c r="P12" s="120">
        <v>42.420376109999999</v>
      </c>
      <c r="Q12" s="114">
        <v>35.751980364876516</v>
      </c>
      <c r="R12" s="114">
        <v>30.195898023230139</v>
      </c>
      <c r="S12" s="160">
        <v>54.64310800892531</v>
      </c>
      <c r="T12" s="111">
        <v>2711.2440667999999</v>
      </c>
      <c r="U12" s="120">
        <v>1629.3844144999998</v>
      </c>
      <c r="V12" s="120">
        <v>697.92498129000012</v>
      </c>
      <c r="W12" s="120">
        <v>3046.4738061999997</v>
      </c>
      <c r="X12" s="119">
        <v>687.79627422999999</v>
      </c>
      <c r="Y12" s="119">
        <v>15.187509090000002</v>
      </c>
      <c r="Z12" s="119">
        <v>0</v>
      </c>
      <c r="AA12" s="120">
        <v>15.78540201</v>
      </c>
      <c r="AB12" s="111">
        <v>23.075326690461932</v>
      </c>
    </row>
    <row r="13" spans="1:36" ht="48" customHeight="1" x14ac:dyDescent="0.3">
      <c r="A13" s="105">
        <v>1</v>
      </c>
      <c r="B13" s="106" t="s">
        <v>156</v>
      </c>
      <c r="C13" s="121">
        <v>392.15555339000002</v>
      </c>
      <c r="D13" s="157">
        <v>387.82089020000001</v>
      </c>
      <c r="E13" s="151">
        <v>0.98894657195970093</v>
      </c>
      <c r="F13" s="121">
        <v>197.70693681</v>
      </c>
      <c r="G13" s="121">
        <v>133.07976737000001</v>
      </c>
      <c r="H13" s="121">
        <v>57.03418602</v>
      </c>
      <c r="I13" s="121">
        <v>0</v>
      </c>
      <c r="J13" s="121">
        <v>0</v>
      </c>
      <c r="K13" s="121"/>
      <c r="L13" s="121"/>
      <c r="M13" s="121">
        <v>127.35199170999999</v>
      </c>
      <c r="N13" s="121">
        <v>124.0636733</v>
      </c>
      <c r="O13" s="121">
        <v>0</v>
      </c>
      <c r="P13" s="121">
        <v>0</v>
      </c>
      <c r="Q13" s="110">
        <v>64.111208635611561</v>
      </c>
      <c r="R13" s="110">
        <v>43.178536591272092</v>
      </c>
      <c r="S13" s="161">
        <v>64.827777812676473</v>
      </c>
      <c r="T13" s="112">
        <v>4.3346631900000077</v>
      </c>
      <c r="U13" s="121">
        <v>136.40522519000001</v>
      </c>
      <c r="V13" s="121">
        <v>0</v>
      </c>
      <c r="W13" s="121">
        <v>55.893200810000003</v>
      </c>
      <c r="X13" s="121">
        <v>12.44201294</v>
      </c>
      <c r="Y13" s="121">
        <v>9.9432716600000006</v>
      </c>
      <c r="Z13" s="121">
        <v>0</v>
      </c>
      <c r="AA13" s="121">
        <v>0</v>
      </c>
      <c r="AB13" s="112">
        <v>40.05010318892846</v>
      </c>
    </row>
    <row r="14" spans="1:36" ht="48" customHeight="1" x14ac:dyDescent="0.3">
      <c r="A14" s="105">
        <v>2</v>
      </c>
      <c r="B14" s="106" t="s">
        <v>157</v>
      </c>
      <c r="C14" s="121">
        <v>139.51673861</v>
      </c>
      <c r="D14" s="157">
        <v>81.09336931</v>
      </c>
      <c r="E14" s="157"/>
      <c r="F14" s="121">
        <v>61.137596680000001</v>
      </c>
      <c r="G14" s="121">
        <v>19.955772629999998</v>
      </c>
      <c r="H14" s="121">
        <v>0</v>
      </c>
      <c r="I14" s="121">
        <v>0</v>
      </c>
      <c r="J14" s="121">
        <v>0</v>
      </c>
      <c r="K14" s="121"/>
      <c r="L14" s="121"/>
      <c r="M14" s="121">
        <v>61.137596680000001</v>
      </c>
      <c r="N14" s="121">
        <v>19.955772629999998</v>
      </c>
      <c r="O14" s="121">
        <v>0</v>
      </c>
      <c r="P14" s="121">
        <v>0</v>
      </c>
      <c r="Q14" s="110">
        <v>58.124473176430428</v>
      </c>
      <c r="R14" s="110">
        <v>58.248361808648184</v>
      </c>
      <c r="S14" s="161">
        <v>100</v>
      </c>
      <c r="T14" s="112">
        <v>58.423369300000005</v>
      </c>
      <c r="U14" s="121">
        <v>0</v>
      </c>
      <c r="V14" s="121">
        <v>0</v>
      </c>
      <c r="W14" s="121">
        <v>7.4296176599999999</v>
      </c>
      <c r="X14" s="121">
        <v>2.2833648200000001</v>
      </c>
      <c r="Y14" s="121">
        <v>0</v>
      </c>
      <c r="Z14" s="121">
        <v>0</v>
      </c>
      <c r="AA14" s="121">
        <v>0</v>
      </c>
      <c r="AB14" s="112">
        <v>30.733274907177393</v>
      </c>
    </row>
    <row r="15" spans="1:36" ht="48" customHeight="1" x14ac:dyDescent="0.3">
      <c r="A15" s="56">
        <v>3</v>
      </c>
      <c r="B15" s="106" t="s">
        <v>158</v>
      </c>
      <c r="C15" s="121">
        <v>763.68322263000005</v>
      </c>
      <c r="D15" s="157">
        <v>683.18457342999989</v>
      </c>
      <c r="E15" s="151">
        <v>0.89459157041217174</v>
      </c>
      <c r="F15" s="121">
        <v>370.31453643999998</v>
      </c>
      <c r="G15" s="121">
        <v>198.47163019999999</v>
      </c>
      <c r="H15" s="121">
        <v>114.39840679</v>
      </c>
      <c r="I15" s="121">
        <v>0</v>
      </c>
      <c r="J15" s="121">
        <v>0</v>
      </c>
      <c r="K15" s="121"/>
      <c r="L15" s="121"/>
      <c r="M15" s="121">
        <v>370.31453643999998</v>
      </c>
      <c r="N15" s="121">
        <v>105.91701499</v>
      </c>
      <c r="O15" s="121">
        <v>0</v>
      </c>
      <c r="P15" s="121">
        <v>0</v>
      </c>
      <c r="Q15" s="110">
        <v>62.359828960224696</v>
      </c>
      <c r="R15" s="110">
        <v>41.59191198592152</v>
      </c>
      <c r="S15" s="161">
        <v>69.707597324545759</v>
      </c>
      <c r="T15" s="112">
        <v>80.498649200000074</v>
      </c>
      <c r="U15" s="121">
        <v>206.953022</v>
      </c>
      <c r="V15" s="121">
        <v>0</v>
      </c>
      <c r="W15" s="121">
        <v>23.367489559999999</v>
      </c>
      <c r="X15" s="121">
        <v>8.6837834600000008</v>
      </c>
      <c r="Y15" s="121">
        <v>0</v>
      </c>
      <c r="Z15" s="121">
        <v>0</v>
      </c>
      <c r="AA15" s="121">
        <v>0</v>
      </c>
      <c r="AB15" s="112">
        <v>37.161815939632334</v>
      </c>
    </row>
    <row r="16" spans="1:36" ht="48" customHeight="1" x14ac:dyDescent="0.3">
      <c r="A16" s="56">
        <v>4</v>
      </c>
      <c r="B16" s="106" t="s">
        <v>159</v>
      </c>
      <c r="C16" s="121">
        <v>274.02508440999998</v>
      </c>
      <c r="D16" s="157">
        <v>242.16080786999999</v>
      </c>
      <c r="E16" s="157"/>
      <c r="F16" s="121">
        <v>185.45981725999999</v>
      </c>
      <c r="G16" s="121">
        <v>32.37609277</v>
      </c>
      <c r="H16" s="121">
        <v>24.324897839999998</v>
      </c>
      <c r="I16" s="121">
        <v>0</v>
      </c>
      <c r="J16" s="121">
        <v>0</v>
      </c>
      <c r="K16" s="121"/>
      <c r="L16" s="121"/>
      <c r="M16" s="121">
        <v>106.5549906</v>
      </c>
      <c r="N16" s="121">
        <v>11.50393188</v>
      </c>
      <c r="O16" s="121">
        <v>0</v>
      </c>
      <c r="P16" s="121">
        <v>0</v>
      </c>
      <c r="Q16" s="110">
        <v>43.083253759118875</v>
      </c>
      <c r="R16" s="110">
        <v>33.248541872254137</v>
      </c>
      <c r="S16" s="161">
        <v>48.752283046304491</v>
      </c>
      <c r="T16" s="112">
        <v>31.864276539999985</v>
      </c>
      <c r="U16" s="121">
        <v>124.10188539000001</v>
      </c>
      <c r="V16" s="121">
        <v>0</v>
      </c>
      <c r="W16" s="121">
        <v>12.55886046</v>
      </c>
      <c r="X16" s="121">
        <v>2.2011880700000002</v>
      </c>
      <c r="Y16" s="121">
        <v>0.23477412</v>
      </c>
      <c r="Z16" s="121">
        <v>0</v>
      </c>
      <c r="AA16" s="121">
        <v>0</v>
      </c>
      <c r="AB16" s="112">
        <v>19.396363211125291</v>
      </c>
    </row>
    <row r="17" spans="1:28" ht="48" customHeight="1" x14ac:dyDescent="0.3">
      <c r="A17" s="56">
        <v>5</v>
      </c>
      <c r="B17" s="107" t="s">
        <v>160</v>
      </c>
      <c r="C17" s="121">
        <v>0</v>
      </c>
      <c r="D17" s="157">
        <v>0</v>
      </c>
      <c r="E17" s="157"/>
      <c r="F17" s="121">
        <v>0</v>
      </c>
      <c r="G17" s="121">
        <v>0</v>
      </c>
      <c r="H17" s="121">
        <v>0</v>
      </c>
      <c r="I17" s="121">
        <v>0</v>
      </c>
      <c r="J17" s="121">
        <v>0</v>
      </c>
      <c r="K17" s="121"/>
      <c r="L17" s="121"/>
      <c r="M17" s="121">
        <v>0</v>
      </c>
      <c r="N17" s="121">
        <v>0</v>
      </c>
      <c r="O17" s="121">
        <v>0</v>
      </c>
      <c r="P17" s="121">
        <v>0</v>
      </c>
      <c r="Q17" s="110">
        <v>0</v>
      </c>
      <c r="R17" s="110">
        <v>0</v>
      </c>
      <c r="S17" s="161">
        <v>0</v>
      </c>
      <c r="T17" s="112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12">
        <v>0</v>
      </c>
    </row>
    <row r="18" spans="1:28" ht="48" customHeight="1" x14ac:dyDescent="0.3">
      <c r="A18" s="105">
        <v>6</v>
      </c>
      <c r="B18" s="106" t="s">
        <v>161</v>
      </c>
      <c r="C18" s="121">
        <v>129.52839001999999</v>
      </c>
      <c r="D18" s="157">
        <v>101.61964365999999</v>
      </c>
      <c r="E18" s="151">
        <v>0.78453568089829029</v>
      </c>
      <c r="F18" s="121">
        <v>70.315411359999999</v>
      </c>
      <c r="G18" s="121">
        <v>15.619788</v>
      </c>
      <c r="H18" s="121">
        <v>15.684444299999999</v>
      </c>
      <c r="I18" s="121">
        <v>0</v>
      </c>
      <c r="J18" s="121">
        <v>0</v>
      </c>
      <c r="K18" s="121"/>
      <c r="L18" s="121"/>
      <c r="M18" s="121">
        <v>67.918516699999998</v>
      </c>
      <c r="N18" s="121">
        <v>0</v>
      </c>
      <c r="O18" s="121">
        <v>0</v>
      </c>
      <c r="P18" s="121">
        <v>0</v>
      </c>
      <c r="Q18" s="110">
        <v>52.435235773032431</v>
      </c>
      <c r="R18" s="110">
        <v>37.793398642256967</v>
      </c>
      <c r="S18" s="161">
        <v>66.836011477507668</v>
      </c>
      <c r="T18" s="112">
        <v>27.908746359999991</v>
      </c>
      <c r="U18" s="121">
        <v>33.701126960000003</v>
      </c>
      <c r="V18" s="121">
        <v>0</v>
      </c>
      <c r="W18" s="121">
        <v>7.7331424999999996</v>
      </c>
      <c r="X18" s="121">
        <v>4.3623903400000001</v>
      </c>
      <c r="Y18" s="121">
        <v>0</v>
      </c>
      <c r="Z18" s="121">
        <v>0</v>
      </c>
      <c r="AA18" s="121">
        <v>0</v>
      </c>
      <c r="AB18" s="112">
        <v>56.411611967579809</v>
      </c>
    </row>
    <row r="19" spans="1:28" ht="48" customHeight="1" x14ac:dyDescent="0.3">
      <c r="A19" s="105">
        <v>7</v>
      </c>
      <c r="B19" s="107" t="s">
        <v>162</v>
      </c>
      <c r="C19" s="121">
        <v>489.85728167000002</v>
      </c>
      <c r="D19" s="157">
        <v>295.70521925000003</v>
      </c>
      <c r="E19" s="157"/>
      <c r="F19" s="121">
        <v>216.52559475000001</v>
      </c>
      <c r="G19" s="121">
        <v>79.179624500000003</v>
      </c>
      <c r="H19" s="121">
        <v>0</v>
      </c>
      <c r="I19" s="121">
        <v>0</v>
      </c>
      <c r="J19" s="121">
        <v>0</v>
      </c>
      <c r="K19" s="121"/>
      <c r="L19" s="121"/>
      <c r="M19" s="121">
        <v>109.42878954</v>
      </c>
      <c r="N19" s="121">
        <v>0</v>
      </c>
      <c r="O19" s="121">
        <v>0</v>
      </c>
      <c r="P19" s="121">
        <v>13.412627519999999</v>
      </c>
      <c r="Q19" s="110">
        <v>22.338912502625284</v>
      </c>
      <c r="R19" s="110">
        <v>22.338788539582737</v>
      </c>
      <c r="S19" s="161">
        <v>37.006039263542689</v>
      </c>
      <c r="T19" s="112">
        <v>194.15206242000005</v>
      </c>
      <c r="U19" s="121">
        <v>172.86380219</v>
      </c>
      <c r="V19" s="121">
        <v>13.412627519999999</v>
      </c>
      <c r="W19" s="121">
        <v>499.18568212999998</v>
      </c>
      <c r="X19" s="121">
        <v>52.960210140000001</v>
      </c>
      <c r="Y19" s="121">
        <v>0</v>
      </c>
      <c r="Z19" s="121">
        <v>0</v>
      </c>
      <c r="AA19" s="121">
        <v>14.5023575</v>
      </c>
      <c r="AB19" s="112">
        <v>10.609320746945599</v>
      </c>
    </row>
    <row r="20" spans="1:28" ht="48" customHeight="1" x14ac:dyDescent="0.3">
      <c r="A20" s="105">
        <v>8</v>
      </c>
      <c r="B20" s="106" t="s">
        <v>163</v>
      </c>
      <c r="C20" s="121">
        <v>472.50454502000002</v>
      </c>
      <c r="D20" s="157">
        <v>339.95297903000005</v>
      </c>
      <c r="E20" s="157"/>
      <c r="F20" s="121">
        <v>163.90305201000001</v>
      </c>
      <c r="G20" s="121">
        <v>88.024963510000006</v>
      </c>
      <c r="H20" s="121">
        <v>88.024963510000006</v>
      </c>
      <c r="I20" s="121">
        <v>0</v>
      </c>
      <c r="J20" s="121">
        <v>0</v>
      </c>
      <c r="K20" s="121"/>
      <c r="L20" s="121"/>
      <c r="M20" s="121">
        <v>146.81658694000001</v>
      </c>
      <c r="N20" s="121">
        <v>0</v>
      </c>
      <c r="O20" s="121">
        <v>0</v>
      </c>
      <c r="P20" s="121">
        <v>0</v>
      </c>
      <c r="Q20" s="110">
        <v>31.071994647963781</v>
      </c>
      <c r="R20" s="110">
        <v>19.436637754183437</v>
      </c>
      <c r="S20" s="161">
        <v>43.187321775769405</v>
      </c>
      <c r="T20" s="112">
        <v>132.55156598999997</v>
      </c>
      <c r="U20" s="121">
        <v>177.58033932999999</v>
      </c>
      <c r="V20" s="121">
        <v>15.55605276</v>
      </c>
      <c r="W20" s="121">
        <v>15.94402762</v>
      </c>
      <c r="X20" s="121">
        <v>3.5294546599999999</v>
      </c>
      <c r="Y20" s="121">
        <v>0</v>
      </c>
      <c r="Z20" s="121">
        <v>0</v>
      </c>
      <c r="AA20" s="121">
        <v>0</v>
      </c>
      <c r="AB20" s="112">
        <v>22.13653127126231</v>
      </c>
    </row>
    <row r="21" spans="1:28" ht="48" customHeight="1" x14ac:dyDescent="0.3">
      <c r="A21" s="105">
        <v>9</v>
      </c>
      <c r="B21" s="106" t="s">
        <v>164</v>
      </c>
      <c r="C21" s="121">
        <v>96.896885530000006</v>
      </c>
      <c r="D21" s="157">
        <v>72.982976519999994</v>
      </c>
      <c r="E21" s="151">
        <v>0.75320250099683461</v>
      </c>
      <c r="F21" s="121">
        <v>39.894305199999998</v>
      </c>
      <c r="G21" s="121">
        <v>16.54436566</v>
      </c>
      <c r="H21" s="121">
        <v>16.544305659999999</v>
      </c>
      <c r="I21" s="121">
        <v>0</v>
      </c>
      <c r="J21" s="121">
        <v>0</v>
      </c>
      <c r="K21" s="121"/>
      <c r="L21" s="121"/>
      <c r="M21" s="121">
        <v>39.099435999999997</v>
      </c>
      <c r="N21" s="121">
        <v>0</v>
      </c>
      <c r="O21" s="121">
        <v>0</v>
      </c>
      <c r="P21" s="121">
        <v>0</v>
      </c>
      <c r="Q21" s="110">
        <v>40.351592093116878</v>
      </c>
      <c r="R21" s="110">
        <v>25.716545645882661</v>
      </c>
      <c r="S21" s="161">
        <v>53.573364453401439</v>
      </c>
      <c r="T21" s="112">
        <v>23.913909010000005</v>
      </c>
      <c r="U21" s="121">
        <v>33.883540519999997</v>
      </c>
      <c r="V21" s="121">
        <v>0</v>
      </c>
      <c r="W21" s="121">
        <v>298.33155570000002</v>
      </c>
      <c r="X21" s="121">
        <v>233.13976400000001</v>
      </c>
      <c r="Y21" s="121">
        <v>0</v>
      </c>
      <c r="Z21" s="121">
        <v>0</v>
      </c>
      <c r="AA21" s="121">
        <v>0</v>
      </c>
      <c r="AB21" s="112">
        <v>78.147872575183968</v>
      </c>
    </row>
    <row r="22" spans="1:28" ht="48" customHeight="1" x14ac:dyDescent="0.3">
      <c r="A22" s="56">
        <v>10</v>
      </c>
      <c r="B22" s="107" t="s">
        <v>165</v>
      </c>
      <c r="C22" s="121">
        <v>640.66801176000001</v>
      </c>
      <c r="D22" s="157">
        <v>417.57092264000005</v>
      </c>
      <c r="E22" s="157"/>
      <c r="F22" s="121">
        <v>323.20186911000002</v>
      </c>
      <c r="G22" s="121">
        <v>94.369053530000002</v>
      </c>
      <c r="H22" s="121">
        <v>0</v>
      </c>
      <c r="I22" s="121">
        <v>0</v>
      </c>
      <c r="J22" s="121">
        <v>0</v>
      </c>
      <c r="K22" s="121"/>
      <c r="L22" s="121"/>
      <c r="M22" s="121">
        <v>101.69891808</v>
      </c>
      <c r="N22" s="121">
        <v>4.3111218400000002</v>
      </c>
      <c r="O22" s="121">
        <v>0</v>
      </c>
      <c r="P22" s="121">
        <v>15.64360943</v>
      </c>
      <c r="Q22" s="110">
        <v>16.546797713339291</v>
      </c>
      <c r="R22" s="110">
        <v>16.566916176217788</v>
      </c>
      <c r="S22" s="161">
        <v>25.387313668723603</v>
      </c>
      <c r="T22" s="112">
        <v>223.09708911999999</v>
      </c>
      <c r="U22" s="121">
        <v>1.2432874199999999</v>
      </c>
      <c r="V22" s="121">
        <v>310.31759529999999</v>
      </c>
      <c r="W22" s="121">
        <v>245.36235608999999</v>
      </c>
      <c r="X22" s="121">
        <v>44.19065981</v>
      </c>
      <c r="Y22" s="121">
        <v>2.8808141599999999</v>
      </c>
      <c r="Z22" s="121">
        <v>0</v>
      </c>
      <c r="AA22" s="121">
        <v>0.82334788000000003</v>
      </c>
      <c r="AB22" s="112">
        <v>19.184472598043513</v>
      </c>
    </row>
    <row r="23" spans="1:28" ht="48" customHeight="1" x14ac:dyDescent="0.3">
      <c r="A23" s="56">
        <v>11</v>
      </c>
      <c r="B23" s="107" t="s">
        <v>166</v>
      </c>
      <c r="C23" s="121">
        <v>1339.51906515</v>
      </c>
      <c r="D23" s="157">
        <v>689.55224811000005</v>
      </c>
      <c r="E23" s="151">
        <v>0.51477598643419353</v>
      </c>
      <c r="F23" s="121">
        <v>689.55224811000005</v>
      </c>
      <c r="G23" s="121">
        <v>0</v>
      </c>
      <c r="H23" s="121">
        <v>0</v>
      </c>
      <c r="I23" s="121">
        <v>0</v>
      </c>
      <c r="J23" s="121">
        <v>0</v>
      </c>
      <c r="K23" s="121"/>
      <c r="L23" s="121"/>
      <c r="M23" s="121">
        <v>406.29185597999998</v>
      </c>
      <c r="N23" s="121">
        <v>0</v>
      </c>
      <c r="O23" s="121">
        <v>0</v>
      </c>
      <c r="P23" s="121">
        <v>0.19309905999999999</v>
      </c>
      <c r="Q23" s="110">
        <v>30.331173818306439</v>
      </c>
      <c r="R23" s="110">
        <v>36.7023962258015</v>
      </c>
      <c r="S23" s="161">
        <v>58.921112518102724</v>
      </c>
      <c r="T23" s="112">
        <v>649.96681703999991</v>
      </c>
      <c r="U23" s="121">
        <v>41.470074369999999</v>
      </c>
      <c r="V23" s="121">
        <v>241.79031775999999</v>
      </c>
      <c r="W23" s="121">
        <v>410.09620280000001</v>
      </c>
      <c r="X23" s="121">
        <v>203.91820483000001</v>
      </c>
      <c r="Y23" s="121">
        <v>0</v>
      </c>
      <c r="Z23" s="121">
        <v>0</v>
      </c>
      <c r="AA23" s="121">
        <v>5.2716029999999997E-2</v>
      </c>
      <c r="AB23" s="112">
        <v>49.72448011898539</v>
      </c>
    </row>
    <row r="24" spans="1:28" ht="48" customHeight="1" x14ac:dyDescent="0.3">
      <c r="A24" s="105">
        <v>12</v>
      </c>
      <c r="B24" s="107" t="s">
        <v>167</v>
      </c>
      <c r="C24" s="121">
        <v>275.51302668</v>
      </c>
      <c r="D24" s="157">
        <v>153.81501108</v>
      </c>
      <c r="E24" s="157"/>
      <c r="F24" s="121">
        <v>82.557075080000004</v>
      </c>
      <c r="G24" s="121">
        <v>35.628968</v>
      </c>
      <c r="H24" s="121">
        <v>35.628968</v>
      </c>
      <c r="I24" s="121">
        <v>0</v>
      </c>
      <c r="J24" s="121">
        <v>0</v>
      </c>
      <c r="K24" s="121"/>
      <c r="L24" s="121"/>
      <c r="M24" s="121">
        <v>36.934441640000003</v>
      </c>
      <c r="N24" s="121">
        <v>0</v>
      </c>
      <c r="O24" s="121">
        <v>0</v>
      </c>
      <c r="P24" s="121">
        <v>0</v>
      </c>
      <c r="Q24" s="110">
        <v>13.405697031849689</v>
      </c>
      <c r="R24" s="110">
        <v>9.3675666125596031</v>
      </c>
      <c r="S24" s="161">
        <v>24.012247816820821</v>
      </c>
      <c r="T24" s="112">
        <v>121.69801560000001</v>
      </c>
      <c r="U24" s="121">
        <v>90.624751500000002</v>
      </c>
      <c r="V24" s="121">
        <v>26.25581794</v>
      </c>
      <c r="W24" s="121">
        <v>48.136111900000003</v>
      </c>
      <c r="X24" s="121">
        <v>4.7930013699999998</v>
      </c>
      <c r="Y24" s="121">
        <v>0</v>
      </c>
      <c r="Z24" s="121">
        <v>0</v>
      </c>
      <c r="AA24" s="121">
        <v>0</v>
      </c>
      <c r="AB24" s="112">
        <v>9.9571842860037876</v>
      </c>
    </row>
    <row r="25" spans="1:28" ht="48" customHeight="1" x14ac:dyDescent="0.3">
      <c r="A25" s="105">
        <v>13</v>
      </c>
      <c r="B25" s="106" t="s">
        <v>168</v>
      </c>
      <c r="C25" s="121">
        <v>395.15653271000002</v>
      </c>
      <c r="D25" s="157">
        <v>276.72862334000001</v>
      </c>
      <c r="E25" s="157"/>
      <c r="F25" s="121">
        <v>231.99225353</v>
      </c>
      <c r="G25" s="121">
        <v>44.736369809999999</v>
      </c>
      <c r="H25" s="121">
        <v>0</v>
      </c>
      <c r="I25" s="121">
        <v>0</v>
      </c>
      <c r="J25" s="121">
        <v>0</v>
      </c>
      <c r="K25" s="121"/>
      <c r="L25" s="121"/>
      <c r="M25" s="121">
        <v>89.970408340000006</v>
      </c>
      <c r="N25" s="121">
        <v>4.1263509000000003</v>
      </c>
      <c r="O25" s="121">
        <v>0</v>
      </c>
      <c r="P25" s="121">
        <v>0</v>
      </c>
      <c r="Q25" s="110">
        <v>23.812527808835778</v>
      </c>
      <c r="R25" s="110">
        <v>23.812318868306509</v>
      </c>
      <c r="S25" s="161">
        <v>34.00326215058314</v>
      </c>
      <c r="T25" s="112">
        <v>118.42790937000002</v>
      </c>
      <c r="U25" s="121">
        <v>182.6318641</v>
      </c>
      <c r="V25" s="121">
        <v>0</v>
      </c>
      <c r="W25" s="121">
        <v>12.221326790000001</v>
      </c>
      <c r="X25" s="121">
        <v>2.7825829500000001</v>
      </c>
      <c r="Y25" s="121">
        <v>0.12761910000000001</v>
      </c>
      <c r="Z25" s="121">
        <v>0</v>
      </c>
      <c r="AA25" s="121">
        <v>0</v>
      </c>
      <c r="AB25" s="112">
        <v>23.812488611148577</v>
      </c>
    </row>
    <row r="26" spans="1:28" ht="48" customHeight="1" x14ac:dyDescent="0.3">
      <c r="A26" s="105">
        <v>14</v>
      </c>
      <c r="B26" s="107" t="s">
        <v>169</v>
      </c>
      <c r="C26" s="121">
        <v>166.88221655000001</v>
      </c>
      <c r="D26" s="157">
        <v>111.48748526999999</v>
      </c>
      <c r="E26" s="151">
        <v>0.66806090891414394</v>
      </c>
      <c r="F26" s="121">
        <v>89.123740299999994</v>
      </c>
      <c r="G26" s="121">
        <v>22.363744969999999</v>
      </c>
      <c r="H26" s="121">
        <v>0</v>
      </c>
      <c r="I26" s="121">
        <v>0</v>
      </c>
      <c r="J26" s="121">
        <v>0</v>
      </c>
      <c r="K26" s="121"/>
      <c r="L26" s="121"/>
      <c r="M26" s="121">
        <v>63.373618</v>
      </c>
      <c r="N26" s="121">
        <v>0</v>
      </c>
      <c r="O26" s="121">
        <v>0</v>
      </c>
      <c r="P26" s="121">
        <v>13.171040100000001</v>
      </c>
      <c r="Q26" s="110">
        <v>37.975057684479204</v>
      </c>
      <c r="R26" s="110">
        <v>37.975562080536911</v>
      </c>
      <c r="S26" s="161">
        <v>56.843705682769688</v>
      </c>
      <c r="T26" s="112">
        <v>55.394731280000016</v>
      </c>
      <c r="U26" s="121">
        <v>0</v>
      </c>
      <c r="V26" s="121">
        <v>48.11386727</v>
      </c>
      <c r="W26" s="121">
        <v>147.56726929999999</v>
      </c>
      <c r="X26" s="121">
        <v>22.218880380000002</v>
      </c>
      <c r="Y26" s="121">
        <v>0</v>
      </c>
      <c r="Z26" s="121">
        <v>0</v>
      </c>
      <c r="AA26" s="121">
        <v>0.40698060000000003</v>
      </c>
      <c r="AB26" s="112">
        <v>15.056780873832979</v>
      </c>
    </row>
    <row r="27" spans="1:28" ht="48" customHeight="1" x14ac:dyDescent="0.3">
      <c r="A27" s="105">
        <v>15</v>
      </c>
      <c r="B27" s="106" t="s">
        <v>170</v>
      </c>
      <c r="C27" s="121">
        <v>135.48539210000001</v>
      </c>
      <c r="D27" s="157">
        <v>100.93383263000001</v>
      </c>
      <c r="E27" s="157"/>
      <c r="F27" s="121">
        <v>86.619155000000006</v>
      </c>
      <c r="G27" s="121">
        <v>14.31467763</v>
      </c>
      <c r="H27" s="121">
        <v>0</v>
      </c>
      <c r="I27" s="121">
        <v>0</v>
      </c>
      <c r="J27" s="121">
        <v>0</v>
      </c>
      <c r="K27" s="121"/>
      <c r="L27" s="121"/>
      <c r="M27" s="121">
        <v>85.459538370000004</v>
      </c>
      <c r="N27" s="121">
        <v>0</v>
      </c>
      <c r="O27" s="121">
        <v>0</v>
      </c>
      <c r="P27" s="121">
        <v>0</v>
      </c>
      <c r="Q27" s="110">
        <v>63.076570134530385</v>
      </c>
      <c r="R27" s="110">
        <v>63.07442495387113</v>
      </c>
      <c r="S27" s="161">
        <v>84.668872808263231</v>
      </c>
      <c r="T27" s="112">
        <v>34.551559470000008</v>
      </c>
      <c r="U27" s="121">
        <v>6.1295528700000004</v>
      </c>
      <c r="V27" s="121">
        <v>9.3447413899999994</v>
      </c>
      <c r="W27" s="121">
        <v>86.315855099999993</v>
      </c>
      <c r="X27" s="121">
        <v>39.807444269999998</v>
      </c>
      <c r="Y27" s="121">
        <v>0</v>
      </c>
      <c r="Z27" s="121">
        <v>0</v>
      </c>
      <c r="AA27" s="121">
        <v>0</v>
      </c>
      <c r="AB27" s="112">
        <v>46.118345492704272</v>
      </c>
    </row>
    <row r="28" spans="1:28" ht="48" customHeight="1" x14ac:dyDescent="0.3">
      <c r="A28" s="105">
        <v>16</v>
      </c>
      <c r="B28" s="107" t="s">
        <v>171</v>
      </c>
      <c r="C28" s="121">
        <v>556.85195496999995</v>
      </c>
      <c r="D28" s="157">
        <v>330.86568754999996</v>
      </c>
      <c r="E28" s="157"/>
      <c r="F28" s="121">
        <v>140.28188890999999</v>
      </c>
      <c r="G28" s="121">
        <v>95.291899319999999</v>
      </c>
      <c r="H28" s="121">
        <v>95.291899319999999</v>
      </c>
      <c r="I28" s="121">
        <v>0</v>
      </c>
      <c r="J28" s="121">
        <v>0</v>
      </c>
      <c r="K28" s="121"/>
      <c r="L28" s="121"/>
      <c r="M28" s="121">
        <v>140.28188890999999</v>
      </c>
      <c r="N28" s="121">
        <v>0</v>
      </c>
      <c r="O28" s="121">
        <v>0</v>
      </c>
      <c r="P28" s="121">
        <v>0</v>
      </c>
      <c r="Q28" s="110">
        <v>25.191954101617114</v>
      </c>
      <c r="R28" s="110">
        <v>16.042299606609866</v>
      </c>
      <c r="S28" s="161">
        <v>42.39843966558206</v>
      </c>
      <c r="T28" s="112">
        <v>225.98626741999996</v>
      </c>
      <c r="U28" s="121">
        <v>190.58379864</v>
      </c>
      <c r="V28" s="121">
        <v>0</v>
      </c>
      <c r="W28" s="121">
        <v>141.76974822</v>
      </c>
      <c r="X28" s="121">
        <v>28.595264419999999</v>
      </c>
      <c r="Y28" s="121">
        <v>0</v>
      </c>
      <c r="Z28" s="121">
        <v>0</v>
      </c>
      <c r="AA28" s="121">
        <v>0</v>
      </c>
      <c r="AB28" s="112">
        <v>20.170215986858864</v>
      </c>
    </row>
    <row r="29" spans="1:28" ht="48" customHeight="1" x14ac:dyDescent="0.3">
      <c r="A29" s="105">
        <v>17</v>
      </c>
      <c r="B29" s="107" t="s">
        <v>172</v>
      </c>
      <c r="C29" s="121">
        <v>870.55481814999996</v>
      </c>
      <c r="D29" s="157">
        <v>473.35457112</v>
      </c>
      <c r="E29" s="151">
        <v>0.54373895962797281</v>
      </c>
      <c r="F29" s="121">
        <v>350.41018021999997</v>
      </c>
      <c r="G29" s="121">
        <v>61.472195450000001</v>
      </c>
      <c r="H29" s="121">
        <v>61.472195450000001</v>
      </c>
      <c r="I29" s="121">
        <v>0</v>
      </c>
      <c r="J29" s="121">
        <v>0</v>
      </c>
      <c r="K29" s="121"/>
      <c r="L29" s="121"/>
      <c r="M29" s="121">
        <v>271.92676455999998</v>
      </c>
      <c r="N29" s="121">
        <v>0</v>
      </c>
      <c r="O29" s="121">
        <v>0</v>
      </c>
      <c r="P29" s="121">
        <v>0</v>
      </c>
      <c r="Q29" s="110">
        <v>31.236030045513569</v>
      </c>
      <c r="R29" s="110">
        <v>25.284693485578263</v>
      </c>
      <c r="S29" s="161">
        <v>57.446738903692527</v>
      </c>
      <c r="T29" s="112">
        <v>397.20024703000001</v>
      </c>
      <c r="U29" s="121">
        <v>201.42780655999999</v>
      </c>
      <c r="V29" s="121">
        <v>0</v>
      </c>
      <c r="W29" s="121">
        <v>1005.46969276</v>
      </c>
      <c r="X29" s="121">
        <v>11.330281859999999</v>
      </c>
      <c r="Y29" s="121">
        <v>0</v>
      </c>
      <c r="Z29" s="121">
        <v>0</v>
      </c>
      <c r="AA29" s="121">
        <v>0</v>
      </c>
      <c r="AB29" s="112">
        <v>1.1268645829491426</v>
      </c>
    </row>
    <row r="30" spans="1:28" ht="48" customHeight="1" x14ac:dyDescent="0.3">
      <c r="A30" s="56">
        <v>18</v>
      </c>
      <c r="B30" s="106" t="s">
        <v>173</v>
      </c>
      <c r="C30" s="121">
        <v>703.54956033999997</v>
      </c>
      <c r="D30" s="157">
        <v>372.27537187999997</v>
      </c>
      <c r="E30" s="157"/>
      <c r="F30" s="121">
        <v>265.51711377999999</v>
      </c>
      <c r="G30" s="121">
        <v>106.75825810000001</v>
      </c>
      <c r="H30" s="121">
        <v>0</v>
      </c>
      <c r="I30" s="121">
        <v>0</v>
      </c>
      <c r="J30" s="121">
        <v>0</v>
      </c>
      <c r="K30" s="121"/>
      <c r="L30" s="121"/>
      <c r="M30" s="121">
        <v>258.74007280000001</v>
      </c>
      <c r="N30" s="121">
        <v>50.617000269999998</v>
      </c>
      <c r="O30" s="121">
        <v>0</v>
      </c>
      <c r="P30" s="121">
        <v>0</v>
      </c>
      <c r="Q30" s="110">
        <v>43.970899920753126</v>
      </c>
      <c r="R30" s="110">
        <v>44.307801929246629</v>
      </c>
      <c r="S30" s="161">
        <v>83.098989736478941</v>
      </c>
      <c r="T30" s="112">
        <v>331.27418846</v>
      </c>
      <c r="U30" s="121">
        <v>29.78433746</v>
      </c>
      <c r="V30" s="121">
        <v>33.13396135</v>
      </c>
      <c r="W30" s="121">
        <v>29.091666799999999</v>
      </c>
      <c r="X30" s="121">
        <v>10.55778591</v>
      </c>
      <c r="Y30" s="121">
        <v>2.0010300499999998</v>
      </c>
      <c r="Z30" s="121">
        <v>0</v>
      </c>
      <c r="AA30" s="121">
        <v>0</v>
      </c>
      <c r="AB30" s="112">
        <v>43.169805450954776</v>
      </c>
    </row>
    <row r="31" spans="1:28" ht="48" customHeight="1" x14ac:dyDescent="0.3">
      <c r="A31" s="57"/>
      <c r="B31" s="104" t="s">
        <v>174</v>
      </c>
      <c r="C31" s="120">
        <v>10402.166987029999</v>
      </c>
      <c r="D31" s="151">
        <v>6543.7351052299991</v>
      </c>
      <c r="E31" s="151">
        <v>0.62907422207210206</v>
      </c>
      <c r="F31" s="119">
        <v>4514.0451753699999</v>
      </c>
      <c r="G31" s="119">
        <v>1509.02126129</v>
      </c>
      <c r="H31" s="119">
        <v>520.66866856999991</v>
      </c>
      <c r="I31" s="120">
        <v>0</v>
      </c>
      <c r="J31" s="120">
        <v>0</v>
      </c>
      <c r="K31" s="120"/>
      <c r="L31" s="120"/>
      <c r="M31" s="119">
        <v>3564.97730146</v>
      </c>
      <c r="N31" s="119">
        <v>155.20612595</v>
      </c>
      <c r="O31" s="119">
        <v>0</v>
      </c>
      <c r="P31" s="120">
        <v>2.5870685</v>
      </c>
      <c r="Q31" s="114">
        <v>35.763542654607754</v>
      </c>
      <c r="R31" s="114">
        <v>26.052160768991055</v>
      </c>
      <c r="S31" s="160">
        <v>56.851070032414505</v>
      </c>
      <c r="T31" s="111">
        <v>3858.4318818000002</v>
      </c>
      <c r="U31" s="120">
        <v>2720.8684943600001</v>
      </c>
      <c r="V31" s="120">
        <v>102.68318346</v>
      </c>
      <c r="W31" s="120">
        <v>2312.5292613700003</v>
      </c>
      <c r="X31" s="119">
        <v>643.15589473</v>
      </c>
      <c r="Y31" s="119">
        <v>13.120812150000001</v>
      </c>
      <c r="Z31" s="119">
        <v>0</v>
      </c>
      <c r="AA31" s="120">
        <v>0.63616150000000005</v>
      </c>
      <c r="AB31" s="111">
        <v>28.379174172749938</v>
      </c>
    </row>
    <row r="32" spans="1:28" ht="48" customHeight="1" x14ac:dyDescent="0.3">
      <c r="A32" s="56">
        <v>19</v>
      </c>
      <c r="B32" s="106" t="s">
        <v>175</v>
      </c>
      <c r="C32" s="121">
        <v>3826.7926866799999</v>
      </c>
      <c r="D32" s="157">
        <v>2281.8263151399997</v>
      </c>
      <c r="E32" s="157"/>
      <c r="F32" s="121">
        <v>1661.37762914</v>
      </c>
      <c r="G32" s="121">
        <v>620.44868599999995</v>
      </c>
      <c r="H32" s="121">
        <v>0</v>
      </c>
      <c r="I32" s="121">
        <v>0</v>
      </c>
      <c r="J32" s="121">
        <v>0</v>
      </c>
      <c r="K32" s="121"/>
      <c r="L32" s="121"/>
      <c r="M32" s="121">
        <v>951.15463027999999</v>
      </c>
      <c r="N32" s="121">
        <v>87.7486842</v>
      </c>
      <c r="O32" s="121">
        <v>0</v>
      </c>
      <c r="P32" s="121">
        <v>0</v>
      </c>
      <c r="Q32" s="110">
        <v>27.148147274769634</v>
      </c>
      <c r="R32" s="110">
        <v>17.630853207026526</v>
      </c>
      <c r="S32" s="161">
        <v>45.529465042402187</v>
      </c>
      <c r="T32" s="112">
        <v>1544.96637154</v>
      </c>
      <c r="U32" s="121">
        <v>1242.9230006600001</v>
      </c>
      <c r="V32" s="121">
        <v>0</v>
      </c>
      <c r="W32" s="121">
        <v>226.16069677999999</v>
      </c>
      <c r="X32" s="121">
        <v>39.485087239999999</v>
      </c>
      <c r="Y32" s="121">
        <v>1.97432893</v>
      </c>
      <c r="Z32" s="121">
        <v>0</v>
      </c>
      <c r="AA32" s="121">
        <v>0</v>
      </c>
      <c r="AB32" s="112">
        <v>18.331839599136913</v>
      </c>
    </row>
    <row r="33" spans="1:28" ht="48" customHeight="1" x14ac:dyDescent="0.3">
      <c r="A33" s="105">
        <v>20</v>
      </c>
      <c r="B33" s="106" t="s">
        <v>176</v>
      </c>
      <c r="C33" s="121">
        <v>798.13115587000004</v>
      </c>
      <c r="D33" s="157">
        <v>562.14900375999991</v>
      </c>
      <c r="E33" s="157"/>
      <c r="F33" s="121">
        <v>477.80499687999998</v>
      </c>
      <c r="G33" s="121">
        <v>84.344006879999995</v>
      </c>
      <c r="H33" s="121">
        <v>0</v>
      </c>
      <c r="I33" s="121">
        <v>0</v>
      </c>
      <c r="J33" s="121">
        <v>0</v>
      </c>
      <c r="K33" s="121"/>
      <c r="L33" s="121"/>
      <c r="M33" s="121">
        <v>472.12856378999999</v>
      </c>
      <c r="N33" s="121">
        <v>0</v>
      </c>
      <c r="O33" s="121">
        <v>0</v>
      </c>
      <c r="P33" s="121">
        <v>0</v>
      </c>
      <c r="Q33" s="110">
        <v>59.154258083730348</v>
      </c>
      <c r="R33" s="110">
        <v>59.163239030839208</v>
      </c>
      <c r="S33" s="161">
        <v>83.986373831868846</v>
      </c>
      <c r="T33" s="112">
        <v>235.98215211000007</v>
      </c>
      <c r="U33" s="121">
        <v>90.020439969999998</v>
      </c>
      <c r="V33" s="121">
        <v>0</v>
      </c>
      <c r="W33" s="121">
        <v>33.250594579999998</v>
      </c>
      <c r="X33" s="121">
        <v>19.67202348</v>
      </c>
      <c r="Y33" s="121">
        <v>0</v>
      </c>
      <c r="Z33" s="121">
        <v>0</v>
      </c>
      <c r="AA33" s="121">
        <v>0</v>
      </c>
      <c r="AB33" s="112">
        <v>59.162922433370809</v>
      </c>
    </row>
    <row r="34" spans="1:28" ht="48" customHeight="1" x14ac:dyDescent="0.3">
      <c r="A34" s="56">
        <v>21</v>
      </c>
      <c r="B34" s="106" t="s">
        <v>177</v>
      </c>
      <c r="C34" s="121">
        <v>0</v>
      </c>
      <c r="D34" s="157">
        <v>0</v>
      </c>
      <c r="E34" s="157"/>
      <c r="F34" s="121">
        <v>0</v>
      </c>
      <c r="G34" s="121">
        <v>0</v>
      </c>
      <c r="H34" s="121">
        <v>0</v>
      </c>
      <c r="I34" s="121">
        <v>0</v>
      </c>
      <c r="J34" s="121">
        <v>0</v>
      </c>
      <c r="K34" s="121"/>
      <c r="L34" s="121"/>
      <c r="M34" s="121">
        <v>0</v>
      </c>
      <c r="N34" s="121">
        <v>0</v>
      </c>
      <c r="O34" s="121">
        <v>0</v>
      </c>
      <c r="P34" s="121">
        <v>0</v>
      </c>
      <c r="Q34" s="110">
        <v>0</v>
      </c>
      <c r="R34" s="110">
        <v>0</v>
      </c>
      <c r="S34" s="161">
        <v>0</v>
      </c>
      <c r="T34" s="112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12">
        <v>0</v>
      </c>
    </row>
    <row r="35" spans="1:28" ht="48" customHeight="1" x14ac:dyDescent="0.3">
      <c r="A35" s="105">
        <v>22</v>
      </c>
      <c r="B35" s="106" t="s">
        <v>178</v>
      </c>
      <c r="C35" s="121">
        <v>400.83394056999998</v>
      </c>
      <c r="D35" s="157">
        <v>318.03677963999996</v>
      </c>
      <c r="E35" s="151">
        <v>0.79343774927776944</v>
      </c>
      <c r="F35" s="121">
        <v>206.60475529999999</v>
      </c>
      <c r="G35" s="121">
        <v>55.716012169999999</v>
      </c>
      <c r="H35" s="121">
        <v>55.716012169999999</v>
      </c>
      <c r="I35" s="121">
        <v>0</v>
      </c>
      <c r="J35" s="121">
        <v>0</v>
      </c>
      <c r="K35" s="121"/>
      <c r="L35" s="121"/>
      <c r="M35" s="121">
        <v>202.95797902000001</v>
      </c>
      <c r="N35" s="121">
        <v>0</v>
      </c>
      <c r="O35" s="121">
        <v>0</v>
      </c>
      <c r="P35" s="121">
        <v>0</v>
      </c>
      <c r="Q35" s="110">
        <v>50.633930532775395</v>
      </c>
      <c r="R35" s="110">
        <v>34.601991138010405</v>
      </c>
      <c r="S35" s="161">
        <v>63.815882945908712</v>
      </c>
      <c r="T35" s="112">
        <v>82.79716092999999</v>
      </c>
      <c r="U35" s="121">
        <v>115.07880062</v>
      </c>
      <c r="V35" s="121">
        <v>0</v>
      </c>
      <c r="W35" s="121">
        <v>162.88043332999999</v>
      </c>
      <c r="X35" s="121">
        <v>116.25418217000001</v>
      </c>
      <c r="Y35" s="121">
        <v>0</v>
      </c>
      <c r="Z35" s="121">
        <v>0</v>
      </c>
      <c r="AA35" s="121">
        <v>0</v>
      </c>
      <c r="AB35" s="112">
        <v>71.373939639800696</v>
      </c>
    </row>
    <row r="36" spans="1:28" ht="48" customHeight="1" x14ac:dyDescent="0.3">
      <c r="A36" s="105">
        <v>23</v>
      </c>
      <c r="B36" s="107" t="s">
        <v>179</v>
      </c>
      <c r="C36" s="121">
        <v>1338.9086546799999</v>
      </c>
      <c r="D36" s="157">
        <v>637.83910071000003</v>
      </c>
      <c r="E36" s="151">
        <v>0.47638731625231295</v>
      </c>
      <c r="F36" s="121">
        <v>411.31993402000001</v>
      </c>
      <c r="G36" s="121">
        <v>226.51916668999999</v>
      </c>
      <c r="H36" s="121">
        <v>0</v>
      </c>
      <c r="I36" s="121">
        <v>0</v>
      </c>
      <c r="J36" s="121">
        <v>0</v>
      </c>
      <c r="K36" s="121"/>
      <c r="L36" s="121"/>
      <c r="M36" s="121">
        <v>382.47045344000003</v>
      </c>
      <c r="N36" s="121">
        <v>0</v>
      </c>
      <c r="O36" s="121">
        <v>0</v>
      </c>
      <c r="P36" s="121">
        <v>0</v>
      </c>
      <c r="Q36" s="110">
        <v>28.565836220650219</v>
      </c>
      <c r="R36" s="110">
        <v>28.56623422685956</v>
      </c>
      <c r="S36" s="161">
        <v>59.96346931604841</v>
      </c>
      <c r="T36" s="112">
        <v>701.0695539699999</v>
      </c>
      <c r="U36" s="121">
        <v>247.14870934000001</v>
      </c>
      <c r="V36" s="121">
        <v>8.2199379300000004</v>
      </c>
      <c r="W36" s="121">
        <v>1522.10175617</v>
      </c>
      <c r="X36" s="121">
        <v>359.680409</v>
      </c>
      <c r="Y36" s="121">
        <v>0</v>
      </c>
      <c r="Z36" s="121">
        <v>0</v>
      </c>
      <c r="AA36" s="121">
        <v>0</v>
      </c>
      <c r="AB36" s="112">
        <v>23.630510085281585</v>
      </c>
    </row>
    <row r="37" spans="1:28" ht="48" customHeight="1" x14ac:dyDescent="0.3">
      <c r="A37" s="56">
        <v>24</v>
      </c>
      <c r="B37" s="107" t="s">
        <v>180</v>
      </c>
      <c r="C37" s="121">
        <v>860.29658671000004</v>
      </c>
      <c r="D37" s="157">
        <v>637.32497625999997</v>
      </c>
      <c r="E37" s="151">
        <v>0.74082006845720261</v>
      </c>
      <c r="F37" s="121">
        <v>410.96004424</v>
      </c>
      <c r="G37" s="121">
        <v>113.18246601</v>
      </c>
      <c r="H37" s="121">
        <v>113.18246601</v>
      </c>
      <c r="I37" s="121">
        <v>0</v>
      </c>
      <c r="J37" s="121">
        <v>0</v>
      </c>
      <c r="K37" s="121"/>
      <c r="L37" s="121"/>
      <c r="M37" s="121">
        <v>403.78802417999998</v>
      </c>
      <c r="N37" s="121">
        <v>9.5900123500000003</v>
      </c>
      <c r="O37" s="121">
        <v>0</v>
      </c>
      <c r="P37" s="121">
        <v>0</v>
      </c>
      <c r="Q37" s="110">
        <v>48.05064240820321</v>
      </c>
      <c r="R37" s="110">
        <v>33.402396351721521</v>
      </c>
      <c r="S37" s="161">
        <v>64.86142108470581</v>
      </c>
      <c r="T37" s="112">
        <v>222.97161045000007</v>
      </c>
      <c r="U37" s="121">
        <v>223.94693973</v>
      </c>
      <c r="V37" s="121">
        <v>0</v>
      </c>
      <c r="W37" s="121">
        <v>186.77507759</v>
      </c>
      <c r="X37" s="121">
        <v>46.178698349999998</v>
      </c>
      <c r="Y37" s="121">
        <v>10.56196375</v>
      </c>
      <c r="Z37" s="121">
        <v>0</v>
      </c>
      <c r="AA37" s="121">
        <v>0</v>
      </c>
      <c r="AB37" s="112">
        <v>30.379139889613359</v>
      </c>
    </row>
    <row r="38" spans="1:28" ht="48" customHeight="1" x14ac:dyDescent="0.3">
      <c r="A38" s="56">
        <v>25</v>
      </c>
      <c r="B38" s="106" t="s">
        <v>181</v>
      </c>
      <c r="C38" s="121">
        <v>315.75800541000001</v>
      </c>
      <c r="D38" s="157">
        <v>261.67844324999999</v>
      </c>
      <c r="E38" s="151">
        <v>0.82873098628242303</v>
      </c>
      <c r="F38" s="121">
        <v>180.5591</v>
      </c>
      <c r="G38" s="121">
        <v>40.559671620000003</v>
      </c>
      <c r="H38" s="121">
        <v>40.559671629999997</v>
      </c>
      <c r="I38" s="121">
        <v>0</v>
      </c>
      <c r="J38" s="121">
        <v>0</v>
      </c>
      <c r="K38" s="121"/>
      <c r="L38" s="121"/>
      <c r="M38" s="121">
        <v>169.05505876000001</v>
      </c>
      <c r="N38" s="121">
        <v>0</v>
      </c>
      <c r="O38" s="121">
        <v>0</v>
      </c>
      <c r="P38" s="121">
        <v>0</v>
      </c>
      <c r="Q38" s="110">
        <v>53.539437120679899</v>
      </c>
      <c r="R38" s="110">
        <v>37.487816826326068</v>
      </c>
      <c r="S38" s="161">
        <v>64.60412124910485</v>
      </c>
      <c r="T38" s="112">
        <v>54.079562160000009</v>
      </c>
      <c r="U38" s="121">
        <v>92.623384490000007</v>
      </c>
      <c r="V38" s="121">
        <v>0</v>
      </c>
      <c r="W38" s="121">
        <v>50.122032269999998</v>
      </c>
      <c r="X38" s="121">
        <v>18.78389542</v>
      </c>
      <c r="Y38" s="121">
        <v>0</v>
      </c>
      <c r="Z38" s="121">
        <v>0</v>
      </c>
      <c r="AA38" s="121">
        <v>0</v>
      </c>
      <c r="AB38" s="112">
        <v>37.476324421192508</v>
      </c>
    </row>
    <row r="39" spans="1:28" ht="48" customHeight="1" x14ac:dyDescent="0.3">
      <c r="A39" s="105">
        <v>26</v>
      </c>
      <c r="B39" s="106" t="s">
        <v>182</v>
      </c>
      <c r="C39" s="121">
        <v>286.22737853000001</v>
      </c>
      <c r="D39" s="157">
        <v>193.83540746</v>
      </c>
      <c r="E39" s="151">
        <v>0.67720777954748923</v>
      </c>
      <c r="F39" s="121">
        <v>161.15355912000001</v>
      </c>
      <c r="G39" s="121">
        <v>32.681848340000002</v>
      </c>
      <c r="H39" s="121">
        <v>0</v>
      </c>
      <c r="I39" s="121">
        <v>0</v>
      </c>
      <c r="J39" s="121">
        <v>0</v>
      </c>
      <c r="K39" s="121"/>
      <c r="L39" s="121"/>
      <c r="M39" s="121">
        <v>142.30908324999999</v>
      </c>
      <c r="N39" s="121">
        <v>0</v>
      </c>
      <c r="O39" s="121">
        <v>0</v>
      </c>
      <c r="P39" s="121">
        <v>0</v>
      </c>
      <c r="Q39" s="110">
        <v>49.718892714200749</v>
      </c>
      <c r="R39" s="110">
        <v>49.78278991464353</v>
      </c>
      <c r="S39" s="161">
        <v>73.417486059334635</v>
      </c>
      <c r="T39" s="112">
        <v>92.391971069999997</v>
      </c>
      <c r="U39" s="121">
        <v>2E-8</v>
      </c>
      <c r="V39" s="121">
        <v>51.526324189999997</v>
      </c>
      <c r="W39" s="121">
        <v>15.32035825</v>
      </c>
      <c r="X39" s="121">
        <v>10.444776920000001</v>
      </c>
      <c r="Y39" s="121">
        <v>0</v>
      </c>
      <c r="Z39" s="121">
        <v>0</v>
      </c>
      <c r="AA39" s="121">
        <v>0.5</v>
      </c>
      <c r="AB39" s="112">
        <v>68.175800784554113</v>
      </c>
    </row>
    <row r="40" spans="1:28" ht="48" customHeight="1" x14ac:dyDescent="0.3">
      <c r="A40" s="105">
        <v>27</v>
      </c>
      <c r="B40" s="107" t="s">
        <v>183</v>
      </c>
      <c r="C40" s="121">
        <v>223.53068271999999</v>
      </c>
      <c r="D40" s="157">
        <v>156.86063646999997</v>
      </c>
      <c r="E40" s="157"/>
      <c r="F40" s="121">
        <v>132.50175164999999</v>
      </c>
      <c r="G40" s="121">
        <v>24.35888482</v>
      </c>
      <c r="H40" s="121">
        <v>0</v>
      </c>
      <c r="I40" s="121">
        <v>0</v>
      </c>
      <c r="J40" s="121">
        <v>0</v>
      </c>
      <c r="K40" s="121"/>
      <c r="L40" s="121"/>
      <c r="M40" s="121">
        <v>63.542813600000002</v>
      </c>
      <c r="N40" s="121">
        <v>0</v>
      </c>
      <c r="O40" s="121">
        <v>0</v>
      </c>
      <c r="P40" s="121">
        <v>0</v>
      </c>
      <c r="Q40" s="110">
        <v>28.426886558385938</v>
      </c>
      <c r="R40" s="110">
        <v>21.1576644357873</v>
      </c>
      <c r="S40" s="161">
        <v>40.50908821357023</v>
      </c>
      <c r="T40" s="112">
        <v>66.670046249999999</v>
      </c>
      <c r="U40" s="121">
        <v>93.317822870000001</v>
      </c>
      <c r="V40" s="121">
        <v>0</v>
      </c>
      <c r="W40" s="121">
        <v>9.7197357400000008</v>
      </c>
      <c r="X40" s="121">
        <v>0.64184662000000003</v>
      </c>
      <c r="Y40" s="121">
        <v>0</v>
      </c>
      <c r="Z40" s="121">
        <v>0</v>
      </c>
      <c r="AA40" s="121">
        <v>0</v>
      </c>
      <c r="AB40" s="112">
        <v>6.6035398201062607</v>
      </c>
    </row>
    <row r="41" spans="1:28" ht="48" customHeight="1" x14ac:dyDescent="0.3">
      <c r="A41" s="105">
        <v>28</v>
      </c>
      <c r="B41" s="106" t="s">
        <v>184</v>
      </c>
      <c r="C41" s="121">
        <v>1215.45887399</v>
      </c>
      <c r="D41" s="157">
        <v>634.98564391000002</v>
      </c>
      <c r="E41" s="151">
        <v>0.52242462291260072</v>
      </c>
      <c r="F41" s="121">
        <v>345.87313950999999</v>
      </c>
      <c r="G41" s="121">
        <v>144.55625219999999</v>
      </c>
      <c r="H41" s="121">
        <v>144.55625219999999</v>
      </c>
      <c r="I41" s="121">
        <v>0</v>
      </c>
      <c r="J41" s="121">
        <v>0</v>
      </c>
      <c r="K41" s="121"/>
      <c r="L41" s="121"/>
      <c r="M41" s="121">
        <v>345.87313950999999</v>
      </c>
      <c r="N41" s="121">
        <v>57.867429399999999</v>
      </c>
      <c r="O41" s="121">
        <v>0</v>
      </c>
      <c r="P41" s="121">
        <v>0</v>
      </c>
      <c r="Q41" s="110">
        <v>33.217131204500276</v>
      </c>
      <c r="R41" s="110">
        <v>23.787084793585141</v>
      </c>
      <c r="S41" s="161">
        <v>63.582629431418191</v>
      </c>
      <c r="T41" s="112">
        <v>580.47323008000001</v>
      </c>
      <c r="U41" s="121">
        <v>231.24507500000001</v>
      </c>
      <c r="V41" s="121">
        <v>0</v>
      </c>
      <c r="W41" s="121">
        <v>17.159459170000002</v>
      </c>
      <c r="X41" s="121">
        <v>3.71933947</v>
      </c>
      <c r="Y41" s="121">
        <v>0.58451947000000004</v>
      </c>
      <c r="Z41" s="121">
        <v>0</v>
      </c>
      <c r="AA41" s="121">
        <v>0</v>
      </c>
      <c r="AB41" s="112">
        <v>25.081553546422171</v>
      </c>
    </row>
    <row r="42" spans="1:28" ht="48" customHeight="1" x14ac:dyDescent="0.3">
      <c r="A42" s="105">
        <v>29</v>
      </c>
      <c r="B42" s="107" t="s">
        <v>185</v>
      </c>
      <c r="C42" s="121">
        <v>1136.22902187</v>
      </c>
      <c r="D42" s="157">
        <v>859.19879862999994</v>
      </c>
      <c r="E42" s="151">
        <v>0.7561845209832212</v>
      </c>
      <c r="F42" s="121">
        <v>525.89026550999995</v>
      </c>
      <c r="G42" s="121">
        <v>166.65426656</v>
      </c>
      <c r="H42" s="121">
        <v>166.65426656</v>
      </c>
      <c r="I42" s="121">
        <v>0</v>
      </c>
      <c r="J42" s="121">
        <v>0</v>
      </c>
      <c r="K42" s="121"/>
      <c r="L42" s="121"/>
      <c r="M42" s="121">
        <v>431.69755563000001</v>
      </c>
      <c r="N42" s="121">
        <v>0</v>
      </c>
      <c r="O42" s="121">
        <v>0</v>
      </c>
      <c r="P42" s="121">
        <v>2.5870685</v>
      </c>
      <c r="Q42" s="110">
        <v>37.993885679800215</v>
      </c>
      <c r="R42" s="110">
        <v>25.517961130551974</v>
      </c>
      <c r="S42" s="161">
        <v>50.244199167683377</v>
      </c>
      <c r="T42" s="112">
        <v>277.03022324000005</v>
      </c>
      <c r="U42" s="121">
        <v>384.56432166000002</v>
      </c>
      <c r="V42" s="121">
        <v>42.936921339999998</v>
      </c>
      <c r="W42" s="121">
        <v>89.039117489999995</v>
      </c>
      <c r="X42" s="121">
        <v>28.29563606</v>
      </c>
      <c r="Y42" s="121">
        <v>0</v>
      </c>
      <c r="Z42" s="121">
        <v>0</v>
      </c>
      <c r="AA42" s="121">
        <v>0.13616149999999999</v>
      </c>
      <c r="AB42" s="112">
        <v>31.778881976427819</v>
      </c>
    </row>
    <row r="43" spans="1:28" ht="48" customHeight="1" x14ac:dyDescent="0.3">
      <c r="A43" s="57"/>
      <c r="B43" s="104" t="s">
        <v>186</v>
      </c>
      <c r="C43" s="120">
        <v>3020.84652611</v>
      </c>
      <c r="D43" s="151">
        <v>2037.95783151</v>
      </c>
      <c r="E43" s="151">
        <v>0.67463137034449616</v>
      </c>
      <c r="F43" s="119">
        <v>1294.5763324300001</v>
      </c>
      <c r="G43" s="119">
        <v>393.64882829999999</v>
      </c>
      <c r="H43" s="119">
        <v>349.73267078000003</v>
      </c>
      <c r="I43" s="120">
        <v>0</v>
      </c>
      <c r="J43" s="120">
        <v>0</v>
      </c>
      <c r="K43" s="120"/>
      <c r="L43" s="120"/>
      <c r="M43" s="119">
        <v>1015.0734974300001</v>
      </c>
      <c r="N43" s="119">
        <v>9.290279850000001</v>
      </c>
      <c r="O43" s="119">
        <v>7.42827985</v>
      </c>
      <c r="P43" s="120">
        <v>0</v>
      </c>
      <c r="Q43" s="114">
        <v>34.155725827576475</v>
      </c>
      <c r="R43" s="114">
        <v>25.381714032373132</v>
      </c>
      <c r="S43" s="160">
        <v>50.628724558324464</v>
      </c>
      <c r="T43" s="111">
        <v>982.88869460000001</v>
      </c>
      <c r="U43" s="120">
        <v>762.15417675000003</v>
      </c>
      <c r="V43" s="120">
        <v>244.01159850000002</v>
      </c>
      <c r="W43" s="120">
        <v>2243.94666581</v>
      </c>
      <c r="X43" s="119">
        <v>784.71809647999999</v>
      </c>
      <c r="Y43" s="119">
        <v>60.869462239999997</v>
      </c>
      <c r="Z43" s="119">
        <v>0</v>
      </c>
      <c r="AA43" s="120">
        <v>0</v>
      </c>
      <c r="AB43" s="111">
        <v>37.68305065373589</v>
      </c>
    </row>
    <row r="44" spans="1:28" ht="48" customHeight="1" x14ac:dyDescent="0.3">
      <c r="A44" s="105">
        <v>30</v>
      </c>
      <c r="B44" s="107" t="s">
        <v>187</v>
      </c>
      <c r="C44" s="121">
        <v>251.58094227000001</v>
      </c>
      <c r="D44" s="157">
        <v>119.67796061999999</v>
      </c>
      <c r="E44" s="151">
        <v>0.475703602745712</v>
      </c>
      <c r="F44" s="121">
        <v>75.761847939999996</v>
      </c>
      <c r="G44" s="121">
        <v>43.916112679999998</v>
      </c>
      <c r="H44" s="121">
        <v>0</v>
      </c>
      <c r="I44" s="121">
        <v>0</v>
      </c>
      <c r="J44" s="121">
        <v>0</v>
      </c>
      <c r="K44" s="121"/>
      <c r="L44" s="121"/>
      <c r="M44" s="121">
        <v>65.490700020000006</v>
      </c>
      <c r="N44" s="121">
        <v>0</v>
      </c>
      <c r="O44" s="121">
        <v>0</v>
      </c>
      <c r="P44" s="121">
        <v>0</v>
      </c>
      <c r="Q44" s="110">
        <v>26.031661790070931</v>
      </c>
      <c r="R44" s="110">
        <v>26.031759289291678</v>
      </c>
      <c r="S44" s="161">
        <v>54.722439855025009</v>
      </c>
      <c r="T44" s="112">
        <v>131.90298165000002</v>
      </c>
      <c r="U44" s="121">
        <v>54.187260600000002</v>
      </c>
      <c r="V44" s="121">
        <v>0</v>
      </c>
      <c r="W44" s="121">
        <v>20.32852639</v>
      </c>
      <c r="X44" s="121">
        <v>1.0127427600000001</v>
      </c>
      <c r="Y44" s="121">
        <v>0</v>
      </c>
      <c r="Z44" s="121">
        <v>0</v>
      </c>
      <c r="AA44" s="121">
        <v>0</v>
      </c>
      <c r="AB44" s="112">
        <v>4.9818798498753365</v>
      </c>
    </row>
    <row r="45" spans="1:28" ht="48" customHeight="1" x14ac:dyDescent="0.3">
      <c r="A45" s="105">
        <v>31</v>
      </c>
      <c r="B45" s="107" t="s">
        <v>188</v>
      </c>
      <c r="C45" s="121">
        <v>1033.06707188</v>
      </c>
      <c r="D45" s="157">
        <v>831.45033475000002</v>
      </c>
      <c r="E45" s="157"/>
      <c r="F45" s="121">
        <v>563.40857162999998</v>
      </c>
      <c r="G45" s="121">
        <v>134.02088155999999</v>
      </c>
      <c r="H45" s="121">
        <v>134.02088155999999</v>
      </c>
      <c r="I45" s="121">
        <v>0</v>
      </c>
      <c r="J45" s="121">
        <v>0</v>
      </c>
      <c r="K45" s="121"/>
      <c r="L45" s="121"/>
      <c r="M45" s="121">
        <v>330.06164099</v>
      </c>
      <c r="N45" s="121">
        <v>0</v>
      </c>
      <c r="O45" s="121">
        <v>0</v>
      </c>
      <c r="P45" s="121">
        <v>0</v>
      </c>
      <c r="Q45" s="110">
        <v>31.949681678397319</v>
      </c>
      <c r="R45" s="110">
        <v>22.30447634747939</v>
      </c>
      <c r="S45" s="161">
        <v>39.697096410363791</v>
      </c>
      <c r="T45" s="112">
        <v>201.61673712999996</v>
      </c>
      <c r="U45" s="121">
        <v>268.04176311999998</v>
      </c>
      <c r="V45" s="121">
        <v>233.34693064000001</v>
      </c>
      <c r="W45" s="121">
        <v>406.16426079000001</v>
      </c>
      <c r="X45" s="121">
        <v>168.63085171</v>
      </c>
      <c r="Y45" s="121">
        <v>0</v>
      </c>
      <c r="Z45" s="121">
        <v>0</v>
      </c>
      <c r="AA45" s="121">
        <v>0</v>
      </c>
      <c r="AB45" s="112">
        <v>41.517895095449468</v>
      </c>
    </row>
    <row r="46" spans="1:28" ht="48" customHeight="1" x14ac:dyDescent="0.3">
      <c r="A46" s="56">
        <v>32</v>
      </c>
      <c r="B46" s="106" t="s">
        <v>189</v>
      </c>
      <c r="C46" s="121">
        <v>0</v>
      </c>
      <c r="D46" s="157">
        <v>0</v>
      </c>
      <c r="E46" s="157"/>
      <c r="F46" s="121">
        <v>0</v>
      </c>
      <c r="G46" s="121">
        <v>0</v>
      </c>
      <c r="H46" s="121">
        <v>0</v>
      </c>
      <c r="I46" s="121">
        <v>0</v>
      </c>
      <c r="J46" s="121">
        <v>0</v>
      </c>
      <c r="K46" s="121"/>
      <c r="L46" s="121"/>
      <c r="M46" s="121">
        <v>0</v>
      </c>
      <c r="N46" s="121">
        <v>0</v>
      </c>
      <c r="O46" s="121">
        <v>0</v>
      </c>
      <c r="P46" s="121">
        <v>0</v>
      </c>
      <c r="Q46" s="110">
        <v>0</v>
      </c>
      <c r="R46" s="110">
        <v>0</v>
      </c>
      <c r="S46" s="161">
        <v>0</v>
      </c>
      <c r="T46" s="112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12">
        <v>0</v>
      </c>
    </row>
    <row r="47" spans="1:28" ht="48" customHeight="1" x14ac:dyDescent="0.3">
      <c r="A47" s="56">
        <v>33</v>
      </c>
      <c r="B47" s="106" t="s">
        <v>190</v>
      </c>
      <c r="C47" s="121">
        <v>349.40839742000003</v>
      </c>
      <c r="D47" s="157">
        <v>242.91109294</v>
      </c>
      <c r="E47" s="151">
        <v>0.69520679735699975</v>
      </c>
      <c r="F47" s="121">
        <v>133.67484816000001</v>
      </c>
      <c r="G47" s="121">
        <v>54.618177629999998</v>
      </c>
      <c r="H47" s="121">
        <v>54.618067150000002</v>
      </c>
      <c r="I47" s="121">
        <v>0</v>
      </c>
      <c r="J47" s="121">
        <v>0</v>
      </c>
      <c r="K47" s="121"/>
      <c r="L47" s="121"/>
      <c r="M47" s="121">
        <v>126.90184117</v>
      </c>
      <c r="N47" s="121">
        <v>0</v>
      </c>
      <c r="O47" s="121">
        <v>0</v>
      </c>
      <c r="P47" s="121">
        <v>0</v>
      </c>
      <c r="Q47" s="110">
        <v>36.319058759615309</v>
      </c>
      <c r="R47" s="110">
        <v>23.877517295425893</v>
      </c>
      <c r="S47" s="161">
        <v>52.24209385997257</v>
      </c>
      <c r="T47" s="112">
        <v>106.49730448000003</v>
      </c>
      <c r="U47" s="121">
        <v>116.00925264</v>
      </c>
      <c r="V47" s="121">
        <v>0</v>
      </c>
      <c r="W47" s="121">
        <v>167.83209980000001</v>
      </c>
      <c r="X47" s="121">
        <v>39.940695439999999</v>
      </c>
      <c r="Y47" s="121">
        <v>0</v>
      </c>
      <c r="Z47" s="121">
        <v>0</v>
      </c>
      <c r="AA47" s="121">
        <v>0</v>
      </c>
      <c r="AB47" s="112">
        <v>23.798007346387259</v>
      </c>
    </row>
    <row r="48" spans="1:28" ht="48" customHeight="1" x14ac:dyDescent="0.3">
      <c r="A48" s="105">
        <v>34</v>
      </c>
      <c r="B48" s="107" t="s">
        <v>191</v>
      </c>
      <c r="C48" s="121">
        <v>42.055132839999999</v>
      </c>
      <c r="D48" s="157">
        <v>32.150759700000002</v>
      </c>
      <c r="E48" s="157"/>
      <c r="F48" s="121">
        <v>17.2942</v>
      </c>
      <c r="G48" s="121">
        <v>7.42827985</v>
      </c>
      <c r="H48" s="121">
        <v>7.42827985</v>
      </c>
      <c r="I48" s="121">
        <v>0</v>
      </c>
      <c r="J48" s="121">
        <v>0</v>
      </c>
      <c r="K48" s="121"/>
      <c r="L48" s="121"/>
      <c r="M48" s="121">
        <v>17.2942</v>
      </c>
      <c r="N48" s="121">
        <v>7.42827985</v>
      </c>
      <c r="O48" s="121">
        <v>7.42827985</v>
      </c>
      <c r="P48" s="121">
        <v>0</v>
      </c>
      <c r="Q48" s="110">
        <v>76.449074176791981</v>
      </c>
      <c r="R48" s="110">
        <v>48.115473959892256</v>
      </c>
      <c r="S48" s="161">
        <v>100</v>
      </c>
      <c r="T48" s="112">
        <v>9.9043731400000006</v>
      </c>
      <c r="U48" s="121">
        <v>0</v>
      </c>
      <c r="V48" s="121">
        <v>0</v>
      </c>
      <c r="W48" s="121">
        <v>8.2678138400000005</v>
      </c>
      <c r="X48" s="121">
        <v>4.3732810600000001</v>
      </c>
      <c r="Y48" s="121">
        <v>0</v>
      </c>
      <c r="Z48" s="121">
        <v>0</v>
      </c>
      <c r="AA48" s="121">
        <v>0</v>
      </c>
      <c r="AB48" s="112">
        <v>52.89525314227442</v>
      </c>
    </row>
    <row r="49" spans="1:28" ht="48" customHeight="1" x14ac:dyDescent="0.3">
      <c r="A49" s="105">
        <v>35</v>
      </c>
      <c r="B49" s="107" t="s">
        <v>192</v>
      </c>
      <c r="C49" s="121">
        <v>35.355240729999998</v>
      </c>
      <c r="D49" s="157">
        <v>23.3026564</v>
      </c>
      <c r="E49" s="151">
        <v>0.65910048747672612</v>
      </c>
      <c r="F49" s="121">
        <v>15.60361196</v>
      </c>
      <c r="G49" s="121">
        <v>3.8495222199999999</v>
      </c>
      <c r="H49" s="121">
        <v>3.8495222199999999</v>
      </c>
      <c r="I49" s="121">
        <v>0</v>
      </c>
      <c r="J49" s="121">
        <v>0</v>
      </c>
      <c r="K49" s="121"/>
      <c r="L49" s="121"/>
      <c r="M49" s="121">
        <v>12.63798854</v>
      </c>
      <c r="N49" s="121">
        <v>0</v>
      </c>
      <c r="O49" s="121">
        <v>0</v>
      </c>
      <c r="P49" s="121">
        <v>0</v>
      </c>
      <c r="Q49" s="110">
        <v>35.745729003836999</v>
      </c>
      <c r="R49" s="110">
        <v>26.225334177215192</v>
      </c>
      <c r="S49" s="161">
        <v>54.234111008906261</v>
      </c>
      <c r="T49" s="112">
        <v>12.052584329999995</v>
      </c>
      <c r="U49" s="121">
        <v>0</v>
      </c>
      <c r="V49" s="121">
        <v>10.66466786</v>
      </c>
      <c r="W49" s="121">
        <v>33.9876</v>
      </c>
      <c r="X49" s="121">
        <v>12.63798854</v>
      </c>
      <c r="Y49" s="121">
        <v>0</v>
      </c>
      <c r="Z49" s="121">
        <v>0</v>
      </c>
      <c r="AA49" s="121">
        <v>0</v>
      </c>
      <c r="AB49" s="112">
        <v>37.18411579517236</v>
      </c>
    </row>
    <row r="50" spans="1:28" ht="48" customHeight="1" x14ac:dyDescent="0.3">
      <c r="A50" s="105">
        <v>36</v>
      </c>
      <c r="B50" s="107" t="s">
        <v>193</v>
      </c>
      <c r="C50" s="121">
        <v>170.00000211</v>
      </c>
      <c r="D50" s="157">
        <v>21.914404449999999</v>
      </c>
      <c r="E50" s="157"/>
      <c r="F50" s="121">
        <v>21.914404449999999</v>
      </c>
      <c r="G50" s="121">
        <v>0</v>
      </c>
      <c r="H50" s="121">
        <v>0</v>
      </c>
      <c r="I50" s="121">
        <v>0</v>
      </c>
      <c r="J50" s="121">
        <v>0</v>
      </c>
      <c r="K50" s="121"/>
      <c r="L50" s="121"/>
      <c r="M50" s="121">
        <v>10.532877790000001</v>
      </c>
      <c r="N50" s="121">
        <v>0</v>
      </c>
      <c r="O50" s="121">
        <v>0</v>
      </c>
      <c r="P50" s="121">
        <v>0</v>
      </c>
      <c r="Q50" s="110">
        <v>6.1958103878049418</v>
      </c>
      <c r="R50" s="110">
        <v>21.730715473488758</v>
      </c>
      <c r="S50" s="161">
        <v>48.063719066752924</v>
      </c>
      <c r="T50" s="112">
        <v>148.08559765999999</v>
      </c>
      <c r="U50" s="121">
        <v>11.38152666</v>
      </c>
      <c r="V50" s="121">
        <v>0</v>
      </c>
      <c r="W50" s="121">
        <v>2.9637414999999998</v>
      </c>
      <c r="X50" s="121">
        <v>0.42533281000000001</v>
      </c>
      <c r="Y50" s="121">
        <v>0</v>
      </c>
      <c r="Z50" s="121">
        <v>0</v>
      </c>
      <c r="AA50" s="121">
        <v>0</v>
      </c>
      <c r="AB50" s="112">
        <v>14.351211466991979</v>
      </c>
    </row>
    <row r="51" spans="1:28" ht="48" customHeight="1" x14ac:dyDescent="0.3">
      <c r="A51" s="56">
        <v>37</v>
      </c>
      <c r="B51" s="106" t="s">
        <v>194</v>
      </c>
      <c r="C51" s="121">
        <v>1139.3797388600001</v>
      </c>
      <c r="D51" s="157">
        <v>766.55062265000004</v>
      </c>
      <c r="E51" s="151">
        <v>0.67277887828422145</v>
      </c>
      <c r="F51" s="121">
        <v>466.91884829000003</v>
      </c>
      <c r="G51" s="121">
        <v>149.81585436</v>
      </c>
      <c r="H51" s="121">
        <v>149.81592000000001</v>
      </c>
      <c r="I51" s="121">
        <v>0</v>
      </c>
      <c r="J51" s="121">
        <v>0</v>
      </c>
      <c r="K51" s="121"/>
      <c r="L51" s="121"/>
      <c r="M51" s="121">
        <v>452.15424891999999</v>
      </c>
      <c r="N51" s="121">
        <v>1.8620000000000001</v>
      </c>
      <c r="O51" s="121">
        <v>0</v>
      </c>
      <c r="P51" s="121">
        <v>0</v>
      </c>
      <c r="Q51" s="110">
        <v>39.847667413698559</v>
      </c>
      <c r="R51" s="110">
        <v>27.704696139177553</v>
      </c>
      <c r="S51" s="161">
        <v>59.228475655064415</v>
      </c>
      <c r="T51" s="112">
        <v>372.82911621000005</v>
      </c>
      <c r="U51" s="121">
        <v>312.53437373000003</v>
      </c>
      <c r="V51" s="121">
        <v>0</v>
      </c>
      <c r="W51" s="121">
        <v>1604.40262349</v>
      </c>
      <c r="X51" s="121">
        <v>557.69720415999996</v>
      </c>
      <c r="Y51" s="121">
        <v>60.869462239999997</v>
      </c>
      <c r="Z51" s="121">
        <v>0</v>
      </c>
      <c r="AA51" s="121">
        <v>0</v>
      </c>
      <c r="AB51" s="112">
        <v>38.554329028361586</v>
      </c>
    </row>
    <row r="52" spans="1:28" ht="48" customHeight="1" x14ac:dyDescent="0.3">
      <c r="A52" s="57"/>
      <c r="B52" s="104" t="s">
        <v>195</v>
      </c>
      <c r="C52" s="120">
        <v>855.60295139000004</v>
      </c>
      <c r="D52" s="151">
        <v>725.5958153900001</v>
      </c>
      <c r="E52" s="151">
        <v>0.84805202484541198</v>
      </c>
      <c r="F52" s="119">
        <v>426.57197893</v>
      </c>
      <c r="G52" s="119">
        <v>218.58890473000002</v>
      </c>
      <c r="H52" s="119">
        <v>80.434931730000002</v>
      </c>
      <c r="I52" s="120">
        <v>0</v>
      </c>
      <c r="J52" s="120">
        <v>0</v>
      </c>
      <c r="K52" s="120"/>
      <c r="L52" s="120"/>
      <c r="M52" s="119">
        <v>350.25957530000005</v>
      </c>
      <c r="N52" s="119">
        <v>64.598841809999996</v>
      </c>
      <c r="O52" s="119">
        <v>0</v>
      </c>
      <c r="P52" s="120">
        <v>0</v>
      </c>
      <c r="Q52" s="114">
        <v>48.487258773012307</v>
      </c>
      <c r="R52" s="114">
        <v>38.736336543166075</v>
      </c>
      <c r="S52" s="160">
        <v>57.174863513651609</v>
      </c>
      <c r="T52" s="111">
        <v>130.007136</v>
      </c>
      <c r="U52" s="120">
        <v>225.69496629000002</v>
      </c>
      <c r="V52" s="120">
        <v>85.042431989999997</v>
      </c>
      <c r="W52" s="120">
        <v>94.586154809999996</v>
      </c>
      <c r="X52" s="119">
        <v>46.169630099999999</v>
      </c>
      <c r="Y52" s="119">
        <v>4.9627942899999997</v>
      </c>
      <c r="Z52" s="119">
        <v>0</v>
      </c>
      <c r="AA52" s="120">
        <v>0</v>
      </c>
      <c r="AB52" s="111">
        <v>54.059100396577378</v>
      </c>
    </row>
    <row r="53" spans="1:28" ht="48" customHeight="1" x14ac:dyDescent="0.3">
      <c r="A53" s="105">
        <v>38</v>
      </c>
      <c r="B53" s="106" t="s">
        <v>196</v>
      </c>
      <c r="C53" s="121">
        <v>89.529951030000007</v>
      </c>
      <c r="D53" s="157">
        <v>41.012300000000003</v>
      </c>
      <c r="E53" s="157"/>
      <c r="F53" s="121">
        <v>41.012300000000003</v>
      </c>
      <c r="G53" s="121">
        <v>0</v>
      </c>
      <c r="H53" s="121">
        <v>0</v>
      </c>
      <c r="I53" s="121">
        <v>0</v>
      </c>
      <c r="J53" s="121">
        <v>0</v>
      </c>
      <c r="K53" s="121"/>
      <c r="L53" s="121"/>
      <c r="M53" s="121">
        <v>41.012300000000003</v>
      </c>
      <c r="N53" s="121">
        <v>0</v>
      </c>
      <c r="O53" s="121">
        <v>0</v>
      </c>
      <c r="P53" s="121">
        <v>0</v>
      </c>
      <c r="Q53" s="110">
        <v>45.808469152694457</v>
      </c>
      <c r="R53" s="110">
        <v>100.00560838819801</v>
      </c>
      <c r="S53" s="161">
        <v>100</v>
      </c>
      <c r="T53" s="112">
        <v>48.517651030000003</v>
      </c>
      <c r="U53" s="121">
        <v>0</v>
      </c>
      <c r="V53" s="121">
        <v>0</v>
      </c>
      <c r="W53" s="121">
        <v>0.41426565999999998</v>
      </c>
      <c r="X53" s="121">
        <v>0.41426565999999998</v>
      </c>
      <c r="Y53" s="121">
        <v>0</v>
      </c>
      <c r="Z53" s="121">
        <v>0</v>
      </c>
      <c r="AA53" s="121">
        <v>0</v>
      </c>
      <c r="AB53" s="112">
        <v>100</v>
      </c>
    </row>
    <row r="54" spans="1:28" ht="48" customHeight="1" x14ac:dyDescent="0.3">
      <c r="A54" s="105">
        <v>39</v>
      </c>
      <c r="B54" s="107" t="s">
        <v>197</v>
      </c>
      <c r="C54" s="121">
        <v>16.266415200000001</v>
      </c>
      <c r="D54" s="157">
        <v>8.9020952300000005</v>
      </c>
      <c r="E54" s="151">
        <v>0.54726841289530104</v>
      </c>
      <c r="F54" s="121">
        <v>5.8838206700000004</v>
      </c>
      <c r="G54" s="121">
        <v>3.0182745600000001</v>
      </c>
      <c r="H54" s="121">
        <v>0</v>
      </c>
      <c r="I54" s="121">
        <v>0</v>
      </c>
      <c r="J54" s="121">
        <v>0</v>
      </c>
      <c r="K54" s="121"/>
      <c r="L54" s="121"/>
      <c r="M54" s="121">
        <v>5.7459581000000002</v>
      </c>
      <c r="N54" s="121">
        <v>0</v>
      </c>
      <c r="O54" s="121">
        <v>0</v>
      </c>
      <c r="P54" s="121">
        <v>0</v>
      </c>
      <c r="Q54" s="110">
        <v>35.324058985043003</v>
      </c>
      <c r="R54" s="110">
        <v>36.343820999367487</v>
      </c>
      <c r="S54" s="161">
        <v>64.546131574015973</v>
      </c>
      <c r="T54" s="112">
        <v>7.3643199700000004</v>
      </c>
      <c r="U54" s="121">
        <v>3.1561371299999998</v>
      </c>
      <c r="V54" s="121">
        <v>0</v>
      </c>
      <c r="W54" s="121">
        <v>0.15966538999999999</v>
      </c>
      <c r="X54" s="121">
        <v>0.15966538999999999</v>
      </c>
      <c r="Y54" s="121">
        <v>0</v>
      </c>
      <c r="Z54" s="121">
        <v>0</v>
      </c>
      <c r="AA54" s="121">
        <v>0</v>
      </c>
      <c r="AB54" s="112">
        <v>100</v>
      </c>
    </row>
    <row r="55" spans="1:28" ht="48" customHeight="1" x14ac:dyDescent="0.3">
      <c r="A55" s="105">
        <v>40</v>
      </c>
      <c r="B55" s="106" t="s">
        <v>198</v>
      </c>
      <c r="C55" s="121">
        <v>22.977168979999998</v>
      </c>
      <c r="D55" s="157">
        <v>18.645106200000001</v>
      </c>
      <c r="E55" s="157"/>
      <c r="F55" s="121">
        <v>18.645106200000001</v>
      </c>
      <c r="G55" s="121">
        <v>0</v>
      </c>
      <c r="H55" s="121">
        <v>0</v>
      </c>
      <c r="I55" s="121">
        <v>0</v>
      </c>
      <c r="J55" s="121">
        <v>0</v>
      </c>
      <c r="K55" s="121"/>
      <c r="L55" s="121"/>
      <c r="M55" s="121">
        <v>15.909850540000001</v>
      </c>
      <c r="N55" s="121">
        <v>0</v>
      </c>
      <c r="O55" s="121">
        <v>0</v>
      </c>
      <c r="P55" s="121">
        <v>0</v>
      </c>
      <c r="Q55" s="110">
        <v>69.241996495949536</v>
      </c>
      <c r="R55" s="110">
        <v>82.820669130661116</v>
      </c>
      <c r="S55" s="161">
        <v>85.329900346719398</v>
      </c>
      <c r="T55" s="112">
        <v>4.3320627799999976</v>
      </c>
      <c r="U55" s="121">
        <v>0</v>
      </c>
      <c r="V55" s="121">
        <v>2.73525566</v>
      </c>
      <c r="W55" s="121">
        <v>12.435</v>
      </c>
      <c r="X55" s="121">
        <v>9.1831494599999992</v>
      </c>
      <c r="Y55" s="121">
        <v>0</v>
      </c>
      <c r="Z55" s="121">
        <v>0</v>
      </c>
      <c r="AA55" s="121">
        <v>0</v>
      </c>
      <c r="AB55" s="112">
        <v>73.849211580217116</v>
      </c>
    </row>
    <row r="56" spans="1:28" ht="48" customHeight="1" x14ac:dyDescent="0.3">
      <c r="A56" s="105">
        <v>41</v>
      </c>
      <c r="B56" s="106" t="s">
        <v>199</v>
      </c>
      <c r="C56" s="121">
        <v>41.09726757</v>
      </c>
      <c r="D56" s="157">
        <v>27.766267980000002</v>
      </c>
      <c r="E56" s="157"/>
      <c r="F56" s="121">
        <v>23.911427710000002</v>
      </c>
      <c r="G56" s="121">
        <v>3.85484027</v>
      </c>
      <c r="H56" s="121">
        <v>0</v>
      </c>
      <c r="I56" s="121">
        <v>0</v>
      </c>
      <c r="J56" s="121">
        <v>0</v>
      </c>
      <c r="K56" s="121"/>
      <c r="L56" s="121"/>
      <c r="M56" s="121">
        <v>23.911427710000002</v>
      </c>
      <c r="N56" s="121">
        <v>0</v>
      </c>
      <c r="O56" s="121">
        <v>0</v>
      </c>
      <c r="P56" s="121">
        <v>0</v>
      </c>
      <c r="Q56" s="110">
        <v>58.182524347323664</v>
      </c>
      <c r="R56" s="110">
        <v>58.178656228710466</v>
      </c>
      <c r="S56" s="161">
        <v>86.116822495638829</v>
      </c>
      <c r="T56" s="112">
        <v>13.330999589999998</v>
      </c>
      <c r="U56" s="121">
        <v>3.85484027</v>
      </c>
      <c r="V56" s="121">
        <v>0</v>
      </c>
      <c r="W56" s="121">
        <v>1.23619173</v>
      </c>
      <c r="X56" s="121">
        <v>0.28533014000000001</v>
      </c>
      <c r="Y56" s="121">
        <v>0</v>
      </c>
      <c r="Z56" s="121">
        <v>0</v>
      </c>
      <c r="AA56" s="121">
        <v>0</v>
      </c>
      <c r="AB56" s="112">
        <v>23.08138236776588</v>
      </c>
    </row>
    <row r="57" spans="1:28" ht="48" customHeight="1" x14ac:dyDescent="0.3">
      <c r="A57" s="105">
        <v>42</v>
      </c>
      <c r="B57" s="106" t="s">
        <v>200</v>
      </c>
      <c r="C57" s="121">
        <v>122.48759556</v>
      </c>
      <c r="D57" s="157">
        <v>122.48759556</v>
      </c>
      <c r="E57" s="151">
        <v>1</v>
      </c>
      <c r="F57" s="121">
        <v>65.994799999999998</v>
      </c>
      <c r="G57" s="121">
        <v>39.544956890000002</v>
      </c>
      <c r="H57" s="121">
        <v>16.947838669999999</v>
      </c>
      <c r="I57" s="121">
        <v>0</v>
      </c>
      <c r="J57" s="121">
        <v>0</v>
      </c>
      <c r="K57" s="121"/>
      <c r="L57" s="121"/>
      <c r="M57" s="121">
        <v>65.994799999999998</v>
      </c>
      <c r="N57" s="121">
        <v>14.931220550000001</v>
      </c>
      <c r="O57" s="121">
        <v>0</v>
      </c>
      <c r="P57" s="121">
        <v>0</v>
      </c>
      <c r="Q57" s="110">
        <v>66.068747761775398</v>
      </c>
      <c r="R57" s="110">
        <v>45.215119315007271</v>
      </c>
      <c r="S57" s="161">
        <v>66.068747761775398</v>
      </c>
      <c r="T57" s="112">
        <v>0</v>
      </c>
      <c r="U57" s="121">
        <v>32.693684079999997</v>
      </c>
      <c r="V57" s="121">
        <v>8.8678909299999997</v>
      </c>
      <c r="W57" s="121">
        <v>44.411845929999998</v>
      </c>
      <c r="X57" s="121">
        <v>24.710906999999999</v>
      </c>
      <c r="Y57" s="121">
        <v>4.4611008099999996</v>
      </c>
      <c r="Z57" s="121">
        <v>0</v>
      </c>
      <c r="AA57" s="121">
        <v>0</v>
      </c>
      <c r="AB57" s="112">
        <v>65.685195467848004</v>
      </c>
    </row>
    <row r="58" spans="1:28" ht="48" customHeight="1" x14ac:dyDescent="0.3">
      <c r="A58" s="105">
        <v>43</v>
      </c>
      <c r="B58" s="107" t="s">
        <v>201</v>
      </c>
      <c r="C58" s="121">
        <v>180.04990950999999</v>
      </c>
      <c r="D58" s="157">
        <v>123.58780688</v>
      </c>
      <c r="E58" s="157"/>
      <c r="F58" s="121">
        <v>99.553524350000004</v>
      </c>
      <c r="G58" s="121">
        <v>24.034282529999999</v>
      </c>
      <c r="H58" s="121">
        <v>0</v>
      </c>
      <c r="I58" s="121">
        <v>0</v>
      </c>
      <c r="J58" s="121">
        <v>0</v>
      </c>
      <c r="K58" s="121"/>
      <c r="L58" s="121"/>
      <c r="M58" s="121">
        <v>26.114238950000001</v>
      </c>
      <c r="N58" s="121">
        <v>0</v>
      </c>
      <c r="O58" s="121">
        <v>0</v>
      </c>
      <c r="P58" s="121">
        <v>0</v>
      </c>
      <c r="Q58" s="110">
        <v>14.503888961160301</v>
      </c>
      <c r="R58" s="110">
        <v>14.503881671757846</v>
      </c>
      <c r="S58" s="161">
        <v>21.130109522338341</v>
      </c>
      <c r="T58" s="112">
        <v>56.46210262999999</v>
      </c>
      <c r="U58" s="121">
        <v>24.034282529999999</v>
      </c>
      <c r="V58" s="121">
        <v>73.439285400000003</v>
      </c>
      <c r="W58" s="121">
        <v>29.920916699999999</v>
      </c>
      <c r="X58" s="121">
        <v>11.41631245</v>
      </c>
      <c r="Y58" s="121">
        <v>0</v>
      </c>
      <c r="Z58" s="121">
        <v>0</v>
      </c>
      <c r="AA58" s="121">
        <v>0</v>
      </c>
      <c r="AB58" s="112">
        <v>38.154955493058139</v>
      </c>
    </row>
    <row r="59" spans="1:28" ht="48" customHeight="1" x14ac:dyDescent="0.3">
      <c r="A59" s="56">
        <v>44</v>
      </c>
      <c r="B59" s="107" t="s">
        <v>202</v>
      </c>
      <c r="C59" s="121">
        <v>383.19464354000002</v>
      </c>
      <c r="D59" s="157">
        <v>383.19464354000002</v>
      </c>
      <c r="E59" s="151">
        <v>1</v>
      </c>
      <c r="F59" s="121">
        <v>171.571</v>
      </c>
      <c r="G59" s="121">
        <v>148.13655048000001</v>
      </c>
      <c r="H59" s="121">
        <v>63.487093059999999</v>
      </c>
      <c r="I59" s="121">
        <v>0</v>
      </c>
      <c r="J59" s="121">
        <v>0</v>
      </c>
      <c r="K59" s="121"/>
      <c r="L59" s="121"/>
      <c r="M59" s="121">
        <v>171.571</v>
      </c>
      <c r="N59" s="121">
        <v>49.667621259999997</v>
      </c>
      <c r="O59" s="121">
        <v>0</v>
      </c>
      <c r="P59" s="121">
        <v>0</v>
      </c>
      <c r="Q59" s="110">
        <v>57.73531154198033</v>
      </c>
      <c r="R59" s="110">
        <v>37.194213587303722</v>
      </c>
      <c r="S59" s="161">
        <v>57.73531154198033</v>
      </c>
      <c r="T59" s="112">
        <v>0</v>
      </c>
      <c r="U59" s="121">
        <v>161.95602228000001</v>
      </c>
      <c r="V59" s="121">
        <v>0</v>
      </c>
      <c r="W59" s="121">
        <v>6.0082693999999996</v>
      </c>
      <c r="X59" s="121">
        <v>0</v>
      </c>
      <c r="Y59" s="121">
        <v>0.50169348000000002</v>
      </c>
      <c r="Z59" s="121">
        <v>0</v>
      </c>
      <c r="AA59" s="121">
        <v>0</v>
      </c>
      <c r="AB59" s="112">
        <v>8.3500496831916369</v>
      </c>
    </row>
    <row r="60" spans="1:28" ht="48" customHeight="1" x14ac:dyDescent="0.3">
      <c r="A60" s="57"/>
      <c r="B60" s="104" t="s">
        <v>203</v>
      </c>
      <c r="C60" s="120">
        <v>12596.182039520003</v>
      </c>
      <c r="D60" s="151">
        <v>9544.2891396799987</v>
      </c>
      <c r="E60" s="151">
        <v>0.75771286170167951</v>
      </c>
      <c r="F60" s="119">
        <v>5904.2426043999994</v>
      </c>
      <c r="G60" s="119">
        <v>2182.49220986</v>
      </c>
      <c r="H60" s="119">
        <v>1457.5543254199999</v>
      </c>
      <c r="I60" s="120">
        <v>0</v>
      </c>
      <c r="J60" s="120">
        <v>0</v>
      </c>
      <c r="K60" s="120"/>
      <c r="L60" s="120"/>
      <c r="M60" s="119">
        <v>4465.9779513500007</v>
      </c>
      <c r="N60" s="119">
        <v>517.17769895000004</v>
      </c>
      <c r="O60" s="119">
        <v>2.1027</v>
      </c>
      <c r="P60" s="120">
        <v>149.96017295999999</v>
      </c>
      <c r="Q60" s="114">
        <v>39.577534959870839</v>
      </c>
      <c r="R60" s="114">
        <v>28.137275416068636</v>
      </c>
      <c r="S60" s="160">
        <v>52.23289317141483</v>
      </c>
      <c r="T60" s="111">
        <v>3051.8928998400006</v>
      </c>
      <c r="U60" s="120">
        <v>2975.1523686800001</v>
      </c>
      <c r="V60" s="120">
        <v>1583.8784206999999</v>
      </c>
      <c r="W60" s="120">
        <v>2728.4107962600001</v>
      </c>
      <c r="X60" s="119">
        <v>789.91155354000011</v>
      </c>
      <c r="Y60" s="119">
        <v>24.065941719999998</v>
      </c>
      <c r="Z60" s="119">
        <v>0</v>
      </c>
      <c r="AA60" s="120">
        <v>3.4987213100000001</v>
      </c>
      <c r="AB60" s="111">
        <v>29.833392258078177</v>
      </c>
    </row>
    <row r="61" spans="1:28" ht="48" customHeight="1" x14ac:dyDescent="0.3">
      <c r="A61" s="56">
        <v>45</v>
      </c>
      <c r="B61" s="107" t="s">
        <v>204</v>
      </c>
      <c r="C61" s="121">
        <v>805.81835775000002</v>
      </c>
      <c r="D61" s="157">
        <v>677.53444522999996</v>
      </c>
      <c r="E61" s="157"/>
      <c r="F61" s="121">
        <v>488.70853103000002</v>
      </c>
      <c r="G61" s="121">
        <v>94.4129571</v>
      </c>
      <c r="H61" s="121">
        <v>94.4129571</v>
      </c>
      <c r="I61" s="121">
        <v>0</v>
      </c>
      <c r="J61" s="121">
        <v>0</v>
      </c>
      <c r="K61" s="121"/>
      <c r="L61" s="121"/>
      <c r="M61" s="121">
        <v>218.98740846000001</v>
      </c>
      <c r="N61" s="121">
        <v>0</v>
      </c>
      <c r="O61" s="121">
        <v>0</v>
      </c>
      <c r="P61" s="121">
        <v>0</v>
      </c>
      <c r="Q61" s="110">
        <v>27.175778058898409</v>
      </c>
      <c r="R61" s="110">
        <v>19.556288597760275</v>
      </c>
      <c r="S61" s="161">
        <v>32.321221452536072</v>
      </c>
      <c r="T61" s="112">
        <v>128.28391252</v>
      </c>
      <c r="U61" s="121">
        <v>450.15871175000001</v>
      </c>
      <c r="V61" s="121">
        <v>8.3883250199999999</v>
      </c>
      <c r="W61" s="121">
        <v>11.310899640000001</v>
      </c>
      <c r="X61" s="121">
        <v>2.2356429100000001</v>
      </c>
      <c r="Y61" s="121">
        <v>0</v>
      </c>
      <c r="Z61" s="121">
        <v>0</v>
      </c>
      <c r="AA61" s="121">
        <v>0</v>
      </c>
      <c r="AB61" s="112">
        <v>19.765385434893666</v>
      </c>
    </row>
    <row r="62" spans="1:28" ht="48" customHeight="1" x14ac:dyDescent="0.3">
      <c r="A62" s="105">
        <v>46</v>
      </c>
      <c r="B62" s="107" t="s">
        <v>205</v>
      </c>
      <c r="C62" s="121">
        <v>1943.5360149200001</v>
      </c>
      <c r="D62" s="157">
        <v>1266.8799505299999</v>
      </c>
      <c r="E62" s="157"/>
      <c r="F62" s="121">
        <v>673.47753582999997</v>
      </c>
      <c r="G62" s="121">
        <v>302.8844838</v>
      </c>
      <c r="H62" s="121">
        <v>290.51793090000001</v>
      </c>
      <c r="I62" s="121">
        <v>0</v>
      </c>
      <c r="J62" s="121">
        <v>0</v>
      </c>
      <c r="K62" s="121"/>
      <c r="L62" s="121"/>
      <c r="M62" s="121">
        <v>565.51815881000005</v>
      </c>
      <c r="N62" s="121">
        <v>0</v>
      </c>
      <c r="O62" s="121">
        <v>0</v>
      </c>
      <c r="P62" s="121">
        <v>0</v>
      </c>
      <c r="Q62" s="110">
        <v>29.097385099564409</v>
      </c>
      <c r="R62" s="110">
        <v>19.442700327644538</v>
      </c>
      <c r="S62" s="161">
        <v>44.638654086633487</v>
      </c>
      <c r="T62" s="112">
        <v>676.65606439000021</v>
      </c>
      <c r="U62" s="121">
        <v>595.00897452000004</v>
      </c>
      <c r="V62" s="121">
        <v>106.3528172</v>
      </c>
      <c r="W62" s="121">
        <v>127.19941532</v>
      </c>
      <c r="X62" s="121">
        <v>25.203693229999999</v>
      </c>
      <c r="Y62" s="121">
        <v>0</v>
      </c>
      <c r="Z62" s="121">
        <v>0</v>
      </c>
      <c r="AA62" s="121">
        <v>0</v>
      </c>
      <c r="AB62" s="112">
        <v>19.814315314731743</v>
      </c>
    </row>
    <row r="63" spans="1:28" ht="48" customHeight="1" x14ac:dyDescent="0.3">
      <c r="A63" s="56">
        <v>47</v>
      </c>
      <c r="B63" s="106" t="s">
        <v>206</v>
      </c>
      <c r="C63" s="121">
        <v>620.08089784000003</v>
      </c>
      <c r="D63" s="157">
        <v>456.62115771999999</v>
      </c>
      <c r="E63" s="151">
        <v>0.73638965385097588</v>
      </c>
      <c r="F63" s="121">
        <v>288.83164191999998</v>
      </c>
      <c r="G63" s="121">
        <v>90.322316700000002</v>
      </c>
      <c r="H63" s="121">
        <v>77.467199100000002</v>
      </c>
      <c r="I63" s="121">
        <v>0</v>
      </c>
      <c r="J63" s="121">
        <v>0</v>
      </c>
      <c r="K63" s="121"/>
      <c r="L63" s="121"/>
      <c r="M63" s="121">
        <v>256.92920745999999</v>
      </c>
      <c r="N63" s="121">
        <v>0</v>
      </c>
      <c r="O63" s="121">
        <v>0</v>
      </c>
      <c r="P63" s="121">
        <v>0</v>
      </c>
      <c r="Q63" s="110">
        <v>41.434788324393054</v>
      </c>
      <c r="R63" s="110">
        <v>29.253012348855744</v>
      </c>
      <c r="S63" s="161">
        <v>56.267477561245407</v>
      </c>
      <c r="T63" s="112">
        <v>163.45974012000005</v>
      </c>
      <c r="U63" s="121">
        <v>173.9368963</v>
      </c>
      <c r="V63" s="121">
        <v>25.755053960000001</v>
      </c>
      <c r="W63" s="121">
        <v>51.454838080000002</v>
      </c>
      <c r="X63" s="121">
        <v>14.21721073</v>
      </c>
      <c r="Y63" s="121">
        <v>0</v>
      </c>
      <c r="Z63" s="121">
        <v>0</v>
      </c>
      <c r="AA63" s="121">
        <v>0</v>
      </c>
      <c r="AB63" s="112">
        <v>27.630464423764444</v>
      </c>
    </row>
    <row r="64" spans="1:28" ht="48" customHeight="1" x14ac:dyDescent="0.3">
      <c r="A64" s="105">
        <v>48</v>
      </c>
      <c r="B64" s="106" t="s">
        <v>207</v>
      </c>
      <c r="C64" s="121">
        <v>423.50230324</v>
      </c>
      <c r="D64" s="157">
        <v>325.09124197</v>
      </c>
      <c r="E64" s="157"/>
      <c r="F64" s="121">
        <v>229.07552032999999</v>
      </c>
      <c r="G64" s="121">
        <v>96.015721639999995</v>
      </c>
      <c r="H64" s="121">
        <v>0</v>
      </c>
      <c r="I64" s="121">
        <v>0</v>
      </c>
      <c r="J64" s="121">
        <v>0</v>
      </c>
      <c r="K64" s="121"/>
      <c r="L64" s="121"/>
      <c r="M64" s="121">
        <v>87.644131099999996</v>
      </c>
      <c r="N64" s="121">
        <v>51.131269879999998</v>
      </c>
      <c r="O64" s="121">
        <v>0</v>
      </c>
      <c r="P64" s="121">
        <v>0</v>
      </c>
      <c r="Q64" s="110">
        <v>32.768511509453482</v>
      </c>
      <c r="R64" s="110">
        <v>32.904659390634258</v>
      </c>
      <c r="S64" s="161">
        <v>42.688138917260169</v>
      </c>
      <c r="T64" s="112">
        <v>98.411061270000019</v>
      </c>
      <c r="U64" s="121">
        <v>0</v>
      </c>
      <c r="V64" s="121">
        <v>186.31584099</v>
      </c>
      <c r="W64" s="121">
        <v>183.42629568999999</v>
      </c>
      <c r="X64" s="121">
        <v>30.486323209999998</v>
      </c>
      <c r="Y64" s="121">
        <v>0.55256554000000002</v>
      </c>
      <c r="Z64" s="121">
        <v>0</v>
      </c>
      <c r="AA64" s="121">
        <v>2.8702459999999999E-2</v>
      </c>
      <c r="AB64" s="112">
        <v>16.921722500713496</v>
      </c>
    </row>
    <row r="65" spans="1:28" ht="48" customHeight="1" x14ac:dyDescent="0.3">
      <c r="A65" s="56">
        <v>49</v>
      </c>
      <c r="B65" s="106" t="s">
        <v>208</v>
      </c>
      <c r="C65" s="121">
        <v>3424.1909140399998</v>
      </c>
      <c r="D65" s="157">
        <v>3028.6888293100001</v>
      </c>
      <c r="E65" s="151">
        <v>0.88449765370606326</v>
      </c>
      <c r="F65" s="121">
        <v>1649.3287640599999</v>
      </c>
      <c r="G65" s="121">
        <v>871.06922104</v>
      </c>
      <c r="H65" s="121">
        <v>508.29084420999999</v>
      </c>
      <c r="I65" s="121">
        <v>0</v>
      </c>
      <c r="J65" s="121">
        <v>0</v>
      </c>
      <c r="K65" s="121"/>
      <c r="L65" s="121"/>
      <c r="M65" s="121">
        <v>1415.7014095300001</v>
      </c>
      <c r="N65" s="121">
        <v>466.04642906999999</v>
      </c>
      <c r="O65" s="121">
        <v>2.1027</v>
      </c>
      <c r="P65" s="121">
        <v>0</v>
      </c>
      <c r="Q65" s="110">
        <v>55.015931818397256</v>
      </c>
      <c r="R65" s="110">
        <v>36.804810375716272</v>
      </c>
      <c r="S65" s="161">
        <v>62.200200970437137</v>
      </c>
      <c r="T65" s="112">
        <v>395.50208472999992</v>
      </c>
      <c r="U65" s="121">
        <v>19.83834697</v>
      </c>
      <c r="V65" s="121">
        <v>1124.9999437399999</v>
      </c>
      <c r="W65" s="121">
        <v>724.14822857000001</v>
      </c>
      <c r="X65" s="121">
        <v>287.98367402000002</v>
      </c>
      <c r="Y65" s="121">
        <v>1.43079069</v>
      </c>
      <c r="Z65" s="121">
        <v>0</v>
      </c>
      <c r="AA65" s="121">
        <v>0.36254550000000002</v>
      </c>
      <c r="AB65" s="112">
        <v>39.966191076862337</v>
      </c>
    </row>
    <row r="66" spans="1:28" ht="48" customHeight="1" x14ac:dyDescent="0.3">
      <c r="A66" s="56">
        <v>50</v>
      </c>
      <c r="B66" s="106" t="s">
        <v>209</v>
      </c>
      <c r="C66" s="121">
        <v>339.51093687000002</v>
      </c>
      <c r="D66" s="157">
        <v>281.11727149000001</v>
      </c>
      <c r="E66" s="151">
        <v>0.82800652633361504</v>
      </c>
      <c r="F66" s="121">
        <v>281.11727149000001</v>
      </c>
      <c r="G66" s="121">
        <v>0</v>
      </c>
      <c r="H66" s="121">
        <v>0</v>
      </c>
      <c r="I66" s="121">
        <v>0</v>
      </c>
      <c r="J66" s="121">
        <v>0</v>
      </c>
      <c r="K66" s="121"/>
      <c r="L66" s="121"/>
      <c r="M66" s="121">
        <v>177.46457627999999</v>
      </c>
      <c r="N66" s="121">
        <v>0</v>
      </c>
      <c r="O66" s="121">
        <v>0</v>
      </c>
      <c r="P66" s="121">
        <v>145.48648832000001</v>
      </c>
      <c r="Q66" s="110">
        <v>52.27065081203903</v>
      </c>
      <c r="R66" s="110">
        <v>63.334966552462525</v>
      </c>
      <c r="S66" s="161">
        <v>63.128307748360037</v>
      </c>
      <c r="T66" s="112">
        <v>58.393665380000016</v>
      </c>
      <c r="U66" s="121">
        <v>6.9430490699999998</v>
      </c>
      <c r="V66" s="121">
        <v>96.709646140000004</v>
      </c>
      <c r="W66" s="121">
        <v>44.642619600000003</v>
      </c>
      <c r="X66" s="121">
        <v>31.39249779</v>
      </c>
      <c r="Y66" s="121">
        <v>0</v>
      </c>
      <c r="Z66" s="121">
        <v>0</v>
      </c>
      <c r="AA66" s="121">
        <v>2.9691119700000002</v>
      </c>
      <c r="AB66" s="112">
        <v>70.319569217215019</v>
      </c>
    </row>
    <row r="67" spans="1:28" ht="48" customHeight="1" x14ac:dyDescent="0.3">
      <c r="A67" s="105">
        <v>51</v>
      </c>
      <c r="B67" s="107" t="s">
        <v>210</v>
      </c>
      <c r="C67" s="121">
        <v>612.72043330999998</v>
      </c>
      <c r="D67" s="157">
        <v>395.93878332000003</v>
      </c>
      <c r="E67" s="157"/>
      <c r="F67" s="121">
        <v>311.13642333000001</v>
      </c>
      <c r="G67" s="121">
        <v>84.802359989999999</v>
      </c>
      <c r="H67" s="121">
        <v>0</v>
      </c>
      <c r="I67" s="121">
        <v>0</v>
      </c>
      <c r="J67" s="121">
        <v>0</v>
      </c>
      <c r="K67" s="121"/>
      <c r="L67" s="121"/>
      <c r="M67" s="121">
        <v>187.90601823</v>
      </c>
      <c r="N67" s="121">
        <v>0</v>
      </c>
      <c r="O67" s="121">
        <v>0</v>
      </c>
      <c r="P67" s="121">
        <v>0</v>
      </c>
      <c r="Q67" s="110">
        <v>30.667496628912122</v>
      </c>
      <c r="R67" s="110">
        <v>30.667518316686248</v>
      </c>
      <c r="S67" s="161">
        <v>47.458351176003198</v>
      </c>
      <c r="T67" s="112">
        <v>216.78164998999995</v>
      </c>
      <c r="U67" s="121">
        <v>208.03276509</v>
      </c>
      <c r="V67" s="121">
        <v>0</v>
      </c>
      <c r="W67" s="121">
        <v>83.316756679999997</v>
      </c>
      <c r="X67" s="121">
        <v>19.495147280000001</v>
      </c>
      <c r="Y67" s="121">
        <v>0</v>
      </c>
      <c r="Z67" s="121">
        <v>0</v>
      </c>
      <c r="AA67" s="121">
        <v>0</v>
      </c>
      <c r="AB67" s="112">
        <v>23.398831227764017</v>
      </c>
    </row>
    <row r="68" spans="1:28" ht="48" customHeight="1" x14ac:dyDescent="0.3">
      <c r="A68" s="105">
        <v>52</v>
      </c>
      <c r="B68" s="107" t="s">
        <v>211</v>
      </c>
      <c r="C68" s="121">
        <v>540.99256330000003</v>
      </c>
      <c r="D68" s="157">
        <v>293.36144757</v>
      </c>
      <c r="E68" s="157"/>
      <c r="F68" s="121">
        <v>120.88875217</v>
      </c>
      <c r="G68" s="121">
        <v>86.236347699999996</v>
      </c>
      <c r="H68" s="121">
        <v>86.236347699999996</v>
      </c>
      <c r="I68" s="121">
        <v>0</v>
      </c>
      <c r="J68" s="121">
        <v>0</v>
      </c>
      <c r="K68" s="121"/>
      <c r="L68" s="121"/>
      <c r="M68" s="121">
        <v>83.934881599999997</v>
      </c>
      <c r="N68" s="121">
        <v>0</v>
      </c>
      <c r="O68" s="121">
        <v>0</v>
      </c>
      <c r="P68" s="121">
        <v>0</v>
      </c>
      <c r="Q68" s="110">
        <v>15.514978817454661</v>
      </c>
      <c r="R68" s="110">
        <v>10.139144703622724</v>
      </c>
      <c r="S68" s="161">
        <v>28.61142194901803</v>
      </c>
      <c r="T68" s="112">
        <v>247.63111573000003</v>
      </c>
      <c r="U68" s="121">
        <v>209.42656597000001</v>
      </c>
      <c r="V68" s="121">
        <v>0</v>
      </c>
      <c r="W68" s="121">
        <v>39.770647910000001</v>
      </c>
      <c r="X68" s="121">
        <v>21.464249989999999</v>
      </c>
      <c r="Y68" s="121">
        <v>0</v>
      </c>
      <c r="Z68" s="121">
        <v>0</v>
      </c>
      <c r="AA68" s="121">
        <v>0</v>
      </c>
      <c r="AB68" s="112">
        <v>53.970078733876981</v>
      </c>
    </row>
    <row r="69" spans="1:28" ht="48" customHeight="1" x14ac:dyDescent="0.3">
      <c r="A69" s="105">
        <v>53</v>
      </c>
      <c r="B69" s="106" t="s">
        <v>212</v>
      </c>
      <c r="C69" s="121">
        <v>136.18009544</v>
      </c>
      <c r="D69" s="157">
        <v>86.017678499999988</v>
      </c>
      <c r="E69" s="151">
        <v>0.63164648418019931</v>
      </c>
      <c r="F69" s="121">
        <v>64.519499999999994</v>
      </c>
      <c r="G69" s="121">
        <v>21.498178500000002</v>
      </c>
      <c r="H69" s="121">
        <v>0</v>
      </c>
      <c r="I69" s="121">
        <v>0</v>
      </c>
      <c r="J69" s="121">
        <v>0</v>
      </c>
      <c r="K69" s="121"/>
      <c r="L69" s="121"/>
      <c r="M69" s="121">
        <v>64.519499999999994</v>
      </c>
      <c r="N69" s="121">
        <v>0</v>
      </c>
      <c r="O69" s="121">
        <v>0</v>
      </c>
      <c r="P69" s="121">
        <v>0</v>
      </c>
      <c r="Q69" s="110">
        <v>47.378069307071996</v>
      </c>
      <c r="R69" s="110">
        <v>47.378102511381989</v>
      </c>
      <c r="S69" s="161">
        <v>75.007255630596916</v>
      </c>
      <c r="T69" s="112">
        <v>50.162416940000007</v>
      </c>
      <c r="U69" s="121">
        <v>21.498178500000002</v>
      </c>
      <c r="V69" s="121">
        <v>0</v>
      </c>
      <c r="W69" s="121">
        <v>138.47223</v>
      </c>
      <c r="X69" s="121">
        <v>65.069024999999996</v>
      </c>
      <c r="Y69" s="121">
        <v>22.020961499999999</v>
      </c>
      <c r="Z69" s="121">
        <v>0</v>
      </c>
      <c r="AA69" s="121">
        <v>0</v>
      </c>
      <c r="AB69" s="112">
        <v>62.893467159444171</v>
      </c>
    </row>
    <row r="70" spans="1:28" ht="48" customHeight="1" x14ac:dyDescent="0.3">
      <c r="A70" s="105">
        <v>54</v>
      </c>
      <c r="B70" s="107" t="s">
        <v>213</v>
      </c>
      <c r="C70" s="121">
        <v>1963.51979209</v>
      </c>
      <c r="D70" s="157">
        <v>1523.0370863399999</v>
      </c>
      <c r="E70" s="157"/>
      <c r="F70" s="121">
        <v>956.64993107999999</v>
      </c>
      <c r="G70" s="121">
        <v>283.19357762999999</v>
      </c>
      <c r="H70" s="121">
        <v>283.19357762999999</v>
      </c>
      <c r="I70" s="121">
        <v>0</v>
      </c>
      <c r="J70" s="121">
        <v>0</v>
      </c>
      <c r="K70" s="121"/>
      <c r="L70" s="121"/>
      <c r="M70" s="121">
        <v>739.15102139999999</v>
      </c>
      <c r="N70" s="121">
        <v>0</v>
      </c>
      <c r="O70" s="121">
        <v>0</v>
      </c>
      <c r="P70" s="121">
        <v>0</v>
      </c>
      <c r="Q70" s="110">
        <v>37.644184916172222</v>
      </c>
      <c r="R70" s="110">
        <v>25.423705647449722</v>
      </c>
      <c r="S70" s="161">
        <v>48.531386926121989</v>
      </c>
      <c r="T70" s="112">
        <v>440.48270575000009</v>
      </c>
      <c r="U70" s="121">
        <v>783.88606493999998</v>
      </c>
      <c r="V70" s="121">
        <v>0</v>
      </c>
      <c r="W70" s="121">
        <v>1019.6839856399999</v>
      </c>
      <c r="X70" s="121">
        <v>260.15558826</v>
      </c>
      <c r="Y70" s="121">
        <v>0</v>
      </c>
      <c r="Z70" s="121">
        <v>0</v>
      </c>
      <c r="AA70" s="121">
        <v>0</v>
      </c>
      <c r="AB70" s="112">
        <v>25.513354325822284</v>
      </c>
    </row>
    <row r="71" spans="1:28" ht="48" customHeight="1" x14ac:dyDescent="0.3">
      <c r="A71" s="105">
        <v>55</v>
      </c>
      <c r="B71" s="106" t="s">
        <v>214</v>
      </c>
      <c r="C71" s="121">
        <v>816.73485556000003</v>
      </c>
      <c r="D71" s="157">
        <v>627.90356466999992</v>
      </c>
      <c r="E71" s="157"/>
      <c r="F71" s="121">
        <v>393.04187575999998</v>
      </c>
      <c r="G71" s="121">
        <v>117.42622013</v>
      </c>
      <c r="H71" s="121">
        <v>117.43546877999999</v>
      </c>
      <c r="I71" s="121">
        <v>0</v>
      </c>
      <c r="J71" s="121">
        <v>0</v>
      </c>
      <c r="K71" s="121"/>
      <c r="L71" s="121"/>
      <c r="M71" s="121">
        <v>266.24138348000002</v>
      </c>
      <c r="N71" s="121">
        <v>0</v>
      </c>
      <c r="O71" s="121">
        <v>0</v>
      </c>
      <c r="P71" s="121">
        <v>0</v>
      </c>
      <c r="Q71" s="110">
        <v>32.598263887911301</v>
      </c>
      <c r="R71" s="110">
        <v>22.047697730152294</v>
      </c>
      <c r="S71" s="161">
        <v>42.401635929543644</v>
      </c>
      <c r="T71" s="112">
        <v>188.83129089000005</v>
      </c>
      <c r="U71" s="121">
        <v>361.66218119000001</v>
      </c>
      <c r="V71" s="121">
        <v>0</v>
      </c>
      <c r="W71" s="121">
        <v>24.644186380000001</v>
      </c>
      <c r="X71" s="121">
        <v>5.4334974999999996</v>
      </c>
      <c r="Y71" s="121">
        <v>0</v>
      </c>
      <c r="Z71" s="121">
        <v>0</v>
      </c>
      <c r="AA71" s="121">
        <v>0</v>
      </c>
      <c r="AB71" s="112">
        <v>22.047786103458286</v>
      </c>
    </row>
    <row r="72" spans="1:28" ht="48" customHeight="1" x14ac:dyDescent="0.3">
      <c r="A72" s="105">
        <v>56</v>
      </c>
      <c r="B72" s="107" t="s">
        <v>215</v>
      </c>
      <c r="C72" s="121">
        <v>611.11035017999995</v>
      </c>
      <c r="D72" s="157">
        <v>339.82818424000004</v>
      </c>
      <c r="E72" s="151">
        <v>0.5560831757143454</v>
      </c>
      <c r="F72" s="121">
        <v>241.86388919000001</v>
      </c>
      <c r="G72" s="121">
        <v>97.964295050000004</v>
      </c>
      <c r="H72" s="121">
        <v>0</v>
      </c>
      <c r="I72" s="121">
        <v>0</v>
      </c>
      <c r="J72" s="121">
        <v>0</v>
      </c>
      <c r="K72" s="121"/>
      <c r="L72" s="121"/>
      <c r="M72" s="121">
        <v>235.45039374000001</v>
      </c>
      <c r="N72" s="121">
        <v>0</v>
      </c>
      <c r="O72" s="121">
        <v>0</v>
      </c>
      <c r="P72" s="121">
        <v>4.4736846400000001</v>
      </c>
      <c r="Q72" s="110">
        <v>38.528294222254473</v>
      </c>
      <c r="R72" s="110">
        <v>25.110423153381824</v>
      </c>
      <c r="S72" s="161">
        <v>69.285128385265324</v>
      </c>
      <c r="T72" s="112">
        <v>271.28216593999991</v>
      </c>
      <c r="U72" s="121">
        <v>104.3777905</v>
      </c>
      <c r="V72" s="121">
        <v>0</v>
      </c>
      <c r="W72" s="121">
        <v>51.019735740000002</v>
      </c>
      <c r="X72" s="121">
        <v>7.28197092</v>
      </c>
      <c r="Y72" s="121">
        <v>0</v>
      </c>
      <c r="Z72" s="121">
        <v>0</v>
      </c>
      <c r="AA72" s="121">
        <v>0.13836138000000001</v>
      </c>
      <c r="AB72" s="112">
        <v>14.27285111218414</v>
      </c>
    </row>
    <row r="73" spans="1:28" ht="48" customHeight="1" x14ac:dyDescent="0.3">
      <c r="A73" s="105">
        <v>57</v>
      </c>
      <c r="B73" s="107" t="s">
        <v>216</v>
      </c>
      <c r="C73" s="121">
        <v>265.02536859000003</v>
      </c>
      <c r="D73" s="157">
        <v>169.02183837999999</v>
      </c>
      <c r="E73" s="151">
        <v>0.63775720520355328</v>
      </c>
      <c r="F73" s="121">
        <v>132.35530779999999</v>
      </c>
      <c r="G73" s="121">
        <v>36.66653058</v>
      </c>
      <c r="H73" s="121">
        <v>0</v>
      </c>
      <c r="I73" s="121">
        <v>0</v>
      </c>
      <c r="J73" s="121">
        <v>0</v>
      </c>
      <c r="K73" s="121"/>
      <c r="L73" s="121"/>
      <c r="M73" s="121">
        <v>96.998514150000005</v>
      </c>
      <c r="N73" s="121">
        <v>0</v>
      </c>
      <c r="O73" s="121">
        <v>0</v>
      </c>
      <c r="P73" s="121">
        <v>0</v>
      </c>
      <c r="Q73" s="110">
        <v>36.599709177297214</v>
      </c>
      <c r="R73" s="110">
        <v>36.599069595894811</v>
      </c>
      <c r="S73" s="161">
        <v>57.388154737688403</v>
      </c>
      <c r="T73" s="112">
        <v>96.003530210000037</v>
      </c>
      <c r="U73" s="121">
        <v>36.66653058</v>
      </c>
      <c r="V73" s="121">
        <v>35.35679365</v>
      </c>
      <c r="W73" s="121">
        <v>212.97789241999999</v>
      </c>
      <c r="X73" s="121">
        <v>18.856075820000001</v>
      </c>
      <c r="Y73" s="121">
        <v>0</v>
      </c>
      <c r="Z73" s="121">
        <v>0</v>
      </c>
      <c r="AA73" s="121">
        <v>0</v>
      </c>
      <c r="AB73" s="112">
        <v>8.8535366773257138</v>
      </c>
    </row>
    <row r="74" spans="1:28" ht="48" customHeight="1" x14ac:dyDescent="0.3">
      <c r="A74" s="105">
        <v>58</v>
      </c>
      <c r="B74" s="106" t="s">
        <v>217</v>
      </c>
      <c r="C74" s="121">
        <v>93.259156390000001</v>
      </c>
      <c r="D74" s="157">
        <v>73.247660409999995</v>
      </c>
      <c r="E74" s="157"/>
      <c r="F74" s="121">
        <v>73.247660409999995</v>
      </c>
      <c r="G74" s="121">
        <v>0</v>
      </c>
      <c r="H74" s="121">
        <v>0</v>
      </c>
      <c r="I74" s="121">
        <v>0</v>
      </c>
      <c r="J74" s="121">
        <v>0</v>
      </c>
      <c r="K74" s="121"/>
      <c r="L74" s="121"/>
      <c r="M74" s="121">
        <v>69.531347109999999</v>
      </c>
      <c r="N74" s="121">
        <v>0</v>
      </c>
      <c r="O74" s="121">
        <v>0</v>
      </c>
      <c r="P74" s="121">
        <v>0</v>
      </c>
      <c r="Q74" s="110">
        <v>74.557126400787084</v>
      </c>
      <c r="R74" s="110">
        <v>72.315493614144557</v>
      </c>
      <c r="S74" s="161">
        <v>94.926372693410102</v>
      </c>
      <c r="T74" s="112">
        <v>20.011495980000007</v>
      </c>
      <c r="U74" s="121">
        <v>3.7163132999999999</v>
      </c>
      <c r="V74" s="121">
        <v>0</v>
      </c>
      <c r="W74" s="121">
        <v>16.343064590000001</v>
      </c>
      <c r="X74" s="121">
        <v>0.63695687999999995</v>
      </c>
      <c r="Y74" s="121">
        <v>6.1623989999999997E-2</v>
      </c>
      <c r="Z74" s="121">
        <v>0</v>
      </c>
      <c r="AA74" s="121">
        <v>0</v>
      </c>
      <c r="AB74" s="112">
        <v>4.2744790375940127</v>
      </c>
    </row>
    <row r="75" spans="1:28" ht="48" customHeight="1" x14ac:dyDescent="0.3">
      <c r="A75" s="57"/>
      <c r="B75" s="104" t="s">
        <v>218</v>
      </c>
      <c r="C75" s="120">
        <v>6020.3409678399994</v>
      </c>
      <c r="D75" s="151">
        <v>4541.8935587300002</v>
      </c>
      <c r="E75" s="151">
        <v>0.75442463856985797</v>
      </c>
      <c r="F75" s="119">
        <v>2833.5267458100002</v>
      </c>
      <c r="G75" s="119">
        <v>1004.56509858</v>
      </c>
      <c r="H75" s="119">
        <v>703.8017143400001</v>
      </c>
      <c r="I75" s="120">
        <v>0</v>
      </c>
      <c r="J75" s="120">
        <v>0</v>
      </c>
      <c r="K75" s="120"/>
      <c r="L75" s="120"/>
      <c r="M75" s="119">
        <v>2559.6236566799998</v>
      </c>
      <c r="N75" s="119">
        <v>298.65605927000001</v>
      </c>
      <c r="O75" s="119">
        <v>0</v>
      </c>
      <c r="P75" s="120">
        <v>13.30435129</v>
      </c>
      <c r="Q75" s="114">
        <v>47.477040440377316</v>
      </c>
      <c r="R75" s="114">
        <v>34.164733874042717</v>
      </c>
      <c r="S75" s="160">
        <v>62.931455327835316</v>
      </c>
      <c r="T75" s="111">
        <v>1478.4474091100001</v>
      </c>
      <c r="U75" s="120">
        <v>1292.6616095100001</v>
      </c>
      <c r="V75" s="120">
        <v>390.95223326999997</v>
      </c>
      <c r="W75" s="120">
        <v>19771.5405206</v>
      </c>
      <c r="X75" s="119">
        <v>3047.3477276900003</v>
      </c>
      <c r="Y75" s="119">
        <v>218.60489890000002</v>
      </c>
      <c r="Z75" s="119">
        <v>0</v>
      </c>
      <c r="AA75" s="120">
        <v>3.1975433</v>
      </c>
      <c r="AB75" s="111">
        <v>16.518452991496535</v>
      </c>
    </row>
    <row r="76" spans="1:28" ht="48" customHeight="1" x14ac:dyDescent="0.3">
      <c r="A76" s="105">
        <v>59</v>
      </c>
      <c r="B76" s="106" t="s">
        <v>219</v>
      </c>
      <c r="C76" s="121">
        <v>302.91352108000001</v>
      </c>
      <c r="D76" s="157">
        <v>266.47245212000001</v>
      </c>
      <c r="E76" s="151">
        <v>0.87969811043734869</v>
      </c>
      <c r="F76" s="121">
        <v>169.26297543999999</v>
      </c>
      <c r="G76" s="121">
        <v>60.309860350000001</v>
      </c>
      <c r="H76" s="121">
        <v>36.899616330000001</v>
      </c>
      <c r="I76" s="121">
        <v>0</v>
      </c>
      <c r="J76" s="121">
        <v>0</v>
      </c>
      <c r="K76" s="121"/>
      <c r="L76" s="121"/>
      <c r="M76" s="121">
        <v>158.67607597</v>
      </c>
      <c r="N76" s="121">
        <v>29.556255019999998</v>
      </c>
      <c r="O76" s="121">
        <v>0</v>
      </c>
      <c r="P76" s="121">
        <v>12.91930266</v>
      </c>
      <c r="Q76" s="110">
        <v>62.140617004774612</v>
      </c>
      <c r="R76" s="110">
        <v>44.215054728460018</v>
      </c>
      <c r="S76" s="161">
        <v>70.638570513560524</v>
      </c>
      <c r="T76" s="112">
        <v>36.44106896000001</v>
      </c>
      <c r="U76" s="121">
        <v>48.043611140000003</v>
      </c>
      <c r="V76" s="121">
        <v>30.196509989999999</v>
      </c>
      <c r="W76" s="121">
        <v>126.44610055</v>
      </c>
      <c r="X76" s="121">
        <v>29.691980730000001</v>
      </c>
      <c r="Y76" s="121">
        <v>8.2324305500000001</v>
      </c>
      <c r="Z76" s="121">
        <v>0</v>
      </c>
      <c r="AA76" s="121">
        <v>2.4918906000000001</v>
      </c>
      <c r="AB76" s="112">
        <v>29.992551067246019</v>
      </c>
    </row>
    <row r="77" spans="1:28" ht="48" customHeight="1" x14ac:dyDescent="0.3">
      <c r="A77" s="56">
        <v>60</v>
      </c>
      <c r="B77" s="106" t="s">
        <v>220</v>
      </c>
      <c r="C77" s="121">
        <v>2531.5033618299999</v>
      </c>
      <c r="D77" s="157">
        <v>2282.4131057999998</v>
      </c>
      <c r="E77" s="151">
        <v>0.90160382175043408</v>
      </c>
      <c r="F77" s="121">
        <v>1449.7808574999999</v>
      </c>
      <c r="G77" s="121">
        <v>517.01335975999996</v>
      </c>
      <c r="H77" s="121">
        <v>315.61888854</v>
      </c>
      <c r="I77" s="121">
        <v>0</v>
      </c>
      <c r="J77" s="121">
        <v>0</v>
      </c>
      <c r="K77" s="121"/>
      <c r="L77" s="121"/>
      <c r="M77" s="121">
        <v>1220.31993913</v>
      </c>
      <c r="N77" s="121">
        <v>149.72447378000001</v>
      </c>
      <c r="O77" s="121">
        <v>0</v>
      </c>
      <c r="P77" s="121">
        <v>0</v>
      </c>
      <c r="Q77" s="110">
        <v>54.119794331207515</v>
      </c>
      <c r="R77" s="110">
        <v>38.231272527395859</v>
      </c>
      <c r="S77" s="161">
        <v>60.026136786039487</v>
      </c>
      <c r="T77" s="112">
        <v>249.09025603000003</v>
      </c>
      <c r="U77" s="121">
        <v>554.02539566999997</v>
      </c>
      <c r="V77" s="121">
        <v>358.34329722000001</v>
      </c>
      <c r="W77" s="121">
        <v>380.48807879999998</v>
      </c>
      <c r="X77" s="121">
        <v>131.73605696000001</v>
      </c>
      <c r="Y77" s="121">
        <v>34.261149160000002</v>
      </c>
      <c r="Z77" s="121">
        <v>0</v>
      </c>
      <c r="AA77" s="121">
        <v>0</v>
      </c>
      <c r="AB77" s="112">
        <v>43.627439430830336</v>
      </c>
    </row>
    <row r="78" spans="1:28" ht="48" customHeight="1" x14ac:dyDescent="0.3">
      <c r="A78" s="56">
        <v>61</v>
      </c>
      <c r="B78" s="107" t="s">
        <v>221</v>
      </c>
      <c r="C78" s="121">
        <v>316.94925209000002</v>
      </c>
      <c r="D78" s="157">
        <v>268.16240653</v>
      </c>
      <c r="E78" s="157"/>
      <c r="F78" s="121">
        <v>226.88580791000001</v>
      </c>
      <c r="G78" s="121">
        <v>41.276598620000001</v>
      </c>
      <c r="H78" s="121">
        <v>0</v>
      </c>
      <c r="I78" s="121">
        <v>0</v>
      </c>
      <c r="J78" s="121">
        <v>0</v>
      </c>
      <c r="K78" s="121"/>
      <c r="L78" s="121"/>
      <c r="M78" s="121">
        <v>226.59406247000001</v>
      </c>
      <c r="N78" s="121">
        <v>25.77665859</v>
      </c>
      <c r="O78" s="121">
        <v>0</v>
      </c>
      <c r="P78" s="121">
        <v>0</v>
      </c>
      <c r="Q78" s="110">
        <v>79.624961849835046</v>
      </c>
      <c r="R78" s="110">
        <v>79.624773958037551</v>
      </c>
      <c r="S78" s="161">
        <v>94.111148660118644</v>
      </c>
      <c r="T78" s="112">
        <v>48.786845560000003</v>
      </c>
      <c r="U78" s="121">
        <v>14.461802990000001</v>
      </c>
      <c r="V78" s="121">
        <v>1.32988248</v>
      </c>
      <c r="W78" s="121">
        <v>2858.2902718800001</v>
      </c>
      <c r="X78" s="121">
        <v>1207.0109709000001</v>
      </c>
      <c r="Y78" s="121">
        <v>160.77339749000001</v>
      </c>
      <c r="Z78" s="121">
        <v>0</v>
      </c>
      <c r="AA78" s="121">
        <v>0</v>
      </c>
      <c r="AB78" s="112">
        <v>47.853235266072517</v>
      </c>
    </row>
    <row r="79" spans="1:28" ht="48" customHeight="1" x14ac:dyDescent="0.3">
      <c r="A79" s="56">
        <v>62</v>
      </c>
      <c r="B79" s="107" t="s">
        <v>222</v>
      </c>
      <c r="C79" s="121">
        <v>1439.7939452000001</v>
      </c>
      <c r="D79" s="157">
        <v>646.76330712000004</v>
      </c>
      <c r="E79" s="157"/>
      <c r="F79" s="121">
        <v>217.11305999999999</v>
      </c>
      <c r="G79" s="121">
        <v>214.82512356000001</v>
      </c>
      <c r="H79" s="121">
        <v>214.82512356000001</v>
      </c>
      <c r="I79" s="121">
        <v>0</v>
      </c>
      <c r="J79" s="121">
        <v>0</v>
      </c>
      <c r="K79" s="121"/>
      <c r="L79" s="121"/>
      <c r="M79" s="121">
        <v>216.85497727000001</v>
      </c>
      <c r="N79" s="121">
        <v>0</v>
      </c>
      <c r="O79" s="121">
        <v>0</v>
      </c>
      <c r="P79" s="121">
        <v>0.38504863</v>
      </c>
      <c r="Q79" s="110">
        <v>15.061528630048304</v>
      </c>
      <c r="R79" s="110">
        <v>10.058768450470341</v>
      </c>
      <c r="S79" s="161">
        <v>33.529264088224608</v>
      </c>
      <c r="T79" s="112">
        <v>793.03063808000002</v>
      </c>
      <c r="U79" s="121">
        <v>429.90832984999997</v>
      </c>
      <c r="V79" s="121">
        <v>0</v>
      </c>
      <c r="W79" s="121">
        <v>10937.12394444</v>
      </c>
      <c r="X79" s="121">
        <v>1538.4932276699999</v>
      </c>
      <c r="Y79" s="121">
        <v>0</v>
      </c>
      <c r="Z79" s="121">
        <v>0</v>
      </c>
      <c r="AA79" s="121">
        <v>0.70565270000000002</v>
      </c>
      <c r="AB79" s="112">
        <v>14.066707440506871</v>
      </c>
    </row>
    <row r="80" spans="1:28" ht="48" customHeight="1" x14ac:dyDescent="0.3">
      <c r="A80" s="56">
        <v>63</v>
      </c>
      <c r="B80" s="106" t="s">
        <v>223</v>
      </c>
      <c r="C80" s="121">
        <v>1045.01548637</v>
      </c>
      <c r="D80" s="157">
        <v>855.7438414400001</v>
      </c>
      <c r="E80" s="151">
        <v>0.81888149276384403</v>
      </c>
      <c r="F80" s="121">
        <v>582.82766962000005</v>
      </c>
      <c r="G80" s="121">
        <v>136.45808590999999</v>
      </c>
      <c r="H80" s="121">
        <v>136.45808590999999</v>
      </c>
      <c r="I80" s="121">
        <v>0</v>
      </c>
      <c r="J80" s="121">
        <v>0</v>
      </c>
      <c r="K80" s="121"/>
      <c r="L80" s="121"/>
      <c r="M80" s="121">
        <v>550.60477007999998</v>
      </c>
      <c r="N80" s="121">
        <v>58.916601499999999</v>
      </c>
      <c r="O80" s="121">
        <v>0</v>
      </c>
      <c r="P80" s="121">
        <v>0</v>
      </c>
      <c r="Q80" s="110">
        <v>58.326539609212233</v>
      </c>
      <c r="R80" s="110">
        <v>40.638009146065016</v>
      </c>
      <c r="S80" s="161">
        <v>71.227082458966919</v>
      </c>
      <c r="T80" s="112">
        <v>189.27164492999989</v>
      </c>
      <c r="U80" s="121">
        <v>246.22246985999999</v>
      </c>
      <c r="V80" s="121">
        <v>0</v>
      </c>
      <c r="W80" s="121">
        <v>419.11037875</v>
      </c>
      <c r="X80" s="121">
        <v>140.41549143</v>
      </c>
      <c r="Y80" s="121">
        <v>15.337921700000001</v>
      </c>
      <c r="Z80" s="121">
        <v>0</v>
      </c>
      <c r="AA80" s="121">
        <v>0</v>
      </c>
      <c r="AB80" s="112">
        <v>37.162862345364914</v>
      </c>
    </row>
    <row r="81" spans="1:28" ht="48" customHeight="1" x14ac:dyDescent="0.3">
      <c r="A81" s="56">
        <v>64</v>
      </c>
      <c r="B81" s="106" t="s">
        <v>224</v>
      </c>
      <c r="C81" s="121">
        <v>384.16540127000002</v>
      </c>
      <c r="D81" s="157">
        <v>222.33844572000001</v>
      </c>
      <c r="E81" s="157"/>
      <c r="F81" s="121">
        <v>187.65637534000001</v>
      </c>
      <c r="G81" s="121">
        <v>34.682070379999999</v>
      </c>
      <c r="H81" s="121">
        <v>0</v>
      </c>
      <c r="I81" s="121">
        <v>0</v>
      </c>
      <c r="J81" s="121">
        <v>0</v>
      </c>
      <c r="K81" s="121"/>
      <c r="L81" s="121"/>
      <c r="M81" s="121">
        <v>186.57383175999999</v>
      </c>
      <c r="N81" s="121">
        <v>34.682070379999999</v>
      </c>
      <c r="O81" s="121">
        <v>0</v>
      </c>
      <c r="P81" s="121">
        <v>0</v>
      </c>
      <c r="Q81" s="110">
        <v>57.593916945294197</v>
      </c>
      <c r="R81" s="110">
        <v>57.593227513861045</v>
      </c>
      <c r="S81" s="161">
        <v>99.513110035246314</v>
      </c>
      <c r="T81" s="112">
        <v>161.82695555000001</v>
      </c>
      <c r="U81" s="121">
        <v>0</v>
      </c>
      <c r="V81" s="121">
        <v>1.0825435800000001</v>
      </c>
      <c r="W81" s="121">
        <v>5050.0817461799998</v>
      </c>
      <c r="X81" s="121">
        <v>0</v>
      </c>
      <c r="Y81" s="121">
        <v>0</v>
      </c>
      <c r="Z81" s="121">
        <v>0</v>
      </c>
      <c r="AA81" s="121">
        <v>0</v>
      </c>
      <c r="AB81" s="112">
        <v>0</v>
      </c>
    </row>
    <row r="82" spans="1:28" ht="48" customHeight="1" x14ac:dyDescent="0.3">
      <c r="A82" s="57"/>
      <c r="B82" s="104" t="s">
        <v>225</v>
      </c>
      <c r="C82" s="120">
        <v>10952.425079339999</v>
      </c>
      <c r="D82" s="151">
        <v>6272.224450069999</v>
      </c>
      <c r="E82" s="151"/>
      <c r="F82" s="119">
        <v>4614.7397120699998</v>
      </c>
      <c r="G82" s="119">
        <v>1557.8463318799995</v>
      </c>
      <c r="H82" s="119">
        <v>99.638406120000013</v>
      </c>
      <c r="I82" s="120">
        <v>0</v>
      </c>
      <c r="J82" s="120">
        <v>0.17427843000000001</v>
      </c>
      <c r="K82" s="120"/>
      <c r="L82" s="120"/>
      <c r="M82" s="119">
        <v>4222.5663986599993</v>
      </c>
      <c r="N82" s="119">
        <v>802.81899434999991</v>
      </c>
      <c r="O82" s="119">
        <v>0</v>
      </c>
      <c r="P82" s="120">
        <v>23.187010489999999</v>
      </c>
      <c r="Q82" s="114">
        <v>45.883768723418036</v>
      </c>
      <c r="R82" s="114">
        <v>39.505386415670131</v>
      </c>
      <c r="S82" s="160">
        <v>80.121262129800144</v>
      </c>
      <c r="T82" s="111">
        <v>4680.2006292700007</v>
      </c>
      <c r="U82" s="120">
        <v>779.14498614999991</v>
      </c>
      <c r="V82" s="120">
        <v>467.51979248000004</v>
      </c>
      <c r="W82" s="120">
        <v>3151.2692686300002</v>
      </c>
      <c r="X82" s="119">
        <v>1146.6018881499999</v>
      </c>
      <c r="Y82" s="119">
        <v>134.96033586999999</v>
      </c>
      <c r="Z82" s="119">
        <v>0</v>
      </c>
      <c r="AA82" s="120">
        <v>0</v>
      </c>
      <c r="AB82" s="111">
        <v>40.66812813419633</v>
      </c>
    </row>
    <row r="83" spans="1:28" ht="48" customHeight="1" x14ac:dyDescent="0.3">
      <c r="A83" s="56">
        <v>65</v>
      </c>
      <c r="B83" s="107" t="s">
        <v>226</v>
      </c>
      <c r="C83" s="121">
        <v>710.34565368999995</v>
      </c>
      <c r="D83" s="157">
        <v>307.37234121</v>
      </c>
      <c r="E83" s="157"/>
      <c r="F83" s="121">
        <v>212.48553509999999</v>
      </c>
      <c r="G83" s="121">
        <v>94.886806109999995</v>
      </c>
      <c r="H83" s="121">
        <v>0</v>
      </c>
      <c r="I83" s="121">
        <v>0</v>
      </c>
      <c r="J83" s="121">
        <v>0</v>
      </c>
      <c r="K83" s="121"/>
      <c r="L83" s="121"/>
      <c r="M83" s="121">
        <v>210.66053829000001</v>
      </c>
      <c r="N83" s="121">
        <v>68.243368469999993</v>
      </c>
      <c r="O83" s="121">
        <v>0</v>
      </c>
      <c r="P83" s="121">
        <v>0</v>
      </c>
      <c r="Q83" s="110">
        <v>39.26312567849056</v>
      </c>
      <c r="R83" s="110">
        <v>39.262885445203068</v>
      </c>
      <c r="S83" s="161">
        <v>90.738127465232765</v>
      </c>
      <c r="T83" s="112">
        <v>402.97331247999995</v>
      </c>
      <c r="U83" s="121">
        <v>0.55147703000000003</v>
      </c>
      <c r="V83" s="121">
        <v>27.916957419999999</v>
      </c>
      <c r="W83" s="121">
        <v>7.8515242499999998</v>
      </c>
      <c r="X83" s="121">
        <v>2.1840929899999999</v>
      </c>
      <c r="Y83" s="121">
        <v>0.80788183999999996</v>
      </c>
      <c r="Z83" s="121">
        <v>0</v>
      </c>
      <c r="AA83" s="121">
        <v>0</v>
      </c>
      <c r="AB83" s="112">
        <v>38.106929746794066</v>
      </c>
    </row>
    <row r="84" spans="1:28" ht="48" customHeight="1" x14ac:dyDescent="0.3">
      <c r="A84" s="105">
        <v>66</v>
      </c>
      <c r="B84" s="107" t="s">
        <v>227</v>
      </c>
      <c r="C84" s="121">
        <v>2345.9722330200002</v>
      </c>
      <c r="D84" s="157">
        <v>717.97371537000004</v>
      </c>
      <c r="E84" s="157"/>
      <c r="F84" s="121">
        <v>717.97371537000004</v>
      </c>
      <c r="G84" s="121">
        <v>0</v>
      </c>
      <c r="H84" s="121">
        <v>0</v>
      </c>
      <c r="I84" s="121">
        <v>0</v>
      </c>
      <c r="J84" s="121">
        <v>0</v>
      </c>
      <c r="K84" s="121"/>
      <c r="L84" s="121"/>
      <c r="M84" s="121">
        <v>717.62955609999995</v>
      </c>
      <c r="N84" s="121">
        <v>0</v>
      </c>
      <c r="O84" s="121">
        <v>0</v>
      </c>
      <c r="P84" s="121">
        <v>0</v>
      </c>
      <c r="Q84" s="110">
        <v>30.58985720287858</v>
      </c>
      <c r="R84" s="110">
        <v>18.593944160871413</v>
      </c>
      <c r="S84" s="161">
        <v>99.95206519923606</v>
      </c>
      <c r="T84" s="112">
        <v>1627.9985176500002</v>
      </c>
      <c r="U84" s="121">
        <v>0.34415927000000002</v>
      </c>
      <c r="V84" s="121">
        <v>0</v>
      </c>
      <c r="W84" s="121">
        <v>957.06267128000002</v>
      </c>
      <c r="X84" s="121">
        <v>20.258155670000001</v>
      </c>
      <c r="Y84" s="121">
        <v>0</v>
      </c>
      <c r="Z84" s="121">
        <v>0</v>
      </c>
      <c r="AA84" s="121">
        <v>0</v>
      </c>
      <c r="AB84" s="112">
        <v>2.1167010560453923</v>
      </c>
    </row>
    <row r="85" spans="1:28" ht="48" customHeight="1" x14ac:dyDescent="0.3">
      <c r="A85" s="56">
        <v>67</v>
      </c>
      <c r="B85" s="106" t="s">
        <v>228</v>
      </c>
      <c r="C85" s="121">
        <v>2961.5693649099999</v>
      </c>
      <c r="D85" s="157">
        <v>2077.6245818699999</v>
      </c>
      <c r="E85" s="157"/>
      <c r="F85" s="121">
        <v>1328.1777830000001</v>
      </c>
      <c r="G85" s="121">
        <v>749.44679886999995</v>
      </c>
      <c r="H85" s="121">
        <v>0</v>
      </c>
      <c r="I85" s="121">
        <v>0</v>
      </c>
      <c r="J85" s="121">
        <v>0</v>
      </c>
      <c r="K85" s="121"/>
      <c r="L85" s="121"/>
      <c r="M85" s="121">
        <v>1328.1777830000001</v>
      </c>
      <c r="N85" s="121">
        <v>591.31468858999995</v>
      </c>
      <c r="O85" s="121">
        <v>0</v>
      </c>
      <c r="P85" s="121">
        <v>0</v>
      </c>
      <c r="Q85" s="110">
        <v>64.813355187050718</v>
      </c>
      <c r="R85" s="110">
        <v>65.087398582279349</v>
      </c>
      <c r="S85" s="161">
        <v>92.388802497818418</v>
      </c>
      <c r="T85" s="112">
        <v>883.94478303999983</v>
      </c>
      <c r="U85" s="121">
        <v>158.13211028000001</v>
      </c>
      <c r="V85" s="121">
        <v>0</v>
      </c>
      <c r="W85" s="121">
        <v>679.30153401999996</v>
      </c>
      <c r="X85" s="121">
        <v>215.61834232000001</v>
      </c>
      <c r="Y85" s="121">
        <v>63.325560869999997</v>
      </c>
      <c r="Z85" s="121">
        <v>0</v>
      </c>
      <c r="AA85" s="121">
        <v>0</v>
      </c>
      <c r="AB85" s="112">
        <v>41.06334068454899</v>
      </c>
    </row>
    <row r="86" spans="1:28" ht="48" customHeight="1" x14ac:dyDescent="0.3">
      <c r="A86" s="56">
        <v>68</v>
      </c>
      <c r="B86" s="106" t="s">
        <v>229</v>
      </c>
      <c r="C86" s="121">
        <v>2439.69827764</v>
      </c>
      <c r="D86" s="157">
        <v>1505.34249757</v>
      </c>
      <c r="E86" s="151">
        <v>0.61701994519837389</v>
      </c>
      <c r="F86" s="121">
        <v>1161.8356642799999</v>
      </c>
      <c r="G86" s="121">
        <v>343.50683328999997</v>
      </c>
      <c r="H86" s="121">
        <v>0</v>
      </c>
      <c r="I86" s="121">
        <v>0</v>
      </c>
      <c r="J86" s="121">
        <v>0</v>
      </c>
      <c r="K86" s="121"/>
      <c r="L86" s="121"/>
      <c r="M86" s="121">
        <v>879.69755898999995</v>
      </c>
      <c r="N86" s="121">
        <v>102.42669524</v>
      </c>
      <c r="O86" s="121">
        <v>0</v>
      </c>
      <c r="P86" s="121">
        <v>0</v>
      </c>
      <c r="Q86" s="110">
        <v>40.255971946663863</v>
      </c>
      <c r="R86" s="110">
        <v>40.255943527073001</v>
      </c>
      <c r="S86" s="161">
        <v>65.242578072126079</v>
      </c>
      <c r="T86" s="112">
        <v>934.35578007000004</v>
      </c>
      <c r="U86" s="121">
        <v>163.71177159999999</v>
      </c>
      <c r="V86" s="121">
        <v>359.50647173999999</v>
      </c>
      <c r="W86" s="121">
        <v>1018.11474203</v>
      </c>
      <c r="X86" s="121">
        <v>487.96706825000001</v>
      </c>
      <c r="Y86" s="121">
        <v>62.719008549999998</v>
      </c>
      <c r="Z86" s="121">
        <v>0</v>
      </c>
      <c r="AA86" s="121">
        <v>0</v>
      </c>
      <c r="AB86" s="112">
        <v>54.08880296753167</v>
      </c>
    </row>
    <row r="87" spans="1:28" ht="48" customHeight="1" x14ac:dyDescent="0.3">
      <c r="A87" s="56">
        <v>69</v>
      </c>
      <c r="B87" s="106" t="s">
        <v>230</v>
      </c>
      <c r="C87" s="121">
        <v>761.35105135000003</v>
      </c>
      <c r="D87" s="157">
        <v>572.14057173999993</v>
      </c>
      <c r="E87" s="151">
        <v>0.75148063528053322</v>
      </c>
      <c r="F87" s="121">
        <v>452.49677580999997</v>
      </c>
      <c r="G87" s="121">
        <v>119.64379593</v>
      </c>
      <c r="H87" s="121">
        <v>0</v>
      </c>
      <c r="I87" s="121">
        <v>0</v>
      </c>
      <c r="J87" s="121">
        <v>0</v>
      </c>
      <c r="K87" s="121"/>
      <c r="L87" s="121"/>
      <c r="M87" s="121">
        <v>416.97065606000001</v>
      </c>
      <c r="N87" s="121">
        <v>12.76458527</v>
      </c>
      <c r="O87" s="121">
        <v>0</v>
      </c>
      <c r="P87" s="121">
        <v>23.187010489999999</v>
      </c>
      <c r="Q87" s="110">
        <v>56.443770658490465</v>
      </c>
      <c r="R87" s="110">
        <v>56.594748107517248</v>
      </c>
      <c r="S87" s="161">
        <v>75.110080032095027</v>
      </c>
      <c r="T87" s="112">
        <v>189.21047961000005</v>
      </c>
      <c r="U87" s="121">
        <v>93.87119165</v>
      </c>
      <c r="V87" s="121">
        <v>48.534138759999998</v>
      </c>
      <c r="W87" s="121">
        <v>108.46851461</v>
      </c>
      <c r="X87" s="121">
        <v>93.681475270000007</v>
      </c>
      <c r="Y87" s="121">
        <v>0.54577374000000001</v>
      </c>
      <c r="Z87" s="121">
        <v>0</v>
      </c>
      <c r="AA87" s="121">
        <v>0</v>
      </c>
      <c r="AB87" s="112">
        <v>86.870599591775871</v>
      </c>
    </row>
    <row r="88" spans="1:28" ht="48" customHeight="1" x14ac:dyDescent="0.3">
      <c r="A88" s="105">
        <v>70</v>
      </c>
      <c r="B88" s="107" t="s">
        <v>231</v>
      </c>
      <c r="C88" s="121">
        <v>494.32034848000001</v>
      </c>
      <c r="D88" s="157">
        <v>300.48182536000002</v>
      </c>
      <c r="E88" s="157"/>
      <c r="F88" s="121">
        <v>142.61039628</v>
      </c>
      <c r="G88" s="121">
        <v>78.935714540000006</v>
      </c>
      <c r="H88" s="121">
        <v>78.935714540000006</v>
      </c>
      <c r="I88" s="121">
        <v>0</v>
      </c>
      <c r="J88" s="121">
        <v>0</v>
      </c>
      <c r="K88" s="121"/>
      <c r="L88" s="121"/>
      <c r="M88" s="121">
        <v>104.64286611999999</v>
      </c>
      <c r="N88" s="121">
        <v>0</v>
      </c>
      <c r="O88" s="121">
        <v>0</v>
      </c>
      <c r="P88" s="121">
        <v>0</v>
      </c>
      <c r="Q88" s="110">
        <v>21.169038750229358</v>
      </c>
      <c r="R88" s="110">
        <v>13.815334035699195</v>
      </c>
      <c r="S88" s="161">
        <v>34.825023441810465</v>
      </c>
      <c r="T88" s="112">
        <v>193.83852311999999</v>
      </c>
      <c r="U88" s="121">
        <v>195.83895924000001</v>
      </c>
      <c r="V88" s="121">
        <v>0</v>
      </c>
      <c r="W88" s="121">
        <v>47.46863295</v>
      </c>
      <c r="X88" s="121">
        <v>28.787974760000001</v>
      </c>
      <c r="Y88" s="121">
        <v>0</v>
      </c>
      <c r="Z88" s="121">
        <v>0</v>
      </c>
      <c r="AA88" s="121">
        <v>0</v>
      </c>
      <c r="AB88" s="112">
        <v>60.646310986716543</v>
      </c>
    </row>
    <row r="89" spans="1:28" ht="48" customHeight="1" x14ac:dyDescent="0.3">
      <c r="A89" s="105">
        <v>71</v>
      </c>
      <c r="B89" s="107" t="s">
        <v>232</v>
      </c>
      <c r="C89" s="121">
        <v>57.30451334</v>
      </c>
      <c r="D89" s="157">
        <v>38.570837900000001</v>
      </c>
      <c r="E89" s="157"/>
      <c r="F89" s="121">
        <v>31.1614039</v>
      </c>
      <c r="G89" s="121">
        <v>7.4094340000000001</v>
      </c>
      <c r="H89" s="121">
        <v>0</v>
      </c>
      <c r="I89" s="121">
        <v>0</v>
      </c>
      <c r="J89" s="121">
        <v>0</v>
      </c>
      <c r="K89" s="121"/>
      <c r="L89" s="121"/>
      <c r="M89" s="121">
        <v>11.668708629999999</v>
      </c>
      <c r="N89" s="121">
        <v>7.4094340000000001</v>
      </c>
      <c r="O89" s="121">
        <v>0</v>
      </c>
      <c r="P89" s="121">
        <v>0</v>
      </c>
      <c r="Q89" s="110">
        <v>33.292565485732815</v>
      </c>
      <c r="R89" s="110">
        <v>33.523357283429981</v>
      </c>
      <c r="S89" s="161">
        <v>49.46260871869729</v>
      </c>
      <c r="T89" s="112">
        <v>18.733675439999999</v>
      </c>
      <c r="U89" s="121">
        <v>19.492695269999999</v>
      </c>
      <c r="V89" s="121">
        <v>0</v>
      </c>
      <c r="W89" s="121">
        <v>6.0846787600000001</v>
      </c>
      <c r="X89" s="121">
        <v>4.6174893199999998</v>
      </c>
      <c r="Y89" s="121">
        <v>7.4918399999999996E-3</v>
      </c>
      <c r="Z89" s="121">
        <v>0</v>
      </c>
      <c r="AA89" s="121">
        <v>0</v>
      </c>
      <c r="AB89" s="112">
        <v>76.010276670711207</v>
      </c>
    </row>
    <row r="90" spans="1:28" ht="48" customHeight="1" x14ac:dyDescent="0.3">
      <c r="A90" s="105">
        <v>72</v>
      </c>
      <c r="B90" s="107" t="s">
        <v>233</v>
      </c>
      <c r="C90" s="121">
        <v>65.839673099999999</v>
      </c>
      <c r="D90" s="157">
        <v>4.0099</v>
      </c>
      <c r="E90" s="157"/>
      <c r="F90" s="121">
        <v>4.0099</v>
      </c>
      <c r="G90" s="121">
        <v>0</v>
      </c>
      <c r="H90" s="121">
        <v>0</v>
      </c>
      <c r="I90" s="121">
        <v>0</v>
      </c>
      <c r="J90" s="121">
        <v>0</v>
      </c>
      <c r="K90" s="121"/>
      <c r="L90" s="121"/>
      <c r="M90" s="121">
        <v>1.1760349999999999</v>
      </c>
      <c r="N90" s="121">
        <v>0</v>
      </c>
      <c r="O90" s="121">
        <v>0</v>
      </c>
      <c r="P90" s="121">
        <v>0</v>
      </c>
      <c r="Q90" s="110">
        <v>1.7862102659801937</v>
      </c>
      <c r="R90" s="110">
        <v>29.327556109725684</v>
      </c>
      <c r="S90" s="161">
        <v>29.328287488466042</v>
      </c>
      <c r="T90" s="112">
        <v>61.829773099999997</v>
      </c>
      <c r="U90" s="121">
        <v>2.8338649999999999</v>
      </c>
      <c r="V90" s="121">
        <v>0</v>
      </c>
      <c r="W90" s="121">
        <v>0.50288580000000005</v>
      </c>
      <c r="X90" s="121">
        <v>0.147479</v>
      </c>
      <c r="Y90" s="121">
        <v>0</v>
      </c>
      <c r="Z90" s="121">
        <v>0</v>
      </c>
      <c r="AA90" s="121">
        <v>0</v>
      </c>
      <c r="AB90" s="112">
        <v>29.326538947808821</v>
      </c>
    </row>
    <row r="91" spans="1:28" ht="48" customHeight="1" x14ac:dyDescent="0.3">
      <c r="A91" s="105">
        <v>73</v>
      </c>
      <c r="B91" s="106" t="s">
        <v>234</v>
      </c>
      <c r="C91" s="121">
        <v>130.55657194</v>
      </c>
      <c r="D91" s="157">
        <v>102.54633348999999</v>
      </c>
      <c r="E91" s="151">
        <v>0.78545516297048079</v>
      </c>
      <c r="F91" s="121">
        <v>61.140950330000003</v>
      </c>
      <c r="G91" s="121">
        <v>20.70269158</v>
      </c>
      <c r="H91" s="121">
        <v>20.70269158</v>
      </c>
      <c r="I91" s="121">
        <v>0</v>
      </c>
      <c r="J91" s="121">
        <v>0.17427843000000001</v>
      </c>
      <c r="K91" s="121"/>
      <c r="L91" s="121"/>
      <c r="M91" s="121">
        <v>51.55522448</v>
      </c>
      <c r="N91" s="121">
        <v>3.3824605600000002</v>
      </c>
      <c r="O91" s="121">
        <v>0</v>
      </c>
      <c r="P91" s="121">
        <v>0</v>
      </c>
      <c r="Q91" s="110">
        <v>42.079601374067757</v>
      </c>
      <c r="R91" s="110">
        <v>27.60965174389386</v>
      </c>
      <c r="S91" s="161">
        <v>53.57352444527659</v>
      </c>
      <c r="T91" s="112">
        <v>28.010238449999989</v>
      </c>
      <c r="U91" s="121">
        <v>15.87214546</v>
      </c>
      <c r="V91" s="121">
        <v>31.562224560000001</v>
      </c>
      <c r="W91" s="121">
        <v>15.80721864</v>
      </c>
      <c r="X91" s="121">
        <v>0.71825371000000005</v>
      </c>
      <c r="Y91" s="121">
        <v>3.3716290000000003E-2</v>
      </c>
      <c r="Z91" s="121">
        <v>0</v>
      </c>
      <c r="AA91" s="121">
        <v>0</v>
      </c>
      <c r="AB91" s="112">
        <v>4.7571303790101815</v>
      </c>
    </row>
    <row r="92" spans="1:28" ht="48" customHeight="1" x14ac:dyDescent="0.3">
      <c r="A92" s="105">
        <v>74</v>
      </c>
      <c r="B92" s="106" t="s">
        <v>235</v>
      </c>
      <c r="C92" s="121">
        <v>985.46739187000003</v>
      </c>
      <c r="D92" s="157">
        <v>646.16184555999996</v>
      </c>
      <c r="E92" s="157"/>
      <c r="F92" s="121">
        <v>502.84758799999997</v>
      </c>
      <c r="G92" s="121">
        <v>143.31425755999999</v>
      </c>
      <c r="H92" s="121">
        <v>0</v>
      </c>
      <c r="I92" s="121">
        <v>0</v>
      </c>
      <c r="J92" s="121">
        <v>0</v>
      </c>
      <c r="K92" s="121"/>
      <c r="L92" s="121"/>
      <c r="M92" s="121">
        <v>500.38747198999999</v>
      </c>
      <c r="N92" s="121">
        <v>17.27776222</v>
      </c>
      <c r="O92" s="121">
        <v>0</v>
      </c>
      <c r="P92" s="121">
        <v>0</v>
      </c>
      <c r="Q92" s="110">
        <v>52.529920165870777</v>
      </c>
      <c r="R92" s="110">
        <v>52.529781140978415</v>
      </c>
      <c r="S92" s="161">
        <v>80.1138658630273</v>
      </c>
      <c r="T92" s="112">
        <v>339.30554631000007</v>
      </c>
      <c r="U92" s="121">
        <v>128.49661134999999</v>
      </c>
      <c r="V92" s="121">
        <v>0</v>
      </c>
      <c r="W92" s="121">
        <v>310.60686629000003</v>
      </c>
      <c r="X92" s="121">
        <v>292.62155686</v>
      </c>
      <c r="Y92" s="121">
        <v>7.5209027400000004</v>
      </c>
      <c r="Z92" s="121">
        <v>0</v>
      </c>
      <c r="AA92" s="121">
        <v>0</v>
      </c>
      <c r="AB92" s="112">
        <v>96.630980243614488</v>
      </c>
    </row>
    <row r="93" spans="1:28" ht="48" customHeight="1" x14ac:dyDescent="0.3">
      <c r="A93" s="57"/>
      <c r="B93" s="104" t="s">
        <v>236</v>
      </c>
      <c r="C93" s="120">
        <v>19114.620919079996</v>
      </c>
      <c r="D93" s="151">
        <v>14309.65713267</v>
      </c>
      <c r="E93" s="151">
        <v>0.74862364225001521</v>
      </c>
      <c r="F93" s="119">
        <v>7204.3610808200001</v>
      </c>
      <c r="G93" s="119">
        <v>4200.1614780700002</v>
      </c>
      <c r="H93" s="119">
        <v>2905.1345737799998</v>
      </c>
      <c r="I93" s="120">
        <v>0</v>
      </c>
      <c r="J93" s="120">
        <v>0</v>
      </c>
      <c r="K93" s="120"/>
      <c r="L93" s="120"/>
      <c r="M93" s="119">
        <v>5694.4137049199999</v>
      </c>
      <c r="N93" s="119">
        <v>1957.7767668299998</v>
      </c>
      <c r="O93" s="119">
        <v>3.9745672399999998</v>
      </c>
      <c r="P93" s="120">
        <v>19.731101510000002</v>
      </c>
      <c r="Q93" s="114">
        <v>40.053972670458265</v>
      </c>
      <c r="R93" s="114">
        <v>26.921102542329674</v>
      </c>
      <c r="S93" s="160">
        <v>53.503483472782953</v>
      </c>
      <c r="T93" s="111">
        <v>4804.9637864100005</v>
      </c>
      <c r="U93" s="120">
        <v>6168.5344633999994</v>
      </c>
      <c r="V93" s="120">
        <v>484.95763027999999</v>
      </c>
      <c r="W93" s="120">
        <v>8348.8926960399986</v>
      </c>
      <c r="X93" s="119">
        <v>815.20442719000016</v>
      </c>
      <c r="Y93" s="119">
        <v>35.300190829999998</v>
      </c>
      <c r="Z93" s="119">
        <v>0.12292475999999999</v>
      </c>
      <c r="AA93" s="120">
        <v>6.7199999999999994E-5</v>
      </c>
      <c r="AB93" s="111">
        <v>10.188507311675778</v>
      </c>
    </row>
    <row r="94" spans="1:28" ht="48" customHeight="1" x14ac:dyDescent="0.3">
      <c r="A94" s="105">
        <v>75</v>
      </c>
      <c r="B94" s="106" t="s">
        <v>237</v>
      </c>
      <c r="C94" s="121">
        <v>1113.2555131900001</v>
      </c>
      <c r="D94" s="157">
        <v>1006.8602572999998</v>
      </c>
      <c r="E94" s="151">
        <v>0.90442871862801033</v>
      </c>
      <c r="F94" s="121">
        <v>434.78694410999998</v>
      </c>
      <c r="G94" s="121">
        <v>400.45131923999998</v>
      </c>
      <c r="H94" s="121">
        <v>171.62199394999999</v>
      </c>
      <c r="I94" s="121">
        <v>0</v>
      </c>
      <c r="J94" s="121">
        <v>0</v>
      </c>
      <c r="K94" s="121"/>
      <c r="L94" s="121"/>
      <c r="M94" s="121">
        <v>359.87150237999998</v>
      </c>
      <c r="N94" s="121">
        <v>180.56973176</v>
      </c>
      <c r="O94" s="121">
        <v>3.9745672399999998</v>
      </c>
      <c r="P94" s="121">
        <v>0</v>
      </c>
      <c r="Q94" s="110">
        <v>48.903041119463495</v>
      </c>
      <c r="R94" s="110">
        <v>32.30321666261208</v>
      </c>
      <c r="S94" s="161">
        <v>54.070641624082718</v>
      </c>
      <c r="T94" s="112">
        <v>106.39525589000021</v>
      </c>
      <c r="U94" s="121">
        <v>180.08596871</v>
      </c>
      <c r="V94" s="121">
        <v>282.35848721000002</v>
      </c>
      <c r="W94" s="121">
        <v>108.68348501</v>
      </c>
      <c r="X94" s="121">
        <v>27.742623569999999</v>
      </c>
      <c r="Y94" s="121">
        <v>1.19647433</v>
      </c>
      <c r="Z94" s="121">
        <v>0.12292475999999999</v>
      </c>
      <c r="AA94" s="121">
        <v>0</v>
      </c>
      <c r="AB94" s="112">
        <v>26.740054072912727</v>
      </c>
    </row>
    <row r="95" spans="1:28" ht="48" customHeight="1" x14ac:dyDescent="0.3">
      <c r="A95" s="105">
        <v>76</v>
      </c>
      <c r="B95" s="107" t="s">
        <v>238</v>
      </c>
      <c r="C95" s="121">
        <v>555.96459330000005</v>
      </c>
      <c r="D95" s="157">
        <v>86.88166056</v>
      </c>
      <c r="E95" s="157"/>
      <c r="F95" s="121">
        <v>86.88166056</v>
      </c>
      <c r="G95" s="121">
        <v>0</v>
      </c>
      <c r="H95" s="121">
        <v>0</v>
      </c>
      <c r="I95" s="121">
        <v>0</v>
      </c>
      <c r="J95" s="121">
        <v>0</v>
      </c>
      <c r="K95" s="121"/>
      <c r="L95" s="121"/>
      <c r="M95" s="121">
        <v>27.362145309999999</v>
      </c>
      <c r="N95" s="121">
        <v>0</v>
      </c>
      <c r="O95" s="121">
        <v>0</v>
      </c>
      <c r="P95" s="121">
        <v>0</v>
      </c>
      <c r="Q95" s="110">
        <v>4.9215625670671637</v>
      </c>
      <c r="R95" s="110">
        <v>10.973829032646186</v>
      </c>
      <c r="S95" s="161">
        <v>31.493580041675024</v>
      </c>
      <c r="T95" s="112">
        <v>469.08293274000005</v>
      </c>
      <c r="U95" s="121">
        <v>59.519515249999998</v>
      </c>
      <c r="V95" s="121">
        <v>0</v>
      </c>
      <c r="W95" s="121">
        <v>2.5438061900000002</v>
      </c>
      <c r="X95" s="121">
        <v>0.27914916000000001</v>
      </c>
      <c r="Y95" s="121">
        <v>0</v>
      </c>
      <c r="Z95" s="121">
        <v>0</v>
      </c>
      <c r="AA95" s="121">
        <v>0</v>
      </c>
      <c r="AB95" s="112">
        <v>10.973680349445175</v>
      </c>
    </row>
    <row r="96" spans="1:28" ht="48" customHeight="1" x14ac:dyDescent="0.3">
      <c r="A96" s="105">
        <v>77</v>
      </c>
      <c r="B96" s="107" t="s">
        <v>239</v>
      </c>
      <c r="C96" s="121">
        <v>536.45321471</v>
      </c>
      <c r="D96" s="157">
        <v>173.13640247000001</v>
      </c>
      <c r="E96" s="157"/>
      <c r="F96" s="121">
        <v>77.020388060000002</v>
      </c>
      <c r="G96" s="121">
        <v>96.116014410000005</v>
      </c>
      <c r="H96" s="121">
        <v>0</v>
      </c>
      <c r="I96" s="121">
        <v>0</v>
      </c>
      <c r="J96" s="121">
        <v>0</v>
      </c>
      <c r="K96" s="121"/>
      <c r="L96" s="121"/>
      <c r="M96" s="121">
        <v>8.0939726099999998</v>
      </c>
      <c r="N96" s="121">
        <v>0</v>
      </c>
      <c r="O96" s="121">
        <v>0</v>
      </c>
      <c r="P96" s="121">
        <v>0</v>
      </c>
      <c r="Q96" s="110">
        <v>1.5087937564835923</v>
      </c>
      <c r="R96" s="110">
        <v>1.5088027980240468</v>
      </c>
      <c r="S96" s="161">
        <v>4.6749109341130453</v>
      </c>
      <c r="T96" s="112">
        <v>363.31681223999999</v>
      </c>
      <c r="U96" s="121">
        <v>165.04242986</v>
      </c>
      <c r="V96" s="121">
        <v>0</v>
      </c>
      <c r="W96" s="121">
        <v>263.98729036999998</v>
      </c>
      <c r="X96" s="121">
        <v>62.629770919999999</v>
      </c>
      <c r="Y96" s="121">
        <v>8.0939726099999998</v>
      </c>
      <c r="Z96" s="121">
        <v>0</v>
      </c>
      <c r="AA96" s="121">
        <v>0</v>
      </c>
      <c r="AB96" s="112">
        <v>26.790586558494855</v>
      </c>
    </row>
    <row r="97" spans="1:28" ht="48" customHeight="1" x14ac:dyDescent="0.3">
      <c r="A97" s="56">
        <v>78</v>
      </c>
      <c r="B97" s="107" t="s">
        <v>240</v>
      </c>
      <c r="C97" s="121">
        <v>542.11344183000006</v>
      </c>
      <c r="D97" s="157">
        <v>434.28221918999998</v>
      </c>
      <c r="E97" s="151">
        <v>0.80109103682063909</v>
      </c>
      <c r="F97" s="121">
        <v>277.07667409999999</v>
      </c>
      <c r="G97" s="121">
        <v>78.602772540000004</v>
      </c>
      <c r="H97" s="121">
        <v>78.602772549999997</v>
      </c>
      <c r="I97" s="121">
        <v>0</v>
      </c>
      <c r="J97" s="121">
        <v>0</v>
      </c>
      <c r="K97" s="121"/>
      <c r="L97" s="121"/>
      <c r="M97" s="121">
        <v>262.39544192</v>
      </c>
      <c r="N97" s="121">
        <v>26.762939540000001</v>
      </c>
      <c r="O97" s="121">
        <v>0</v>
      </c>
      <c r="P97" s="121">
        <v>3.94568E-3</v>
      </c>
      <c r="Q97" s="110">
        <v>53.339090889149432</v>
      </c>
      <c r="R97" s="110">
        <v>35.95960571307765</v>
      </c>
      <c r="S97" s="161">
        <v>66.583057901684938</v>
      </c>
      <c r="T97" s="112">
        <v>107.83122264000008</v>
      </c>
      <c r="U97" s="121">
        <v>145.12383772999999</v>
      </c>
      <c r="V97" s="121">
        <v>0</v>
      </c>
      <c r="W97" s="121">
        <v>618.46785697999997</v>
      </c>
      <c r="X97" s="121">
        <v>30.142552049999999</v>
      </c>
      <c r="Y97" s="121">
        <v>26.009743889999999</v>
      </c>
      <c r="Z97" s="121">
        <v>0</v>
      </c>
      <c r="AA97" s="121">
        <v>0</v>
      </c>
      <c r="AB97" s="112">
        <v>9.0792585752465147</v>
      </c>
    </row>
    <row r="98" spans="1:28" ht="48" customHeight="1" x14ac:dyDescent="0.3">
      <c r="A98" s="105">
        <v>79</v>
      </c>
      <c r="B98" s="106" t="s">
        <v>241</v>
      </c>
      <c r="C98" s="121">
        <v>93.381516480000002</v>
      </c>
      <c r="D98" s="157">
        <v>40.872386579999997</v>
      </c>
      <c r="E98" s="157"/>
      <c r="F98" s="121">
        <v>40.872386579999997</v>
      </c>
      <c r="G98" s="121">
        <v>0</v>
      </c>
      <c r="H98" s="121">
        <v>0</v>
      </c>
      <c r="I98" s="121">
        <v>0</v>
      </c>
      <c r="J98" s="121">
        <v>0</v>
      </c>
      <c r="K98" s="121"/>
      <c r="L98" s="121"/>
      <c r="M98" s="121">
        <v>40.872386579999997</v>
      </c>
      <c r="N98" s="121">
        <v>0</v>
      </c>
      <c r="O98" s="121">
        <v>0</v>
      </c>
      <c r="P98" s="121">
        <v>4.9030000000000003E-5</v>
      </c>
      <c r="Q98" s="110">
        <v>43.769246978071777</v>
      </c>
      <c r="R98" s="110">
        <v>100.00583944213359</v>
      </c>
      <c r="S98" s="161">
        <v>100</v>
      </c>
      <c r="T98" s="112">
        <v>52.509129900000005</v>
      </c>
      <c r="U98" s="121">
        <v>0</v>
      </c>
      <c r="V98" s="121">
        <v>0</v>
      </c>
      <c r="W98" s="121">
        <v>0.87437865000000004</v>
      </c>
      <c r="X98" s="121">
        <v>0.83419655000000004</v>
      </c>
      <c r="Y98" s="121">
        <v>0</v>
      </c>
      <c r="Z98" s="121">
        <v>0</v>
      </c>
      <c r="AA98" s="121">
        <v>6.7199999999999994E-5</v>
      </c>
      <c r="AB98" s="112">
        <v>95.404496667433506</v>
      </c>
    </row>
    <row r="99" spans="1:28" ht="48" customHeight="1" x14ac:dyDescent="0.3">
      <c r="A99" s="105">
        <v>80</v>
      </c>
      <c r="B99" s="106" t="s">
        <v>242</v>
      </c>
      <c r="C99" s="121">
        <v>979.26951573999997</v>
      </c>
      <c r="D99" s="157">
        <v>767.80915072999994</v>
      </c>
      <c r="E99" s="151">
        <v>0.78406315972145135</v>
      </c>
      <c r="F99" s="121">
        <v>510.52860128999998</v>
      </c>
      <c r="G99" s="121">
        <v>128.64027472000001</v>
      </c>
      <c r="H99" s="121">
        <v>128.64027472000001</v>
      </c>
      <c r="I99" s="121">
        <v>0</v>
      </c>
      <c r="J99" s="121">
        <v>0</v>
      </c>
      <c r="K99" s="121"/>
      <c r="L99" s="121"/>
      <c r="M99" s="121">
        <v>436.56973293999999</v>
      </c>
      <c r="N99" s="121">
        <v>0</v>
      </c>
      <c r="O99" s="121">
        <v>0</v>
      </c>
      <c r="P99" s="121">
        <v>0</v>
      </c>
      <c r="Q99" s="110">
        <v>44.581162378990157</v>
      </c>
      <c r="R99" s="110">
        <v>31.004831644733571</v>
      </c>
      <c r="S99" s="161">
        <v>56.859146901925861</v>
      </c>
      <c r="T99" s="112">
        <v>211.46036501</v>
      </c>
      <c r="U99" s="121">
        <v>128.64027472000001</v>
      </c>
      <c r="V99" s="121">
        <v>202.59914307</v>
      </c>
      <c r="W99" s="121">
        <v>399.78444273999997</v>
      </c>
      <c r="X99" s="121">
        <v>72.845359070000001</v>
      </c>
      <c r="Y99" s="121">
        <v>0</v>
      </c>
      <c r="Z99" s="121">
        <v>0</v>
      </c>
      <c r="AA99" s="121">
        <v>0</v>
      </c>
      <c r="AB99" s="112">
        <v>18.221159025283786</v>
      </c>
    </row>
    <row r="100" spans="1:28" ht="48" customHeight="1" x14ac:dyDescent="0.3">
      <c r="A100" s="105">
        <v>81</v>
      </c>
      <c r="B100" s="107" t="s">
        <v>243</v>
      </c>
      <c r="C100" s="121">
        <v>706.01065074999997</v>
      </c>
      <c r="D100" s="157">
        <v>307.25251524999999</v>
      </c>
      <c r="E100" s="151">
        <v>0.4351952975831222</v>
      </c>
      <c r="F100" s="121">
        <v>166.35822002</v>
      </c>
      <c r="G100" s="121">
        <v>140.89429523000001</v>
      </c>
      <c r="H100" s="121">
        <v>0</v>
      </c>
      <c r="I100" s="121">
        <v>0</v>
      </c>
      <c r="J100" s="121">
        <v>0</v>
      </c>
      <c r="K100" s="121"/>
      <c r="L100" s="121"/>
      <c r="M100" s="121">
        <v>166.35822002</v>
      </c>
      <c r="N100" s="121">
        <v>0</v>
      </c>
      <c r="O100" s="121">
        <v>0</v>
      </c>
      <c r="P100" s="121">
        <v>0</v>
      </c>
      <c r="Q100" s="110">
        <v>23.5631317804167</v>
      </c>
      <c r="R100" s="110">
        <v>23.563153499242219</v>
      </c>
      <c r="S100" s="161">
        <v>54.143810632319969</v>
      </c>
      <c r="T100" s="112">
        <v>398.75813549999998</v>
      </c>
      <c r="U100" s="121">
        <v>140.89429523000001</v>
      </c>
      <c r="V100" s="121">
        <v>0</v>
      </c>
      <c r="W100" s="121">
        <v>14.408380620000001</v>
      </c>
      <c r="X100" s="121">
        <v>3.33816851</v>
      </c>
      <c r="Y100" s="121">
        <v>0</v>
      </c>
      <c r="Z100" s="121">
        <v>0</v>
      </c>
      <c r="AA100" s="121">
        <v>0</v>
      </c>
      <c r="AB100" s="112">
        <v>23.168242136568431</v>
      </c>
    </row>
    <row r="101" spans="1:28" ht="48" customHeight="1" x14ac:dyDescent="0.3">
      <c r="A101" s="105">
        <v>82</v>
      </c>
      <c r="B101" s="106" t="s">
        <v>244</v>
      </c>
      <c r="C101" s="121">
        <v>13158.501304109999</v>
      </c>
      <c r="D101" s="157">
        <v>10579.465522459999</v>
      </c>
      <c r="E101" s="151">
        <v>0.80400231591386095</v>
      </c>
      <c r="F101" s="121">
        <v>4960.9120000000003</v>
      </c>
      <c r="G101" s="121">
        <v>3159.2767612299999</v>
      </c>
      <c r="H101" s="121">
        <v>2459.2767612299999</v>
      </c>
      <c r="I101" s="121">
        <v>0</v>
      </c>
      <c r="J101" s="121">
        <v>0</v>
      </c>
      <c r="K101" s="121"/>
      <c r="L101" s="121"/>
      <c r="M101" s="121">
        <v>4073.9212087800001</v>
      </c>
      <c r="N101" s="121">
        <v>1750.4440955299999</v>
      </c>
      <c r="O101" s="121">
        <v>0</v>
      </c>
      <c r="P101" s="121">
        <v>19.727106800000001</v>
      </c>
      <c r="Q101" s="110">
        <v>44.263135821484362</v>
      </c>
      <c r="R101" s="110">
        <v>27.2726201486789</v>
      </c>
      <c r="S101" s="161">
        <v>55.053492938230065</v>
      </c>
      <c r="T101" s="112">
        <v>2579.0357816499995</v>
      </c>
      <c r="U101" s="121">
        <v>4755.1002181499998</v>
      </c>
      <c r="V101" s="121">
        <v>0</v>
      </c>
      <c r="W101" s="121">
        <v>4855.7843378099997</v>
      </c>
      <c r="X101" s="121">
        <v>56.291204860000001</v>
      </c>
      <c r="Y101" s="121">
        <v>0</v>
      </c>
      <c r="Z101" s="121">
        <v>0</v>
      </c>
      <c r="AA101" s="121">
        <v>0</v>
      </c>
      <c r="AB101" s="112">
        <v>1.1592608102811217</v>
      </c>
    </row>
    <row r="102" spans="1:28" ht="48" customHeight="1" x14ac:dyDescent="0.3">
      <c r="A102" s="105">
        <v>83</v>
      </c>
      <c r="B102" s="106" t="s">
        <v>245</v>
      </c>
      <c r="C102" s="121">
        <v>712.83723775999999</v>
      </c>
      <c r="D102" s="157">
        <v>611.79905438000003</v>
      </c>
      <c r="E102" s="157"/>
      <c r="F102" s="121">
        <v>477.81351172000001</v>
      </c>
      <c r="G102" s="121">
        <v>66.992771329999997</v>
      </c>
      <c r="H102" s="121">
        <v>66.992771329999997</v>
      </c>
      <c r="I102" s="121">
        <v>0</v>
      </c>
      <c r="J102" s="121">
        <v>0</v>
      </c>
      <c r="K102" s="121"/>
      <c r="L102" s="121"/>
      <c r="M102" s="121">
        <v>146.85839999999999</v>
      </c>
      <c r="N102" s="121">
        <v>0</v>
      </c>
      <c r="O102" s="121">
        <v>0</v>
      </c>
      <c r="P102" s="121">
        <v>0</v>
      </c>
      <c r="Q102" s="110">
        <v>20.601954025505702</v>
      </c>
      <c r="R102" s="110">
        <v>15.687485979810928</v>
      </c>
      <c r="S102" s="161">
        <v>24.00435223765211</v>
      </c>
      <c r="T102" s="112">
        <v>101.03818338000001</v>
      </c>
      <c r="U102" s="121">
        <v>464.94065438000001</v>
      </c>
      <c r="V102" s="121">
        <v>0</v>
      </c>
      <c r="W102" s="121">
        <v>1668.6540048300001</v>
      </c>
      <c r="X102" s="121">
        <v>396.94</v>
      </c>
      <c r="Y102" s="121">
        <v>0</v>
      </c>
      <c r="Z102" s="121">
        <v>0</v>
      </c>
      <c r="AA102" s="121">
        <v>0</v>
      </c>
      <c r="AB102" s="112">
        <v>23.788035078035225</v>
      </c>
    </row>
    <row r="103" spans="1:28" ht="48" customHeight="1" x14ac:dyDescent="0.3">
      <c r="A103" s="105">
        <v>84</v>
      </c>
      <c r="B103" s="107" t="s">
        <v>246</v>
      </c>
      <c r="C103" s="121">
        <v>597.50649116</v>
      </c>
      <c r="D103" s="157">
        <v>248.71989173</v>
      </c>
      <c r="E103" s="151">
        <v>0.4162630789954011</v>
      </c>
      <c r="F103" s="121">
        <v>148.13949438</v>
      </c>
      <c r="G103" s="121">
        <v>100.58039735</v>
      </c>
      <c r="H103" s="121">
        <v>0</v>
      </c>
      <c r="I103" s="121">
        <v>0</v>
      </c>
      <c r="J103" s="121">
        <v>0</v>
      </c>
      <c r="K103" s="121"/>
      <c r="L103" s="121"/>
      <c r="M103" s="121">
        <v>148.13949438</v>
      </c>
      <c r="N103" s="121">
        <v>0</v>
      </c>
      <c r="O103" s="121">
        <v>0</v>
      </c>
      <c r="P103" s="121">
        <v>0</v>
      </c>
      <c r="Q103" s="110">
        <v>24.792951469431195</v>
      </c>
      <c r="R103" s="110">
        <v>24.792805874378672</v>
      </c>
      <c r="S103" s="161">
        <v>59.560774713111442</v>
      </c>
      <c r="T103" s="112">
        <v>348.78659943000002</v>
      </c>
      <c r="U103" s="121">
        <v>100.58039735</v>
      </c>
      <c r="V103" s="121">
        <v>0</v>
      </c>
      <c r="W103" s="121">
        <v>98.086600579999995</v>
      </c>
      <c r="X103" s="121">
        <v>59.669090240000003</v>
      </c>
      <c r="Y103" s="121">
        <v>0</v>
      </c>
      <c r="Z103" s="121">
        <v>0</v>
      </c>
      <c r="AA103" s="121">
        <v>0</v>
      </c>
      <c r="AB103" s="112">
        <v>60.833069845593791</v>
      </c>
    </row>
    <row r="104" spans="1:28" ht="48" customHeight="1" x14ac:dyDescent="0.3">
      <c r="A104" s="105">
        <v>85</v>
      </c>
      <c r="B104" s="107" t="s">
        <v>247</v>
      </c>
      <c r="C104" s="121">
        <v>119.32744005000001</v>
      </c>
      <c r="D104" s="157">
        <v>52.57807202</v>
      </c>
      <c r="E104" s="157"/>
      <c r="F104" s="121">
        <v>23.9712</v>
      </c>
      <c r="G104" s="121">
        <v>28.606872020000001</v>
      </c>
      <c r="H104" s="121">
        <v>0</v>
      </c>
      <c r="I104" s="121">
        <v>0</v>
      </c>
      <c r="J104" s="121">
        <v>0</v>
      </c>
      <c r="K104" s="121"/>
      <c r="L104" s="121"/>
      <c r="M104" s="121">
        <v>23.9712</v>
      </c>
      <c r="N104" s="121">
        <v>0</v>
      </c>
      <c r="O104" s="121">
        <v>0</v>
      </c>
      <c r="P104" s="121">
        <v>0</v>
      </c>
      <c r="Q104" s="110">
        <v>20.088589841494716</v>
      </c>
      <c r="R104" s="110">
        <v>20.088158887119754</v>
      </c>
      <c r="S104" s="161">
        <v>45.591629892556107</v>
      </c>
      <c r="T104" s="112">
        <v>66.749368030000014</v>
      </c>
      <c r="U104" s="121">
        <v>28.606872020000001</v>
      </c>
      <c r="V104" s="121">
        <v>0</v>
      </c>
      <c r="W104" s="121">
        <v>317.61811225999998</v>
      </c>
      <c r="X104" s="121">
        <v>104.49231226000001</v>
      </c>
      <c r="Y104" s="121">
        <v>0</v>
      </c>
      <c r="Z104" s="121">
        <v>0</v>
      </c>
      <c r="AA104" s="121">
        <v>0</v>
      </c>
      <c r="AB104" s="112">
        <v>32.89872593111545</v>
      </c>
    </row>
  </sheetData>
  <autoFilter ref="A10:AB104" xr:uid="{00000000-0009-0000-0000-000011000000}"/>
  <mergeCells count="32">
    <mergeCell ref="AA1:AB1"/>
    <mergeCell ref="A2:AB2"/>
    <mergeCell ref="A5:A9"/>
    <mergeCell ref="B5:B9"/>
    <mergeCell ref="C5:C8"/>
    <mergeCell ref="F5:H5"/>
    <mergeCell ref="I5:I8"/>
    <mergeCell ref="J5:J8"/>
    <mergeCell ref="M5:O5"/>
    <mergeCell ref="W5:W8"/>
    <mergeCell ref="X5:Z5"/>
    <mergeCell ref="AA5:AA8"/>
    <mergeCell ref="T6:T8"/>
    <mergeCell ref="U6:U8"/>
    <mergeCell ref="V6:V8"/>
    <mergeCell ref="X6:X8"/>
    <mergeCell ref="Y6:Y8"/>
    <mergeCell ref="Z6:Z8"/>
    <mergeCell ref="D5:D8"/>
    <mergeCell ref="AB5:AB8"/>
    <mergeCell ref="F6:F8"/>
    <mergeCell ref="G6:G8"/>
    <mergeCell ref="H6:H8"/>
    <mergeCell ref="M6:M8"/>
    <mergeCell ref="N6:N8"/>
    <mergeCell ref="O6:O8"/>
    <mergeCell ref="Q6:Q8"/>
    <mergeCell ref="R6:R8"/>
    <mergeCell ref="S6:S8"/>
    <mergeCell ref="P5:P8"/>
    <mergeCell ref="Q5:S5"/>
    <mergeCell ref="T5:V5"/>
  </mergeCells>
  <pageMargins left="0.31496062992125984" right="0.31496062992125984" top="0.35433070866141736" bottom="0.35433070866141736" header="0.31496062992125984" footer="0.31496062992125984"/>
  <pageSetup paperSize="8" scale="1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D103"/>
  <sheetViews>
    <sheetView view="pageBreakPreview" zoomScale="40" zoomScaleSheetLayoutView="40" workbookViewId="0">
      <selection activeCell="Q5" sqref="Q5:S5"/>
    </sheetView>
  </sheetViews>
  <sheetFormatPr defaultColWidth="9.140625" defaultRowHeight="33.75" x14ac:dyDescent="0.5"/>
  <cols>
    <col min="1" max="1" width="16.42578125" style="77" customWidth="1"/>
    <col min="2" max="2" width="107" style="77" customWidth="1"/>
    <col min="3" max="18" width="50.7109375" style="77" customWidth="1"/>
    <col min="19" max="16384" width="9.140625" style="77"/>
  </cols>
  <sheetData>
    <row r="1" spans="1:30" ht="121.5" customHeight="1" x14ac:dyDescent="0.5">
      <c r="A1" s="354" t="s">
        <v>248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</row>
    <row r="2" spans="1:30" ht="75" customHeight="1" x14ac:dyDescent="0.5">
      <c r="A2" s="356" t="s">
        <v>101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</row>
    <row r="3" spans="1:30" ht="45" customHeight="1" x14ac:dyDescent="0.5">
      <c r="A3" s="78" t="s">
        <v>254</v>
      </c>
    </row>
    <row r="4" spans="1:30" ht="48.75" customHeight="1" x14ac:dyDescent="0.5">
      <c r="A4" s="78"/>
    </row>
    <row r="5" spans="1:30" s="78" customFormat="1" ht="48.75" customHeight="1" x14ac:dyDescent="0.45">
      <c r="A5" s="357"/>
      <c r="B5" s="358" t="s">
        <v>2</v>
      </c>
      <c r="C5" s="359" t="s">
        <v>249</v>
      </c>
      <c r="D5" s="360"/>
      <c r="E5" s="360"/>
      <c r="F5" s="361"/>
      <c r="G5" s="361"/>
      <c r="H5" s="361"/>
      <c r="I5" s="361"/>
      <c r="J5" s="361"/>
      <c r="K5" s="357" t="s">
        <v>250</v>
      </c>
      <c r="L5" s="357"/>
      <c r="M5" s="357"/>
      <c r="N5" s="362"/>
      <c r="O5" s="362"/>
      <c r="P5" s="362"/>
      <c r="Q5" s="362"/>
      <c r="R5" s="362"/>
    </row>
    <row r="6" spans="1:30" s="78" customFormat="1" ht="48.75" customHeight="1" x14ac:dyDescent="0.45">
      <c r="A6" s="357"/>
      <c r="B6" s="358"/>
      <c r="C6" s="359" t="s">
        <v>4</v>
      </c>
      <c r="D6" s="363"/>
      <c r="E6" s="363"/>
      <c r="F6" s="363"/>
      <c r="G6" s="359" t="s">
        <v>17</v>
      </c>
      <c r="H6" s="363"/>
      <c r="I6" s="363"/>
      <c r="J6" s="363"/>
      <c r="K6" s="357" t="s">
        <v>4</v>
      </c>
      <c r="L6" s="364"/>
      <c r="M6" s="364"/>
      <c r="N6" s="364"/>
      <c r="O6" s="357" t="s">
        <v>17</v>
      </c>
      <c r="P6" s="364"/>
      <c r="Q6" s="364"/>
      <c r="R6" s="364"/>
    </row>
    <row r="7" spans="1:30" s="78" customFormat="1" ht="169.5" customHeight="1" x14ac:dyDescent="0.45">
      <c r="A7" s="357"/>
      <c r="B7" s="358"/>
      <c r="C7" s="79" t="s">
        <v>102</v>
      </c>
      <c r="D7" s="80" t="s">
        <v>103</v>
      </c>
      <c r="E7" s="79" t="s">
        <v>104</v>
      </c>
      <c r="F7" s="79" t="s">
        <v>105</v>
      </c>
      <c r="G7" s="79" t="s">
        <v>102</v>
      </c>
      <c r="H7" s="80" t="s">
        <v>103</v>
      </c>
      <c r="I7" s="79" t="s">
        <v>104</v>
      </c>
      <c r="J7" s="79" t="s">
        <v>105</v>
      </c>
      <c r="K7" s="15" t="s">
        <v>102</v>
      </c>
      <c r="L7" s="81" t="s">
        <v>103</v>
      </c>
      <c r="M7" s="15" t="s">
        <v>104</v>
      </c>
      <c r="N7" s="15" t="s">
        <v>105</v>
      </c>
      <c r="O7" s="15" t="s">
        <v>102</v>
      </c>
      <c r="P7" s="81" t="s">
        <v>103</v>
      </c>
      <c r="Q7" s="15" t="s">
        <v>104</v>
      </c>
      <c r="R7" s="15" t="s">
        <v>105</v>
      </c>
    </row>
    <row r="8" spans="1:30" s="78" customFormat="1" ht="36.75" customHeight="1" x14ac:dyDescent="0.45">
      <c r="A8" s="357"/>
      <c r="B8" s="358"/>
      <c r="C8" s="82" t="s">
        <v>8</v>
      </c>
      <c r="D8" s="83" t="s">
        <v>8</v>
      </c>
      <c r="E8" s="82" t="s">
        <v>8</v>
      </c>
      <c r="F8" s="82" t="s">
        <v>8</v>
      </c>
      <c r="G8" s="82" t="s">
        <v>22</v>
      </c>
      <c r="H8" s="83" t="s">
        <v>9</v>
      </c>
      <c r="I8" s="84" t="s">
        <v>9</v>
      </c>
      <c r="J8" s="84" t="s">
        <v>9</v>
      </c>
      <c r="K8" s="82" t="s">
        <v>8</v>
      </c>
      <c r="L8" s="83" t="s">
        <v>8</v>
      </c>
      <c r="M8" s="82" t="s">
        <v>8</v>
      </c>
      <c r="N8" s="82" t="s">
        <v>8</v>
      </c>
      <c r="O8" s="82" t="s">
        <v>22</v>
      </c>
      <c r="P8" s="83" t="s">
        <v>9</v>
      </c>
      <c r="Q8" s="82" t="s">
        <v>9</v>
      </c>
      <c r="R8" s="82" t="s">
        <v>9</v>
      </c>
    </row>
    <row r="9" spans="1:30" ht="39.75" customHeight="1" x14ac:dyDescent="0.5">
      <c r="A9" s="85">
        <v>1</v>
      </c>
      <c r="B9" s="85">
        <v>2</v>
      </c>
      <c r="C9" s="85">
        <v>3</v>
      </c>
      <c r="D9" s="85">
        <v>4</v>
      </c>
      <c r="E9" s="85">
        <v>5</v>
      </c>
      <c r="F9" s="85">
        <v>6</v>
      </c>
      <c r="G9" s="85">
        <v>7</v>
      </c>
      <c r="H9" s="85">
        <v>8</v>
      </c>
      <c r="I9" s="85">
        <v>9</v>
      </c>
      <c r="J9" s="85">
        <v>10</v>
      </c>
      <c r="K9" s="85">
        <v>11</v>
      </c>
      <c r="L9" s="85">
        <v>12</v>
      </c>
      <c r="M9" s="85">
        <v>13</v>
      </c>
      <c r="N9" s="85">
        <v>14</v>
      </c>
      <c r="O9" s="85">
        <v>15</v>
      </c>
      <c r="P9" s="85">
        <v>16</v>
      </c>
      <c r="Q9" s="85">
        <v>17</v>
      </c>
      <c r="R9" s="85">
        <v>18</v>
      </c>
    </row>
    <row r="10" spans="1:30" ht="35.1" customHeight="1" x14ac:dyDescent="0.5">
      <c r="A10" s="86"/>
      <c r="B10" s="87" t="s">
        <v>11</v>
      </c>
      <c r="C10" s="88">
        <f t="shared" ref="C10:R10" si="0">SUM(C11,C30,C42,C51,C59,C74,C81,C92)</f>
        <v>10780.400000000001</v>
      </c>
      <c r="D10" s="88">
        <f t="shared" si="0"/>
        <v>10723.99</v>
      </c>
      <c r="E10" s="88">
        <f t="shared" si="0"/>
        <v>10687.39</v>
      </c>
      <c r="F10" s="88">
        <f t="shared" si="0"/>
        <v>36.61</v>
      </c>
      <c r="G10" s="88">
        <f t="shared" si="0"/>
        <v>686.43999999999983</v>
      </c>
      <c r="H10" s="88">
        <f t="shared" si="0"/>
        <v>682.61</v>
      </c>
      <c r="I10" s="89">
        <f t="shared" si="0"/>
        <v>679.71</v>
      </c>
      <c r="J10" s="88">
        <f t="shared" si="0"/>
        <v>2.9</v>
      </c>
      <c r="K10" s="88">
        <f t="shared" si="0"/>
        <v>225.68</v>
      </c>
      <c r="L10" s="88">
        <f t="shared" si="0"/>
        <v>203.01999999999998</v>
      </c>
      <c r="M10" s="88">
        <f t="shared" si="0"/>
        <v>183.67000000000002</v>
      </c>
      <c r="N10" s="88">
        <f t="shared" si="0"/>
        <v>25.91</v>
      </c>
      <c r="O10" s="88">
        <f t="shared" si="0"/>
        <v>13.580000000000002</v>
      </c>
      <c r="P10" s="88">
        <f t="shared" si="0"/>
        <v>13.2</v>
      </c>
      <c r="Q10" s="88">
        <f t="shared" si="0"/>
        <v>10.919999999999998</v>
      </c>
      <c r="R10" s="88">
        <f t="shared" si="0"/>
        <v>2.04</v>
      </c>
    </row>
    <row r="11" spans="1:30" ht="35.1" customHeight="1" x14ac:dyDescent="0.5">
      <c r="A11" s="90"/>
      <c r="B11" s="87" t="s">
        <v>155</v>
      </c>
      <c r="C11" s="88">
        <f t="shared" ref="C11:R11" si="1">SUM(C12:C29)</f>
        <v>1794.1999999999998</v>
      </c>
      <c r="D11" s="88">
        <f t="shared" si="1"/>
        <v>1790.2199999999998</v>
      </c>
      <c r="E11" s="88">
        <f t="shared" si="1"/>
        <v>1790.2199999999998</v>
      </c>
      <c r="F11" s="88">
        <f t="shared" si="1"/>
        <v>0</v>
      </c>
      <c r="G11" s="88">
        <f t="shared" si="1"/>
        <v>108.75</v>
      </c>
      <c r="H11" s="88">
        <f t="shared" si="1"/>
        <v>108.56000000000003</v>
      </c>
      <c r="I11" s="89">
        <f t="shared" si="1"/>
        <v>108.56000000000003</v>
      </c>
      <c r="J11" s="89">
        <f t="shared" si="1"/>
        <v>0</v>
      </c>
      <c r="K11" s="88">
        <f t="shared" si="1"/>
        <v>3.36</v>
      </c>
      <c r="L11" s="88">
        <f t="shared" si="1"/>
        <v>2.96</v>
      </c>
      <c r="M11" s="88">
        <f t="shared" si="1"/>
        <v>2.96</v>
      </c>
      <c r="N11" s="88">
        <f t="shared" si="1"/>
        <v>0</v>
      </c>
      <c r="O11" s="88">
        <f t="shared" si="1"/>
        <v>0.18</v>
      </c>
      <c r="P11" s="88">
        <f t="shared" si="1"/>
        <v>0.2</v>
      </c>
      <c r="Q11" s="88">
        <f t="shared" si="1"/>
        <v>0.2</v>
      </c>
      <c r="R11" s="88">
        <f t="shared" si="1"/>
        <v>0</v>
      </c>
    </row>
    <row r="12" spans="1:30" ht="35.1" customHeight="1" x14ac:dyDescent="0.5">
      <c r="A12" s="91">
        <v>1</v>
      </c>
      <c r="B12" s="92" t="s">
        <v>156</v>
      </c>
      <c r="C12" s="93">
        <v>97.08</v>
      </c>
      <c r="D12" s="93">
        <v>97</v>
      </c>
      <c r="E12" s="93">
        <v>97</v>
      </c>
      <c r="F12" s="93">
        <v>0</v>
      </c>
      <c r="G12" s="93">
        <v>5.96</v>
      </c>
      <c r="H12" s="93">
        <v>5.97</v>
      </c>
      <c r="I12" s="94">
        <v>5.97</v>
      </c>
      <c r="J12" s="94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93">
        <v>0</v>
      </c>
    </row>
    <row r="13" spans="1:30" ht="35.1" customHeight="1" x14ac:dyDescent="0.5">
      <c r="A13" s="91">
        <v>2</v>
      </c>
      <c r="B13" s="92" t="s">
        <v>157</v>
      </c>
      <c r="C13" s="93">
        <v>51.99</v>
      </c>
      <c r="D13" s="93">
        <v>51.85</v>
      </c>
      <c r="E13" s="93">
        <v>51.85</v>
      </c>
      <c r="F13" s="93">
        <v>0</v>
      </c>
      <c r="G13" s="93">
        <v>3.48</v>
      </c>
      <c r="H13" s="93">
        <v>3.47</v>
      </c>
      <c r="I13" s="94">
        <v>3.47</v>
      </c>
      <c r="J13" s="94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</row>
    <row r="14" spans="1:30" ht="35.1" customHeight="1" x14ac:dyDescent="0.5">
      <c r="A14" s="91">
        <v>3</v>
      </c>
      <c r="B14" s="92" t="s">
        <v>158</v>
      </c>
      <c r="C14" s="93">
        <v>48.82</v>
      </c>
      <c r="D14" s="93">
        <v>48.79</v>
      </c>
      <c r="E14" s="93">
        <v>48.79</v>
      </c>
      <c r="F14" s="93">
        <v>0</v>
      </c>
      <c r="G14" s="93">
        <v>3</v>
      </c>
      <c r="H14" s="93">
        <v>3</v>
      </c>
      <c r="I14" s="94">
        <v>3</v>
      </c>
      <c r="J14" s="94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</row>
    <row r="15" spans="1:30" ht="35.1" customHeight="1" x14ac:dyDescent="0.5">
      <c r="A15" s="91">
        <v>4</v>
      </c>
      <c r="B15" s="92" t="s">
        <v>159</v>
      </c>
      <c r="C15" s="93">
        <v>148.75</v>
      </c>
      <c r="D15" s="93">
        <v>148.72999999999999</v>
      </c>
      <c r="E15" s="93">
        <v>148.72999999999999</v>
      </c>
      <c r="F15" s="93">
        <v>0</v>
      </c>
      <c r="G15" s="93">
        <v>8.5500000000000007</v>
      </c>
      <c r="H15" s="93">
        <v>8.5500000000000007</v>
      </c>
      <c r="I15" s="94">
        <v>8.5500000000000007</v>
      </c>
      <c r="J15" s="94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AA15" s="95"/>
      <c r="AB15" s="95"/>
      <c r="AC15" s="95"/>
      <c r="AD15" s="95"/>
    </row>
    <row r="16" spans="1:30" ht="35.1" customHeight="1" x14ac:dyDescent="0.5">
      <c r="A16" s="91">
        <v>5</v>
      </c>
      <c r="B16" s="92" t="s">
        <v>160</v>
      </c>
      <c r="C16" s="93">
        <v>17.52</v>
      </c>
      <c r="D16" s="93">
        <v>17.52</v>
      </c>
      <c r="E16" s="93">
        <v>17.52</v>
      </c>
      <c r="F16" s="93">
        <v>0</v>
      </c>
      <c r="G16" s="93">
        <v>2.16</v>
      </c>
      <c r="H16" s="93">
        <v>2.16</v>
      </c>
      <c r="I16" s="94">
        <v>2.16</v>
      </c>
      <c r="J16" s="94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3">
        <v>0</v>
      </c>
      <c r="AA16" s="95"/>
      <c r="AB16" s="95"/>
      <c r="AC16" s="95"/>
      <c r="AD16" s="95"/>
    </row>
    <row r="17" spans="1:30" ht="35.1" customHeight="1" x14ac:dyDescent="0.5">
      <c r="A17" s="91">
        <v>6</v>
      </c>
      <c r="B17" s="92" t="s">
        <v>161</v>
      </c>
      <c r="C17" s="93">
        <v>80.790000000000006</v>
      </c>
      <c r="D17" s="93">
        <v>80.13</v>
      </c>
      <c r="E17" s="93">
        <v>80.13</v>
      </c>
      <c r="F17" s="93">
        <v>0</v>
      </c>
      <c r="G17" s="93">
        <v>4.76</v>
      </c>
      <c r="H17" s="93">
        <v>4.75</v>
      </c>
      <c r="I17" s="94">
        <v>4.75</v>
      </c>
      <c r="J17" s="94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  <c r="AA17" s="95"/>
      <c r="AB17" s="95"/>
      <c r="AC17" s="95"/>
      <c r="AD17" s="95"/>
    </row>
    <row r="18" spans="1:30" ht="35.1" customHeight="1" x14ac:dyDescent="0.5">
      <c r="A18" s="91">
        <v>7</v>
      </c>
      <c r="B18" s="92" t="s">
        <v>162</v>
      </c>
      <c r="C18" s="93">
        <v>129.91999999999999</v>
      </c>
      <c r="D18" s="93">
        <v>129.91999999999999</v>
      </c>
      <c r="E18" s="93">
        <v>129.91999999999999</v>
      </c>
      <c r="F18" s="93">
        <v>0</v>
      </c>
      <c r="G18" s="93">
        <v>8.33</v>
      </c>
      <c r="H18" s="93">
        <v>8.33</v>
      </c>
      <c r="I18" s="94">
        <v>8.33</v>
      </c>
      <c r="J18" s="94">
        <v>0</v>
      </c>
      <c r="K18" s="93">
        <v>3.36</v>
      </c>
      <c r="L18" s="93">
        <v>2.96</v>
      </c>
      <c r="M18" s="93">
        <v>2.96</v>
      </c>
      <c r="N18" s="93">
        <v>0</v>
      </c>
      <c r="O18" s="93">
        <v>0.18</v>
      </c>
      <c r="P18" s="93">
        <v>0.2</v>
      </c>
      <c r="Q18" s="93">
        <v>0.2</v>
      </c>
      <c r="R18" s="93">
        <v>0</v>
      </c>
      <c r="AA18" s="95"/>
      <c r="AB18" s="95"/>
      <c r="AC18" s="95"/>
      <c r="AD18" s="95"/>
    </row>
    <row r="19" spans="1:30" ht="35.1" customHeight="1" x14ac:dyDescent="0.5">
      <c r="A19" s="91">
        <v>8</v>
      </c>
      <c r="B19" s="92" t="s">
        <v>163</v>
      </c>
      <c r="C19" s="93">
        <v>74.31</v>
      </c>
      <c r="D19" s="93">
        <v>73.95</v>
      </c>
      <c r="E19" s="93">
        <v>73.95</v>
      </c>
      <c r="F19" s="93">
        <v>0</v>
      </c>
      <c r="G19" s="93">
        <v>4.6500000000000004</v>
      </c>
      <c r="H19" s="93">
        <v>4.6100000000000003</v>
      </c>
      <c r="I19" s="94">
        <v>4.6100000000000003</v>
      </c>
      <c r="J19" s="94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3">
        <v>0</v>
      </c>
      <c r="AA19" s="95"/>
      <c r="AB19" s="95"/>
      <c r="AC19" s="96"/>
      <c r="AD19" s="95"/>
    </row>
    <row r="20" spans="1:30" ht="35.1" customHeight="1" x14ac:dyDescent="0.5">
      <c r="A20" s="91">
        <v>9</v>
      </c>
      <c r="B20" s="92" t="s">
        <v>164</v>
      </c>
      <c r="C20" s="93">
        <v>21.15</v>
      </c>
      <c r="D20" s="93">
        <v>21.15</v>
      </c>
      <c r="E20" s="93">
        <v>21.15</v>
      </c>
      <c r="F20" s="93">
        <v>0</v>
      </c>
      <c r="G20" s="93">
        <v>1.29</v>
      </c>
      <c r="H20" s="93">
        <v>1.3</v>
      </c>
      <c r="I20" s="94">
        <v>1.3</v>
      </c>
      <c r="J20" s="94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AA20" s="95"/>
      <c r="AB20" s="95"/>
      <c r="AC20" s="95"/>
      <c r="AD20" s="95"/>
    </row>
    <row r="21" spans="1:30" ht="35.1" customHeight="1" x14ac:dyDescent="0.5">
      <c r="A21" s="91">
        <v>10</v>
      </c>
      <c r="B21" s="92" t="s">
        <v>165</v>
      </c>
      <c r="C21" s="93">
        <v>67.98</v>
      </c>
      <c r="D21" s="93">
        <v>67.98</v>
      </c>
      <c r="E21" s="93">
        <v>67.98</v>
      </c>
      <c r="F21" s="93">
        <v>0</v>
      </c>
      <c r="G21" s="93">
        <v>4.09</v>
      </c>
      <c r="H21" s="93">
        <v>4.09</v>
      </c>
      <c r="I21" s="94">
        <v>4.09</v>
      </c>
      <c r="J21" s="94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93">
        <v>0</v>
      </c>
      <c r="AA21" s="95"/>
      <c r="AB21" s="95"/>
      <c r="AC21" s="95"/>
      <c r="AD21" s="95"/>
    </row>
    <row r="22" spans="1:30" ht="34.5" customHeight="1" x14ac:dyDescent="0.5">
      <c r="A22" s="91">
        <v>11</v>
      </c>
      <c r="B22" s="92" t="s">
        <v>166</v>
      </c>
      <c r="C22" s="93">
        <v>225.35</v>
      </c>
      <c r="D22" s="93">
        <v>224.02</v>
      </c>
      <c r="E22" s="93">
        <v>224.02</v>
      </c>
      <c r="F22" s="93">
        <v>0</v>
      </c>
      <c r="G22" s="93">
        <v>14.36</v>
      </c>
      <c r="H22" s="93">
        <v>14.29</v>
      </c>
      <c r="I22" s="94">
        <v>14.29</v>
      </c>
      <c r="J22" s="94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93">
        <v>0</v>
      </c>
    </row>
    <row r="23" spans="1:30" ht="35.1" customHeight="1" x14ac:dyDescent="0.5">
      <c r="A23" s="91">
        <v>12</v>
      </c>
      <c r="B23" s="92" t="s">
        <v>167</v>
      </c>
      <c r="C23" s="93">
        <v>27.54</v>
      </c>
      <c r="D23" s="93">
        <v>27.54</v>
      </c>
      <c r="E23" s="93">
        <v>27.54</v>
      </c>
      <c r="F23" s="93">
        <v>0</v>
      </c>
      <c r="G23" s="93">
        <v>1.88</v>
      </c>
      <c r="H23" s="93">
        <v>1.88</v>
      </c>
      <c r="I23" s="94">
        <v>1.88</v>
      </c>
      <c r="J23" s="94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93">
        <v>0</v>
      </c>
    </row>
    <row r="24" spans="1:30" ht="35.1" customHeight="1" x14ac:dyDescent="0.5">
      <c r="A24" s="91">
        <v>13</v>
      </c>
      <c r="B24" s="92" t="s">
        <v>168</v>
      </c>
      <c r="C24" s="97">
        <v>106.26</v>
      </c>
      <c r="D24" s="93">
        <v>105.91</v>
      </c>
      <c r="E24" s="93">
        <v>105.91</v>
      </c>
      <c r="F24" s="93">
        <v>0</v>
      </c>
      <c r="G24" s="97">
        <v>6.43</v>
      </c>
      <c r="H24" s="93">
        <v>6.41</v>
      </c>
      <c r="I24" s="94">
        <v>6.41</v>
      </c>
      <c r="J24" s="94">
        <v>0</v>
      </c>
      <c r="K24" s="93">
        <v>0</v>
      </c>
      <c r="L24" s="93">
        <v>0</v>
      </c>
      <c r="M24" s="93">
        <v>0</v>
      </c>
      <c r="N24" s="93">
        <v>0</v>
      </c>
      <c r="O24" s="93">
        <v>0</v>
      </c>
      <c r="P24" s="93">
        <v>0</v>
      </c>
      <c r="Q24" s="93">
        <v>0</v>
      </c>
      <c r="R24" s="93">
        <v>0</v>
      </c>
    </row>
    <row r="25" spans="1:30" ht="35.1" customHeight="1" x14ac:dyDescent="0.5">
      <c r="A25" s="91">
        <v>14</v>
      </c>
      <c r="B25" s="92" t="s">
        <v>169</v>
      </c>
      <c r="C25" s="93">
        <v>56.04</v>
      </c>
      <c r="D25" s="93">
        <v>56.04</v>
      </c>
      <c r="E25" s="93">
        <v>56.04</v>
      </c>
      <c r="F25" s="93">
        <v>0</v>
      </c>
      <c r="G25" s="93">
        <v>2.81</v>
      </c>
      <c r="H25" s="93">
        <v>2.81</v>
      </c>
      <c r="I25" s="94">
        <v>2.81</v>
      </c>
      <c r="J25" s="94">
        <v>0</v>
      </c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3">
        <v>0</v>
      </c>
      <c r="R25" s="93">
        <v>0</v>
      </c>
    </row>
    <row r="26" spans="1:30" ht="35.1" customHeight="1" x14ac:dyDescent="0.5">
      <c r="A26" s="91">
        <v>15</v>
      </c>
      <c r="B26" s="92" t="s">
        <v>170</v>
      </c>
      <c r="C26" s="93">
        <v>42.55</v>
      </c>
      <c r="D26" s="93">
        <v>41.98</v>
      </c>
      <c r="E26" s="93">
        <v>41.98</v>
      </c>
      <c r="F26" s="93">
        <v>0</v>
      </c>
      <c r="G26" s="93">
        <v>2.72</v>
      </c>
      <c r="H26" s="93">
        <v>2.68</v>
      </c>
      <c r="I26" s="94">
        <v>2.68</v>
      </c>
      <c r="J26" s="94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3">
        <v>0</v>
      </c>
      <c r="R26" s="93">
        <v>0</v>
      </c>
    </row>
    <row r="27" spans="1:30" ht="35.1" customHeight="1" x14ac:dyDescent="0.5">
      <c r="A27" s="91">
        <v>16</v>
      </c>
      <c r="B27" s="92" t="s">
        <v>171</v>
      </c>
      <c r="C27" s="93">
        <v>140.1</v>
      </c>
      <c r="D27" s="93">
        <v>139.76</v>
      </c>
      <c r="E27" s="93">
        <v>139.76</v>
      </c>
      <c r="F27" s="93">
        <v>0</v>
      </c>
      <c r="G27" s="93">
        <v>8.19</v>
      </c>
      <c r="H27" s="93">
        <v>8.18</v>
      </c>
      <c r="I27" s="94">
        <v>8.18</v>
      </c>
      <c r="J27" s="94">
        <v>0</v>
      </c>
      <c r="K27" s="93">
        <v>0</v>
      </c>
      <c r="L27" s="93">
        <v>0</v>
      </c>
      <c r="M27" s="93">
        <v>0</v>
      </c>
      <c r="N27" s="93">
        <v>0</v>
      </c>
      <c r="O27" s="93">
        <v>0</v>
      </c>
      <c r="P27" s="93">
        <v>0</v>
      </c>
      <c r="Q27" s="93">
        <v>0</v>
      </c>
      <c r="R27" s="93">
        <v>0</v>
      </c>
    </row>
    <row r="28" spans="1:30" ht="35.1" customHeight="1" x14ac:dyDescent="0.5">
      <c r="A28" s="91">
        <v>17</v>
      </c>
      <c r="B28" s="92" t="s">
        <v>172</v>
      </c>
      <c r="C28" s="93">
        <v>321.16000000000003</v>
      </c>
      <c r="D28" s="93">
        <v>321.06</v>
      </c>
      <c r="E28" s="93">
        <v>321.06</v>
      </c>
      <c r="F28" s="93">
        <v>0</v>
      </c>
      <c r="G28" s="93">
        <v>16.97</v>
      </c>
      <c r="H28" s="93">
        <v>16.96</v>
      </c>
      <c r="I28" s="94">
        <v>16.96</v>
      </c>
      <c r="J28" s="94">
        <v>0</v>
      </c>
      <c r="K28" s="93">
        <v>0</v>
      </c>
      <c r="L28" s="93">
        <v>0</v>
      </c>
      <c r="M28" s="93">
        <v>0</v>
      </c>
      <c r="N28" s="93">
        <v>0</v>
      </c>
      <c r="O28" s="93">
        <v>0</v>
      </c>
      <c r="P28" s="93">
        <v>0</v>
      </c>
      <c r="Q28" s="93">
        <v>0</v>
      </c>
      <c r="R28" s="93">
        <v>0</v>
      </c>
    </row>
    <row r="29" spans="1:30" ht="35.1" customHeight="1" x14ac:dyDescent="0.5">
      <c r="A29" s="91">
        <v>18</v>
      </c>
      <c r="B29" s="92" t="s">
        <v>173</v>
      </c>
      <c r="C29" s="93">
        <v>136.88999999999999</v>
      </c>
      <c r="D29" s="93">
        <v>136.88999999999999</v>
      </c>
      <c r="E29" s="93">
        <v>136.88999999999999</v>
      </c>
      <c r="F29" s="93">
        <v>0</v>
      </c>
      <c r="G29" s="93">
        <v>9.1199999999999992</v>
      </c>
      <c r="H29" s="93">
        <v>9.1199999999999992</v>
      </c>
      <c r="I29" s="94">
        <v>9.1199999999999992</v>
      </c>
      <c r="J29" s="94">
        <v>0</v>
      </c>
      <c r="K29" s="93">
        <v>0</v>
      </c>
      <c r="L29" s="93">
        <v>0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3">
        <v>0</v>
      </c>
    </row>
    <row r="30" spans="1:30" ht="35.1" customHeight="1" x14ac:dyDescent="0.5">
      <c r="A30" s="98"/>
      <c r="B30" s="99" t="s">
        <v>174</v>
      </c>
      <c r="C30" s="88">
        <f t="shared" ref="C30:R30" si="2">SUM(C31:C41)</f>
        <v>1140.4800000000002</v>
      </c>
      <c r="D30" s="88">
        <f t="shared" si="2"/>
        <v>1136.7199999999998</v>
      </c>
      <c r="E30" s="88">
        <f t="shared" si="2"/>
        <v>1136.7199999999998</v>
      </c>
      <c r="F30" s="88">
        <f t="shared" si="2"/>
        <v>0</v>
      </c>
      <c r="G30" s="88">
        <f t="shared" si="2"/>
        <v>70.31</v>
      </c>
      <c r="H30" s="88">
        <f t="shared" si="2"/>
        <v>70.19</v>
      </c>
      <c r="I30" s="89">
        <f t="shared" si="2"/>
        <v>70.19</v>
      </c>
      <c r="J30" s="89">
        <f t="shared" si="2"/>
        <v>0</v>
      </c>
      <c r="K30" s="88">
        <f t="shared" si="2"/>
        <v>67.650000000000006</v>
      </c>
      <c r="L30" s="88">
        <f t="shared" si="2"/>
        <v>51.95</v>
      </c>
      <c r="M30" s="88">
        <f t="shared" si="2"/>
        <v>51.95</v>
      </c>
      <c r="N30" s="88">
        <f t="shared" si="2"/>
        <v>0</v>
      </c>
      <c r="O30" s="88">
        <f t="shared" si="2"/>
        <v>3.05</v>
      </c>
      <c r="P30" s="88">
        <f t="shared" si="2"/>
        <v>2.65</v>
      </c>
      <c r="Q30" s="88">
        <f t="shared" si="2"/>
        <v>2.65</v>
      </c>
      <c r="R30" s="88">
        <f t="shared" si="2"/>
        <v>0</v>
      </c>
    </row>
    <row r="31" spans="1:30" ht="35.1" customHeight="1" x14ac:dyDescent="0.5">
      <c r="A31" s="91">
        <v>19</v>
      </c>
      <c r="B31" s="92" t="s">
        <v>175</v>
      </c>
      <c r="C31" s="93">
        <v>265.91000000000003</v>
      </c>
      <c r="D31" s="93">
        <v>263.76</v>
      </c>
      <c r="E31" s="93">
        <v>263.76</v>
      </c>
      <c r="F31" s="93">
        <v>0</v>
      </c>
      <c r="G31" s="93">
        <v>15.74</v>
      </c>
      <c r="H31" s="93">
        <v>15.63</v>
      </c>
      <c r="I31" s="94">
        <v>15.63</v>
      </c>
      <c r="J31" s="94">
        <v>0</v>
      </c>
      <c r="K31" s="93">
        <v>4.51</v>
      </c>
      <c r="L31" s="93">
        <v>3.74</v>
      </c>
      <c r="M31" s="93">
        <v>3.74</v>
      </c>
      <c r="N31" s="93">
        <v>0</v>
      </c>
      <c r="O31" s="93">
        <v>0.24</v>
      </c>
      <c r="P31" s="93">
        <v>0.21</v>
      </c>
      <c r="Q31" s="93">
        <v>0.21</v>
      </c>
      <c r="R31" s="93">
        <v>0</v>
      </c>
    </row>
    <row r="32" spans="1:30" ht="35.1" customHeight="1" x14ac:dyDescent="0.5">
      <c r="A32" s="91">
        <v>20</v>
      </c>
      <c r="B32" s="92" t="s">
        <v>176</v>
      </c>
      <c r="C32" s="93">
        <v>163.62</v>
      </c>
      <c r="D32" s="93">
        <v>162.88999999999999</v>
      </c>
      <c r="E32" s="93">
        <v>162.88999999999999</v>
      </c>
      <c r="F32" s="93">
        <v>0</v>
      </c>
      <c r="G32" s="93">
        <v>10.14</v>
      </c>
      <c r="H32" s="93">
        <v>10.14</v>
      </c>
      <c r="I32" s="94">
        <v>10.14</v>
      </c>
      <c r="J32" s="94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93">
        <v>0</v>
      </c>
    </row>
    <row r="33" spans="1:18" ht="35.1" customHeight="1" x14ac:dyDescent="0.5">
      <c r="A33" s="91">
        <v>21</v>
      </c>
      <c r="B33" s="92" t="s">
        <v>177</v>
      </c>
      <c r="C33" s="93">
        <v>41.1</v>
      </c>
      <c r="D33" s="93">
        <v>41.1</v>
      </c>
      <c r="E33" s="93">
        <v>41.1</v>
      </c>
      <c r="F33" s="93">
        <v>0</v>
      </c>
      <c r="G33" s="93">
        <v>4.1399999999999997</v>
      </c>
      <c r="H33" s="93">
        <v>4.1399999999999997</v>
      </c>
      <c r="I33" s="94">
        <v>4.1399999999999997</v>
      </c>
      <c r="J33" s="94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93">
        <v>0</v>
      </c>
    </row>
    <row r="34" spans="1:18" ht="35.1" customHeight="1" x14ac:dyDescent="0.5">
      <c r="A34" s="91">
        <v>22</v>
      </c>
      <c r="B34" s="92" t="s">
        <v>178</v>
      </c>
      <c r="C34" s="93">
        <v>42.94</v>
      </c>
      <c r="D34" s="93">
        <v>42.99</v>
      </c>
      <c r="E34" s="93">
        <v>42.99</v>
      </c>
      <c r="F34" s="93">
        <v>0</v>
      </c>
      <c r="G34" s="93">
        <v>2.86</v>
      </c>
      <c r="H34" s="93">
        <v>2.86</v>
      </c>
      <c r="I34" s="94">
        <v>2.86</v>
      </c>
      <c r="J34" s="94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93">
        <v>0</v>
      </c>
    </row>
    <row r="35" spans="1:18" ht="35.1" customHeight="1" x14ac:dyDescent="0.5">
      <c r="A35" s="91">
        <v>23</v>
      </c>
      <c r="B35" s="92" t="s">
        <v>179</v>
      </c>
      <c r="C35" s="93">
        <v>187.3</v>
      </c>
      <c r="D35" s="93">
        <v>187.3</v>
      </c>
      <c r="E35" s="93">
        <v>187.3</v>
      </c>
      <c r="F35" s="93">
        <v>0</v>
      </c>
      <c r="G35" s="93">
        <v>12.01</v>
      </c>
      <c r="H35" s="93">
        <v>12.01</v>
      </c>
      <c r="I35" s="94">
        <v>12.01</v>
      </c>
      <c r="J35" s="94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3">
        <v>0</v>
      </c>
      <c r="R35" s="93">
        <v>0</v>
      </c>
    </row>
    <row r="36" spans="1:18" ht="35.1" customHeight="1" x14ac:dyDescent="0.5">
      <c r="A36" s="91">
        <v>24</v>
      </c>
      <c r="B36" s="92" t="s">
        <v>180</v>
      </c>
      <c r="C36" s="93">
        <v>62.39</v>
      </c>
      <c r="D36" s="93">
        <v>62.39</v>
      </c>
      <c r="E36" s="93">
        <v>62.39</v>
      </c>
      <c r="F36" s="93">
        <v>0</v>
      </c>
      <c r="G36" s="93">
        <v>3.32</v>
      </c>
      <c r="H36" s="93">
        <v>3.32</v>
      </c>
      <c r="I36" s="94">
        <v>3.32</v>
      </c>
      <c r="J36" s="94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3">
        <v>0</v>
      </c>
      <c r="R36" s="93">
        <v>0</v>
      </c>
    </row>
    <row r="37" spans="1:18" ht="35.1" customHeight="1" x14ac:dyDescent="0.5">
      <c r="A37" s="91">
        <v>25</v>
      </c>
      <c r="B37" s="92" t="s">
        <v>181</v>
      </c>
      <c r="C37" s="93">
        <v>1.35</v>
      </c>
      <c r="D37" s="93">
        <v>1.35</v>
      </c>
      <c r="E37" s="93">
        <v>1.35</v>
      </c>
      <c r="F37" s="93">
        <v>0</v>
      </c>
      <c r="G37" s="93">
        <v>0.08</v>
      </c>
      <c r="H37" s="93">
        <v>0.08</v>
      </c>
      <c r="I37" s="94">
        <v>0.08</v>
      </c>
      <c r="J37" s="94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</row>
    <row r="38" spans="1:18" ht="35.1" customHeight="1" x14ac:dyDescent="0.5">
      <c r="A38" s="91">
        <v>26</v>
      </c>
      <c r="B38" s="92" t="s">
        <v>182</v>
      </c>
      <c r="C38" s="93">
        <v>51.93</v>
      </c>
      <c r="D38" s="93">
        <v>51.93</v>
      </c>
      <c r="E38" s="93">
        <v>51.93</v>
      </c>
      <c r="F38" s="93">
        <v>0</v>
      </c>
      <c r="G38" s="93">
        <v>2.96</v>
      </c>
      <c r="H38" s="93">
        <v>2.96</v>
      </c>
      <c r="I38" s="94">
        <v>2.96</v>
      </c>
      <c r="J38" s="94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3">
        <v>0</v>
      </c>
    </row>
    <row r="39" spans="1:18" ht="35.1" customHeight="1" x14ac:dyDescent="0.5">
      <c r="A39" s="91">
        <v>27</v>
      </c>
      <c r="B39" s="92" t="s">
        <v>183</v>
      </c>
      <c r="C39" s="93">
        <v>49.82</v>
      </c>
      <c r="D39" s="93">
        <v>49.69</v>
      </c>
      <c r="E39" s="93">
        <v>49.69</v>
      </c>
      <c r="F39" s="93">
        <v>0</v>
      </c>
      <c r="G39" s="93">
        <v>3.42</v>
      </c>
      <c r="H39" s="93">
        <v>3.42</v>
      </c>
      <c r="I39" s="94">
        <v>3.42</v>
      </c>
      <c r="J39" s="94">
        <v>0</v>
      </c>
      <c r="K39" s="93">
        <v>4.87</v>
      </c>
      <c r="L39" s="93">
        <v>4.08</v>
      </c>
      <c r="M39" s="93">
        <v>4.08</v>
      </c>
      <c r="N39" s="93">
        <v>0</v>
      </c>
      <c r="O39" s="93">
        <v>0.23</v>
      </c>
      <c r="P39" s="93">
        <v>0.24</v>
      </c>
      <c r="Q39" s="93">
        <v>0.24</v>
      </c>
      <c r="R39" s="93">
        <v>0</v>
      </c>
    </row>
    <row r="40" spans="1:18" ht="35.1" customHeight="1" x14ac:dyDescent="0.5">
      <c r="A40" s="91">
        <v>28</v>
      </c>
      <c r="B40" s="92" t="s">
        <v>184</v>
      </c>
      <c r="C40" s="93">
        <v>118.93</v>
      </c>
      <c r="D40" s="93">
        <v>117.83</v>
      </c>
      <c r="E40" s="93">
        <v>117.83</v>
      </c>
      <c r="F40" s="93">
        <v>0</v>
      </c>
      <c r="G40" s="93">
        <v>7.13</v>
      </c>
      <c r="H40" s="93">
        <v>7.14</v>
      </c>
      <c r="I40" s="94">
        <v>7.14</v>
      </c>
      <c r="J40" s="94">
        <v>0</v>
      </c>
      <c r="K40" s="93">
        <v>24.49</v>
      </c>
      <c r="L40" s="93">
        <v>23.37</v>
      </c>
      <c r="M40" s="93">
        <v>23.37</v>
      </c>
      <c r="N40" s="93">
        <v>0</v>
      </c>
      <c r="O40" s="93">
        <v>1.32</v>
      </c>
      <c r="P40" s="93">
        <v>1.24</v>
      </c>
      <c r="Q40" s="93">
        <v>1.24</v>
      </c>
      <c r="R40" s="93">
        <v>0</v>
      </c>
    </row>
    <row r="41" spans="1:18" ht="35.1" customHeight="1" x14ac:dyDescent="0.5">
      <c r="A41" s="91">
        <v>29</v>
      </c>
      <c r="B41" s="92" t="s">
        <v>185</v>
      </c>
      <c r="C41" s="93">
        <v>155.19</v>
      </c>
      <c r="D41" s="93">
        <v>155.49</v>
      </c>
      <c r="E41" s="93">
        <v>155.49</v>
      </c>
      <c r="F41" s="93">
        <v>0</v>
      </c>
      <c r="G41" s="93">
        <v>8.51</v>
      </c>
      <c r="H41" s="93">
        <v>8.49</v>
      </c>
      <c r="I41" s="94">
        <v>8.49</v>
      </c>
      <c r="J41" s="94">
        <v>0</v>
      </c>
      <c r="K41" s="93">
        <v>33.78</v>
      </c>
      <c r="L41" s="93">
        <v>20.76</v>
      </c>
      <c r="M41" s="93">
        <v>20.76</v>
      </c>
      <c r="N41" s="93">
        <v>0</v>
      </c>
      <c r="O41" s="93">
        <v>1.26</v>
      </c>
      <c r="P41" s="93">
        <v>0.96</v>
      </c>
      <c r="Q41" s="93">
        <v>0.96</v>
      </c>
      <c r="R41" s="93">
        <v>0</v>
      </c>
    </row>
    <row r="42" spans="1:18" ht="35.1" customHeight="1" x14ac:dyDescent="0.5">
      <c r="A42" s="98"/>
      <c r="B42" s="99" t="s">
        <v>186</v>
      </c>
      <c r="C42" s="88">
        <f t="shared" ref="C42:R42" si="3">SUM(C43:C50)</f>
        <v>351.67999999999995</v>
      </c>
      <c r="D42" s="88">
        <f t="shared" si="3"/>
        <v>351.62</v>
      </c>
      <c r="E42" s="88">
        <f t="shared" si="3"/>
        <v>351.62</v>
      </c>
      <c r="F42" s="88">
        <f t="shared" si="3"/>
        <v>0</v>
      </c>
      <c r="G42" s="88">
        <f t="shared" si="3"/>
        <v>23.849999999999998</v>
      </c>
      <c r="H42" s="88">
        <f t="shared" si="3"/>
        <v>23.839999999999996</v>
      </c>
      <c r="I42" s="89">
        <f t="shared" si="3"/>
        <v>23.839999999999996</v>
      </c>
      <c r="J42" s="89">
        <f t="shared" si="3"/>
        <v>0</v>
      </c>
      <c r="K42" s="88">
        <f t="shared" si="3"/>
        <v>27.67</v>
      </c>
      <c r="L42" s="88">
        <f t="shared" si="3"/>
        <v>27.479999999999997</v>
      </c>
      <c r="M42" s="88">
        <f t="shared" si="3"/>
        <v>8.91</v>
      </c>
      <c r="N42" s="88">
        <f t="shared" si="3"/>
        <v>18.57</v>
      </c>
      <c r="O42" s="88">
        <f t="shared" si="3"/>
        <v>2.02</v>
      </c>
      <c r="P42" s="88">
        <f t="shared" si="3"/>
        <v>2</v>
      </c>
      <c r="Q42" s="88">
        <f t="shared" si="3"/>
        <v>0.6100000000000001</v>
      </c>
      <c r="R42" s="88">
        <f t="shared" si="3"/>
        <v>1.39</v>
      </c>
    </row>
    <row r="43" spans="1:18" ht="35.1" customHeight="1" x14ac:dyDescent="0.5">
      <c r="A43" s="91">
        <v>30</v>
      </c>
      <c r="B43" s="92" t="s">
        <v>187</v>
      </c>
      <c r="C43" s="93">
        <v>71.55</v>
      </c>
      <c r="D43" s="93">
        <v>71.59</v>
      </c>
      <c r="E43" s="93">
        <v>71.59</v>
      </c>
      <c r="F43" s="93">
        <v>0</v>
      </c>
      <c r="G43" s="93">
        <v>5.16</v>
      </c>
      <c r="H43" s="93">
        <v>5.16</v>
      </c>
      <c r="I43" s="94">
        <v>5.16</v>
      </c>
      <c r="J43" s="94">
        <v>0</v>
      </c>
      <c r="K43" s="93">
        <v>0</v>
      </c>
      <c r="L43" s="93">
        <v>0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3">
        <v>0</v>
      </c>
    </row>
    <row r="44" spans="1:18" ht="35.1" customHeight="1" x14ac:dyDescent="0.5">
      <c r="A44" s="91">
        <v>31</v>
      </c>
      <c r="B44" s="92" t="s">
        <v>188</v>
      </c>
      <c r="C44" s="93">
        <v>79.099999999999994</v>
      </c>
      <c r="D44" s="93">
        <v>79.099999999999994</v>
      </c>
      <c r="E44" s="93">
        <v>79.099999999999994</v>
      </c>
      <c r="F44" s="93">
        <v>0</v>
      </c>
      <c r="G44" s="93">
        <v>5.0599999999999996</v>
      </c>
      <c r="H44" s="93">
        <v>5.0599999999999996</v>
      </c>
      <c r="I44" s="94">
        <v>5.0599999999999996</v>
      </c>
      <c r="J44" s="94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</row>
    <row r="45" spans="1:18" ht="34.5" customHeight="1" x14ac:dyDescent="0.5">
      <c r="A45" s="91">
        <v>32</v>
      </c>
      <c r="B45" s="92" t="s">
        <v>189</v>
      </c>
      <c r="C45" s="93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4">
        <v>0</v>
      </c>
      <c r="J45" s="94">
        <v>0</v>
      </c>
      <c r="K45" s="93">
        <v>10.55</v>
      </c>
      <c r="L45" s="93">
        <v>10.45</v>
      </c>
      <c r="M45" s="93">
        <v>5.1100000000000003</v>
      </c>
      <c r="N45" s="93">
        <f>L45-M45</f>
        <v>5.339999999999999</v>
      </c>
      <c r="O45" s="93">
        <v>0.77</v>
      </c>
      <c r="P45" s="93">
        <v>0.77</v>
      </c>
      <c r="Q45" s="93">
        <v>0.32</v>
      </c>
      <c r="R45" s="93">
        <f>P45-Q45</f>
        <v>0.45</v>
      </c>
    </row>
    <row r="46" spans="1:18" ht="35.1" customHeight="1" x14ac:dyDescent="0.5">
      <c r="A46" s="91">
        <v>33</v>
      </c>
      <c r="B46" s="92" t="s">
        <v>190</v>
      </c>
      <c r="C46" s="93">
        <v>55.45</v>
      </c>
      <c r="D46" s="93">
        <v>55.45</v>
      </c>
      <c r="E46" s="93">
        <v>55.45</v>
      </c>
      <c r="F46" s="93">
        <v>0</v>
      </c>
      <c r="G46" s="93">
        <v>4.08</v>
      </c>
      <c r="H46" s="93">
        <v>4.08</v>
      </c>
      <c r="I46" s="94">
        <v>4.08</v>
      </c>
      <c r="J46" s="94">
        <v>0</v>
      </c>
      <c r="K46" s="93">
        <v>3.69</v>
      </c>
      <c r="L46" s="93">
        <v>3.6</v>
      </c>
      <c r="M46" s="93">
        <v>3.6</v>
      </c>
      <c r="N46" s="93">
        <v>0</v>
      </c>
      <c r="O46" s="93">
        <v>0.3</v>
      </c>
      <c r="P46" s="93">
        <v>0.28000000000000003</v>
      </c>
      <c r="Q46" s="93">
        <v>0.28000000000000003</v>
      </c>
      <c r="R46" s="93">
        <v>0</v>
      </c>
    </row>
    <row r="47" spans="1:18" ht="35.1" customHeight="1" x14ac:dyDescent="0.5">
      <c r="A47" s="91">
        <v>34</v>
      </c>
      <c r="B47" s="92" t="s">
        <v>191</v>
      </c>
      <c r="C47" s="93">
        <v>12.78</v>
      </c>
      <c r="D47" s="93">
        <v>12.78</v>
      </c>
      <c r="E47" s="93">
        <v>12.78</v>
      </c>
      <c r="F47" s="93">
        <v>0</v>
      </c>
      <c r="G47" s="93">
        <v>0.82</v>
      </c>
      <c r="H47" s="93">
        <v>0.82</v>
      </c>
      <c r="I47" s="94">
        <v>0.82</v>
      </c>
      <c r="J47" s="94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</row>
    <row r="48" spans="1:18" ht="35.1" customHeight="1" x14ac:dyDescent="0.5">
      <c r="A48" s="91">
        <v>35</v>
      </c>
      <c r="B48" s="92" t="s">
        <v>192</v>
      </c>
      <c r="C48" s="93">
        <v>20.91</v>
      </c>
      <c r="D48" s="93">
        <v>20.91</v>
      </c>
      <c r="E48" s="93">
        <v>20.91</v>
      </c>
      <c r="F48" s="93">
        <v>0</v>
      </c>
      <c r="G48" s="93">
        <v>1.87</v>
      </c>
      <c r="H48" s="93">
        <v>1.87</v>
      </c>
      <c r="I48" s="94">
        <v>1.87</v>
      </c>
      <c r="J48" s="94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3">
        <v>0</v>
      </c>
      <c r="R48" s="93">
        <v>0</v>
      </c>
    </row>
    <row r="49" spans="1:18" ht="35.1" customHeight="1" x14ac:dyDescent="0.5">
      <c r="A49" s="91">
        <v>36</v>
      </c>
      <c r="B49" s="92" t="s">
        <v>193</v>
      </c>
      <c r="C49" s="93">
        <v>0</v>
      </c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4">
        <v>0</v>
      </c>
      <c r="J49" s="94">
        <v>0</v>
      </c>
      <c r="K49" s="93">
        <v>13.43</v>
      </c>
      <c r="L49" s="93">
        <v>13.43</v>
      </c>
      <c r="M49" s="93">
        <v>0.2</v>
      </c>
      <c r="N49" s="93">
        <f>L49-M49</f>
        <v>13.23</v>
      </c>
      <c r="O49" s="93">
        <v>0.95</v>
      </c>
      <c r="P49" s="93">
        <v>0.95</v>
      </c>
      <c r="Q49" s="93">
        <v>0.01</v>
      </c>
      <c r="R49" s="93">
        <f>P49-Q49</f>
        <v>0.94</v>
      </c>
    </row>
    <row r="50" spans="1:18" ht="35.1" customHeight="1" x14ac:dyDescent="0.5">
      <c r="A50" s="91">
        <v>37</v>
      </c>
      <c r="B50" s="92" t="s">
        <v>194</v>
      </c>
      <c r="C50" s="97">
        <v>111.89</v>
      </c>
      <c r="D50" s="93">
        <v>111.79</v>
      </c>
      <c r="E50" s="93">
        <v>111.79</v>
      </c>
      <c r="F50" s="93">
        <v>0</v>
      </c>
      <c r="G50" s="97">
        <v>6.86</v>
      </c>
      <c r="H50" s="93">
        <v>6.85</v>
      </c>
      <c r="I50" s="94">
        <v>6.85</v>
      </c>
      <c r="J50" s="94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3">
        <v>0</v>
      </c>
      <c r="R50" s="93">
        <v>0</v>
      </c>
    </row>
    <row r="51" spans="1:18" ht="35.1" customHeight="1" x14ac:dyDescent="0.5">
      <c r="A51" s="98"/>
      <c r="B51" s="99" t="s">
        <v>195</v>
      </c>
      <c r="C51" s="88">
        <f t="shared" ref="C51:R51" si="4">SUM(C52:C58)</f>
        <v>382.16999999999996</v>
      </c>
      <c r="D51" s="88">
        <f t="shared" si="4"/>
        <v>355.37</v>
      </c>
      <c r="E51" s="88">
        <f t="shared" si="4"/>
        <v>345.59</v>
      </c>
      <c r="F51" s="88">
        <f t="shared" si="4"/>
        <v>9.7799999999999994</v>
      </c>
      <c r="G51" s="88">
        <f t="shared" si="4"/>
        <v>28.290000000000003</v>
      </c>
      <c r="H51" s="88">
        <f t="shared" si="4"/>
        <v>26.2</v>
      </c>
      <c r="I51" s="89">
        <f t="shared" si="4"/>
        <v>25.02</v>
      </c>
      <c r="J51" s="89">
        <f t="shared" si="4"/>
        <v>1.1800000000000002</v>
      </c>
      <c r="K51" s="88">
        <f t="shared" si="4"/>
        <v>11.46</v>
      </c>
      <c r="L51" s="88">
        <f t="shared" si="4"/>
        <v>11.46</v>
      </c>
      <c r="M51" s="88">
        <f t="shared" si="4"/>
        <v>11.46</v>
      </c>
      <c r="N51" s="88">
        <f t="shared" si="4"/>
        <v>0</v>
      </c>
      <c r="O51" s="88">
        <f t="shared" si="4"/>
        <v>0.9</v>
      </c>
      <c r="P51" s="88">
        <f t="shared" si="4"/>
        <v>0.92</v>
      </c>
      <c r="Q51" s="88">
        <f t="shared" si="4"/>
        <v>0.92</v>
      </c>
      <c r="R51" s="88">
        <f t="shared" si="4"/>
        <v>0</v>
      </c>
    </row>
    <row r="52" spans="1:18" ht="35.1" customHeight="1" x14ac:dyDescent="0.5">
      <c r="A52" s="91">
        <v>38</v>
      </c>
      <c r="B52" s="92" t="s">
        <v>196</v>
      </c>
      <c r="C52" s="93">
        <v>37.31</v>
      </c>
      <c r="D52" s="93">
        <v>28.64</v>
      </c>
      <c r="E52" s="93">
        <v>28.64</v>
      </c>
      <c r="F52" s="93">
        <v>0</v>
      </c>
      <c r="G52" s="93">
        <v>2.48</v>
      </c>
      <c r="H52" s="93">
        <v>1.81</v>
      </c>
      <c r="I52" s="94">
        <v>1.81</v>
      </c>
      <c r="J52" s="94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>
        <v>0</v>
      </c>
      <c r="R52" s="93">
        <v>0</v>
      </c>
    </row>
    <row r="53" spans="1:18" ht="35.1" customHeight="1" x14ac:dyDescent="0.5">
      <c r="A53" s="91">
        <v>39</v>
      </c>
      <c r="B53" s="92" t="s">
        <v>197</v>
      </c>
      <c r="C53" s="93">
        <v>18</v>
      </c>
      <c r="D53" s="93">
        <v>18</v>
      </c>
      <c r="E53" s="93">
        <v>18</v>
      </c>
      <c r="F53" s="93">
        <v>0</v>
      </c>
      <c r="G53" s="93">
        <v>1.56</v>
      </c>
      <c r="H53" s="93">
        <v>1.56</v>
      </c>
      <c r="I53" s="94">
        <v>1.56</v>
      </c>
      <c r="J53" s="94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3">
        <v>0</v>
      </c>
      <c r="R53" s="93">
        <v>0</v>
      </c>
    </row>
    <row r="54" spans="1:18" ht="34.5" customHeight="1" x14ac:dyDescent="0.5">
      <c r="A54" s="91">
        <v>40</v>
      </c>
      <c r="B54" s="92" t="s">
        <v>198</v>
      </c>
      <c r="C54" s="93">
        <v>135.29</v>
      </c>
      <c r="D54" s="93">
        <v>119.07</v>
      </c>
      <c r="E54" s="93">
        <v>119.07</v>
      </c>
      <c r="F54" s="93">
        <v>0</v>
      </c>
      <c r="G54" s="93">
        <v>10.130000000000001</v>
      </c>
      <c r="H54" s="93">
        <v>8.81</v>
      </c>
      <c r="I54" s="94">
        <v>8.81</v>
      </c>
      <c r="J54" s="94">
        <v>0</v>
      </c>
      <c r="K54" s="93">
        <v>0</v>
      </c>
      <c r="L54" s="93">
        <v>0</v>
      </c>
      <c r="M54" s="93">
        <v>0</v>
      </c>
      <c r="N54" s="93">
        <v>0</v>
      </c>
      <c r="O54" s="93">
        <v>0</v>
      </c>
      <c r="P54" s="93">
        <v>0</v>
      </c>
      <c r="Q54" s="93">
        <v>0</v>
      </c>
      <c r="R54" s="93">
        <v>0</v>
      </c>
    </row>
    <row r="55" spans="1:18" ht="34.5" customHeight="1" x14ac:dyDescent="0.5">
      <c r="A55" s="91">
        <v>41</v>
      </c>
      <c r="B55" s="92" t="s">
        <v>199</v>
      </c>
      <c r="C55" s="93">
        <v>35.96</v>
      </c>
      <c r="D55" s="93">
        <v>35.96</v>
      </c>
      <c r="E55" s="93">
        <v>26.18</v>
      </c>
      <c r="F55" s="93">
        <v>9.7799999999999994</v>
      </c>
      <c r="G55" s="93">
        <v>3.22</v>
      </c>
      <c r="H55" s="93">
        <v>3.22</v>
      </c>
      <c r="I55" s="94">
        <v>2.04</v>
      </c>
      <c r="J55" s="94">
        <f>H55-I55</f>
        <v>1.1800000000000002</v>
      </c>
      <c r="K55" s="93">
        <v>0</v>
      </c>
      <c r="L55" s="93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3">
        <v>0</v>
      </c>
    </row>
    <row r="56" spans="1:18" ht="35.1" customHeight="1" x14ac:dyDescent="0.5">
      <c r="A56" s="91">
        <v>42</v>
      </c>
      <c r="B56" s="92" t="s">
        <v>200</v>
      </c>
      <c r="C56" s="93">
        <v>46.96</v>
      </c>
      <c r="D56" s="93">
        <v>46.96</v>
      </c>
      <c r="E56" s="93">
        <v>46.96</v>
      </c>
      <c r="F56" s="93">
        <v>0</v>
      </c>
      <c r="G56" s="93">
        <v>3.14</v>
      </c>
      <c r="H56" s="93">
        <v>3.14</v>
      </c>
      <c r="I56" s="94">
        <v>3.14</v>
      </c>
      <c r="J56" s="94">
        <v>0</v>
      </c>
      <c r="K56" s="93">
        <v>11.46</v>
      </c>
      <c r="L56" s="93">
        <v>11.46</v>
      </c>
      <c r="M56" s="93">
        <v>11.46</v>
      </c>
      <c r="N56" s="93">
        <v>0</v>
      </c>
      <c r="O56" s="93">
        <v>0.9</v>
      </c>
      <c r="P56" s="93">
        <v>0.92</v>
      </c>
      <c r="Q56" s="93">
        <v>0.92</v>
      </c>
      <c r="R56" s="93">
        <v>0</v>
      </c>
    </row>
    <row r="57" spans="1:18" ht="35.1" customHeight="1" x14ac:dyDescent="0.5">
      <c r="A57" s="91">
        <v>43</v>
      </c>
      <c r="B57" s="92" t="s">
        <v>201</v>
      </c>
      <c r="C57" s="93">
        <v>59.4</v>
      </c>
      <c r="D57" s="93">
        <v>57.49</v>
      </c>
      <c r="E57" s="93">
        <v>57.49</v>
      </c>
      <c r="F57" s="93">
        <v>0</v>
      </c>
      <c r="G57" s="93">
        <v>3.98</v>
      </c>
      <c r="H57" s="93">
        <v>3.88</v>
      </c>
      <c r="I57" s="94">
        <v>3.88</v>
      </c>
      <c r="J57" s="94">
        <v>0</v>
      </c>
      <c r="K57" s="93">
        <v>0</v>
      </c>
      <c r="L57" s="93">
        <v>0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3">
        <v>0</v>
      </c>
    </row>
    <row r="58" spans="1:18" ht="35.1" customHeight="1" x14ac:dyDescent="0.5">
      <c r="A58" s="91">
        <v>44</v>
      </c>
      <c r="B58" s="92" t="s">
        <v>202</v>
      </c>
      <c r="C58" s="93">
        <v>49.25</v>
      </c>
      <c r="D58" s="93">
        <v>49.25</v>
      </c>
      <c r="E58" s="93">
        <v>49.25</v>
      </c>
      <c r="F58" s="93">
        <v>0</v>
      </c>
      <c r="G58" s="93">
        <v>3.78</v>
      </c>
      <c r="H58" s="93">
        <v>3.78</v>
      </c>
      <c r="I58" s="94">
        <v>3.78</v>
      </c>
      <c r="J58" s="94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3">
        <v>0</v>
      </c>
    </row>
    <row r="59" spans="1:18" ht="35.1" customHeight="1" x14ac:dyDescent="0.5">
      <c r="A59" s="98"/>
      <c r="B59" s="99" t="s">
        <v>203</v>
      </c>
      <c r="C59" s="88">
        <f t="shared" ref="C59:R59" si="5">SUM(C60:C73)</f>
        <v>2671.49</v>
      </c>
      <c r="D59" s="88">
        <f t="shared" si="5"/>
        <v>2657.8</v>
      </c>
      <c r="E59" s="88">
        <f t="shared" si="5"/>
        <v>2657.8</v>
      </c>
      <c r="F59" s="88">
        <f t="shared" si="5"/>
        <v>0</v>
      </c>
      <c r="G59" s="88">
        <f t="shared" si="5"/>
        <v>177.47999999999996</v>
      </c>
      <c r="H59" s="88">
        <f t="shared" si="5"/>
        <v>176.58999999999997</v>
      </c>
      <c r="I59" s="89">
        <f t="shared" si="5"/>
        <v>176.58999999999997</v>
      </c>
      <c r="J59" s="89">
        <f t="shared" si="5"/>
        <v>0</v>
      </c>
      <c r="K59" s="88">
        <f t="shared" si="5"/>
        <v>45.68</v>
      </c>
      <c r="L59" s="88">
        <f t="shared" si="5"/>
        <v>39.4</v>
      </c>
      <c r="M59" s="88">
        <f t="shared" si="5"/>
        <v>39.4</v>
      </c>
      <c r="N59" s="88">
        <f t="shared" si="5"/>
        <v>0</v>
      </c>
      <c r="O59" s="88">
        <f t="shared" si="5"/>
        <v>2.56</v>
      </c>
      <c r="P59" s="88">
        <f t="shared" si="5"/>
        <v>2.3199999999999998</v>
      </c>
      <c r="Q59" s="88">
        <f t="shared" si="5"/>
        <v>2.3199999999999998</v>
      </c>
      <c r="R59" s="88">
        <f t="shared" si="5"/>
        <v>0</v>
      </c>
    </row>
    <row r="60" spans="1:18" ht="35.1" customHeight="1" x14ac:dyDescent="0.5">
      <c r="A60" s="91">
        <v>45</v>
      </c>
      <c r="B60" s="92" t="s">
        <v>204</v>
      </c>
      <c r="C60" s="93">
        <v>98.57</v>
      </c>
      <c r="D60" s="93">
        <v>101.33</v>
      </c>
      <c r="E60" s="93">
        <v>101.33</v>
      </c>
      <c r="F60" s="93">
        <v>0</v>
      </c>
      <c r="G60" s="93">
        <v>6.89</v>
      </c>
      <c r="H60" s="93">
        <v>6.97</v>
      </c>
      <c r="I60" s="94">
        <v>6.97</v>
      </c>
      <c r="J60" s="94">
        <v>0</v>
      </c>
      <c r="K60" s="93">
        <v>37.5</v>
      </c>
      <c r="L60" s="93">
        <v>32.450000000000003</v>
      </c>
      <c r="M60" s="93">
        <v>32.450000000000003</v>
      </c>
      <c r="N60" s="93">
        <v>0</v>
      </c>
      <c r="O60" s="93">
        <v>2.1</v>
      </c>
      <c r="P60" s="93">
        <v>1.92</v>
      </c>
      <c r="Q60" s="93">
        <v>1.92</v>
      </c>
      <c r="R60" s="93">
        <v>0</v>
      </c>
    </row>
    <row r="61" spans="1:18" ht="35.1" customHeight="1" x14ac:dyDescent="0.5">
      <c r="A61" s="91">
        <v>46</v>
      </c>
      <c r="B61" s="92" t="s">
        <v>205</v>
      </c>
      <c r="C61" s="93">
        <v>272.42</v>
      </c>
      <c r="D61" s="93">
        <v>271.77</v>
      </c>
      <c r="E61" s="93">
        <v>271.77</v>
      </c>
      <c r="F61" s="93">
        <v>0</v>
      </c>
      <c r="G61" s="93">
        <v>14.64</v>
      </c>
      <c r="H61" s="93">
        <v>14.63</v>
      </c>
      <c r="I61" s="94">
        <v>14.63</v>
      </c>
      <c r="J61" s="94">
        <v>0</v>
      </c>
      <c r="K61" s="93">
        <v>0</v>
      </c>
      <c r="L61" s="93">
        <v>0</v>
      </c>
      <c r="M61" s="93">
        <v>0</v>
      </c>
      <c r="N61" s="93">
        <v>0</v>
      </c>
      <c r="O61" s="93">
        <v>0</v>
      </c>
      <c r="P61" s="93">
        <v>0</v>
      </c>
      <c r="Q61" s="93">
        <v>0</v>
      </c>
      <c r="R61" s="93">
        <v>0</v>
      </c>
    </row>
    <row r="62" spans="1:18" ht="35.1" customHeight="1" x14ac:dyDescent="0.5">
      <c r="A62" s="91">
        <v>47</v>
      </c>
      <c r="B62" s="92" t="s">
        <v>206</v>
      </c>
      <c r="C62" s="93">
        <v>197.3</v>
      </c>
      <c r="D62" s="93">
        <v>195.77</v>
      </c>
      <c r="E62" s="93">
        <v>195.77</v>
      </c>
      <c r="F62" s="93">
        <v>0</v>
      </c>
      <c r="G62" s="93">
        <v>12.83</v>
      </c>
      <c r="H62" s="93">
        <v>12.73</v>
      </c>
      <c r="I62" s="94">
        <v>12.73</v>
      </c>
      <c r="J62" s="94">
        <v>0</v>
      </c>
      <c r="K62" s="93">
        <v>0</v>
      </c>
      <c r="L62" s="93">
        <v>0</v>
      </c>
      <c r="M62" s="93">
        <v>0</v>
      </c>
      <c r="N62" s="93">
        <v>0</v>
      </c>
      <c r="O62" s="93">
        <v>0</v>
      </c>
      <c r="P62" s="93">
        <v>0</v>
      </c>
      <c r="Q62" s="93">
        <v>0</v>
      </c>
      <c r="R62" s="93">
        <v>0</v>
      </c>
    </row>
    <row r="63" spans="1:18" ht="35.1" customHeight="1" x14ac:dyDescent="0.5">
      <c r="A63" s="91">
        <v>48</v>
      </c>
      <c r="B63" s="92" t="s">
        <v>207</v>
      </c>
      <c r="C63" s="93">
        <v>133.63999999999999</v>
      </c>
      <c r="D63" s="93">
        <v>133.44999999999999</v>
      </c>
      <c r="E63" s="93">
        <v>133.44999999999999</v>
      </c>
      <c r="F63" s="93">
        <v>0</v>
      </c>
      <c r="G63" s="93">
        <v>8.65</v>
      </c>
      <c r="H63" s="93">
        <v>8.64</v>
      </c>
      <c r="I63" s="94">
        <v>8.64</v>
      </c>
      <c r="J63" s="94">
        <v>0</v>
      </c>
      <c r="K63" s="93">
        <v>0</v>
      </c>
      <c r="L63" s="93">
        <v>0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3">
        <v>0</v>
      </c>
    </row>
    <row r="64" spans="1:18" ht="34.5" customHeight="1" x14ac:dyDescent="0.5">
      <c r="A64" s="91">
        <v>49</v>
      </c>
      <c r="B64" s="92" t="s">
        <v>208</v>
      </c>
      <c r="C64" s="93">
        <v>176.13</v>
      </c>
      <c r="D64" s="93">
        <v>175.83</v>
      </c>
      <c r="E64" s="93">
        <v>175.83</v>
      </c>
      <c r="F64" s="93">
        <v>0</v>
      </c>
      <c r="G64" s="93">
        <v>12.93</v>
      </c>
      <c r="H64" s="93">
        <v>12.92</v>
      </c>
      <c r="I64" s="94">
        <v>12.92</v>
      </c>
      <c r="J64" s="94">
        <v>0</v>
      </c>
      <c r="K64" s="93">
        <v>0</v>
      </c>
      <c r="L64" s="93">
        <v>0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3">
        <v>0</v>
      </c>
    </row>
    <row r="65" spans="1:18" ht="35.1" customHeight="1" x14ac:dyDescent="0.5">
      <c r="A65" s="91">
        <v>50</v>
      </c>
      <c r="B65" s="92" t="s">
        <v>209</v>
      </c>
      <c r="C65" s="93">
        <v>338.68</v>
      </c>
      <c r="D65" s="93">
        <v>333.73</v>
      </c>
      <c r="E65" s="93">
        <v>333.73</v>
      </c>
      <c r="F65" s="93">
        <v>0</v>
      </c>
      <c r="G65" s="93">
        <v>24.8</v>
      </c>
      <c r="H65" s="93">
        <v>24.4</v>
      </c>
      <c r="I65" s="94">
        <v>24.4</v>
      </c>
      <c r="J65" s="94">
        <v>0</v>
      </c>
      <c r="K65" s="93">
        <v>1.1200000000000001</v>
      </c>
      <c r="L65" s="93">
        <v>1.1100000000000001</v>
      </c>
      <c r="M65" s="93">
        <v>1.1100000000000001</v>
      </c>
      <c r="N65" s="93">
        <v>0</v>
      </c>
      <c r="O65" s="93">
        <v>0.06</v>
      </c>
      <c r="P65" s="93">
        <v>0.08</v>
      </c>
      <c r="Q65" s="93">
        <v>0.08</v>
      </c>
      <c r="R65" s="93">
        <v>0</v>
      </c>
    </row>
    <row r="66" spans="1:18" ht="35.1" customHeight="1" x14ac:dyDescent="0.5">
      <c r="A66" s="91">
        <v>51</v>
      </c>
      <c r="B66" s="92" t="s">
        <v>210</v>
      </c>
      <c r="C66" s="93">
        <v>85.94</v>
      </c>
      <c r="D66" s="93">
        <v>85.88</v>
      </c>
      <c r="E66" s="93">
        <v>85.88</v>
      </c>
      <c r="F66" s="93">
        <v>0</v>
      </c>
      <c r="G66" s="93">
        <v>6.02</v>
      </c>
      <c r="H66" s="93">
        <v>6.02</v>
      </c>
      <c r="I66" s="94">
        <v>6.02</v>
      </c>
      <c r="J66" s="94">
        <v>0</v>
      </c>
      <c r="K66" s="93">
        <v>0</v>
      </c>
      <c r="L66" s="93">
        <v>0</v>
      </c>
      <c r="M66" s="93">
        <v>0</v>
      </c>
      <c r="N66" s="93">
        <v>0</v>
      </c>
      <c r="O66" s="93">
        <v>0</v>
      </c>
      <c r="P66" s="93">
        <v>0</v>
      </c>
      <c r="Q66" s="93">
        <v>0</v>
      </c>
      <c r="R66" s="93">
        <v>0</v>
      </c>
    </row>
    <row r="67" spans="1:18" ht="35.1" customHeight="1" x14ac:dyDescent="0.5">
      <c r="A67" s="91">
        <v>52</v>
      </c>
      <c r="B67" s="92" t="s">
        <v>211</v>
      </c>
      <c r="C67" s="93">
        <v>116.25</v>
      </c>
      <c r="D67" s="93">
        <v>116.25</v>
      </c>
      <c r="E67" s="93">
        <v>116.25</v>
      </c>
      <c r="F67" s="93">
        <v>0</v>
      </c>
      <c r="G67" s="93">
        <v>7.48</v>
      </c>
      <c r="H67" s="93">
        <v>7.48</v>
      </c>
      <c r="I67" s="94">
        <v>7.48</v>
      </c>
      <c r="J67" s="94">
        <v>0</v>
      </c>
      <c r="K67" s="93">
        <v>0</v>
      </c>
      <c r="L67" s="93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3">
        <v>0</v>
      </c>
    </row>
    <row r="68" spans="1:18" ht="35.1" customHeight="1" x14ac:dyDescent="0.5">
      <c r="A68" s="91">
        <v>53</v>
      </c>
      <c r="B68" s="92" t="s">
        <v>212</v>
      </c>
      <c r="C68" s="93">
        <v>289.10000000000002</v>
      </c>
      <c r="D68" s="93">
        <v>285.93</v>
      </c>
      <c r="E68" s="93">
        <v>285.93</v>
      </c>
      <c r="F68" s="93">
        <v>0</v>
      </c>
      <c r="G68" s="93">
        <v>20.55</v>
      </c>
      <c r="H68" s="93">
        <v>20.399999999999999</v>
      </c>
      <c r="I68" s="94">
        <v>20.399999999999999</v>
      </c>
      <c r="J68" s="94">
        <v>0</v>
      </c>
      <c r="K68" s="93">
        <v>0</v>
      </c>
      <c r="L68" s="93">
        <v>0</v>
      </c>
      <c r="M68" s="93">
        <v>0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</row>
    <row r="69" spans="1:18" ht="35.1" customHeight="1" x14ac:dyDescent="0.5">
      <c r="A69" s="91">
        <v>54</v>
      </c>
      <c r="B69" s="92" t="s">
        <v>213</v>
      </c>
      <c r="C69" s="93">
        <v>323.14999999999998</v>
      </c>
      <c r="D69" s="93">
        <v>323.14999999999998</v>
      </c>
      <c r="E69" s="93">
        <v>323.14999999999998</v>
      </c>
      <c r="F69" s="93">
        <v>0</v>
      </c>
      <c r="G69" s="93">
        <v>19.23</v>
      </c>
      <c r="H69" s="93">
        <v>19.23</v>
      </c>
      <c r="I69" s="94">
        <v>19.23</v>
      </c>
      <c r="J69" s="94">
        <v>0</v>
      </c>
      <c r="K69" s="93">
        <v>6.27</v>
      </c>
      <c r="L69" s="93">
        <v>5.26</v>
      </c>
      <c r="M69" s="93">
        <v>5.26</v>
      </c>
      <c r="N69" s="93">
        <v>0</v>
      </c>
      <c r="O69" s="93">
        <v>0.36</v>
      </c>
      <c r="P69" s="93">
        <v>0.28999999999999998</v>
      </c>
      <c r="Q69" s="93">
        <v>0.28999999999999998</v>
      </c>
      <c r="R69" s="93">
        <v>0</v>
      </c>
    </row>
    <row r="70" spans="1:18" ht="35.1" customHeight="1" x14ac:dyDescent="0.5">
      <c r="A70" s="91">
        <v>55</v>
      </c>
      <c r="B70" s="92" t="s">
        <v>214</v>
      </c>
      <c r="C70" s="93">
        <v>319.52999999999997</v>
      </c>
      <c r="D70" s="93">
        <v>314.22000000000003</v>
      </c>
      <c r="E70" s="93">
        <v>314.22000000000003</v>
      </c>
      <c r="F70" s="93">
        <v>0</v>
      </c>
      <c r="G70" s="93">
        <v>19.2</v>
      </c>
      <c r="H70" s="93">
        <v>18.95</v>
      </c>
      <c r="I70" s="94">
        <v>18.95</v>
      </c>
      <c r="J70" s="94">
        <v>0</v>
      </c>
      <c r="K70" s="93">
        <v>0.79</v>
      </c>
      <c r="L70" s="93">
        <v>0.57999999999999996</v>
      </c>
      <c r="M70" s="93">
        <v>0.57999999999999996</v>
      </c>
      <c r="N70" s="93">
        <v>0</v>
      </c>
      <c r="O70" s="93">
        <v>0.04</v>
      </c>
      <c r="P70" s="93">
        <v>0.03</v>
      </c>
      <c r="Q70" s="93">
        <v>0.03</v>
      </c>
      <c r="R70" s="93">
        <v>0</v>
      </c>
    </row>
    <row r="71" spans="1:18" ht="35.1" customHeight="1" x14ac:dyDescent="0.5">
      <c r="A71" s="91">
        <v>56</v>
      </c>
      <c r="B71" s="92" t="s">
        <v>215</v>
      </c>
      <c r="C71" s="93">
        <v>106.34</v>
      </c>
      <c r="D71" s="93">
        <v>106.29</v>
      </c>
      <c r="E71" s="93">
        <v>106.29</v>
      </c>
      <c r="F71" s="93">
        <v>0</v>
      </c>
      <c r="G71" s="93">
        <v>8.59</v>
      </c>
      <c r="H71" s="93">
        <v>8.56</v>
      </c>
      <c r="I71" s="94">
        <v>8.56</v>
      </c>
      <c r="J71" s="94">
        <v>0</v>
      </c>
      <c r="K71" s="93">
        <v>0</v>
      </c>
      <c r="L71" s="93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3">
        <v>0</v>
      </c>
    </row>
    <row r="72" spans="1:18" ht="35.1" customHeight="1" x14ac:dyDescent="0.5">
      <c r="A72" s="91">
        <v>57</v>
      </c>
      <c r="B72" s="92" t="s">
        <v>216</v>
      </c>
      <c r="C72" s="93">
        <v>45.43</v>
      </c>
      <c r="D72" s="93">
        <v>45.19</v>
      </c>
      <c r="E72" s="93">
        <v>45.19</v>
      </c>
      <c r="F72" s="93">
        <v>0</v>
      </c>
      <c r="G72" s="93">
        <v>2.89</v>
      </c>
      <c r="H72" s="93">
        <v>2.88</v>
      </c>
      <c r="I72" s="94">
        <v>2.88</v>
      </c>
      <c r="J72" s="94">
        <v>0</v>
      </c>
      <c r="K72" s="93">
        <v>0</v>
      </c>
      <c r="L72" s="93">
        <v>0</v>
      </c>
      <c r="M72" s="93">
        <v>0</v>
      </c>
      <c r="N72" s="93">
        <v>0</v>
      </c>
      <c r="O72" s="93">
        <v>0</v>
      </c>
      <c r="P72" s="93">
        <v>0</v>
      </c>
      <c r="Q72" s="93">
        <v>0</v>
      </c>
      <c r="R72" s="93">
        <v>0</v>
      </c>
    </row>
    <row r="73" spans="1:18" ht="35.1" customHeight="1" x14ac:dyDescent="0.5">
      <c r="A73" s="91">
        <v>58</v>
      </c>
      <c r="B73" s="92" t="s">
        <v>217</v>
      </c>
      <c r="C73" s="93">
        <v>169.01</v>
      </c>
      <c r="D73" s="93">
        <v>169.01</v>
      </c>
      <c r="E73" s="93">
        <v>169.01</v>
      </c>
      <c r="F73" s="93">
        <v>0</v>
      </c>
      <c r="G73" s="93">
        <v>12.78</v>
      </c>
      <c r="H73" s="93">
        <v>12.78</v>
      </c>
      <c r="I73" s="94">
        <v>12.78</v>
      </c>
      <c r="J73" s="94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3">
        <v>0</v>
      </c>
      <c r="R73" s="93">
        <v>0</v>
      </c>
    </row>
    <row r="74" spans="1:18" ht="35.1" customHeight="1" x14ac:dyDescent="0.5">
      <c r="A74" s="98"/>
      <c r="B74" s="99" t="s">
        <v>218</v>
      </c>
      <c r="C74" s="88">
        <f t="shared" ref="C74:R74" si="6">SUM(C75:C80)</f>
        <v>1011.98</v>
      </c>
      <c r="D74" s="88">
        <f t="shared" si="6"/>
        <v>1012.4799999999999</v>
      </c>
      <c r="E74" s="88">
        <f t="shared" si="6"/>
        <v>1012.4799999999999</v>
      </c>
      <c r="F74" s="88">
        <f t="shared" si="6"/>
        <v>0</v>
      </c>
      <c r="G74" s="88">
        <f t="shared" si="6"/>
        <v>67.66</v>
      </c>
      <c r="H74" s="88">
        <f t="shared" si="6"/>
        <v>67.569999999999993</v>
      </c>
      <c r="I74" s="89">
        <f t="shared" si="6"/>
        <v>67.569999999999993</v>
      </c>
      <c r="J74" s="89">
        <f t="shared" si="6"/>
        <v>0</v>
      </c>
      <c r="K74" s="88">
        <f t="shared" si="6"/>
        <v>5.0999999999999996</v>
      </c>
      <c r="L74" s="88">
        <f t="shared" si="6"/>
        <v>5.2</v>
      </c>
      <c r="M74" s="88">
        <f t="shared" si="6"/>
        <v>5.2</v>
      </c>
      <c r="N74" s="88">
        <f t="shared" si="6"/>
        <v>0</v>
      </c>
      <c r="O74" s="88">
        <f t="shared" si="6"/>
        <v>0.36</v>
      </c>
      <c r="P74" s="88">
        <f t="shared" si="6"/>
        <v>0.41</v>
      </c>
      <c r="Q74" s="88">
        <f t="shared" si="6"/>
        <v>0.41</v>
      </c>
      <c r="R74" s="88">
        <f t="shared" si="6"/>
        <v>0</v>
      </c>
    </row>
    <row r="75" spans="1:18" ht="34.5" customHeight="1" x14ac:dyDescent="0.5">
      <c r="A75" s="91">
        <v>59</v>
      </c>
      <c r="B75" s="92" t="s">
        <v>219</v>
      </c>
      <c r="C75" s="93">
        <v>81.45</v>
      </c>
      <c r="D75" s="93">
        <v>81.45</v>
      </c>
      <c r="E75" s="93">
        <v>81.45</v>
      </c>
      <c r="F75" s="93">
        <v>0</v>
      </c>
      <c r="G75" s="93">
        <v>6.03</v>
      </c>
      <c r="H75" s="93">
        <v>6.03</v>
      </c>
      <c r="I75" s="94">
        <v>6.03</v>
      </c>
      <c r="J75" s="94">
        <v>0</v>
      </c>
      <c r="K75" s="93">
        <v>0</v>
      </c>
      <c r="L75" s="93">
        <v>0</v>
      </c>
      <c r="M75" s="93">
        <v>0</v>
      </c>
      <c r="N75" s="93">
        <v>0</v>
      </c>
      <c r="O75" s="93">
        <v>0</v>
      </c>
      <c r="P75" s="93">
        <v>0</v>
      </c>
      <c r="Q75" s="93">
        <v>0</v>
      </c>
      <c r="R75" s="93">
        <v>0</v>
      </c>
    </row>
    <row r="76" spans="1:18" ht="35.1" customHeight="1" x14ac:dyDescent="0.5">
      <c r="A76" s="91">
        <v>60</v>
      </c>
      <c r="B76" s="92" t="s">
        <v>220</v>
      </c>
      <c r="C76" s="93">
        <v>287.83999999999997</v>
      </c>
      <c r="D76" s="93">
        <v>288.45</v>
      </c>
      <c r="E76" s="93">
        <v>288.45</v>
      </c>
      <c r="F76" s="93">
        <v>0</v>
      </c>
      <c r="G76" s="93">
        <v>18.399999999999999</v>
      </c>
      <c r="H76" s="93">
        <v>18.309999999999999</v>
      </c>
      <c r="I76" s="94">
        <v>18.309999999999999</v>
      </c>
      <c r="J76" s="94">
        <v>0</v>
      </c>
      <c r="K76" s="93">
        <v>5.0999999999999996</v>
      </c>
      <c r="L76" s="93">
        <v>5.2</v>
      </c>
      <c r="M76" s="93">
        <v>5.2</v>
      </c>
      <c r="N76" s="93">
        <v>0</v>
      </c>
      <c r="O76" s="93">
        <v>0.36</v>
      </c>
      <c r="P76" s="93">
        <v>0.41</v>
      </c>
      <c r="Q76" s="93">
        <v>0.41</v>
      </c>
      <c r="R76" s="93">
        <v>0</v>
      </c>
    </row>
    <row r="77" spans="1:18" ht="35.1" customHeight="1" x14ac:dyDescent="0.5">
      <c r="A77" s="91">
        <v>61</v>
      </c>
      <c r="B77" s="92" t="s">
        <v>221</v>
      </c>
      <c r="C77" s="93">
        <v>143.41999999999999</v>
      </c>
      <c r="D77" s="93">
        <v>143.41999999999999</v>
      </c>
      <c r="E77" s="93">
        <v>143.41999999999999</v>
      </c>
      <c r="F77" s="93">
        <v>0</v>
      </c>
      <c r="G77" s="93">
        <v>9.7200000000000006</v>
      </c>
      <c r="H77" s="93">
        <v>9.7200000000000006</v>
      </c>
      <c r="I77" s="94">
        <v>9.7200000000000006</v>
      </c>
      <c r="J77" s="94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3">
        <v>0</v>
      </c>
    </row>
    <row r="78" spans="1:18" ht="35.1" customHeight="1" x14ac:dyDescent="0.5">
      <c r="A78" s="91">
        <v>62</v>
      </c>
      <c r="B78" s="92" t="s">
        <v>222</v>
      </c>
      <c r="C78" s="93">
        <v>73.31</v>
      </c>
      <c r="D78" s="93">
        <v>73.31</v>
      </c>
      <c r="E78" s="93">
        <v>73.31</v>
      </c>
      <c r="F78" s="93">
        <v>0</v>
      </c>
      <c r="G78" s="93">
        <v>5.51</v>
      </c>
      <c r="H78" s="93">
        <v>5.51</v>
      </c>
      <c r="I78" s="94">
        <v>5.51</v>
      </c>
      <c r="J78" s="94">
        <v>0</v>
      </c>
      <c r="K78" s="93">
        <v>0</v>
      </c>
      <c r="L78" s="93">
        <v>0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3">
        <v>0</v>
      </c>
    </row>
    <row r="79" spans="1:18" ht="35.1" customHeight="1" x14ac:dyDescent="0.5">
      <c r="A79" s="91">
        <v>63</v>
      </c>
      <c r="B79" s="92" t="s">
        <v>223</v>
      </c>
      <c r="C79" s="93">
        <v>193.38</v>
      </c>
      <c r="D79" s="93">
        <v>193.38</v>
      </c>
      <c r="E79" s="93">
        <v>193.38</v>
      </c>
      <c r="F79" s="93">
        <v>0</v>
      </c>
      <c r="G79" s="93">
        <v>12.25</v>
      </c>
      <c r="H79" s="93">
        <v>12.25</v>
      </c>
      <c r="I79" s="94">
        <v>12.25</v>
      </c>
      <c r="J79" s="94">
        <v>0</v>
      </c>
      <c r="K79" s="93">
        <v>0</v>
      </c>
      <c r="L79" s="93">
        <v>0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3">
        <v>0</v>
      </c>
    </row>
    <row r="80" spans="1:18" ht="35.1" customHeight="1" x14ac:dyDescent="0.5">
      <c r="A80" s="91">
        <v>64</v>
      </c>
      <c r="B80" s="92" t="s">
        <v>224</v>
      </c>
      <c r="C80" s="93">
        <v>232.58</v>
      </c>
      <c r="D80" s="93">
        <v>232.47</v>
      </c>
      <c r="E80" s="93">
        <v>232.47</v>
      </c>
      <c r="F80" s="93">
        <v>0</v>
      </c>
      <c r="G80" s="93">
        <v>15.75</v>
      </c>
      <c r="H80" s="93">
        <v>15.75</v>
      </c>
      <c r="I80" s="94">
        <v>15.75</v>
      </c>
      <c r="J80" s="94">
        <v>0</v>
      </c>
      <c r="K80" s="93">
        <v>0</v>
      </c>
      <c r="L80" s="93">
        <v>0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3">
        <v>0</v>
      </c>
    </row>
    <row r="81" spans="1:18" ht="35.1" customHeight="1" x14ac:dyDescent="0.5">
      <c r="A81" s="98"/>
      <c r="B81" s="99" t="s">
        <v>225</v>
      </c>
      <c r="C81" s="88">
        <f t="shared" ref="C81:R81" si="7">SUM(C82:C91)</f>
        <v>1884.4500000000003</v>
      </c>
      <c r="D81" s="88">
        <f t="shared" si="7"/>
        <v>1880.7500000000002</v>
      </c>
      <c r="E81" s="88">
        <f t="shared" si="7"/>
        <v>1857.0000000000002</v>
      </c>
      <c r="F81" s="88">
        <f t="shared" si="7"/>
        <v>23.75</v>
      </c>
      <c r="G81" s="88">
        <f t="shared" si="7"/>
        <v>120.41</v>
      </c>
      <c r="H81" s="88">
        <f t="shared" si="7"/>
        <v>120.25999999999999</v>
      </c>
      <c r="I81" s="89">
        <f t="shared" si="7"/>
        <v>118.69</v>
      </c>
      <c r="J81" s="89">
        <f t="shared" si="7"/>
        <v>1.57</v>
      </c>
      <c r="K81" s="88">
        <f t="shared" si="7"/>
        <v>14.76</v>
      </c>
      <c r="L81" s="88">
        <f t="shared" si="7"/>
        <v>14.57</v>
      </c>
      <c r="M81" s="88">
        <f t="shared" si="7"/>
        <v>7.23</v>
      </c>
      <c r="N81" s="88">
        <f t="shared" si="7"/>
        <v>7.34</v>
      </c>
      <c r="O81" s="88">
        <f t="shared" si="7"/>
        <v>1.1399999999999999</v>
      </c>
      <c r="P81" s="88">
        <f t="shared" si="7"/>
        <v>1.33</v>
      </c>
      <c r="Q81" s="88">
        <f t="shared" si="7"/>
        <v>0.68</v>
      </c>
      <c r="R81" s="88">
        <f t="shared" si="7"/>
        <v>0.65</v>
      </c>
    </row>
    <row r="82" spans="1:18" ht="35.1" customHeight="1" x14ac:dyDescent="0.5">
      <c r="A82" s="91">
        <v>65</v>
      </c>
      <c r="B82" s="92" t="s">
        <v>226</v>
      </c>
      <c r="C82" s="93">
        <v>151.08000000000001</v>
      </c>
      <c r="D82" s="93">
        <v>150.78</v>
      </c>
      <c r="E82" s="93">
        <v>150.78</v>
      </c>
      <c r="F82" s="93">
        <v>0</v>
      </c>
      <c r="G82" s="93">
        <v>11.38</v>
      </c>
      <c r="H82" s="93">
        <v>11.35</v>
      </c>
      <c r="I82" s="94">
        <v>11.35</v>
      </c>
      <c r="J82" s="94">
        <v>0</v>
      </c>
      <c r="K82" s="93">
        <v>0</v>
      </c>
      <c r="L82" s="93">
        <v>0</v>
      </c>
      <c r="M82" s="93">
        <v>0</v>
      </c>
      <c r="N82" s="93">
        <v>0</v>
      </c>
      <c r="O82" s="93">
        <v>0</v>
      </c>
      <c r="P82" s="93">
        <v>0</v>
      </c>
      <c r="Q82" s="93">
        <v>0</v>
      </c>
      <c r="R82" s="93">
        <v>0</v>
      </c>
    </row>
    <row r="83" spans="1:18" ht="35.1" customHeight="1" x14ac:dyDescent="0.5">
      <c r="A83" s="91">
        <v>66</v>
      </c>
      <c r="B83" s="92" t="s">
        <v>227</v>
      </c>
      <c r="C83" s="93">
        <v>550.46</v>
      </c>
      <c r="D83" s="93">
        <v>548.39</v>
      </c>
      <c r="E83" s="93">
        <v>548.39</v>
      </c>
      <c r="F83" s="93">
        <v>0</v>
      </c>
      <c r="G83" s="93">
        <v>32.64</v>
      </c>
      <c r="H83" s="93">
        <v>32.53</v>
      </c>
      <c r="I83" s="94">
        <v>32.53</v>
      </c>
      <c r="J83" s="94">
        <v>0</v>
      </c>
      <c r="K83" s="93">
        <v>0</v>
      </c>
      <c r="L83" s="93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</row>
    <row r="84" spans="1:18" ht="35.1" customHeight="1" x14ac:dyDescent="0.5">
      <c r="A84" s="91">
        <v>67</v>
      </c>
      <c r="B84" s="92" t="s">
        <v>228</v>
      </c>
      <c r="C84" s="93">
        <v>428.33</v>
      </c>
      <c r="D84" s="93">
        <v>428.15</v>
      </c>
      <c r="E84" s="93">
        <v>428.15</v>
      </c>
      <c r="F84" s="93">
        <v>0</v>
      </c>
      <c r="G84" s="93">
        <v>25.05</v>
      </c>
      <c r="H84" s="93">
        <v>25.04</v>
      </c>
      <c r="I84" s="94">
        <v>25.04</v>
      </c>
      <c r="J84" s="94">
        <v>0</v>
      </c>
      <c r="K84" s="93">
        <v>0</v>
      </c>
      <c r="L84" s="93">
        <v>0</v>
      </c>
      <c r="M84" s="93">
        <v>0</v>
      </c>
      <c r="N84" s="93">
        <v>0</v>
      </c>
      <c r="O84" s="93">
        <v>0</v>
      </c>
      <c r="P84" s="93">
        <v>0</v>
      </c>
      <c r="Q84" s="93">
        <v>0</v>
      </c>
      <c r="R84" s="93">
        <v>0</v>
      </c>
    </row>
    <row r="85" spans="1:18" ht="35.1" customHeight="1" x14ac:dyDescent="0.5">
      <c r="A85" s="91">
        <v>68</v>
      </c>
      <c r="B85" s="92" t="s">
        <v>229</v>
      </c>
      <c r="C85" s="93">
        <v>229.96</v>
      </c>
      <c r="D85" s="93">
        <v>230.14</v>
      </c>
      <c r="E85" s="93">
        <v>230.14</v>
      </c>
      <c r="F85" s="93">
        <v>0</v>
      </c>
      <c r="G85" s="93">
        <v>14.44</v>
      </c>
      <c r="H85" s="93">
        <v>14.48</v>
      </c>
      <c r="I85" s="94">
        <v>14.48</v>
      </c>
      <c r="J85" s="94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3">
        <v>0</v>
      </c>
      <c r="R85" s="93">
        <v>0</v>
      </c>
    </row>
    <row r="86" spans="1:18" ht="35.1" customHeight="1" x14ac:dyDescent="0.5">
      <c r="A86" s="91">
        <v>69</v>
      </c>
      <c r="B86" s="92" t="s">
        <v>230</v>
      </c>
      <c r="C86" s="93">
        <v>167.68</v>
      </c>
      <c r="D86" s="93">
        <v>166.94</v>
      </c>
      <c r="E86" s="93">
        <v>166.94</v>
      </c>
      <c r="F86" s="93">
        <v>0</v>
      </c>
      <c r="G86" s="93">
        <v>12.01</v>
      </c>
      <c r="H86" s="93">
        <v>11.99</v>
      </c>
      <c r="I86" s="94">
        <v>11.99</v>
      </c>
      <c r="J86" s="94">
        <v>0</v>
      </c>
      <c r="K86" s="93">
        <v>0</v>
      </c>
      <c r="L86" s="93">
        <v>0</v>
      </c>
      <c r="M86" s="93">
        <v>0</v>
      </c>
      <c r="N86" s="93">
        <v>0</v>
      </c>
      <c r="O86" s="93">
        <v>0</v>
      </c>
      <c r="P86" s="93">
        <v>0</v>
      </c>
      <c r="Q86" s="93">
        <v>0</v>
      </c>
      <c r="R86" s="93">
        <v>0</v>
      </c>
    </row>
    <row r="87" spans="1:18" ht="35.1" customHeight="1" x14ac:dyDescent="0.5">
      <c r="A87" s="91">
        <v>70</v>
      </c>
      <c r="B87" s="92" t="s">
        <v>231</v>
      </c>
      <c r="C87" s="93">
        <v>151.83000000000001</v>
      </c>
      <c r="D87" s="93">
        <v>151.5</v>
      </c>
      <c r="E87" s="93">
        <v>151.5</v>
      </c>
      <c r="F87" s="93">
        <v>0</v>
      </c>
      <c r="G87" s="93">
        <v>10.6</v>
      </c>
      <c r="H87" s="93">
        <v>10.58</v>
      </c>
      <c r="I87" s="94">
        <v>10.58</v>
      </c>
      <c r="J87" s="94">
        <v>0</v>
      </c>
      <c r="K87" s="93">
        <v>0</v>
      </c>
      <c r="L87" s="93">
        <v>0</v>
      </c>
      <c r="M87" s="93">
        <v>0</v>
      </c>
      <c r="N87" s="93">
        <v>0</v>
      </c>
      <c r="O87" s="93">
        <v>0</v>
      </c>
      <c r="P87" s="93">
        <v>0</v>
      </c>
      <c r="Q87" s="93">
        <v>0</v>
      </c>
      <c r="R87" s="93">
        <v>0</v>
      </c>
    </row>
    <row r="88" spans="1:18" ht="35.1" customHeight="1" x14ac:dyDescent="0.5">
      <c r="A88" s="91">
        <v>71</v>
      </c>
      <c r="B88" s="92" t="s">
        <v>232</v>
      </c>
      <c r="C88" s="93">
        <v>20.399999999999999</v>
      </c>
      <c r="D88" s="93">
        <v>20.399999999999999</v>
      </c>
      <c r="E88" s="93">
        <v>20.399999999999999</v>
      </c>
      <c r="F88" s="93">
        <v>0</v>
      </c>
      <c r="G88" s="93">
        <v>1.75</v>
      </c>
      <c r="H88" s="93">
        <v>1.75</v>
      </c>
      <c r="I88" s="94">
        <v>1.75</v>
      </c>
      <c r="J88" s="94">
        <v>0</v>
      </c>
      <c r="K88" s="93">
        <v>0</v>
      </c>
      <c r="L88" s="93">
        <v>0</v>
      </c>
      <c r="M88" s="93">
        <v>0</v>
      </c>
      <c r="N88" s="93">
        <v>0</v>
      </c>
      <c r="O88" s="93">
        <v>0</v>
      </c>
      <c r="P88" s="93">
        <v>0</v>
      </c>
      <c r="Q88" s="93">
        <v>0</v>
      </c>
      <c r="R88" s="93">
        <v>0</v>
      </c>
    </row>
    <row r="89" spans="1:18" ht="35.1" customHeight="1" x14ac:dyDescent="0.5">
      <c r="A89" s="91">
        <v>72</v>
      </c>
      <c r="B89" s="92" t="s">
        <v>233</v>
      </c>
      <c r="C89" s="93">
        <v>68.900000000000006</v>
      </c>
      <c r="D89" s="93">
        <v>68.900000000000006</v>
      </c>
      <c r="E89" s="93">
        <v>45.15</v>
      </c>
      <c r="F89" s="93">
        <v>23.75</v>
      </c>
      <c r="G89" s="93">
        <v>5.05</v>
      </c>
      <c r="H89" s="93">
        <v>5.05</v>
      </c>
      <c r="I89" s="94">
        <v>3.48</v>
      </c>
      <c r="J89" s="94">
        <v>1.57</v>
      </c>
      <c r="K89" s="93">
        <v>14.76</v>
      </c>
      <c r="L89" s="93">
        <v>14.57</v>
      </c>
      <c r="M89" s="93">
        <v>7.23</v>
      </c>
      <c r="N89" s="93">
        <f>L89-M89</f>
        <v>7.34</v>
      </c>
      <c r="O89" s="93">
        <v>1.1399999999999999</v>
      </c>
      <c r="P89" s="93">
        <v>1.33</v>
      </c>
      <c r="Q89" s="93">
        <v>0.68</v>
      </c>
      <c r="R89" s="93">
        <v>0.65</v>
      </c>
    </row>
    <row r="90" spans="1:18" ht="35.1" customHeight="1" x14ac:dyDescent="0.5">
      <c r="A90" s="91">
        <v>73</v>
      </c>
      <c r="B90" s="92" t="s">
        <v>234</v>
      </c>
      <c r="C90" s="93">
        <v>39.32</v>
      </c>
      <c r="D90" s="93">
        <v>39.26</v>
      </c>
      <c r="E90" s="93">
        <v>39.26</v>
      </c>
      <c r="F90" s="93">
        <v>0</v>
      </c>
      <c r="G90" s="93">
        <v>2.38</v>
      </c>
      <c r="H90" s="93">
        <v>2.38</v>
      </c>
      <c r="I90" s="94">
        <v>2.38</v>
      </c>
      <c r="J90" s="94">
        <v>0</v>
      </c>
      <c r="K90" s="93">
        <v>0</v>
      </c>
      <c r="L90" s="93">
        <v>0</v>
      </c>
      <c r="M90" s="93">
        <v>0</v>
      </c>
      <c r="N90" s="93">
        <v>0</v>
      </c>
      <c r="O90" s="93">
        <v>0</v>
      </c>
      <c r="P90" s="93">
        <v>0</v>
      </c>
      <c r="Q90" s="93">
        <v>0</v>
      </c>
      <c r="R90" s="93">
        <v>0</v>
      </c>
    </row>
    <row r="91" spans="1:18" ht="35.1" customHeight="1" x14ac:dyDescent="0.5">
      <c r="A91" s="91">
        <v>74</v>
      </c>
      <c r="B91" s="92" t="s">
        <v>235</v>
      </c>
      <c r="C91" s="93">
        <v>76.489999999999995</v>
      </c>
      <c r="D91" s="93">
        <v>76.290000000000006</v>
      </c>
      <c r="E91" s="93">
        <v>76.290000000000006</v>
      </c>
      <c r="F91" s="93">
        <v>0</v>
      </c>
      <c r="G91" s="93">
        <v>5.1100000000000003</v>
      </c>
      <c r="H91" s="93">
        <v>5.1100000000000003</v>
      </c>
      <c r="I91" s="94">
        <v>5.1100000000000003</v>
      </c>
      <c r="J91" s="94">
        <v>0</v>
      </c>
      <c r="K91" s="93">
        <v>0</v>
      </c>
      <c r="L91" s="93">
        <v>0</v>
      </c>
      <c r="M91" s="93">
        <v>0</v>
      </c>
      <c r="N91" s="93">
        <v>0</v>
      </c>
      <c r="O91" s="93">
        <v>0</v>
      </c>
      <c r="P91" s="93">
        <v>0</v>
      </c>
      <c r="Q91" s="93">
        <v>0</v>
      </c>
      <c r="R91" s="93">
        <v>0</v>
      </c>
    </row>
    <row r="92" spans="1:18" ht="35.1" customHeight="1" x14ac:dyDescent="0.5">
      <c r="A92" s="98"/>
      <c r="B92" s="99" t="s">
        <v>236</v>
      </c>
      <c r="C92" s="88">
        <f t="shared" ref="C92:R92" si="8">SUM(C93:C103)</f>
        <v>1543.95</v>
      </c>
      <c r="D92" s="88">
        <f t="shared" si="8"/>
        <v>1539.03</v>
      </c>
      <c r="E92" s="88">
        <f t="shared" si="8"/>
        <v>1535.96</v>
      </c>
      <c r="F92" s="88">
        <f t="shared" si="8"/>
        <v>3.08</v>
      </c>
      <c r="G92" s="88">
        <f t="shared" si="8"/>
        <v>89.69</v>
      </c>
      <c r="H92" s="88">
        <f t="shared" si="8"/>
        <v>89.399999999999991</v>
      </c>
      <c r="I92" s="89">
        <f t="shared" si="8"/>
        <v>89.250000000000014</v>
      </c>
      <c r="J92" s="89">
        <f t="shared" si="8"/>
        <v>0.15</v>
      </c>
      <c r="K92" s="88">
        <f t="shared" si="8"/>
        <v>50</v>
      </c>
      <c r="L92" s="88">
        <f t="shared" si="8"/>
        <v>50</v>
      </c>
      <c r="M92" s="88">
        <f t="shared" si="8"/>
        <v>56.56</v>
      </c>
      <c r="N92" s="88">
        <f t="shared" si="8"/>
        <v>0</v>
      </c>
      <c r="O92" s="88">
        <f t="shared" si="8"/>
        <v>3.37</v>
      </c>
      <c r="P92" s="88">
        <f t="shared" si="8"/>
        <v>3.37</v>
      </c>
      <c r="Q92" s="88">
        <f t="shared" si="8"/>
        <v>3.13</v>
      </c>
      <c r="R92" s="88">
        <f t="shared" si="8"/>
        <v>0</v>
      </c>
    </row>
    <row r="93" spans="1:18" ht="35.1" customHeight="1" x14ac:dyDescent="0.5">
      <c r="A93" s="91">
        <v>75</v>
      </c>
      <c r="B93" s="92" t="s">
        <v>237</v>
      </c>
      <c r="C93" s="93">
        <v>164.48</v>
      </c>
      <c r="D93" s="93">
        <v>164.48</v>
      </c>
      <c r="E93" s="93">
        <v>164.48</v>
      </c>
      <c r="F93" s="93">
        <v>0</v>
      </c>
      <c r="G93" s="93">
        <v>9.43</v>
      </c>
      <c r="H93" s="93">
        <v>9.43</v>
      </c>
      <c r="I93" s="94">
        <v>9.43</v>
      </c>
      <c r="J93" s="94">
        <v>0</v>
      </c>
      <c r="K93" s="93">
        <v>50</v>
      </c>
      <c r="L93" s="93">
        <v>50</v>
      </c>
      <c r="M93" s="93">
        <v>56.56</v>
      </c>
      <c r="N93" s="93">
        <v>0</v>
      </c>
      <c r="O93" s="93">
        <v>3.37</v>
      </c>
      <c r="P93" s="93">
        <v>3.37</v>
      </c>
      <c r="Q93" s="93">
        <v>3.13</v>
      </c>
      <c r="R93" s="93">
        <v>0</v>
      </c>
    </row>
    <row r="94" spans="1:18" ht="35.1" customHeight="1" x14ac:dyDescent="0.5">
      <c r="A94" s="91">
        <v>76</v>
      </c>
      <c r="B94" s="92" t="s">
        <v>238</v>
      </c>
      <c r="C94" s="93">
        <v>51.45</v>
      </c>
      <c r="D94" s="93">
        <v>49.68</v>
      </c>
      <c r="E94" s="93">
        <v>49.68</v>
      </c>
      <c r="F94" s="93">
        <v>0</v>
      </c>
      <c r="G94" s="93">
        <v>3.34</v>
      </c>
      <c r="H94" s="93">
        <v>3.2</v>
      </c>
      <c r="I94" s="94">
        <v>3.2</v>
      </c>
      <c r="J94" s="94">
        <v>0</v>
      </c>
      <c r="K94" s="93">
        <v>0</v>
      </c>
      <c r="L94" s="93">
        <v>0</v>
      </c>
      <c r="M94" s="93">
        <v>0</v>
      </c>
      <c r="N94" s="93">
        <v>0</v>
      </c>
      <c r="O94" s="93">
        <v>0</v>
      </c>
      <c r="P94" s="93">
        <v>0</v>
      </c>
      <c r="Q94" s="93">
        <v>0</v>
      </c>
      <c r="R94" s="93">
        <v>0</v>
      </c>
    </row>
    <row r="95" spans="1:18" ht="35.1" customHeight="1" x14ac:dyDescent="0.5">
      <c r="A95" s="91">
        <v>77</v>
      </c>
      <c r="B95" s="92" t="s">
        <v>239</v>
      </c>
      <c r="C95" s="93">
        <v>79.790000000000006</v>
      </c>
      <c r="D95" s="93">
        <v>79.64</v>
      </c>
      <c r="E95" s="93">
        <v>79.64</v>
      </c>
      <c r="F95" s="93">
        <v>0</v>
      </c>
      <c r="G95" s="93">
        <v>4.32</v>
      </c>
      <c r="H95" s="93">
        <v>4.32</v>
      </c>
      <c r="I95" s="94">
        <v>4.32</v>
      </c>
      <c r="J95" s="94">
        <v>0</v>
      </c>
      <c r="K95" s="93">
        <v>0</v>
      </c>
      <c r="L95" s="93">
        <v>0</v>
      </c>
      <c r="M95" s="93">
        <v>0</v>
      </c>
      <c r="N95" s="93">
        <v>0</v>
      </c>
      <c r="O95" s="93">
        <v>0</v>
      </c>
      <c r="P95" s="93">
        <v>0</v>
      </c>
      <c r="Q95" s="93">
        <v>0</v>
      </c>
      <c r="R95" s="93">
        <v>0</v>
      </c>
    </row>
    <row r="96" spans="1:18" ht="35.1" customHeight="1" x14ac:dyDescent="0.5">
      <c r="A96" s="91">
        <v>78</v>
      </c>
      <c r="B96" s="92" t="s">
        <v>240</v>
      </c>
      <c r="C96" s="93">
        <v>32.43</v>
      </c>
      <c r="D96" s="93">
        <v>32.43</v>
      </c>
      <c r="E96" s="93">
        <v>32.43</v>
      </c>
      <c r="F96" s="93">
        <v>0</v>
      </c>
      <c r="G96" s="93">
        <v>1.5</v>
      </c>
      <c r="H96" s="93">
        <v>1.5</v>
      </c>
      <c r="I96" s="94">
        <v>1.5</v>
      </c>
      <c r="J96" s="94">
        <v>0</v>
      </c>
      <c r="K96" s="93">
        <v>0</v>
      </c>
      <c r="L96" s="93">
        <v>0</v>
      </c>
      <c r="M96" s="93">
        <v>0</v>
      </c>
      <c r="N96" s="93">
        <v>0</v>
      </c>
      <c r="O96" s="93">
        <v>0</v>
      </c>
      <c r="P96" s="93">
        <v>0</v>
      </c>
      <c r="Q96" s="93">
        <v>0</v>
      </c>
      <c r="R96" s="93">
        <v>0</v>
      </c>
    </row>
    <row r="97" spans="1:18" ht="35.1" customHeight="1" x14ac:dyDescent="0.5">
      <c r="A97" s="91">
        <v>79</v>
      </c>
      <c r="B97" s="92" t="s">
        <v>241</v>
      </c>
      <c r="C97" s="93">
        <v>16.57</v>
      </c>
      <c r="D97" s="93">
        <v>16.57</v>
      </c>
      <c r="E97" s="93">
        <v>16.57</v>
      </c>
      <c r="F97" s="93">
        <v>0</v>
      </c>
      <c r="G97" s="93">
        <v>0.74</v>
      </c>
      <c r="H97" s="93">
        <v>0.74</v>
      </c>
      <c r="I97" s="94">
        <v>0.74</v>
      </c>
      <c r="J97" s="94">
        <v>0</v>
      </c>
      <c r="K97" s="93">
        <v>0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3">
        <v>0</v>
      </c>
      <c r="R97" s="93">
        <v>0</v>
      </c>
    </row>
    <row r="98" spans="1:18" ht="35.1" customHeight="1" x14ac:dyDescent="0.5">
      <c r="A98" s="91">
        <v>80</v>
      </c>
      <c r="B98" s="92" t="s">
        <v>242</v>
      </c>
      <c r="C98" s="93">
        <v>137.47</v>
      </c>
      <c r="D98" s="93">
        <v>137.1</v>
      </c>
      <c r="E98" s="93">
        <v>134.03</v>
      </c>
      <c r="F98" s="93">
        <v>3.08</v>
      </c>
      <c r="G98" s="93">
        <v>7.78</v>
      </c>
      <c r="H98" s="93">
        <v>7.73</v>
      </c>
      <c r="I98" s="94">
        <v>7.58</v>
      </c>
      <c r="J98" s="94">
        <v>0.15</v>
      </c>
      <c r="K98" s="93">
        <v>0</v>
      </c>
      <c r="L98" s="93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3">
        <v>0</v>
      </c>
    </row>
    <row r="99" spans="1:18" ht="35.1" customHeight="1" x14ac:dyDescent="0.5">
      <c r="A99" s="91">
        <v>81</v>
      </c>
      <c r="B99" s="92" t="s">
        <v>243</v>
      </c>
      <c r="C99" s="93">
        <v>275.14</v>
      </c>
      <c r="D99" s="93">
        <v>273.33</v>
      </c>
      <c r="E99" s="93">
        <v>273.33</v>
      </c>
      <c r="F99" s="93">
        <v>0</v>
      </c>
      <c r="G99" s="93">
        <v>16.079999999999998</v>
      </c>
      <c r="H99" s="93">
        <v>16.010000000000002</v>
      </c>
      <c r="I99" s="94">
        <v>16.010000000000002</v>
      </c>
      <c r="J99" s="94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3">
        <v>0</v>
      </c>
    </row>
    <row r="100" spans="1:18" ht="35.1" customHeight="1" x14ac:dyDescent="0.5">
      <c r="A100" s="91">
        <v>82</v>
      </c>
      <c r="B100" s="92" t="s">
        <v>244</v>
      </c>
      <c r="C100" s="93">
        <v>477</v>
      </c>
      <c r="D100" s="93">
        <v>476.58</v>
      </c>
      <c r="E100" s="93">
        <v>476.58</v>
      </c>
      <c r="F100" s="93">
        <v>0</v>
      </c>
      <c r="G100" s="93">
        <v>28.95</v>
      </c>
      <c r="H100" s="93">
        <v>28.93</v>
      </c>
      <c r="I100" s="94">
        <v>28.93</v>
      </c>
      <c r="J100" s="94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0</v>
      </c>
    </row>
    <row r="101" spans="1:18" ht="35.1" customHeight="1" x14ac:dyDescent="0.5">
      <c r="A101" s="91">
        <v>83</v>
      </c>
      <c r="B101" s="92" t="s">
        <v>245</v>
      </c>
      <c r="C101" s="93">
        <v>263.63</v>
      </c>
      <c r="D101" s="93">
        <v>263.23</v>
      </c>
      <c r="E101" s="93">
        <v>263.23</v>
      </c>
      <c r="F101" s="93">
        <v>0</v>
      </c>
      <c r="G101" s="93">
        <v>14.72</v>
      </c>
      <c r="H101" s="93">
        <v>14.71</v>
      </c>
      <c r="I101" s="94">
        <v>14.71</v>
      </c>
      <c r="J101" s="94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0</v>
      </c>
      <c r="R101" s="93">
        <v>0</v>
      </c>
    </row>
    <row r="102" spans="1:18" ht="35.1" customHeight="1" x14ac:dyDescent="0.5">
      <c r="A102" s="91">
        <v>84</v>
      </c>
      <c r="B102" s="92" t="s">
        <v>246</v>
      </c>
      <c r="C102" s="93">
        <v>40.64</v>
      </c>
      <c r="D102" s="93">
        <v>40.64</v>
      </c>
      <c r="E102" s="93">
        <v>40.64</v>
      </c>
      <c r="F102" s="93">
        <v>0</v>
      </c>
      <c r="G102" s="93">
        <v>2.52</v>
      </c>
      <c r="H102" s="93">
        <v>2.52</v>
      </c>
      <c r="I102" s="94">
        <v>2.52</v>
      </c>
      <c r="J102" s="94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0</v>
      </c>
      <c r="R102" s="93">
        <v>0</v>
      </c>
    </row>
    <row r="103" spans="1:18" ht="35.1" customHeight="1" x14ac:dyDescent="0.5">
      <c r="A103" s="91">
        <v>85</v>
      </c>
      <c r="B103" s="92" t="s">
        <v>247</v>
      </c>
      <c r="C103" s="93">
        <v>5.35</v>
      </c>
      <c r="D103" s="93">
        <v>5.35</v>
      </c>
      <c r="E103" s="93">
        <v>5.35</v>
      </c>
      <c r="F103" s="93">
        <v>0</v>
      </c>
      <c r="G103" s="93">
        <v>0.31</v>
      </c>
      <c r="H103" s="93">
        <v>0.31</v>
      </c>
      <c r="I103" s="94">
        <v>0.31</v>
      </c>
      <c r="J103" s="94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0</v>
      </c>
      <c r="R103" s="93">
        <v>0</v>
      </c>
    </row>
  </sheetData>
  <autoFilter ref="A9:R103" xr:uid="{00000000-0009-0000-0000-000012000000}"/>
  <mergeCells count="10">
    <mergeCell ref="A1:R1"/>
    <mergeCell ref="A2:R2"/>
    <mergeCell ref="A5:A8"/>
    <mergeCell ref="B5:B8"/>
    <mergeCell ref="C5:J5"/>
    <mergeCell ref="K5:R5"/>
    <mergeCell ref="C6:F6"/>
    <mergeCell ref="G6:J6"/>
    <mergeCell ref="K6:N6"/>
    <mergeCell ref="O6:R6"/>
  </mergeCells>
  <pageMargins left="0.31496062992125984" right="0.31496062992125984" top="0.35433070866141736" bottom="0.35433070866141736" header="0.31496062992125984" footer="0.31496062992125984"/>
  <pageSetup paperSize="8" scale="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3"/>
  <sheetViews>
    <sheetView view="pageBreakPreview" topLeftCell="A49" zoomScale="30" zoomScaleNormal="30" zoomScaleSheetLayoutView="30" workbookViewId="0">
      <selection activeCell="Q5" sqref="Q5:S5"/>
    </sheetView>
  </sheetViews>
  <sheetFormatPr defaultColWidth="9.140625" defaultRowHeight="35.25" x14ac:dyDescent="0.5"/>
  <cols>
    <col min="1" max="1" width="14" style="1" customWidth="1"/>
    <col min="2" max="2" width="143" style="1" customWidth="1"/>
    <col min="3" max="26" width="43.28515625" style="1" customWidth="1"/>
    <col min="27" max="16384" width="9.140625" style="1"/>
  </cols>
  <sheetData>
    <row r="1" spans="1:26" ht="102" customHeight="1" x14ac:dyDescent="0.5">
      <c r="A1" s="288" t="s">
        <v>0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</row>
    <row r="2" spans="1:26" ht="104.25" customHeight="1" x14ac:dyDescent="0.5">
      <c r="A2" s="290" t="s">
        <v>25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</row>
    <row r="3" spans="1:26" ht="35.25" customHeight="1" x14ac:dyDescent="0.5">
      <c r="A3" s="1" t="s">
        <v>254</v>
      </c>
    </row>
    <row r="4" spans="1:26" ht="27.75" customHeight="1" x14ac:dyDescent="0.5"/>
    <row r="5" spans="1:26" ht="117.75" customHeight="1" x14ac:dyDescent="0.5">
      <c r="A5" s="287" t="s">
        <v>1</v>
      </c>
      <c r="B5" s="285" t="s">
        <v>2</v>
      </c>
      <c r="C5" s="287" t="s">
        <v>16</v>
      </c>
      <c r="D5" s="287"/>
      <c r="E5" s="287"/>
      <c r="F5" s="285"/>
      <c r="G5" s="285"/>
      <c r="H5" s="285"/>
      <c r="I5" s="285"/>
      <c r="J5" s="285"/>
      <c r="K5" s="285"/>
      <c r="L5" s="292"/>
      <c r="M5" s="285" t="s">
        <v>3</v>
      </c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6"/>
    </row>
    <row r="6" spans="1:26" ht="78" customHeight="1" x14ac:dyDescent="0.5">
      <c r="A6" s="287"/>
      <c r="B6" s="285"/>
      <c r="C6" s="287" t="s">
        <v>4</v>
      </c>
      <c r="D6" s="287"/>
      <c r="E6" s="287"/>
      <c r="F6" s="287"/>
      <c r="G6" s="293" t="s">
        <v>17</v>
      </c>
      <c r="H6" s="294"/>
      <c r="I6" s="294"/>
      <c r="J6" s="295"/>
      <c r="K6" s="296" t="s">
        <v>18</v>
      </c>
      <c r="L6" s="296"/>
      <c r="M6" s="287" t="s">
        <v>4</v>
      </c>
      <c r="N6" s="287"/>
      <c r="O6" s="287"/>
      <c r="P6" s="287"/>
      <c r="Q6" s="287"/>
      <c r="R6" s="287"/>
      <c r="S6" s="287" t="s">
        <v>5</v>
      </c>
      <c r="T6" s="287"/>
      <c r="U6" s="287"/>
      <c r="V6" s="287"/>
      <c r="W6" s="287"/>
      <c r="X6" s="287"/>
      <c r="Y6" s="291" t="s">
        <v>18</v>
      </c>
      <c r="Z6" s="291"/>
    </row>
    <row r="7" spans="1:26" ht="409.6" customHeight="1" x14ac:dyDescent="0.5">
      <c r="A7" s="287"/>
      <c r="B7" s="285"/>
      <c r="C7" s="138" t="s">
        <v>19</v>
      </c>
      <c r="D7" s="138" t="s">
        <v>111</v>
      </c>
      <c r="E7" s="138" t="s">
        <v>112</v>
      </c>
      <c r="F7" s="138" t="s">
        <v>20</v>
      </c>
      <c r="G7" s="138" t="s">
        <v>19</v>
      </c>
      <c r="H7" s="138" t="s">
        <v>21</v>
      </c>
      <c r="I7" s="138" t="s">
        <v>112</v>
      </c>
      <c r="J7" s="138" t="s">
        <v>20</v>
      </c>
      <c r="K7" s="138" t="s">
        <v>112</v>
      </c>
      <c r="L7" s="11" t="s">
        <v>20</v>
      </c>
      <c r="M7" s="135" t="s">
        <v>6</v>
      </c>
      <c r="N7" s="142" t="s">
        <v>113</v>
      </c>
      <c r="O7" s="135" t="s">
        <v>23</v>
      </c>
      <c r="P7" s="135" t="s">
        <v>114</v>
      </c>
      <c r="Q7" s="135" t="s">
        <v>255</v>
      </c>
      <c r="R7" s="135" t="s">
        <v>7</v>
      </c>
      <c r="S7" s="135" t="s">
        <v>6</v>
      </c>
      <c r="T7" s="142" t="s">
        <v>113</v>
      </c>
      <c r="U7" s="135" t="s">
        <v>23</v>
      </c>
      <c r="V7" s="135" t="s">
        <v>114</v>
      </c>
      <c r="W7" s="135" t="s">
        <v>24</v>
      </c>
      <c r="X7" s="135" t="s">
        <v>7</v>
      </c>
      <c r="Y7" s="135" t="s">
        <v>115</v>
      </c>
      <c r="Z7" s="135" t="s">
        <v>15</v>
      </c>
    </row>
    <row r="8" spans="1:26" ht="69.75" customHeight="1" x14ac:dyDescent="0.5">
      <c r="A8" s="287"/>
      <c r="B8" s="285"/>
      <c r="C8" s="134" t="s">
        <v>8</v>
      </c>
      <c r="D8" s="134" t="s">
        <v>8</v>
      </c>
      <c r="E8" s="134" t="s">
        <v>8</v>
      </c>
      <c r="F8" s="134" t="s">
        <v>8</v>
      </c>
      <c r="G8" s="134" t="s">
        <v>22</v>
      </c>
      <c r="H8" s="134" t="s">
        <v>22</v>
      </c>
      <c r="I8" s="134" t="s">
        <v>22</v>
      </c>
      <c r="J8" s="134" t="s">
        <v>22</v>
      </c>
      <c r="K8" s="134" t="s">
        <v>12</v>
      </c>
      <c r="L8" s="137" t="s">
        <v>12</v>
      </c>
      <c r="M8" s="134" t="s">
        <v>8</v>
      </c>
      <c r="N8" s="134" t="s">
        <v>8</v>
      </c>
      <c r="O8" s="134" t="s">
        <v>8</v>
      </c>
      <c r="P8" s="134" t="s">
        <v>8</v>
      </c>
      <c r="Q8" s="134" t="s">
        <v>8</v>
      </c>
      <c r="R8" s="134" t="s">
        <v>10</v>
      </c>
      <c r="S8" s="134" t="s">
        <v>9</v>
      </c>
      <c r="T8" s="134" t="s">
        <v>9</v>
      </c>
      <c r="U8" s="134" t="s">
        <v>9</v>
      </c>
      <c r="V8" s="134" t="s">
        <v>9</v>
      </c>
      <c r="W8" s="134" t="s">
        <v>9</v>
      </c>
      <c r="X8" s="134" t="s">
        <v>10</v>
      </c>
      <c r="Y8" s="134" t="s">
        <v>12</v>
      </c>
      <c r="Z8" s="134" t="s">
        <v>12</v>
      </c>
    </row>
    <row r="9" spans="1:26" ht="46.5" customHeight="1" x14ac:dyDescent="0.5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  <c r="H9" s="2">
        <v>8</v>
      </c>
      <c r="I9" s="2">
        <v>9</v>
      </c>
      <c r="J9" s="2">
        <v>10</v>
      </c>
      <c r="K9" s="2">
        <v>11</v>
      </c>
      <c r="L9" s="12">
        <v>12</v>
      </c>
      <c r="M9" s="2">
        <v>13</v>
      </c>
      <c r="N9" s="2">
        <v>14</v>
      </c>
      <c r="O9" s="2">
        <v>15</v>
      </c>
      <c r="P9" s="2">
        <v>16</v>
      </c>
      <c r="Q9" s="2">
        <v>17</v>
      </c>
      <c r="R9" s="2">
        <v>18</v>
      </c>
      <c r="S9" s="2">
        <v>19</v>
      </c>
      <c r="T9" s="2">
        <v>20</v>
      </c>
      <c r="U9" s="2">
        <v>21</v>
      </c>
      <c r="V9" s="2">
        <v>22</v>
      </c>
      <c r="W9" s="2">
        <v>23</v>
      </c>
      <c r="X9" s="2">
        <v>24</v>
      </c>
      <c r="Y9" s="2">
        <v>25</v>
      </c>
      <c r="Z9" s="2">
        <v>26</v>
      </c>
    </row>
    <row r="10" spans="1:26" ht="45" customHeight="1" x14ac:dyDescent="0.5">
      <c r="A10" s="3"/>
      <c r="B10" s="16" t="s">
        <v>11</v>
      </c>
      <c r="C10" s="61">
        <f t="shared" ref="C10:Q10" si="0">SUM(C11,C30,C42,C51,C59,C74,C81,C92)</f>
        <v>10503.9</v>
      </c>
      <c r="D10" s="61">
        <f t="shared" si="0"/>
        <v>10490.899999999998</v>
      </c>
      <c r="E10" s="61">
        <f t="shared" si="0"/>
        <v>869.74999999999989</v>
      </c>
      <c r="F10" s="61">
        <f t="shared" si="0"/>
        <v>345.58000000000004</v>
      </c>
      <c r="G10" s="61">
        <f t="shared" si="0"/>
        <v>635.95000000000005</v>
      </c>
      <c r="H10" s="61">
        <f t="shared" si="0"/>
        <v>634.11</v>
      </c>
      <c r="I10" s="61">
        <f t="shared" si="0"/>
        <v>53.403000000000006</v>
      </c>
      <c r="J10" s="61">
        <f t="shared" si="0"/>
        <v>21.18</v>
      </c>
      <c r="K10" s="76">
        <f t="shared" si="0"/>
        <v>22074</v>
      </c>
      <c r="L10" s="76">
        <f t="shared" si="0"/>
        <v>8300</v>
      </c>
      <c r="M10" s="63">
        <f t="shared" si="0"/>
        <v>999.9899999999999</v>
      </c>
      <c r="N10" s="61">
        <f t="shared" si="0"/>
        <v>522.03</v>
      </c>
      <c r="O10" s="13">
        <f t="shared" si="0"/>
        <v>283.70999999999998</v>
      </c>
      <c r="P10" s="61">
        <f t="shared" si="0"/>
        <v>206.72</v>
      </c>
      <c r="Q10" s="61">
        <f t="shared" si="0"/>
        <v>61.87</v>
      </c>
      <c r="R10" s="61">
        <f>ROUND(IF(M10&lt;&gt;0,MIN(MAX(0,(P10+N10+O10+Q10)/M10*100),100),0),2)</f>
        <v>100</v>
      </c>
      <c r="S10" s="61">
        <f>SUM(S11,S30,S42,S51,S59,S74,S81,S92)</f>
        <v>54.600000000000009</v>
      </c>
      <c r="T10" s="61">
        <f>SUM(T11,T30,T42,T51,T59,T74,T81,T92)</f>
        <v>32.379999999999995</v>
      </c>
      <c r="U10" s="13">
        <f t="shared" ref="U10" si="1">SUM(U11,U30,U42,U51,U59,U74,U81,U92)</f>
        <v>17.23</v>
      </c>
      <c r="V10" s="61">
        <f>SUM(V11,V30,V42,V51,V59,V74,V81,V92)</f>
        <v>12.82</v>
      </c>
      <c r="W10" s="61">
        <f>SUM(W11,W30,W42,W51,W59,W74,W81,W92)</f>
        <v>3.9499999999999997</v>
      </c>
      <c r="X10" s="64">
        <f>ROUND(IF(S10&lt;&gt;0,MIN(MAX(0,(V10+T10+U10+W10)/S10*100),100),0),2)</f>
        <v>100</v>
      </c>
      <c r="Y10" s="76">
        <f>SUM(Y11,Y30,Y42,Y51,Y59,Y74,Y81,Y92)</f>
        <v>5409</v>
      </c>
      <c r="Z10" s="76">
        <f>SUM(Z11,Z30,Z42,Z51,Z59,Z74,Z81,Z92)</f>
        <v>1481</v>
      </c>
    </row>
    <row r="11" spans="1:26" ht="45" customHeight="1" x14ac:dyDescent="0.5">
      <c r="A11" s="54"/>
      <c r="B11" s="16" t="s">
        <v>155</v>
      </c>
      <c r="C11" s="61">
        <f t="shared" ref="C11:Q11" si="2">SUM(C12:C29)</f>
        <v>1439.37</v>
      </c>
      <c r="D11" s="61">
        <f t="shared" si="2"/>
        <v>1426.84</v>
      </c>
      <c r="E11" s="61">
        <f t="shared" si="2"/>
        <v>108.44</v>
      </c>
      <c r="F11" s="61">
        <f t="shared" si="2"/>
        <v>20.79</v>
      </c>
      <c r="G11" s="61">
        <f t="shared" si="2"/>
        <v>86.059999999999988</v>
      </c>
      <c r="H11" s="61">
        <f t="shared" si="2"/>
        <v>83.75</v>
      </c>
      <c r="I11" s="61">
        <f t="shared" si="2"/>
        <v>6.900000000000003</v>
      </c>
      <c r="J11" s="61">
        <f t="shared" si="2"/>
        <v>1.26</v>
      </c>
      <c r="K11" s="76">
        <f t="shared" si="2"/>
        <v>2919</v>
      </c>
      <c r="L11" s="76">
        <f t="shared" si="2"/>
        <v>575</v>
      </c>
      <c r="M11" s="61">
        <f t="shared" si="2"/>
        <v>130.81</v>
      </c>
      <c r="N11" s="61">
        <f t="shared" si="2"/>
        <v>62.129999999999988</v>
      </c>
      <c r="O11" s="13">
        <f t="shared" si="2"/>
        <v>18.069999999999997</v>
      </c>
      <c r="P11" s="61">
        <f t="shared" si="2"/>
        <v>27.990000000000002</v>
      </c>
      <c r="Q11" s="61">
        <f t="shared" si="2"/>
        <v>2.72</v>
      </c>
      <c r="R11" s="61">
        <f t="shared" ref="R11:R74" si="3">ROUND(IF(M11&lt;&gt;0,MIN(MAX(0,(P11+N11+O11+Q11)/M11*100),100),0),2)</f>
        <v>84.79</v>
      </c>
      <c r="S11" s="61">
        <f>SUM(S12:S29)</f>
        <v>7.1400000000000006</v>
      </c>
      <c r="T11" s="61">
        <f>SUM(T12:T29)</f>
        <v>4.04</v>
      </c>
      <c r="U11" s="13">
        <f t="shared" ref="U11" si="4">SUM(U12:U29)</f>
        <v>1.1000000000000001</v>
      </c>
      <c r="V11" s="61">
        <f>SUM(V12:V29)</f>
        <v>1.7900000000000003</v>
      </c>
      <c r="W11" s="61">
        <f>SUM(W12:W29)</f>
        <v>0.16</v>
      </c>
      <c r="X11" s="65">
        <f t="shared" ref="X11:X74" si="5">ROUND(IF(S11&lt;&gt;0,MIN(MAX(0,(V11+T11+U11+W11)/S11*100),100),0),2)</f>
        <v>99.3</v>
      </c>
      <c r="Y11" s="76">
        <f>SUM(Y12:Y29)</f>
        <v>785</v>
      </c>
      <c r="Z11" s="76">
        <f>SUM(Z12:Z29)</f>
        <v>71</v>
      </c>
    </row>
    <row r="12" spans="1:26" ht="45" customHeight="1" x14ac:dyDescent="0.5">
      <c r="A12" s="55">
        <v>1</v>
      </c>
      <c r="B12" s="128" t="s">
        <v>156</v>
      </c>
      <c r="C12" s="62">
        <v>102.54</v>
      </c>
      <c r="D12" s="62">
        <v>102.54</v>
      </c>
      <c r="E12" s="62">
        <v>4.74</v>
      </c>
      <c r="F12" s="62">
        <v>0</v>
      </c>
      <c r="G12" s="62">
        <v>5.0999999999999996</v>
      </c>
      <c r="H12" s="62">
        <v>5.0999999999999996</v>
      </c>
      <c r="I12" s="62">
        <v>0.25</v>
      </c>
      <c r="J12" s="62">
        <v>0</v>
      </c>
      <c r="K12" s="116">
        <v>114</v>
      </c>
      <c r="L12" s="116">
        <v>0</v>
      </c>
      <c r="M12" s="62">
        <v>5.63</v>
      </c>
      <c r="N12" s="62">
        <v>0.9</v>
      </c>
      <c r="O12" s="14">
        <v>0</v>
      </c>
      <c r="P12" s="62">
        <v>3.05</v>
      </c>
      <c r="Q12" s="62">
        <v>0</v>
      </c>
      <c r="R12" s="62">
        <f t="shared" si="3"/>
        <v>70.16</v>
      </c>
      <c r="S12" s="62">
        <v>0.31</v>
      </c>
      <c r="T12" s="62">
        <v>0.03</v>
      </c>
      <c r="U12" s="14">
        <v>0</v>
      </c>
      <c r="V12" s="62">
        <v>0.17</v>
      </c>
      <c r="W12" s="62">
        <v>0</v>
      </c>
      <c r="X12" s="66">
        <f t="shared" si="5"/>
        <v>64.52</v>
      </c>
      <c r="Y12" s="116">
        <v>76</v>
      </c>
      <c r="Z12" s="116">
        <v>0</v>
      </c>
    </row>
    <row r="13" spans="1:26" ht="45" customHeight="1" x14ac:dyDescent="0.5">
      <c r="A13" s="55">
        <v>2</v>
      </c>
      <c r="B13" s="129" t="s">
        <v>157</v>
      </c>
      <c r="C13" s="62">
        <v>25.3</v>
      </c>
      <c r="D13" s="62">
        <v>25.3</v>
      </c>
      <c r="E13" s="62">
        <v>2.4700000000000002</v>
      </c>
      <c r="F13" s="62">
        <v>0</v>
      </c>
      <c r="G13" s="62">
        <v>2.0299999999999998</v>
      </c>
      <c r="H13" s="62">
        <v>2.0299999999999998</v>
      </c>
      <c r="I13" s="62">
        <v>0.15</v>
      </c>
      <c r="J13" s="62">
        <v>0</v>
      </c>
      <c r="K13" s="116">
        <v>65</v>
      </c>
      <c r="L13" s="116">
        <v>0</v>
      </c>
      <c r="M13" s="62">
        <v>2.46</v>
      </c>
      <c r="N13" s="62">
        <v>1.78</v>
      </c>
      <c r="O13" s="14">
        <v>0</v>
      </c>
      <c r="P13" s="62">
        <v>0.35</v>
      </c>
      <c r="Q13" s="62">
        <v>0</v>
      </c>
      <c r="R13" s="62">
        <f t="shared" si="3"/>
        <v>86.59</v>
      </c>
      <c r="S13" s="62">
        <v>0.13</v>
      </c>
      <c r="T13" s="62">
        <v>0.1</v>
      </c>
      <c r="U13" s="14">
        <v>0</v>
      </c>
      <c r="V13" s="62">
        <v>0.03</v>
      </c>
      <c r="W13" s="62">
        <v>0</v>
      </c>
      <c r="X13" s="67">
        <f t="shared" si="5"/>
        <v>100</v>
      </c>
      <c r="Y13" s="116">
        <v>9</v>
      </c>
      <c r="Z13" s="116">
        <v>0</v>
      </c>
    </row>
    <row r="14" spans="1:26" ht="45" customHeight="1" x14ac:dyDescent="0.5">
      <c r="A14" s="56">
        <v>3</v>
      </c>
      <c r="B14" s="128" t="s">
        <v>158</v>
      </c>
      <c r="C14" s="62">
        <v>116.93</v>
      </c>
      <c r="D14" s="62">
        <v>116.93</v>
      </c>
      <c r="E14" s="62">
        <v>10.45</v>
      </c>
      <c r="F14" s="62">
        <v>4.8900000000000006</v>
      </c>
      <c r="G14" s="62">
        <v>6.77</v>
      </c>
      <c r="H14" s="62">
        <v>6.77</v>
      </c>
      <c r="I14" s="62">
        <v>0.58000000000000007</v>
      </c>
      <c r="J14" s="62">
        <v>0.25</v>
      </c>
      <c r="K14" s="116">
        <v>261</v>
      </c>
      <c r="L14" s="116">
        <v>120</v>
      </c>
      <c r="M14" s="62">
        <v>11.35</v>
      </c>
      <c r="N14" s="62">
        <v>5.95</v>
      </c>
      <c r="O14" s="60">
        <v>3.83</v>
      </c>
      <c r="P14" s="62">
        <v>2.91</v>
      </c>
      <c r="Q14" s="62">
        <v>1.06</v>
      </c>
      <c r="R14" s="62">
        <f t="shared" si="3"/>
        <v>100</v>
      </c>
      <c r="S14" s="62">
        <v>0.62</v>
      </c>
      <c r="T14" s="62">
        <v>0.31</v>
      </c>
      <c r="U14" s="14">
        <v>0.19</v>
      </c>
      <c r="V14" s="62">
        <v>0.18</v>
      </c>
      <c r="W14" s="62">
        <v>0.06</v>
      </c>
      <c r="X14" s="68">
        <f t="shared" si="5"/>
        <v>100</v>
      </c>
      <c r="Y14" s="116">
        <v>69</v>
      </c>
      <c r="Z14" s="116">
        <v>25</v>
      </c>
    </row>
    <row r="15" spans="1:26" ht="45" customHeight="1" x14ac:dyDescent="0.5">
      <c r="A15" s="56">
        <v>4</v>
      </c>
      <c r="B15" s="128" t="s">
        <v>159</v>
      </c>
      <c r="C15" s="62">
        <v>53.24</v>
      </c>
      <c r="D15" s="62">
        <v>53.24</v>
      </c>
      <c r="E15" s="62">
        <v>9.6999999999999993</v>
      </c>
      <c r="F15" s="62">
        <v>4.55</v>
      </c>
      <c r="G15" s="62">
        <v>3.39</v>
      </c>
      <c r="H15" s="62">
        <v>3.39</v>
      </c>
      <c r="I15" s="62">
        <v>0.7</v>
      </c>
      <c r="J15" s="62">
        <v>0.36</v>
      </c>
      <c r="K15" s="116">
        <v>307</v>
      </c>
      <c r="L15" s="116">
        <v>177</v>
      </c>
      <c r="M15" s="62">
        <v>5.99</v>
      </c>
      <c r="N15" s="62">
        <v>5.71</v>
      </c>
      <c r="O15" s="9">
        <v>3.41</v>
      </c>
      <c r="P15" s="62">
        <v>3.15</v>
      </c>
      <c r="Q15" s="62">
        <v>1.1399999999999999</v>
      </c>
      <c r="R15" s="62">
        <f t="shared" si="3"/>
        <v>100</v>
      </c>
      <c r="S15" s="62">
        <v>0.33</v>
      </c>
      <c r="T15" s="62">
        <v>0.37</v>
      </c>
      <c r="U15" s="14">
        <v>0.31</v>
      </c>
      <c r="V15" s="62">
        <v>0.28000000000000003</v>
      </c>
      <c r="W15" s="62">
        <v>0.05</v>
      </c>
      <c r="X15" s="67">
        <f t="shared" si="5"/>
        <v>100</v>
      </c>
      <c r="Y15" s="116">
        <v>117</v>
      </c>
      <c r="Z15" s="116">
        <v>25</v>
      </c>
    </row>
    <row r="16" spans="1:26" ht="45" customHeight="1" x14ac:dyDescent="0.5">
      <c r="A16" s="56">
        <v>5</v>
      </c>
      <c r="B16" s="58" t="s">
        <v>160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116">
        <v>0</v>
      </c>
      <c r="L16" s="116">
        <v>0</v>
      </c>
      <c r="M16" s="62">
        <v>0</v>
      </c>
      <c r="N16" s="62">
        <v>0</v>
      </c>
      <c r="O16" s="100">
        <v>0</v>
      </c>
      <c r="P16" s="62">
        <v>0</v>
      </c>
      <c r="Q16" s="62">
        <v>0</v>
      </c>
      <c r="R16" s="62">
        <f t="shared" si="3"/>
        <v>0</v>
      </c>
      <c r="S16" s="62">
        <v>0</v>
      </c>
      <c r="T16" s="62">
        <v>0</v>
      </c>
      <c r="U16" s="14">
        <v>0</v>
      </c>
      <c r="V16" s="62">
        <v>0</v>
      </c>
      <c r="W16" s="62">
        <v>0</v>
      </c>
      <c r="X16" s="74">
        <f t="shared" si="5"/>
        <v>0</v>
      </c>
      <c r="Y16" s="116">
        <v>0</v>
      </c>
      <c r="Z16" s="116">
        <v>0</v>
      </c>
    </row>
    <row r="17" spans="1:26" ht="45" customHeight="1" x14ac:dyDescent="0.5">
      <c r="A17" s="55">
        <v>6</v>
      </c>
      <c r="B17" s="128" t="s">
        <v>161</v>
      </c>
      <c r="C17" s="62">
        <v>22.3</v>
      </c>
      <c r="D17" s="62">
        <v>22.3</v>
      </c>
      <c r="E17" s="62">
        <v>2.4299999999999997</v>
      </c>
      <c r="F17" s="62">
        <v>0</v>
      </c>
      <c r="G17" s="62">
        <v>1.31</v>
      </c>
      <c r="H17" s="62">
        <v>1.31</v>
      </c>
      <c r="I17" s="62">
        <v>0.14000000000000001</v>
      </c>
      <c r="J17" s="62">
        <v>0</v>
      </c>
      <c r="K17" s="116">
        <v>58</v>
      </c>
      <c r="L17" s="116">
        <v>0</v>
      </c>
      <c r="M17" s="62">
        <v>2.42</v>
      </c>
      <c r="N17" s="62">
        <v>1.62</v>
      </c>
      <c r="O17" s="100">
        <v>0</v>
      </c>
      <c r="P17" s="62">
        <v>0.47</v>
      </c>
      <c r="Q17" s="62">
        <v>0</v>
      </c>
      <c r="R17" s="62">
        <f t="shared" si="3"/>
        <v>86.36</v>
      </c>
      <c r="S17" s="62">
        <v>0.13</v>
      </c>
      <c r="T17" s="62">
        <v>0.09</v>
      </c>
      <c r="U17" s="14">
        <v>0</v>
      </c>
      <c r="V17" s="62">
        <v>0.03</v>
      </c>
      <c r="W17" s="62">
        <v>0</v>
      </c>
      <c r="X17" s="74">
        <f t="shared" si="5"/>
        <v>92.31</v>
      </c>
      <c r="Y17" s="116">
        <v>10</v>
      </c>
      <c r="Z17" s="116">
        <v>0</v>
      </c>
    </row>
    <row r="18" spans="1:26" ht="45" customHeight="1" x14ac:dyDescent="0.5">
      <c r="A18" s="55">
        <v>7</v>
      </c>
      <c r="B18" s="130" t="s">
        <v>162</v>
      </c>
      <c r="C18" s="62">
        <v>70.13</v>
      </c>
      <c r="D18" s="62">
        <v>70.13</v>
      </c>
      <c r="E18" s="62">
        <v>2.2600000000000002</v>
      </c>
      <c r="F18" s="62">
        <v>0</v>
      </c>
      <c r="G18" s="62">
        <v>4.45</v>
      </c>
      <c r="H18" s="62">
        <v>4.45</v>
      </c>
      <c r="I18" s="62">
        <v>0.14000000000000001</v>
      </c>
      <c r="J18" s="62">
        <v>0</v>
      </c>
      <c r="K18" s="116">
        <v>50</v>
      </c>
      <c r="L18" s="116">
        <v>0</v>
      </c>
      <c r="M18" s="62">
        <v>6.05</v>
      </c>
      <c r="N18" s="62">
        <v>0.95</v>
      </c>
      <c r="O18" s="100">
        <v>0</v>
      </c>
      <c r="P18" s="62">
        <v>0.46</v>
      </c>
      <c r="Q18" s="62">
        <v>0</v>
      </c>
      <c r="R18" s="62">
        <f t="shared" si="3"/>
        <v>23.31</v>
      </c>
      <c r="S18" s="62">
        <v>0.33</v>
      </c>
      <c r="T18" s="62">
        <v>0.05</v>
      </c>
      <c r="U18" s="14">
        <v>0</v>
      </c>
      <c r="V18" s="62">
        <v>0.04</v>
      </c>
      <c r="W18" s="62">
        <v>0</v>
      </c>
      <c r="X18" s="74">
        <f t="shared" si="5"/>
        <v>27.27</v>
      </c>
      <c r="Y18" s="116">
        <v>11</v>
      </c>
      <c r="Z18" s="116">
        <v>0</v>
      </c>
    </row>
    <row r="19" spans="1:26" ht="45" customHeight="1" x14ac:dyDescent="0.5">
      <c r="A19" s="55">
        <v>8</v>
      </c>
      <c r="B19" s="131" t="s">
        <v>163</v>
      </c>
      <c r="C19" s="62">
        <v>92.96</v>
      </c>
      <c r="D19" s="62">
        <v>92.96</v>
      </c>
      <c r="E19" s="62">
        <v>7.22</v>
      </c>
      <c r="F19" s="62">
        <v>0</v>
      </c>
      <c r="G19" s="62">
        <v>5.61</v>
      </c>
      <c r="H19" s="62">
        <v>5.61</v>
      </c>
      <c r="I19" s="62">
        <v>0.41000000000000003</v>
      </c>
      <c r="J19" s="62">
        <v>0</v>
      </c>
      <c r="K19" s="116">
        <v>206</v>
      </c>
      <c r="L19" s="116">
        <v>0</v>
      </c>
      <c r="M19" s="62">
        <v>5.89</v>
      </c>
      <c r="N19" s="62">
        <v>6.17</v>
      </c>
      <c r="O19" s="100">
        <v>0</v>
      </c>
      <c r="P19" s="62">
        <v>0.22</v>
      </c>
      <c r="Q19" s="62">
        <v>0</v>
      </c>
      <c r="R19" s="62">
        <f t="shared" si="3"/>
        <v>100</v>
      </c>
      <c r="S19" s="62">
        <v>0.32</v>
      </c>
      <c r="T19" s="62">
        <v>0.34</v>
      </c>
      <c r="U19" s="14">
        <v>0</v>
      </c>
      <c r="V19" s="62">
        <v>0.02</v>
      </c>
      <c r="W19" s="62">
        <v>0</v>
      </c>
      <c r="X19" s="74">
        <f t="shared" si="5"/>
        <v>100</v>
      </c>
      <c r="Y19" s="116">
        <v>7</v>
      </c>
      <c r="Z19" s="116">
        <v>0</v>
      </c>
    </row>
    <row r="20" spans="1:26" ht="45" customHeight="1" x14ac:dyDescent="0.5">
      <c r="A20" s="55">
        <v>9</v>
      </c>
      <c r="B20" s="128" t="s">
        <v>164</v>
      </c>
      <c r="C20" s="62">
        <v>17.649999999999999</v>
      </c>
      <c r="D20" s="62">
        <v>17.649999999999999</v>
      </c>
      <c r="E20" s="62">
        <v>4.4000000000000004</v>
      </c>
      <c r="F20" s="62">
        <v>0</v>
      </c>
      <c r="G20" s="62">
        <v>1.29</v>
      </c>
      <c r="H20" s="62">
        <v>1.29</v>
      </c>
      <c r="I20" s="62">
        <v>0.48</v>
      </c>
      <c r="J20" s="62">
        <v>0</v>
      </c>
      <c r="K20" s="116">
        <v>187</v>
      </c>
      <c r="L20" s="116">
        <v>0</v>
      </c>
      <c r="M20" s="62">
        <v>1.45</v>
      </c>
      <c r="N20" s="62">
        <v>4.2</v>
      </c>
      <c r="O20" s="100">
        <v>0</v>
      </c>
      <c r="P20" s="62">
        <v>0</v>
      </c>
      <c r="Q20" s="62">
        <v>0</v>
      </c>
      <c r="R20" s="62">
        <f t="shared" si="3"/>
        <v>100</v>
      </c>
      <c r="S20" s="62">
        <v>0.08</v>
      </c>
      <c r="T20" s="62">
        <v>0.47</v>
      </c>
      <c r="U20" s="14">
        <v>0</v>
      </c>
      <c r="V20" s="62">
        <v>0</v>
      </c>
      <c r="W20" s="62">
        <v>0</v>
      </c>
      <c r="X20" s="74">
        <f t="shared" si="5"/>
        <v>100</v>
      </c>
      <c r="Y20" s="116">
        <v>0</v>
      </c>
      <c r="Z20" s="116">
        <v>0</v>
      </c>
    </row>
    <row r="21" spans="1:26" ht="45" customHeight="1" x14ac:dyDescent="0.5">
      <c r="A21" s="56">
        <v>10</v>
      </c>
      <c r="B21" s="130" t="s">
        <v>165</v>
      </c>
      <c r="C21" s="62">
        <v>114.52</v>
      </c>
      <c r="D21" s="62">
        <v>114.52</v>
      </c>
      <c r="E21" s="62">
        <v>3.04</v>
      </c>
      <c r="F21" s="62">
        <v>0</v>
      </c>
      <c r="G21" s="62">
        <v>6.94</v>
      </c>
      <c r="H21" s="62">
        <v>6.94</v>
      </c>
      <c r="I21" s="62">
        <v>0.22</v>
      </c>
      <c r="J21" s="62">
        <v>0</v>
      </c>
      <c r="K21" s="116">
        <v>78</v>
      </c>
      <c r="L21" s="116">
        <v>0</v>
      </c>
      <c r="M21" s="62">
        <v>10.55</v>
      </c>
      <c r="N21" s="62">
        <v>1.49</v>
      </c>
      <c r="O21" s="100">
        <v>0</v>
      </c>
      <c r="P21" s="62">
        <v>7.0000000000000007E-2</v>
      </c>
      <c r="Q21" s="62">
        <v>0</v>
      </c>
      <c r="R21" s="62">
        <f t="shared" si="3"/>
        <v>14.79</v>
      </c>
      <c r="S21" s="62">
        <v>0.57999999999999996</v>
      </c>
      <c r="T21" s="62">
        <v>0.12</v>
      </c>
      <c r="U21" s="14">
        <v>0</v>
      </c>
      <c r="V21" s="62">
        <v>0.01</v>
      </c>
      <c r="W21" s="62">
        <v>0</v>
      </c>
      <c r="X21" s="74">
        <f t="shared" si="5"/>
        <v>22.41</v>
      </c>
      <c r="Y21" s="116">
        <v>2</v>
      </c>
      <c r="Z21" s="116">
        <v>0</v>
      </c>
    </row>
    <row r="22" spans="1:26" ht="45" customHeight="1" x14ac:dyDescent="0.5">
      <c r="A22" s="56">
        <v>11</v>
      </c>
      <c r="B22" s="132" t="s">
        <v>166</v>
      </c>
      <c r="C22" s="62">
        <v>369.04</v>
      </c>
      <c r="D22" s="62">
        <v>361.47</v>
      </c>
      <c r="E22" s="62">
        <v>35.85</v>
      </c>
      <c r="F22" s="62">
        <v>3.52</v>
      </c>
      <c r="G22" s="62">
        <v>22.59</v>
      </c>
      <c r="H22" s="62">
        <v>20.54</v>
      </c>
      <c r="I22" s="62">
        <v>2.2800000000000002</v>
      </c>
      <c r="J22" s="62">
        <v>0.22999999999999998</v>
      </c>
      <c r="K22" s="116">
        <v>895</v>
      </c>
      <c r="L22" s="116">
        <v>95</v>
      </c>
      <c r="M22" s="62">
        <v>26</v>
      </c>
      <c r="N22" s="62">
        <v>25.15</v>
      </c>
      <c r="O22" s="100">
        <v>3</v>
      </c>
      <c r="P22" s="62">
        <v>7.06</v>
      </c>
      <c r="Q22" s="62">
        <v>0.52</v>
      </c>
      <c r="R22" s="62">
        <f t="shared" si="3"/>
        <v>100</v>
      </c>
      <c r="S22" s="62">
        <v>1.42</v>
      </c>
      <c r="T22" s="62">
        <v>1.66</v>
      </c>
      <c r="U22" s="14">
        <v>0.18</v>
      </c>
      <c r="V22" s="62">
        <v>0.41</v>
      </c>
      <c r="W22" s="62">
        <v>0.05</v>
      </c>
      <c r="X22" s="74">
        <f t="shared" si="5"/>
        <v>100</v>
      </c>
      <c r="Y22" s="116">
        <v>172</v>
      </c>
      <c r="Z22" s="116">
        <v>21</v>
      </c>
    </row>
    <row r="23" spans="1:26" ht="45" customHeight="1" x14ac:dyDescent="0.5">
      <c r="A23" s="55">
        <v>12</v>
      </c>
      <c r="B23" s="130" t="s">
        <v>167</v>
      </c>
      <c r="C23" s="62">
        <v>46.15</v>
      </c>
      <c r="D23" s="62">
        <v>46.15</v>
      </c>
      <c r="E23" s="62">
        <v>1.61</v>
      </c>
      <c r="F23" s="62">
        <v>0</v>
      </c>
      <c r="G23" s="62">
        <v>3.23</v>
      </c>
      <c r="H23" s="62">
        <v>3.23</v>
      </c>
      <c r="I23" s="62">
        <v>0.11</v>
      </c>
      <c r="J23" s="62">
        <v>0</v>
      </c>
      <c r="K23" s="116">
        <v>51</v>
      </c>
      <c r="L23" s="116">
        <v>0</v>
      </c>
      <c r="M23" s="62">
        <v>5.29</v>
      </c>
      <c r="N23" s="62">
        <v>0.62</v>
      </c>
      <c r="O23" s="100">
        <v>0</v>
      </c>
      <c r="P23" s="62">
        <v>0.25</v>
      </c>
      <c r="Q23" s="62">
        <v>0</v>
      </c>
      <c r="R23" s="62">
        <f t="shared" si="3"/>
        <v>16.45</v>
      </c>
      <c r="S23" s="62">
        <v>0.28999999999999998</v>
      </c>
      <c r="T23" s="62">
        <v>0.05</v>
      </c>
      <c r="U23" s="14">
        <v>0</v>
      </c>
      <c r="V23" s="62">
        <v>0.02</v>
      </c>
      <c r="W23" s="62">
        <v>0</v>
      </c>
      <c r="X23" s="74">
        <f t="shared" si="5"/>
        <v>24.14</v>
      </c>
      <c r="Y23" s="116">
        <v>8</v>
      </c>
      <c r="Z23" s="116">
        <v>0</v>
      </c>
    </row>
    <row r="24" spans="1:26" ht="45" customHeight="1" x14ac:dyDescent="0.5">
      <c r="A24" s="55">
        <v>13</v>
      </c>
      <c r="B24" s="128" t="s">
        <v>168</v>
      </c>
      <c r="C24" s="62">
        <v>56.62</v>
      </c>
      <c r="D24" s="62">
        <v>56.62</v>
      </c>
      <c r="E24" s="62">
        <v>3.61</v>
      </c>
      <c r="F24" s="62">
        <v>0</v>
      </c>
      <c r="G24" s="62">
        <v>3.25</v>
      </c>
      <c r="H24" s="62">
        <v>3.25</v>
      </c>
      <c r="I24" s="62">
        <v>0.19</v>
      </c>
      <c r="J24" s="62">
        <v>0</v>
      </c>
      <c r="K24" s="116">
        <v>78</v>
      </c>
      <c r="L24" s="116">
        <v>0</v>
      </c>
      <c r="M24" s="62">
        <v>7.24</v>
      </c>
      <c r="N24" s="62">
        <v>1.99</v>
      </c>
      <c r="O24" s="100">
        <v>0</v>
      </c>
      <c r="P24" s="62">
        <v>0.6</v>
      </c>
      <c r="Q24" s="62">
        <v>0</v>
      </c>
      <c r="R24" s="62">
        <f t="shared" si="3"/>
        <v>35.770000000000003</v>
      </c>
      <c r="S24" s="62">
        <v>0.4</v>
      </c>
      <c r="T24" s="62">
        <v>0.1</v>
      </c>
      <c r="U24" s="14">
        <v>0</v>
      </c>
      <c r="V24" s="62">
        <v>0.03</v>
      </c>
      <c r="W24" s="62">
        <v>0</v>
      </c>
      <c r="X24" s="74">
        <f t="shared" si="5"/>
        <v>32.5</v>
      </c>
      <c r="Y24" s="116">
        <v>15</v>
      </c>
      <c r="Z24" s="116">
        <v>0</v>
      </c>
    </row>
    <row r="25" spans="1:26" ht="45" customHeight="1" x14ac:dyDescent="0.5">
      <c r="A25" s="55">
        <v>14</v>
      </c>
      <c r="B25" s="130" t="s">
        <v>169</v>
      </c>
      <c r="C25" s="62">
        <v>28.6</v>
      </c>
      <c r="D25" s="62">
        <v>28.6</v>
      </c>
      <c r="E25" s="62">
        <v>1.56</v>
      </c>
      <c r="F25" s="62">
        <v>0</v>
      </c>
      <c r="G25" s="62">
        <v>1.69</v>
      </c>
      <c r="H25" s="62">
        <v>1.69</v>
      </c>
      <c r="I25" s="62">
        <v>0.08</v>
      </c>
      <c r="J25" s="62">
        <v>0</v>
      </c>
      <c r="K25" s="116">
        <v>39</v>
      </c>
      <c r="L25" s="116">
        <v>0</v>
      </c>
      <c r="M25" s="62">
        <v>2.94</v>
      </c>
      <c r="N25" s="62">
        <v>0.57999999999999996</v>
      </c>
      <c r="O25" s="100">
        <v>0</v>
      </c>
      <c r="P25" s="62">
        <v>0.56999999999999995</v>
      </c>
      <c r="Q25" s="62">
        <v>0</v>
      </c>
      <c r="R25" s="62">
        <f t="shared" si="3"/>
        <v>39.119999999999997</v>
      </c>
      <c r="S25" s="62">
        <v>0.16</v>
      </c>
      <c r="T25" s="62">
        <v>0.03</v>
      </c>
      <c r="U25" s="14">
        <v>0</v>
      </c>
      <c r="V25" s="62">
        <v>0.03</v>
      </c>
      <c r="W25" s="62">
        <v>0</v>
      </c>
      <c r="X25" s="74">
        <f t="shared" si="5"/>
        <v>37.5</v>
      </c>
      <c r="Y25" s="116">
        <v>13</v>
      </c>
      <c r="Z25" s="116">
        <v>0</v>
      </c>
    </row>
    <row r="26" spans="1:26" ht="45" customHeight="1" x14ac:dyDescent="0.5">
      <c r="A26" s="55">
        <v>15</v>
      </c>
      <c r="B26" s="131" t="s">
        <v>170</v>
      </c>
      <c r="C26" s="62">
        <v>22.21</v>
      </c>
      <c r="D26" s="62">
        <v>22.21</v>
      </c>
      <c r="E26" s="62">
        <v>1.58</v>
      </c>
      <c r="F26" s="62">
        <v>0</v>
      </c>
      <c r="G26" s="62">
        <v>1.51</v>
      </c>
      <c r="H26" s="62">
        <v>1.51</v>
      </c>
      <c r="I26" s="62">
        <v>0.12</v>
      </c>
      <c r="J26" s="62">
        <v>0</v>
      </c>
      <c r="K26" s="116">
        <v>56</v>
      </c>
      <c r="L26" s="116">
        <v>0</v>
      </c>
      <c r="M26" s="62">
        <v>2.8</v>
      </c>
      <c r="N26" s="62">
        <v>0.12</v>
      </c>
      <c r="O26" s="100">
        <v>0</v>
      </c>
      <c r="P26" s="62">
        <v>1.07</v>
      </c>
      <c r="Q26" s="62">
        <v>0</v>
      </c>
      <c r="R26" s="62">
        <f t="shared" si="3"/>
        <v>42.5</v>
      </c>
      <c r="S26" s="62">
        <v>0.15</v>
      </c>
      <c r="T26" s="62">
        <v>0.02</v>
      </c>
      <c r="U26" s="14">
        <v>0</v>
      </c>
      <c r="V26" s="62">
        <v>0.08</v>
      </c>
      <c r="W26" s="62">
        <v>0</v>
      </c>
      <c r="X26" s="74">
        <f t="shared" si="5"/>
        <v>66.67</v>
      </c>
      <c r="Y26" s="116">
        <v>41</v>
      </c>
      <c r="Z26" s="116">
        <v>0</v>
      </c>
    </row>
    <row r="27" spans="1:26" ht="45" customHeight="1" x14ac:dyDescent="0.5">
      <c r="A27" s="55">
        <v>16</v>
      </c>
      <c r="B27" s="132" t="s">
        <v>171</v>
      </c>
      <c r="C27" s="62">
        <v>89.7</v>
      </c>
      <c r="D27" s="62">
        <v>89.7</v>
      </c>
      <c r="E27" s="62">
        <v>3.3</v>
      </c>
      <c r="F27" s="62">
        <v>3.18</v>
      </c>
      <c r="G27" s="62">
        <v>5.15</v>
      </c>
      <c r="H27" s="62">
        <v>5.15</v>
      </c>
      <c r="I27" s="62">
        <v>0.24</v>
      </c>
      <c r="J27" s="62">
        <v>0.16</v>
      </c>
      <c r="K27" s="116">
        <v>100</v>
      </c>
      <c r="L27" s="116">
        <v>58</v>
      </c>
      <c r="M27" s="62">
        <v>6.31</v>
      </c>
      <c r="N27" s="62">
        <v>1.47</v>
      </c>
      <c r="O27" s="100">
        <v>3.18</v>
      </c>
      <c r="P27" s="62">
        <v>0.95</v>
      </c>
      <c r="Q27" s="62">
        <v>0</v>
      </c>
      <c r="R27" s="62">
        <f t="shared" si="3"/>
        <v>88.75</v>
      </c>
      <c r="S27" s="62">
        <v>0.34</v>
      </c>
      <c r="T27" s="62">
        <v>0.13</v>
      </c>
      <c r="U27" s="14">
        <v>0.16</v>
      </c>
      <c r="V27" s="62">
        <v>0.06</v>
      </c>
      <c r="W27" s="62">
        <v>0</v>
      </c>
      <c r="X27" s="74">
        <f t="shared" si="5"/>
        <v>100</v>
      </c>
      <c r="Y27" s="116">
        <v>25</v>
      </c>
      <c r="Z27" s="116">
        <v>0</v>
      </c>
    </row>
    <row r="28" spans="1:26" ht="45" customHeight="1" x14ac:dyDescent="0.5">
      <c r="A28" s="55">
        <v>17</v>
      </c>
      <c r="B28" s="130" t="s">
        <v>172</v>
      </c>
      <c r="C28" s="62">
        <v>107.21</v>
      </c>
      <c r="D28" s="62">
        <v>107.21</v>
      </c>
      <c r="E28" s="62">
        <v>6.93</v>
      </c>
      <c r="F28" s="62">
        <v>3.91</v>
      </c>
      <c r="G28" s="62">
        <v>5.41</v>
      </c>
      <c r="H28" s="62">
        <v>5.41</v>
      </c>
      <c r="I28" s="62">
        <v>0.4</v>
      </c>
      <c r="J28" s="62">
        <v>0.22</v>
      </c>
      <c r="K28" s="116">
        <v>180</v>
      </c>
      <c r="L28" s="116">
        <v>105</v>
      </c>
      <c r="M28" s="62">
        <v>19.25</v>
      </c>
      <c r="N28" s="62">
        <v>1.43</v>
      </c>
      <c r="O28" s="100">
        <v>3.91</v>
      </c>
      <c r="P28" s="62">
        <v>2.8</v>
      </c>
      <c r="Q28" s="62">
        <v>0</v>
      </c>
      <c r="R28" s="62">
        <f t="shared" si="3"/>
        <v>42.29</v>
      </c>
      <c r="S28" s="62">
        <v>1.05</v>
      </c>
      <c r="T28" s="62">
        <v>0.08</v>
      </c>
      <c r="U28" s="14">
        <v>0.22</v>
      </c>
      <c r="V28" s="62">
        <v>0.16</v>
      </c>
      <c r="W28" s="62">
        <v>0</v>
      </c>
      <c r="X28" s="74">
        <f t="shared" si="5"/>
        <v>43.81</v>
      </c>
      <c r="Y28" s="116">
        <v>89</v>
      </c>
      <c r="Z28" s="116">
        <v>0</v>
      </c>
    </row>
    <row r="29" spans="1:26" ht="45" customHeight="1" x14ac:dyDescent="0.5">
      <c r="A29" s="56">
        <v>18</v>
      </c>
      <c r="B29" s="128" t="s">
        <v>173</v>
      </c>
      <c r="C29" s="62">
        <v>104.27</v>
      </c>
      <c r="D29" s="62">
        <v>99.31</v>
      </c>
      <c r="E29" s="62">
        <v>7.2899999999999991</v>
      </c>
      <c r="F29" s="62">
        <v>0.74</v>
      </c>
      <c r="G29" s="62">
        <v>6.34</v>
      </c>
      <c r="H29" s="62">
        <v>6.08</v>
      </c>
      <c r="I29" s="62">
        <v>0.41000000000000003</v>
      </c>
      <c r="J29" s="62">
        <v>0.04</v>
      </c>
      <c r="K29" s="116">
        <v>194</v>
      </c>
      <c r="L29" s="116">
        <v>20</v>
      </c>
      <c r="M29" s="62">
        <v>9.19</v>
      </c>
      <c r="N29" s="62">
        <v>2</v>
      </c>
      <c r="O29" s="100">
        <v>0.74</v>
      </c>
      <c r="P29" s="62">
        <v>4.01</v>
      </c>
      <c r="Q29" s="62">
        <v>0</v>
      </c>
      <c r="R29" s="62">
        <f t="shared" si="3"/>
        <v>73.45</v>
      </c>
      <c r="S29" s="62">
        <v>0.5</v>
      </c>
      <c r="T29" s="62">
        <v>0.09</v>
      </c>
      <c r="U29" s="14">
        <v>0.04</v>
      </c>
      <c r="V29" s="62">
        <v>0.24</v>
      </c>
      <c r="W29" s="62">
        <v>0</v>
      </c>
      <c r="X29" s="74">
        <f t="shared" si="5"/>
        <v>74</v>
      </c>
      <c r="Y29" s="116">
        <v>121</v>
      </c>
      <c r="Z29" s="116">
        <v>0</v>
      </c>
    </row>
    <row r="30" spans="1:26" ht="45" customHeight="1" x14ac:dyDescent="0.5">
      <c r="A30" s="57"/>
      <c r="B30" s="59" t="s">
        <v>174</v>
      </c>
      <c r="C30" s="61">
        <f t="shared" ref="C30:Q30" si="6">SUM(C31:C41)</f>
        <v>1408.8200000000002</v>
      </c>
      <c r="D30" s="61">
        <f t="shared" si="6"/>
        <v>1408.8200000000002</v>
      </c>
      <c r="E30" s="61">
        <f t="shared" si="6"/>
        <v>93.36</v>
      </c>
      <c r="F30" s="61">
        <f t="shared" si="6"/>
        <v>10.450000000000001</v>
      </c>
      <c r="G30" s="61">
        <f t="shared" si="6"/>
        <v>82.840000000000018</v>
      </c>
      <c r="H30" s="61">
        <f t="shared" si="6"/>
        <v>82.840000000000018</v>
      </c>
      <c r="I30" s="61">
        <f t="shared" si="6"/>
        <v>5.49</v>
      </c>
      <c r="J30" s="61">
        <f t="shared" si="6"/>
        <v>0.59</v>
      </c>
      <c r="K30" s="76">
        <f t="shared" si="6"/>
        <v>2238</v>
      </c>
      <c r="L30" s="76">
        <f t="shared" si="6"/>
        <v>227</v>
      </c>
      <c r="M30" s="61">
        <f t="shared" si="6"/>
        <v>138.99999999999997</v>
      </c>
      <c r="N30" s="61">
        <f t="shared" si="6"/>
        <v>37.29</v>
      </c>
      <c r="O30" s="61">
        <f t="shared" si="6"/>
        <v>8.74</v>
      </c>
      <c r="P30" s="61">
        <f t="shared" si="6"/>
        <v>35.630000000000003</v>
      </c>
      <c r="Q30" s="61">
        <f t="shared" si="6"/>
        <v>1.71</v>
      </c>
      <c r="R30" s="61">
        <f t="shared" si="3"/>
        <v>59.98</v>
      </c>
      <c r="S30" s="61">
        <f>SUM(S31:S41)</f>
        <v>7.6000000000000014</v>
      </c>
      <c r="T30" s="61">
        <f>SUM(T31:T41)</f>
        <v>2.19</v>
      </c>
      <c r="U30" s="61">
        <f t="shared" ref="U30:W30" si="7">SUM(U31:U41)</f>
        <v>0.49</v>
      </c>
      <c r="V30" s="61">
        <f t="shared" si="7"/>
        <v>2.1700000000000004</v>
      </c>
      <c r="W30" s="61">
        <f t="shared" si="7"/>
        <v>0.1</v>
      </c>
      <c r="X30" s="75">
        <f t="shared" si="5"/>
        <v>65.13</v>
      </c>
      <c r="Y30" s="76">
        <f>SUM(Y31:Y41)</f>
        <v>868</v>
      </c>
      <c r="Z30" s="76">
        <f>SUM(Z31:Z41)</f>
        <v>33</v>
      </c>
    </row>
    <row r="31" spans="1:26" ht="45" customHeight="1" x14ac:dyDescent="0.5">
      <c r="A31" s="56">
        <v>19</v>
      </c>
      <c r="B31" s="131" t="s">
        <v>175</v>
      </c>
      <c r="C31" s="62">
        <v>476.6</v>
      </c>
      <c r="D31" s="62">
        <v>476.6</v>
      </c>
      <c r="E31" s="62">
        <v>13.42</v>
      </c>
      <c r="F31" s="62">
        <v>0</v>
      </c>
      <c r="G31" s="62">
        <v>27.35</v>
      </c>
      <c r="H31" s="62">
        <v>27.35</v>
      </c>
      <c r="I31" s="62">
        <v>0.74</v>
      </c>
      <c r="J31" s="62">
        <v>0</v>
      </c>
      <c r="K31" s="116">
        <v>288</v>
      </c>
      <c r="L31" s="116">
        <v>0</v>
      </c>
      <c r="M31" s="62">
        <v>38.82</v>
      </c>
      <c r="N31" s="62">
        <v>3.33</v>
      </c>
      <c r="O31" s="100">
        <v>0</v>
      </c>
      <c r="P31" s="62">
        <v>4.66</v>
      </c>
      <c r="Q31" s="62">
        <v>0</v>
      </c>
      <c r="R31" s="62">
        <f t="shared" si="3"/>
        <v>20.58</v>
      </c>
      <c r="S31" s="62">
        <v>2.12</v>
      </c>
      <c r="T31" s="62">
        <v>0.16</v>
      </c>
      <c r="U31" s="14">
        <v>0</v>
      </c>
      <c r="V31" s="62">
        <v>0.26</v>
      </c>
      <c r="W31" s="62">
        <v>0</v>
      </c>
      <c r="X31" s="74">
        <f t="shared" si="5"/>
        <v>19.809999999999999</v>
      </c>
      <c r="Y31" s="116">
        <v>102</v>
      </c>
      <c r="Z31" s="116">
        <v>0</v>
      </c>
    </row>
    <row r="32" spans="1:26" ht="45" customHeight="1" x14ac:dyDescent="0.5">
      <c r="A32" s="55">
        <v>20</v>
      </c>
      <c r="B32" s="128" t="s">
        <v>176</v>
      </c>
      <c r="C32" s="62">
        <v>117.31</v>
      </c>
      <c r="D32" s="62">
        <v>117.31</v>
      </c>
      <c r="E32" s="62">
        <v>14.61</v>
      </c>
      <c r="F32" s="62">
        <v>0.56000000000000005</v>
      </c>
      <c r="G32" s="62">
        <v>6.49</v>
      </c>
      <c r="H32" s="62">
        <v>6.49</v>
      </c>
      <c r="I32" s="62">
        <v>0.85000000000000009</v>
      </c>
      <c r="J32" s="62">
        <v>0.05</v>
      </c>
      <c r="K32" s="116">
        <v>360</v>
      </c>
      <c r="L32" s="116">
        <v>11</v>
      </c>
      <c r="M32" s="62">
        <v>15.48</v>
      </c>
      <c r="N32" s="62">
        <v>9.49</v>
      </c>
      <c r="O32" s="100">
        <v>0.56000000000000005</v>
      </c>
      <c r="P32" s="62">
        <v>2.96</v>
      </c>
      <c r="Q32" s="62">
        <v>0</v>
      </c>
      <c r="R32" s="62">
        <f t="shared" si="3"/>
        <v>84.04</v>
      </c>
      <c r="S32" s="62">
        <v>0.85</v>
      </c>
      <c r="T32" s="62">
        <v>0.54</v>
      </c>
      <c r="U32" s="14">
        <v>0.05</v>
      </c>
      <c r="V32" s="62">
        <v>0.19</v>
      </c>
      <c r="W32" s="62">
        <v>0</v>
      </c>
      <c r="X32" s="74">
        <f t="shared" si="5"/>
        <v>91.76</v>
      </c>
      <c r="Y32" s="116">
        <v>75</v>
      </c>
      <c r="Z32" s="116">
        <v>0</v>
      </c>
    </row>
    <row r="33" spans="1:26" ht="45" customHeight="1" x14ac:dyDescent="0.5">
      <c r="A33" s="56">
        <v>21</v>
      </c>
      <c r="B33" s="128" t="s">
        <v>177</v>
      </c>
      <c r="C33" s="62">
        <v>4.78</v>
      </c>
      <c r="D33" s="62">
        <v>4.78</v>
      </c>
      <c r="E33" s="62">
        <v>1.07</v>
      </c>
      <c r="F33" s="62">
        <v>2.46</v>
      </c>
      <c r="G33" s="62">
        <v>0.24</v>
      </c>
      <c r="H33" s="62">
        <v>0.24</v>
      </c>
      <c r="I33" s="62">
        <v>0.05</v>
      </c>
      <c r="J33" s="62">
        <v>0.16999999999999998</v>
      </c>
      <c r="K33" s="116">
        <v>21</v>
      </c>
      <c r="L33" s="116">
        <v>58</v>
      </c>
      <c r="M33" s="62">
        <v>0.73</v>
      </c>
      <c r="N33" s="62">
        <v>0.71</v>
      </c>
      <c r="O33" s="100">
        <v>1.6</v>
      </c>
      <c r="P33" s="62">
        <v>0.26</v>
      </c>
      <c r="Q33" s="62">
        <v>0.86</v>
      </c>
      <c r="R33" s="62">
        <f t="shared" si="3"/>
        <v>100</v>
      </c>
      <c r="S33" s="62">
        <v>0.04</v>
      </c>
      <c r="T33" s="62">
        <v>0.03</v>
      </c>
      <c r="U33" s="14">
        <v>0.11</v>
      </c>
      <c r="V33" s="62">
        <v>0.01</v>
      </c>
      <c r="W33" s="62">
        <v>0.06</v>
      </c>
      <c r="X33" s="74">
        <f t="shared" si="5"/>
        <v>100</v>
      </c>
      <c r="Y33" s="116">
        <v>6</v>
      </c>
      <c r="Z33" s="116">
        <v>16</v>
      </c>
    </row>
    <row r="34" spans="1:26" ht="45" customHeight="1" x14ac:dyDescent="0.5">
      <c r="A34" s="55">
        <v>22</v>
      </c>
      <c r="B34" s="131" t="s">
        <v>178</v>
      </c>
      <c r="C34" s="62">
        <v>55.82</v>
      </c>
      <c r="D34" s="62">
        <v>55.82</v>
      </c>
      <c r="E34" s="62">
        <v>5.96</v>
      </c>
      <c r="F34" s="62">
        <v>0.36</v>
      </c>
      <c r="G34" s="62">
        <v>3.65</v>
      </c>
      <c r="H34" s="62">
        <v>3.65</v>
      </c>
      <c r="I34" s="62">
        <v>0.42</v>
      </c>
      <c r="J34" s="62">
        <v>0.02</v>
      </c>
      <c r="K34" s="116">
        <v>169</v>
      </c>
      <c r="L34" s="116">
        <v>8</v>
      </c>
      <c r="M34" s="62">
        <v>5.84</v>
      </c>
      <c r="N34" s="62">
        <v>4.34</v>
      </c>
      <c r="O34" s="100">
        <v>0.36</v>
      </c>
      <c r="P34" s="62">
        <v>0.8</v>
      </c>
      <c r="Q34" s="62">
        <v>0</v>
      </c>
      <c r="R34" s="62">
        <f t="shared" si="3"/>
        <v>94.18</v>
      </c>
      <c r="S34" s="62">
        <v>0.32</v>
      </c>
      <c r="T34" s="62">
        <v>0.31</v>
      </c>
      <c r="U34" s="14">
        <v>0.02</v>
      </c>
      <c r="V34" s="62">
        <v>0.06</v>
      </c>
      <c r="W34" s="62">
        <v>0</v>
      </c>
      <c r="X34" s="74">
        <f t="shared" si="5"/>
        <v>100</v>
      </c>
      <c r="Y34" s="116">
        <v>20</v>
      </c>
      <c r="Z34" s="116">
        <v>0</v>
      </c>
    </row>
    <row r="35" spans="1:26" ht="45" customHeight="1" x14ac:dyDescent="0.5">
      <c r="A35" s="55">
        <v>23</v>
      </c>
      <c r="B35" s="130" t="s">
        <v>179</v>
      </c>
      <c r="C35" s="62">
        <v>239.16</v>
      </c>
      <c r="D35" s="62">
        <v>239.16</v>
      </c>
      <c r="E35" s="62">
        <v>13.080000000000002</v>
      </c>
      <c r="F35" s="62">
        <v>0</v>
      </c>
      <c r="G35" s="62">
        <v>15.73</v>
      </c>
      <c r="H35" s="62">
        <v>15.73</v>
      </c>
      <c r="I35" s="62">
        <v>0.88</v>
      </c>
      <c r="J35" s="62">
        <v>0</v>
      </c>
      <c r="K35" s="116">
        <v>337</v>
      </c>
      <c r="L35" s="116">
        <v>0</v>
      </c>
      <c r="M35" s="62">
        <v>20.440000000000001</v>
      </c>
      <c r="N35" s="62">
        <v>0.01</v>
      </c>
      <c r="O35" s="100">
        <v>0</v>
      </c>
      <c r="P35" s="62">
        <v>9.2100000000000009</v>
      </c>
      <c r="Q35" s="62">
        <v>0</v>
      </c>
      <c r="R35" s="62">
        <f t="shared" si="3"/>
        <v>45.11</v>
      </c>
      <c r="S35" s="62">
        <v>1.1200000000000001</v>
      </c>
      <c r="T35" s="62">
        <v>0.1</v>
      </c>
      <c r="U35" s="14">
        <v>0</v>
      </c>
      <c r="V35" s="62">
        <v>0.62</v>
      </c>
      <c r="W35" s="62">
        <v>0</v>
      </c>
      <c r="X35" s="74">
        <f t="shared" si="5"/>
        <v>64.290000000000006</v>
      </c>
      <c r="Y35" s="116">
        <v>234</v>
      </c>
      <c r="Z35" s="116">
        <v>0</v>
      </c>
    </row>
    <row r="36" spans="1:26" ht="45" customHeight="1" x14ac:dyDescent="0.5">
      <c r="A36" s="56">
        <v>24</v>
      </c>
      <c r="B36" s="128" t="s">
        <v>180</v>
      </c>
      <c r="C36" s="62">
        <v>101.95</v>
      </c>
      <c r="D36" s="62">
        <v>101.95</v>
      </c>
      <c r="E36" s="62">
        <v>13.58</v>
      </c>
      <c r="F36" s="62">
        <v>1.5</v>
      </c>
      <c r="G36" s="62">
        <v>5.84</v>
      </c>
      <c r="H36" s="62">
        <v>5.84</v>
      </c>
      <c r="I36" s="62">
        <v>0.76</v>
      </c>
      <c r="J36" s="62">
        <v>0.06</v>
      </c>
      <c r="K36" s="116">
        <v>335</v>
      </c>
      <c r="L36" s="116">
        <v>36</v>
      </c>
      <c r="M36" s="62">
        <v>12.02</v>
      </c>
      <c r="N36" s="62">
        <v>4.4400000000000004</v>
      </c>
      <c r="O36" s="100">
        <v>1.5</v>
      </c>
      <c r="P36" s="62">
        <v>7.46</v>
      </c>
      <c r="Q36" s="62">
        <v>0</v>
      </c>
      <c r="R36" s="62">
        <f t="shared" si="3"/>
        <v>100</v>
      </c>
      <c r="S36" s="62">
        <v>0.66</v>
      </c>
      <c r="T36" s="62">
        <v>0.25</v>
      </c>
      <c r="U36" s="14">
        <v>0.06</v>
      </c>
      <c r="V36" s="62">
        <v>0.41</v>
      </c>
      <c r="W36" s="62">
        <v>0</v>
      </c>
      <c r="X36" s="74">
        <f t="shared" si="5"/>
        <v>100</v>
      </c>
      <c r="Y36" s="116">
        <v>193</v>
      </c>
      <c r="Z36" s="116">
        <v>0</v>
      </c>
    </row>
    <row r="37" spans="1:26" ht="45" customHeight="1" x14ac:dyDescent="0.5">
      <c r="A37" s="56">
        <v>25</v>
      </c>
      <c r="B37" s="128" t="s">
        <v>181</v>
      </c>
      <c r="C37" s="62">
        <v>29.09</v>
      </c>
      <c r="D37" s="62">
        <v>29.09</v>
      </c>
      <c r="E37" s="62">
        <v>4.4400000000000004</v>
      </c>
      <c r="F37" s="62">
        <v>4.62</v>
      </c>
      <c r="G37" s="62">
        <v>1.7</v>
      </c>
      <c r="H37" s="62">
        <v>1.7</v>
      </c>
      <c r="I37" s="62">
        <v>0.22999999999999998</v>
      </c>
      <c r="J37" s="62">
        <v>0.25</v>
      </c>
      <c r="K37" s="116">
        <v>95</v>
      </c>
      <c r="L37" s="116">
        <v>94</v>
      </c>
      <c r="M37" s="62">
        <v>3.39</v>
      </c>
      <c r="N37" s="62">
        <v>2.94</v>
      </c>
      <c r="O37" s="100">
        <v>3.77</v>
      </c>
      <c r="P37" s="62">
        <v>1.03</v>
      </c>
      <c r="Q37" s="62">
        <v>0.85</v>
      </c>
      <c r="R37" s="62">
        <f t="shared" si="3"/>
        <v>100</v>
      </c>
      <c r="S37" s="62">
        <v>0.18</v>
      </c>
      <c r="T37" s="62">
        <v>0.15</v>
      </c>
      <c r="U37" s="14">
        <v>0.21</v>
      </c>
      <c r="V37" s="62">
        <v>0.05</v>
      </c>
      <c r="W37" s="62">
        <v>0.04</v>
      </c>
      <c r="X37" s="74">
        <f t="shared" si="5"/>
        <v>100</v>
      </c>
      <c r="Y37" s="116">
        <v>22</v>
      </c>
      <c r="Z37" s="116">
        <v>17</v>
      </c>
    </row>
    <row r="38" spans="1:26" ht="45" customHeight="1" x14ac:dyDescent="0.5">
      <c r="A38" s="55">
        <v>26</v>
      </c>
      <c r="B38" s="128" t="s">
        <v>182</v>
      </c>
      <c r="C38" s="62">
        <v>41.66</v>
      </c>
      <c r="D38" s="62">
        <v>41.66</v>
      </c>
      <c r="E38" s="62">
        <v>4.0600000000000005</v>
      </c>
      <c r="F38" s="62">
        <v>0</v>
      </c>
      <c r="G38" s="62">
        <v>2.4900000000000002</v>
      </c>
      <c r="H38" s="62">
        <v>2.4900000000000002</v>
      </c>
      <c r="I38" s="62">
        <v>0.22</v>
      </c>
      <c r="J38" s="62">
        <v>0</v>
      </c>
      <c r="K38" s="116">
        <v>94</v>
      </c>
      <c r="L38" s="116">
        <v>0</v>
      </c>
      <c r="M38" s="62">
        <v>5.13</v>
      </c>
      <c r="N38" s="62">
        <v>1.1599999999999999</v>
      </c>
      <c r="O38" s="100">
        <v>0</v>
      </c>
      <c r="P38" s="62">
        <v>2.1800000000000002</v>
      </c>
      <c r="Q38" s="62">
        <v>0</v>
      </c>
      <c r="R38" s="62">
        <f t="shared" si="3"/>
        <v>65.11</v>
      </c>
      <c r="S38" s="62">
        <v>0.28000000000000003</v>
      </c>
      <c r="T38" s="62">
        <v>0.06</v>
      </c>
      <c r="U38" s="14">
        <v>0</v>
      </c>
      <c r="V38" s="62">
        <v>0.12</v>
      </c>
      <c r="W38" s="62">
        <v>0</v>
      </c>
      <c r="X38" s="74">
        <f t="shared" si="5"/>
        <v>64.290000000000006</v>
      </c>
      <c r="Y38" s="116">
        <v>43</v>
      </c>
      <c r="Z38" s="116">
        <v>0</v>
      </c>
    </row>
    <row r="39" spans="1:26" ht="45" customHeight="1" x14ac:dyDescent="0.5">
      <c r="A39" s="55">
        <v>27</v>
      </c>
      <c r="B39" s="130" t="s">
        <v>183</v>
      </c>
      <c r="C39" s="62">
        <v>42.19</v>
      </c>
      <c r="D39" s="62">
        <v>42.19</v>
      </c>
      <c r="E39" s="62">
        <v>0.83</v>
      </c>
      <c r="F39" s="62">
        <v>7.0000000000000007E-2</v>
      </c>
      <c r="G39" s="62">
        <v>2.67</v>
      </c>
      <c r="H39" s="62">
        <v>2.67</v>
      </c>
      <c r="I39" s="62">
        <v>0.03</v>
      </c>
      <c r="J39" s="62">
        <v>0.01</v>
      </c>
      <c r="K39" s="116">
        <v>18</v>
      </c>
      <c r="L39" s="116">
        <v>2</v>
      </c>
      <c r="M39" s="62">
        <v>4.1900000000000004</v>
      </c>
      <c r="N39" s="62">
        <v>0.24</v>
      </c>
      <c r="O39" s="100">
        <v>7.0000000000000007E-2</v>
      </c>
      <c r="P39" s="62">
        <v>0</v>
      </c>
      <c r="Q39" s="62">
        <v>0</v>
      </c>
      <c r="R39" s="62">
        <f t="shared" si="3"/>
        <v>7.4</v>
      </c>
      <c r="S39" s="62">
        <v>0.23</v>
      </c>
      <c r="T39" s="62">
        <v>0</v>
      </c>
      <c r="U39" s="14">
        <v>0.01</v>
      </c>
      <c r="V39" s="62">
        <v>0</v>
      </c>
      <c r="W39" s="62">
        <v>0</v>
      </c>
      <c r="X39" s="74">
        <f t="shared" si="5"/>
        <v>4.3499999999999996</v>
      </c>
      <c r="Y39" s="116">
        <v>0</v>
      </c>
      <c r="Z39" s="116">
        <v>0</v>
      </c>
    </row>
    <row r="40" spans="1:26" ht="45" customHeight="1" x14ac:dyDescent="0.5">
      <c r="A40" s="55">
        <v>28</v>
      </c>
      <c r="B40" s="128" t="s">
        <v>184</v>
      </c>
      <c r="C40" s="62">
        <v>160.41</v>
      </c>
      <c r="D40" s="62">
        <v>160.41</v>
      </c>
      <c r="E40" s="62">
        <v>11.34</v>
      </c>
      <c r="F40" s="62">
        <v>0.88</v>
      </c>
      <c r="G40" s="62">
        <v>9.17</v>
      </c>
      <c r="H40" s="62">
        <v>9.17</v>
      </c>
      <c r="I40" s="62">
        <v>0.67999999999999994</v>
      </c>
      <c r="J40" s="62">
        <v>0.03</v>
      </c>
      <c r="K40" s="116">
        <v>261</v>
      </c>
      <c r="L40" s="116">
        <v>18</v>
      </c>
      <c r="M40" s="62">
        <v>18.78</v>
      </c>
      <c r="N40" s="62">
        <v>3.83</v>
      </c>
      <c r="O40" s="100">
        <v>0.88</v>
      </c>
      <c r="P40" s="62">
        <v>4.88</v>
      </c>
      <c r="Q40" s="62">
        <v>0</v>
      </c>
      <c r="R40" s="62">
        <f t="shared" si="3"/>
        <v>51.06</v>
      </c>
      <c r="S40" s="62">
        <v>1.03</v>
      </c>
      <c r="T40" s="62">
        <v>0.2</v>
      </c>
      <c r="U40" s="14">
        <v>0.03</v>
      </c>
      <c r="V40" s="62">
        <v>0.33</v>
      </c>
      <c r="W40" s="62">
        <v>0</v>
      </c>
      <c r="X40" s="74">
        <f t="shared" si="5"/>
        <v>54.37</v>
      </c>
      <c r="Y40" s="116">
        <v>121</v>
      </c>
      <c r="Z40" s="116">
        <v>0</v>
      </c>
    </row>
    <row r="41" spans="1:26" ht="45" customHeight="1" x14ac:dyDescent="0.5">
      <c r="A41" s="55">
        <v>29</v>
      </c>
      <c r="B41" s="132" t="s">
        <v>185</v>
      </c>
      <c r="C41" s="62">
        <v>139.85</v>
      </c>
      <c r="D41" s="62">
        <v>139.85</v>
      </c>
      <c r="E41" s="62">
        <v>10.969999999999999</v>
      </c>
      <c r="F41" s="62">
        <v>0</v>
      </c>
      <c r="G41" s="62">
        <v>7.51</v>
      </c>
      <c r="H41" s="62">
        <v>7.51</v>
      </c>
      <c r="I41" s="62">
        <v>0.63</v>
      </c>
      <c r="J41" s="62">
        <v>0</v>
      </c>
      <c r="K41" s="116">
        <v>260</v>
      </c>
      <c r="L41" s="116">
        <v>0</v>
      </c>
      <c r="M41" s="62">
        <v>14.18</v>
      </c>
      <c r="N41" s="62">
        <v>6.8</v>
      </c>
      <c r="O41" s="100">
        <v>0</v>
      </c>
      <c r="P41" s="62">
        <v>2.19</v>
      </c>
      <c r="Q41" s="62">
        <v>0</v>
      </c>
      <c r="R41" s="62">
        <f t="shared" si="3"/>
        <v>63.4</v>
      </c>
      <c r="S41" s="62">
        <v>0.77</v>
      </c>
      <c r="T41" s="62">
        <v>0.39</v>
      </c>
      <c r="U41" s="14">
        <v>0</v>
      </c>
      <c r="V41" s="62">
        <v>0.12</v>
      </c>
      <c r="W41" s="62">
        <v>0</v>
      </c>
      <c r="X41" s="74">
        <f t="shared" si="5"/>
        <v>66.23</v>
      </c>
      <c r="Y41" s="116">
        <v>52</v>
      </c>
      <c r="Z41" s="116">
        <v>0</v>
      </c>
    </row>
    <row r="42" spans="1:26" ht="45" customHeight="1" x14ac:dyDescent="0.5">
      <c r="A42" s="57"/>
      <c r="B42" s="59" t="s">
        <v>186</v>
      </c>
      <c r="C42" s="61">
        <f t="shared" ref="C42:Q42" si="8">SUM(C43:C50)</f>
        <v>468.55999999999995</v>
      </c>
      <c r="D42" s="61">
        <f t="shared" si="8"/>
        <v>468.55999999999995</v>
      </c>
      <c r="E42" s="61">
        <f t="shared" si="8"/>
        <v>50.83</v>
      </c>
      <c r="F42" s="61">
        <f t="shared" si="8"/>
        <v>2.0100000000000002</v>
      </c>
      <c r="G42" s="61">
        <f t="shared" si="8"/>
        <v>29.759999999999998</v>
      </c>
      <c r="H42" s="61">
        <f t="shared" si="8"/>
        <v>29.759999999999998</v>
      </c>
      <c r="I42" s="61">
        <f t="shared" si="8"/>
        <v>3.0999999999999996</v>
      </c>
      <c r="J42" s="61">
        <f t="shared" si="8"/>
        <v>0.15</v>
      </c>
      <c r="K42" s="76">
        <f t="shared" si="8"/>
        <v>1301</v>
      </c>
      <c r="L42" s="76">
        <f t="shared" si="8"/>
        <v>55</v>
      </c>
      <c r="M42" s="61">
        <f t="shared" si="8"/>
        <v>46.06</v>
      </c>
      <c r="N42" s="61">
        <f t="shared" si="8"/>
        <v>33.78</v>
      </c>
      <c r="O42" s="61">
        <f t="shared" si="8"/>
        <v>2.0100000000000002</v>
      </c>
      <c r="P42" s="61">
        <f t="shared" si="8"/>
        <v>10.59</v>
      </c>
      <c r="Q42" s="61">
        <f t="shared" si="8"/>
        <v>0</v>
      </c>
      <c r="R42" s="61">
        <f t="shared" si="3"/>
        <v>100</v>
      </c>
      <c r="S42" s="61">
        <f>SUM(S43:S50)</f>
        <v>2.5100000000000002</v>
      </c>
      <c r="T42" s="61">
        <f>SUM(T43:T50)</f>
        <v>1.9500000000000002</v>
      </c>
      <c r="U42" s="61">
        <f t="shared" ref="U42:W42" si="9">SUM(U43:U50)</f>
        <v>0.15</v>
      </c>
      <c r="V42" s="61">
        <f t="shared" si="9"/>
        <v>0.76</v>
      </c>
      <c r="W42" s="61">
        <f t="shared" si="9"/>
        <v>0</v>
      </c>
      <c r="X42" s="75">
        <f t="shared" si="5"/>
        <v>100</v>
      </c>
      <c r="Y42" s="76">
        <f>SUM(Y43:Y50)</f>
        <v>298</v>
      </c>
      <c r="Z42" s="76">
        <f>SUM(Z43:Z50)</f>
        <v>0</v>
      </c>
    </row>
    <row r="43" spans="1:26" ht="45" customHeight="1" x14ac:dyDescent="0.5">
      <c r="A43" s="55">
        <v>30</v>
      </c>
      <c r="B43" s="130" t="s">
        <v>187</v>
      </c>
      <c r="C43" s="62">
        <v>38.979999999999997</v>
      </c>
      <c r="D43" s="62">
        <v>38.979999999999997</v>
      </c>
      <c r="E43" s="62">
        <v>2.11</v>
      </c>
      <c r="F43" s="62">
        <v>0</v>
      </c>
      <c r="G43" s="62">
        <v>2.77</v>
      </c>
      <c r="H43" s="62">
        <v>2.77</v>
      </c>
      <c r="I43" s="62">
        <v>0.08</v>
      </c>
      <c r="J43" s="62">
        <v>0</v>
      </c>
      <c r="K43" s="116">
        <v>48</v>
      </c>
      <c r="L43" s="116">
        <v>0</v>
      </c>
      <c r="M43" s="62">
        <v>3.5</v>
      </c>
      <c r="N43" s="62">
        <v>1.62</v>
      </c>
      <c r="O43" s="100">
        <v>0</v>
      </c>
      <c r="P43" s="62">
        <v>0</v>
      </c>
      <c r="Q43" s="62">
        <v>0</v>
      </c>
      <c r="R43" s="62">
        <f t="shared" si="3"/>
        <v>46.29</v>
      </c>
      <c r="S43" s="62">
        <v>0.19</v>
      </c>
      <c r="T43" s="62">
        <v>0.05</v>
      </c>
      <c r="U43" s="14">
        <v>0</v>
      </c>
      <c r="V43" s="62">
        <v>0</v>
      </c>
      <c r="W43" s="62">
        <v>0</v>
      </c>
      <c r="X43" s="74">
        <f t="shared" si="5"/>
        <v>26.32</v>
      </c>
      <c r="Y43" s="116">
        <v>0</v>
      </c>
      <c r="Z43" s="116">
        <v>0</v>
      </c>
    </row>
    <row r="44" spans="1:26" ht="45" customHeight="1" x14ac:dyDescent="0.5">
      <c r="A44" s="55">
        <v>31</v>
      </c>
      <c r="B44" s="132" t="s">
        <v>188</v>
      </c>
      <c r="C44" s="62">
        <v>171.44</v>
      </c>
      <c r="D44" s="62">
        <v>171.44</v>
      </c>
      <c r="E44" s="62">
        <v>7.1199999999999992</v>
      </c>
      <c r="F44" s="62">
        <v>0.54</v>
      </c>
      <c r="G44" s="62">
        <v>11.45</v>
      </c>
      <c r="H44" s="62">
        <v>11.45</v>
      </c>
      <c r="I44" s="62">
        <v>0.46</v>
      </c>
      <c r="J44" s="62">
        <v>0.03</v>
      </c>
      <c r="K44" s="116">
        <v>194</v>
      </c>
      <c r="L44" s="116">
        <v>14</v>
      </c>
      <c r="M44" s="62">
        <v>18.46</v>
      </c>
      <c r="N44" s="62">
        <v>1.48</v>
      </c>
      <c r="O44" s="100">
        <v>0.54</v>
      </c>
      <c r="P44" s="62">
        <v>3.06</v>
      </c>
      <c r="Q44" s="62">
        <v>0</v>
      </c>
      <c r="R44" s="62">
        <f t="shared" si="3"/>
        <v>27.52</v>
      </c>
      <c r="S44" s="62">
        <v>1.01</v>
      </c>
      <c r="T44" s="62">
        <v>0.11</v>
      </c>
      <c r="U44" s="14">
        <v>0.03</v>
      </c>
      <c r="V44" s="62">
        <v>0.2</v>
      </c>
      <c r="W44" s="62">
        <v>0</v>
      </c>
      <c r="X44" s="74">
        <f t="shared" si="5"/>
        <v>33.659999999999997</v>
      </c>
      <c r="Y44" s="116">
        <v>95</v>
      </c>
      <c r="Z44" s="116">
        <v>0</v>
      </c>
    </row>
    <row r="45" spans="1:26" ht="45" customHeight="1" x14ac:dyDescent="0.5">
      <c r="A45" s="56">
        <v>32</v>
      </c>
      <c r="B45" s="128" t="s">
        <v>189</v>
      </c>
      <c r="C45" s="62">
        <v>1.21</v>
      </c>
      <c r="D45" s="62">
        <v>1.21</v>
      </c>
      <c r="E45" s="62">
        <v>0.59</v>
      </c>
      <c r="F45" s="62">
        <v>0</v>
      </c>
      <c r="G45" s="62">
        <v>7.0000000000000007E-2</v>
      </c>
      <c r="H45" s="62">
        <v>7.0000000000000007E-2</v>
      </c>
      <c r="I45" s="62">
        <v>0.04</v>
      </c>
      <c r="J45" s="62">
        <v>0</v>
      </c>
      <c r="K45" s="116">
        <v>12</v>
      </c>
      <c r="L45" s="116">
        <v>0</v>
      </c>
      <c r="M45" s="62">
        <v>0.17</v>
      </c>
      <c r="N45" s="62">
        <v>0.56000000000000005</v>
      </c>
      <c r="O45" s="100">
        <v>0</v>
      </c>
      <c r="P45" s="62">
        <v>0</v>
      </c>
      <c r="Q45" s="62">
        <v>0</v>
      </c>
      <c r="R45" s="62">
        <f t="shared" si="3"/>
        <v>100</v>
      </c>
      <c r="S45" s="62">
        <v>0.01</v>
      </c>
      <c r="T45" s="62">
        <v>0.04</v>
      </c>
      <c r="U45" s="14">
        <v>0</v>
      </c>
      <c r="V45" s="62">
        <v>0</v>
      </c>
      <c r="W45" s="62">
        <v>0</v>
      </c>
      <c r="X45" s="74">
        <f t="shared" si="5"/>
        <v>100</v>
      </c>
      <c r="Y45" s="116">
        <v>0</v>
      </c>
      <c r="Z45" s="116">
        <v>0</v>
      </c>
    </row>
    <row r="46" spans="1:26" ht="45" customHeight="1" x14ac:dyDescent="0.5">
      <c r="A46" s="56">
        <v>33</v>
      </c>
      <c r="B46" s="129" t="s">
        <v>190</v>
      </c>
      <c r="C46" s="62">
        <v>65.75</v>
      </c>
      <c r="D46" s="62">
        <v>65.75</v>
      </c>
      <c r="E46" s="62">
        <v>8.3800000000000008</v>
      </c>
      <c r="F46" s="62">
        <v>0.68</v>
      </c>
      <c r="G46" s="62">
        <v>4.76</v>
      </c>
      <c r="H46" s="62">
        <v>4.76</v>
      </c>
      <c r="I46" s="62">
        <v>0.63</v>
      </c>
      <c r="J46" s="62">
        <v>7.0000000000000007E-2</v>
      </c>
      <c r="K46" s="116">
        <v>267</v>
      </c>
      <c r="L46" s="116">
        <v>20</v>
      </c>
      <c r="M46" s="62">
        <v>4.53</v>
      </c>
      <c r="N46" s="62">
        <v>6.69</v>
      </c>
      <c r="O46" s="100">
        <v>0.68</v>
      </c>
      <c r="P46" s="62">
        <v>1.05</v>
      </c>
      <c r="Q46" s="62">
        <v>0</v>
      </c>
      <c r="R46" s="62">
        <f t="shared" si="3"/>
        <v>100</v>
      </c>
      <c r="S46" s="62">
        <v>0.25</v>
      </c>
      <c r="T46" s="62">
        <v>0.45</v>
      </c>
      <c r="U46" s="14">
        <v>7.0000000000000007E-2</v>
      </c>
      <c r="V46" s="62">
        <v>0.14000000000000001</v>
      </c>
      <c r="W46" s="62">
        <v>0</v>
      </c>
      <c r="X46" s="74">
        <f t="shared" si="5"/>
        <v>100</v>
      </c>
      <c r="Y46" s="116">
        <v>63</v>
      </c>
      <c r="Z46" s="116">
        <v>0</v>
      </c>
    </row>
    <row r="47" spans="1:26" ht="45" customHeight="1" x14ac:dyDescent="0.5">
      <c r="A47" s="55">
        <v>34</v>
      </c>
      <c r="B47" s="132" t="s">
        <v>191</v>
      </c>
      <c r="C47" s="62">
        <v>7.9</v>
      </c>
      <c r="D47" s="62">
        <v>7.9</v>
      </c>
      <c r="E47" s="62">
        <v>0.48</v>
      </c>
      <c r="F47" s="62">
        <v>0.13</v>
      </c>
      <c r="G47" s="62">
        <v>0.43</v>
      </c>
      <c r="H47" s="62">
        <v>0.43</v>
      </c>
      <c r="I47" s="62">
        <v>0.04</v>
      </c>
      <c r="J47" s="62">
        <v>0.01</v>
      </c>
      <c r="K47" s="116">
        <v>14</v>
      </c>
      <c r="L47" s="116">
        <v>4</v>
      </c>
      <c r="M47" s="62">
        <v>0.63</v>
      </c>
      <c r="N47" s="62">
        <v>0.3</v>
      </c>
      <c r="O47" s="100">
        <v>0.13</v>
      </c>
      <c r="P47" s="62">
        <v>0.09</v>
      </c>
      <c r="Q47" s="62">
        <v>0</v>
      </c>
      <c r="R47" s="62">
        <f t="shared" si="3"/>
        <v>82.54</v>
      </c>
      <c r="S47" s="62">
        <v>0.03</v>
      </c>
      <c r="T47" s="62">
        <v>0.02</v>
      </c>
      <c r="U47" s="14">
        <v>0.01</v>
      </c>
      <c r="V47" s="62">
        <v>0.01</v>
      </c>
      <c r="W47" s="62">
        <v>0</v>
      </c>
      <c r="X47" s="74">
        <f t="shared" si="5"/>
        <v>100</v>
      </c>
      <c r="Y47" s="116">
        <v>3</v>
      </c>
      <c r="Z47" s="116">
        <v>0</v>
      </c>
    </row>
    <row r="48" spans="1:26" ht="45" customHeight="1" x14ac:dyDescent="0.5">
      <c r="A48" s="55">
        <v>35</v>
      </c>
      <c r="B48" s="132" t="s">
        <v>192</v>
      </c>
      <c r="C48" s="62">
        <v>6.09</v>
      </c>
      <c r="D48" s="62">
        <v>6.09</v>
      </c>
      <c r="E48" s="62">
        <v>0.28000000000000003</v>
      </c>
      <c r="F48" s="62">
        <v>0</v>
      </c>
      <c r="G48" s="62">
        <v>0.28000000000000003</v>
      </c>
      <c r="H48" s="62">
        <v>0.28000000000000003</v>
      </c>
      <c r="I48" s="62">
        <v>0.02</v>
      </c>
      <c r="J48" s="62">
        <v>0</v>
      </c>
      <c r="K48" s="116">
        <v>7</v>
      </c>
      <c r="L48" s="116">
        <v>0</v>
      </c>
      <c r="M48" s="62">
        <v>0.82</v>
      </c>
      <c r="N48" s="62">
        <v>0.02</v>
      </c>
      <c r="O48" s="100">
        <v>0</v>
      </c>
      <c r="P48" s="62">
        <v>0.15</v>
      </c>
      <c r="Q48" s="62">
        <v>0</v>
      </c>
      <c r="R48" s="62">
        <f t="shared" si="3"/>
        <v>20.73</v>
      </c>
      <c r="S48" s="62">
        <v>0.04</v>
      </c>
      <c r="T48" s="62">
        <v>0</v>
      </c>
      <c r="U48" s="14">
        <v>0</v>
      </c>
      <c r="V48" s="62">
        <v>0.01</v>
      </c>
      <c r="W48" s="62">
        <v>0</v>
      </c>
      <c r="X48" s="74">
        <f t="shared" si="5"/>
        <v>25</v>
      </c>
      <c r="Y48" s="116">
        <v>4</v>
      </c>
      <c r="Z48" s="116">
        <v>0</v>
      </c>
    </row>
    <row r="49" spans="1:26" ht="45" customHeight="1" x14ac:dyDescent="0.5">
      <c r="A49" s="55">
        <v>36</v>
      </c>
      <c r="B49" s="130" t="s">
        <v>193</v>
      </c>
      <c r="C49" s="62">
        <v>23.33</v>
      </c>
      <c r="D49" s="62">
        <v>23.33</v>
      </c>
      <c r="E49" s="62">
        <v>0.22</v>
      </c>
      <c r="F49" s="62">
        <v>0</v>
      </c>
      <c r="G49" s="62">
        <v>1.55</v>
      </c>
      <c r="H49" s="62">
        <v>1.55</v>
      </c>
      <c r="I49" s="62">
        <v>0.03</v>
      </c>
      <c r="J49" s="62">
        <v>0</v>
      </c>
      <c r="K49" s="116">
        <v>5</v>
      </c>
      <c r="L49" s="116">
        <v>0</v>
      </c>
      <c r="M49" s="62">
        <v>1.22</v>
      </c>
      <c r="N49" s="62">
        <v>0.05</v>
      </c>
      <c r="O49" s="100">
        <v>0</v>
      </c>
      <c r="P49" s="62">
        <v>0</v>
      </c>
      <c r="Q49" s="62">
        <v>0</v>
      </c>
      <c r="R49" s="62">
        <f t="shared" si="3"/>
        <v>4.0999999999999996</v>
      </c>
      <c r="S49" s="62">
        <v>7.0000000000000007E-2</v>
      </c>
      <c r="T49" s="62">
        <v>0.02</v>
      </c>
      <c r="U49" s="14">
        <v>0</v>
      </c>
      <c r="V49" s="62">
        <v>0</v>
      </c>
      <c r="W49" s="62">
        <v>0</v>
      </c>
      <c r="X49" s="74">
        <f t="shared" si="5"/>
        <v>28.57</v>
      </c>
      <c r="Y49" s="116">
        <v>0</v>
      </c>
      <c r="Z49" s="116">
        <v>0</v>
      </c>
    </row>
    <row r="50" spans="1:26" ht="45" customHeight="1" x14ac:dyDescent="0.5">
      <c r="A50" s="56">
        <v>37</v>
      </c>
      <c r="B50" s="128" t="s">
        <v>194</v>
      </c>
      <c r="C50" s="62">
        <v>153.86000000000001</v>
      </c>
      <c r="D50" s="62">
        <v>153.86000000000001</v>
      </c>
      <c r="E50" s="62">
        <v>31.65</v>
      </c>
      <c r="F50" s="62">
        <v>0.66</v>
      </c>
      <c r="G50" s="62">
        <v>8.4499999999999993</v>
      </c>
      <c r="H50" s="62">
        <v>8.4499999999999993</v>
      </c>
      <c r="I50" s="62">
        <v>1.7999999999999998</v>
      </c>
      <c r="J50" s="62">
        <v>0.04</v>
      </c>
      <c r="K50" s="116">
        <v>754</v>
      </c>
      <c r="L50" s="116">
        <v>17</v>
      </c>
      <c r="M50" s="62">
        <v>16.73</v>
      </c>
      <c r="N50" s="62">
        <v>23.06</v>
      </c>
      <c r="O50" s="100">
        <v>0.66</v>
      </c>
      <c r="P50" s="62">
        <v>6.24</v>
      </c>
      <c r="Q50" s="62">
        <v>0</v>
      </c>
      <c r="R50" s="62">
        <f t="shared" si="3"/>
        <v>100</v>
      </c>
      <c r="S50" s="62">
        <v>0.91</v>
      </c>
      <c r="T50" s="62">
        <v>1.26</v>
      </c>
      <c r="U50" s="14">
        <v>0.04</v>
      </c>
      <c r="V50" s="62">
        <v>0.4</v>
      </c>
      <c r="W50" s="62">
        <v>0</v>
      </c>
      <c r="X50" s="74">
        <f t="shared" si="5"/>
        <v>100</v>
      </c>
      <c r="Y50" s="116">
        <v>133</v>
      </c>
      <c r="Z50" s="116">
        <v>0</v>
      </c>
    </row>
    <row r="51" spans="1:26" ht="45" customHeight="1" x14ac:dyDescent="0.5">
      <c r="A51" s="57"/>
      <c r="B51" s="59" t="s">
        <v>195</v>
      </c>
      <c r="C51" s="61">
        <f t="shared" ref="C51:Q51" si="10">SUM(C52:C58)</f>
        <v>239.49</v>
      </c>
      <c r="D51" s="61">
        <f t="shared" si="10"/>
        <v>239.49</v>
      </c>
      <c r="E51" s="61">
        <f t="shared" si="10"/>
        <v>10.96</v>
      </c>
      <c r="F51" s="61">
        <f t="shared" si="10"/>
        <v>1.03</v>
      </c>
      <c r="G51" s="61">
        <f t="shared" si="10"/>
        <v>15.57</v>
      </c>
      <c r="H51" s="61">
        <f t="shared" si="10"/>
        <v>16.150000000000002</v>
      </c>
      <c r="I51" s="61">
        <f t="shared" si="10"/>
        <v>0.74</v>
      </c>
      <c r="J51" s="61">
        <f t="shared" si="10"/>
        <v>0.09</v>
      </c>
      <c r="K51" s="76">
        <f t="shared" si="10"/>
        <v>239</v>
      </c>
      <c r="L51" s="76">
        <f t="shared" si="10"/>
        <v>47</v>
      </c>
      <c r="M51" s="61">
        <f t="shared" si="10"/>
        <v>14.1</v>
      </c>
      <c r="N51" s="61">
        <f t="shared" si="10"/>
        <v>6.08</v>
      </c>
      <c r="O51" s="61">
        <f t="shared" si="10"/>
        <v>0</v>
      </c>
      <c r="P51" s="61">
        <f t="shared" si="10"/>
        <v>2.91</v>
      </c>
      <c r="Q51" s="61">
        <f t="shared" si="10"/>
        <v>1.03</v>
      </c>
      <c r="R51" s="61">
        <f t="shared" si="3"/>
        <v>71.06</v>
      </c>
      <c r="S51" s="61">
        <f>SUM(S52:S58)</f>
        <v>0.77</v>
      </c>
      <c r="T51" s="61">
        <f>SUM(T52:T58)</f>
        <v>0.44999999999999996</v>
      </c>
      <c r="U51" s="61">
        <f t="shared" ref="U51:W51" si="11">SUM(U52:U58)</f>
        <v>0</v>
      </c>
      <c r="V51" s="61">
        <f t="shared" si="11"/>
        <v>0.16999999999999998</v>
      </c>
      <c r="W51" s="61">
        <f t="shared" si="11"/>
        <v>0.09</v>
      </c>
      <c r="X51" s="75">
        <f t="shared" si="5"/>
        <v>92.21</v>
      </c>
      <c r="Y51" s="76">
        <f>SUM(Y52:Y58)</f>
        <v>64</v>
      </c>
      <c r="Z51" s="76">
        <f>SUM(Z52:Z58)</f>
        <v>47</v>
      </c>
    </row>
    <row r="52" spans="1:26" ht="45" customHeight="1" x14ac:dyDescent="0.5">
      <c r="A52" s="55">
        <v>38</v>
      </c>
      <c r="B52" s="129" t="s">
        <v>196</v>
      </c>
      <c r="C52" s="62">
        <v>17.34</v>
      </c>
      <c r="D52" s="62">
        <v>17.34</v>
      </c>
      <c r="E52" s="62">
        <v>1.38</v>
      </c>
      <c r="F52" s="62">
        <v>0</v>
      </c>
      <c r="G52" s="62">
        <v>1.01</v>
      </c>
      <c r="H52" s="62">
        <v>1.01</v>
      </c>
      <c r="I52" s="62">
        <v>0.08</v>
      </c>
      <c r="J52" s="62">
        <v>0</v>
      </c>
      <c r="K52" s="116">
        <v>27</v>
      </c>
      <c r="L52" s="116">
        <v>0</v>
      </c>
      <c r="M52" s="62">
        <v>1.49</v>
      </c>
      <c r="N52" s="62">
        <v>1.17</v>
      </c>
      <c r="O52" s="100">
        <v>0</v>
      </c>
      <c r="P52" s="62">
        <v>0</v>
      </c>
      <c r="Q52" s="62">
        <v>0</v>
      </c>
      <c r="R52" s="62">
        <f t="shared" si="3"/>
        <v>78.52</v>
      </c>
      <c r="S52" s="62">
        <v>0.08</v>
      </c>
      <c r="T52" s="62">
        <v>7.0000000000000007E-2</v>
      </c>
      <c r="U52" s="14">
        <v>0</v>
      </c>
      <c r="V52" s="62">
        <v>0</v>
      </c>
      <c r="W52" s="62">
        <v>0</v>
      </c>
      <c r="X52" s="74">
        <f t="shared" si="5"/>
        <v>87.5</v>
      </c>
      <c r="Y52" s="116">
        <v>0</v>
      </c>
      <c r="Z52" s="116">
        <v>0</v>
      </c>
    </row>
    <row r="53" spans="1:26" ht="45" customHeight="1" x14ac:dyDescent="0.5">
      <c r="A53" s="55">
        <v>39</v>
      </c>
      <c r="B53" s="128" t="s">
        <v>197</v>
      </c>
      <c r="C53" s="62">
        <v>2.75</v>
      </c>
      <c r="D53" s="62">
        <v>2.75</v>
      </c>
      <c r="E53" s="62">
        <v>0.2</v>
      </c>
      <c r="F53" s="62">
        <v>0</v>
      </c>
      <c r="G53" s="62">
        <v>0.17</v>
      </c>
      <c r="H53" s="62">
        <v>0.17</v>
      </c>
      <c r="I53" s="62">
        <v>0.02</v>
      </c>
      <c r="J53" s="62">
        <v>0</v>
      </c>
      <c r="K53" s="116">
        <v>4</v>
      </c>
      <c r="L53" s="116">
        <v>0</v>
      </c>
      <c r="M53" s="62">
        <v>0.18</v>
      </c>
      <c r="N53" s="62">
        <v>0.17</v>
      </c>
      <c r="O53" s="100">
        <v>0</v>
      </c>
      <c r="P53" s="62">
        <v>0</v>
      </c>
      <c r="Q53" s="62">
        <v>0</v>
      </c>
      <c r="R53" s="62">
        <f t="shared" si="3"/>
        <v>94.44</v>
      </c>
      <c r="S53" s="62">
        <v>0.01</v>
      </c>
      <c r="T53" s="62">
        <v>0.02</v>
      </c>
      <c r="U53" s="14">
        <v>0</v>
      </c>
      <c r="V53" s="62">
        <v>0</v>
      </c>
      <c r="W53" s="62">
        <v>0</v>
      </c>
      <c r="X53" s="74">
        <f t="shared" si="5"/>
        <v>100</v>
      </c>
      <c r="Y53" s="116">
        <v>0</v>
      </c>
      <c r="Z53" s="116">
        <v>0</v>
      </c>
    </row>
    <row r="54" spans="1:26" ht="45" customHeight="1" x14ac:dyDescent="0.5">
      <c r="A54" s="55">
        <v>40</v>
      </c>
      <c r="B54" s="128" t="s">
        <v>198</v>
      </c>
      <c r="C54" s="62">
        <v>3.39</v>
      </c>
      <c r="D54" s="62">
        <v>3.39</v>
      </c>
      <c r="E54" s="62">
        <v>0.66</v>
      </c>
      <c r="F54" s="62">
        <v>0</v>
      </c>
      <c r="G54" s="62">
        <v>0.26</v>
      </c>
      <c r="H54" s="62">
        <v>0.26</v>
      </c>
      <c r="I54" s="62">
        <v>0.05</v>
      </c>
      <c r="J54" s="62">
        <v>0</v>
      </c>
      <c r="K54" s="116">
        <v>15</v>
      </c>
      <c r="L54" s="116">
        <v>0</v>
      </c>
      <c r="M54" s="62">
        <v>0.66</v>
      </c>
      <c r="N54" s="62">
        <v>0.13</v>
      </c>
      <c r="O54" s="100">
        <v>0</v>
      </c>
      <c r="P54" s="62">
        <v>0.44</v>
      </c>
      <c r="Q54" s="62">
        <v>0</v>
      </c>
      <c r="R54" s="62">
        <f t="shared" si="3"/>
        <v>86.36</v>
      </c>
      <c r="S54" s="62">
        <v>0.04</v>
      </c>
      <c r="T54" s="62">
        <v>0.01</v>
      </c>
      <c r="U54" s="14">
        <v>0</v>
      </c>
      <c r="V54" s="62">
        <v>0.03</v>
      </c>
      <c r="W54" s="62">
        <v>0</v>
      </c>
      <c r="X54" s="74">
        <f t="shared" si="5"/>
        <v>100</v>
      </c>
      <c r="Y54" s="116">
        <v>11</v>
      </c>
      <c r="Z54" s="116">
        <v>0</v>
      </c>
    </row>
    <row r="55" spans="1:26" ht="45" customHeight="1" x14ac:dyDescent="0.5">
      <c r="A55" s="55">
        <v>41</v>
      </c>
      <c r="B55" s="128" t="s">
        <v>199</v>
      </c>
      <c r="C55" s="62">
        <v>6.65</v>
      </c>
      <c r="D55" s="62">
        <v>6.65</v>
      </c>
      <c r="E55" s="62">
        <v>0.82</v>
      </c>
      <c r="F55" s="62">
        <v>0</v>
      </c>
      <c r="G55" s="62">
        <v>0.64</v>
      </c>
      <c r="H55" s="62">
        <v>0.64</v>
      </c>
      <c r="I55" s="62">
        <v>0.09</v>
      </c>
      <c r="J55" s="62">
        <v>0</v>
      </c>
      <c r="K55" s="116">
        <v>18</v>
      </c>
      <c r="L55" s="116">
        <v>0</v>
      </c>
      <c r="M55" s="62">
        <v>1.01</v>
      </c>
      <c r="N55" s="62">
        <v>0.68</v>
      </c>
      <c r="O55" s="100">
        <v>0</v>
      </c>
      <c r="P55" s="62">
        <v>0</v>
      </c>
      <c r="Q55" s="62">
        <v>0</v>
      </c>
      <c r="R55" s="62">
        <f t="shared" si="3"/>
        <v>67.33</v>
      </c>
      <c r="S55" s="62">
        <v>0.05</v>
      </c>
      <c r="T55" s="62">
        <v>0.08</v>
      </c>
      <c r="U55" s="14">
        <v>0</v>
      </c>
      <c r="V55" s="62">
        <v>0</v>
      </c>
      <c r="W55" s="62">
        <v>0</v>
      </c>
      <c r="X55" s="74">
        <f t="shared" si="5"/>
        <v>100</v>
      </c>
      <c r="Y55" s="116">
        <v>0</v>
      </c>
      <c r="Z55" s="116">
        <v>0</v>
      </c>
    </row>
    <row r="56" spans="1:26" ht="45" customHeight="1" x14ac:dyDescent="0.5">
      <c r="A56" s="55">
        <v>42</v>
      </c>
      <c r="B56" s="128" t="s">
        <v>200</v>
      </c>
      <c r="C56" s="62">
        <v>20.76</v>
      </c>
      <c r="D56" s="62">
        <v>20.76</v>
      </c>
      <c r="E56" s="62">
        <v>1.46</v>
      </c>
      <c r="F56" s="62">
        <v>0</v>
      </c>
      <c r="G56" s="62">
        <v>1.2</v>
      </c>
      <c r="H56" s="62">
        <v>1.2</v>
      </c>
      <c r="I56" s="62">
        <v>0.08</v>
      </c>
      <c r="J56" s="62">
        <v>0</v>
      </c>
      <c r="K56" s="116">
        <v>39</v>
      </c>
      <c r="L56" s="116">
        <v>0</v>
      </c>
      <c r="M56" s="62">
        <v>2.15</v>
      </c>
      <c r="N56" s="62">
        <v>0.01</v>
      </c>
      <c r="O56" s="100">
        <v>0</v>
      </c>
      <c r="P56" s="62">
        <v>1.1499999999999999</v>
      </c>
      <c r="Q56" s="62">
        <v>0</v>
      </c>
      <c r="R56" s="62">
        <f t="shared" si="3"/>
        <v>53.95</v>
      </c>
      <c r="S56" s="62">
        <v>0.12</v>
      </c>
      <c r="T56" s="62">
        <v>0</v>
      </c>
      <c r="U56" s="14">
        <v>0</v>
      </c>
      <c r="V56" s="62">
        <v>0.06</v>
      </c>
      <c r="W56" s="62">
        <v>0</v>
      </c>
      <c r="X56" s="74">
        <f t="shared" si="5"/>
        <v>50</v>
      </c>
      <c r="Y56" s="116">
        <v>30</v>
      </c>
      <c r="Z56" s="116">
        <v>0</v>
      </c>
    </row>
    <row r="57" spans="1:26" ht="45" customHeight="1" x14ac:dyDescent="0.5">
      <c r="A57" s="55">
        <v>43</v>
      </c>
      <c r="B57" s="132" t="s">
        <v>201</v>
      </c>
      <c r="C57" s="62">
        <v>35.76</v>
      </c>
      <c r="D57" s="62">
        <v>35.76</v>
      </c>
      <c r="E57" s="62">
        <v>0.56999999999999995</v>
      </c>
      <c r="F57" s="62">
        <v>1.03</v>
      </c>
      <c r="G57" s="62">
        <v>2.41</v>
      </c>
      <c r="H57" s="62">
        <v>2.41</v>
      </c>
      <c r="I57" s="62">
        <v>0.06</v>
      </c>
      <c r="J57" s="62">
        <v>0.09</v>
      </c>
      <c r="K57" s="116">
        <v>18</v>
      </c>
      <c r="L57" s="116">
        <v>47</v>
      </c>
      <c r="M57" s="62">
        <v>3.51</v>
      </c>
      <c r="N57" s="62">
        <v>0.08</v>
      </c>
      <c r="O57" s="100">
        <v>0</v>
      </c>
      <c r="P57" s="62">
        <v>0</v>
      </c>
      <c r="Q57" s="62">
        <v>1.03</v>
      </c>
      <c r="R57" s="62">
        <f t="shared" si="3"/>
        <v>31.62</v>
      </c>
      <c r="S57" s="62">
        <v>0.19</v>
      </c>
      <c r="T57" s="62">
        <v>0.03</v>
      </c>
      <c r="U57" s="14">
        <v>0</v>
      </c>
      <c r="V57" s="62">
        <v>0</v>
      </c>
      <c r="W57" s="62">
        <v>0.09</v>
      </c>
      <c r="X57" s="74">
        <f t="shared" si="5"/>
        <v>63.16</v>
      </c>
      <c r="Y57" s="116">
        <v>0</v>
      </c>
      <c r="Z57" s="116">
        <v>47</v>
      </c>
    </row>
    <row r="58" spans="1:26" ht="45" customHeight="1" x14ac:dyDescent="0.5">
      <c r="A58" s="56">
        <v>44</v>
      </c>
      <c r="B58" s="128" t="s">
        <v>202</v>
      </c>
      <c r="C58" s="62">
        <v>152.84</v>
      </c>
      <c r="D58" s="62">
        <v>152.84</v>
      </c>
      <c r="E58" s="62">
        <v>5.87</v>
      </c>
      <c r="F58" s="62">
        <v>0</v>
      </c>
      <c r="G58" s="62">
        <v>9.8800000000000008</v>
      </c>
      <c r="H58" s="62">
        <v>10.46</v>
      </c>
      <c r="I58" s="62">
        <v>0.36000000000000004</v>
      </c>
      <c r="J58" s="62">
        <v>0</v>
      </c>
      <c r="K58" s="116">
        <v>118</v>
      </c>
      <c r="L58" s="116">
        <v>0</v>
      </c>
      <c r="M58" s="62">
        <v>5.0999999999999996</v>
      </c>
      <c r="N58" s="62">
        <v>3.84</v>
      </c>
      <c r="O58" s="100">
        <v>0</v>
      </c>
      <c r="P58" s="62">
        <v>1.32</v>
      </c>
      <c r="Q58" s="62">
        <v>0</v>
      </c>
      <c r="R58" s="62">
        <f t="shared" si="3"/>
        <v>100</v>
      </c>
      <c r="S58" s="62">
        <v>0.28000000000000003</v>
      </c>
      <c r="T58" s="62">
        <v>0.24</v>
      </c>
      <c r="U58" s="14">
        <v>0</v>
      </c>
      <c r="V58" s="62">
        <v>0.08</v>
      </c>
      <c r="W58" s="62">
        <v>0</v>
      </c>
      <c r="X58" s="74">
        <f t="shared" si="5"/>
        <v>100</v>
      </c>
      <c r="Y58" s="116">
        <v>23</v>
      </c>
      <c r="Z58" s="116">
        <v>0</v>
      </c>
    </row>
    <row r="59" spans="1:26" ht="45" customHeight="1" x14ac:dyDescent="0.5">
      <c r="A59" s="57"/>
      <c r="B59" s="59" t="s">
        <v>203</v>
      </c>
      <c r="C59" s="61">
        <f t="shared" ref="C59:Q59" si="12">SUM(C60:C73)</f>
        <v>1977.6299999999994</v>
      </c>
      <c r="D59" s="61">
        <f t="shared" si="12"/>
        <v>1978.0299999999995</v>
      </c>
      <c r="E59" s="61">
        <f t="shared" si="12"/>
        <v>141.6</v>
      </c>
      <c r="F59" s="61">
        <f t="shared" si="12"/>
        <v>77.73</v>
      </c>
      <c r="G59" s="61">
        <f t="shared" si="12"/>
        <v>126.29999999999998</v>
      </c>
      <c r="H59" s="61">
        <f t="shared" si="12"/>
        <v>126.20999999999998</v>
      </c>
      <c r="I59" s="61">
        <f t="shared" si="12"/>
        <v>9.49</v>
      </c>
      <c r="J59" s="61">
        <f t="shared" si="12"/>
        <v>4.5500000000000007</v>
      </c>
      <c r="K59" s="76">
        <f t="shared" si="12"/>
        <v>4066</v>
      </c>
      <c r="L59" s="76">
        <f t="shared" si="12"/>
        <v>1959</v>
      </c>
      <c r="M59" s="61">
        <f t="shared" si="12"/>
        <v>194.58</v>
      </c>
      <c r="N59" s="61">
        <f t="shared" si="12"/>
        <v>83.13</v>
      </c>
      <c r="O59" s="61">
        <f t="shared" si="12"/>
        <v>66.139999999999986</v>
      </c>
      <c r="P59" s="61">
        <f t="shared" si="12"/>
        <v>31.249999999999996</v>
      </c>
      <c r="Q59" s="61">
        <f t="shared" si="12"/>
        <v>11.59</v>
      </c>
      <c r="R59" s="61">
        <f t="shared" si="3"/>
        <v>98.73</v>
      </c>
      <c r="S59" s="61">
        <f>SUM(S60:S73)</f>
        <v>10.610000000000001</v>
      </c>
      <c r="T59" s="61">
        <f>SUM(T60:T73)</f>
        <v>5.82</v>
      </c>
      <c r="U59" s="61">
        <f t="shared" ref="U59:W59" si="13">SUM(U60:U73)</f>
        <v>3.91</v>
      </c>
      <c r="V59" s="61">
        <f t="shared" si="13"/>
        <v>2.0800000000000005</v>
      </c>
      <c r="W59" s="61">
        <f t="shared" si="13"/>
        <v>0.64</v>
      </c>
      <c r="X59" s="75">
        <f t="shared" si="5"/>
        <v>100</v>
      </c>
      <c r="Y59" s="76">
        <f>SUM(Y60:Y73)</f>
        <v>925</v>
      </c>
      <c r="Z59" s="76">
        <f>SUM(Z60:Z73)</f>
        <v>309</v>
      </c>
    </row>
    <row r="60" spans="1:26" ht="45" customHeight="1" x14ac:dyDescent="0.5">
      <c r="A60" s="56">
        <v>45</v>
      </c>
      <c r="B60" s="132" t="s">
        <v>204</v>
      </c>
      <c r="C60" s="62">
        <v>119.44</v>
      </c>
      <c r="D60" s="62">
        <v>119.44</v>
      </c>
      <c r="E60" s="62">
        <v>2.94</v>
      </c>
      <c r="F60" s="62">
        <v>0.34</v>
      </c>
      <c r="G60" s="62">
        <v>7.18</v>
      </c>
      <c r="H60" s="62">
        <v>7.18</v>
      </c>
      <c r="I60" s="62">
        <v>0.18</v>
      </c>
      <c r="J60" s="62">
        <v>0.02</v>
      </c>
      <c r="K60" s="116">
        <v>76</v>
      </c>
      <c r="L60" s="116">
        <v>11</v>
      </c>
      <c r="M60" s="62">
        <v>14.48</v>
      </c>
      <c r="N60" s="62">
        <v>0.48</v>
      </c>
      <c r="O60" s="100">
        <v>0.34</v>
      </c>
      <c r="P60" s="62">
        <v>0.44</v>
      </c>
      <c r="Q60" s="62">
        <v>0</v>
      </c>
      <c r="R60" s="62">
        <f t="shared" si="3"/>
        <v>8.6999999999999993</v>
      </c>
      <c r="S60" s="62">
        <v>0.79</v>
      </c>
      <c r="T60" s="62">
        <v>0.03</v>
      </c>
      <c r="U60" s="14">
        <v>0.02</v>
      </c>
      <c r="V60" s="62">
        <v>0.03</v>
      </c>
      <c r="W60" s="62">
        <v>0</v>
      </c>
      <c r="X60" s="74">
        <f t="shared" si="5"/>
        <v>10.130000000000001</v>
      </c>
      <c r="Y60" s="116">
        <v>11</v>
      </c>
      <c r="Z60" s="116">
        <v>0</v>
      </c>
    </row>
    <row r="61" spans="1:26" ht="45" customHeight="1" x14ac:dyDescent="0.5">
      <c r="A61" s="55">
        <v>46</v>
      </c>
      <c r="B61" s="132" t="s">
        <v>205</v>
      </c>
      <c r="C61" s="62">
        <v>231.23</v>
      </c>
      <c r="D61" s="62">
        <v>231.23</v>
      </c>
      <c r="E61" s="62">
        <v>14.9</v>
      </c>
      <c r="F61" s="62">
        <v>1.52</v>
      </c>
      <c r="G61" s="62">
        <v>14.36</v>
      </c>
      <c r="H61" s="62">
        <v>14.36</v>
      </c>
      <c r="I61" s="62">
        <v>0.98</v>
      </c>
      <c r="J61" s="62">
        <v>0.09</v>
      </c>
      <c r="K61" s="116">
        <v>467</v>
      </c>
      <c r="L61" s="116">
        <v>33</v>
      </c>
      <c r="M61" s="62">
        <v>22.06</v>
      </c>
      <c r="N61" s="62">
        <v>8</v>
      </c>
      <c r="O61" s="100">
        <v>1.52</v>
      </c>
      <c r="P61" s="62">
        <v>3.81</v>
      </c>
      <c r="Q61" s="62">
        <v>0</v>
      </c>
      <c r="R61" s="62">
        <f t="shared" si="3"/>
        <v>60.43</v>
      </c>
      <c r="S61" s="62">
        <v>1.2</v>
      </c>
      <c r="T61" s="62">
        <v>0.59</v>
      </c>
      <c r="U61" s="14">
        <v>0.09</v>
      </c>
      <c r="V61" s="62">
        <v>0.21</v>
      </c>
      <c r="W61" s="62">
        <v>0</v>
      </c>
      <c r="X61" s="74">
        <f t="shared" si="5"/>
        <v>74.17</v>
      </c>
      <c r="Y61" s="116">
        <v>116</v>
      </c>
      <c r="Z61" s="116">
        <v>0</v>
      </c>
    </row>
    <row r="62" spans="1:26" ht="45" customHeight="1" x14ac:dyDescent="0.5">
      <c r="A62" s="56">
        <v>47</v>
      </c>
      <c r="B62" s="133" t="s">
        <v>206</v>
      </c>
      <c r="C62" s="62">
        <v>98.85</v>
      </c>
      <c r="D62" s="62">
        <v>98.85</v>
      </c>
      <c r="E62" s="62">
        <v>5.0299999999999994</v>
      </c>
      <c r="F62" s="62">
        <v>4.37</v>
      </c>
      <c r="G62" s="62">
        <v>5.32</v>
      </c>
      <c r="H62" s="62">
        <v>5.32</v>
      </c>
      <c r="I62" s="62">
        <v>0.25</v>
      </c>
      <c r="J62" s="62">
        <v>0.25</v>
      </c>
      <c r="K62" s="116">
        <v>110</v>
      </c>
      <c r="L62" s="116">
        <v>115</v>
      </c>
      <c r="M62" s="62">
        <v>11.78</v>
      </c>
      <c r="N62" s="62">
        <v>2.91</v>
      </c>
      <c r="O62" s="100">
        <v>0</v>
      </c>
      <c r="P62" s="62">
        <v>0.47</v>
      </c>
      <c r="Q62" s="62">
        <v>4.37</v>
      </c>
      <c r="R62" s="62">
        <f t="shared" si="3"/>
        <v>65.790000000000006</v>
      </c>
      <c r="S62" s="62">
        <v>0.64</v>
      </c>
      <c r="T62" s="62">
        <v>0.13</v>
      </c>
      <c r="U62" s="14">
        <v>0</v>
      </c>
      <c r="V62" s="62">
        <v>0.03</v>
      </c>
      <c r="W62" s="62">
        <v>0.25</v>
      </c>
      <c r="X62" s="74">
        <f t="shared" si="5"/>
        <v>64.06</v>
      </c>
      <c r="Y62" s="116">
        <v>10</v>
      </c>
      <c r="Z62" s="116">
        <v>115</v>
      </c>
    </row>
    <row r="63" spans="1:26" ht="45" customHeight="1" x14ac:dyDescent="0.5">
      <c r="A63" s="55">
        <v>48</v>
      </c>
      <c r="B63" s="130" t="s">
        <v>207</v>
      </c>
      <c r="C63" s="62">
        <v>66.25</v>
      </c>
      <c r="D63" s="62">
        <v>66.25</v>
      </c>
      <c r="E63" s="62">
        <v>2.25</v>
      </c>
      <c r="F63" s="62">
        <v>0</v>
      </c>
      <c r="G63" s="62">
        <v>4.3600000000000003</v>
      </c>
      <c r="H63" s="62">
        <v>4.3600000000000003</v>
      </c>
      <c r="I63" s="62">
        <v>0.15</v>
      </c>
      <c r="J63" s="62">
        <v>0</v>
      </c>
      <c r="K63" s="116">
        <v>72</v>
      </c>
      <c r="L63" s="116">
        <v>0</v>
      </c>
      <c r="M63" s="62">
        <v>7.16</v>
      </c>
      <c r="N63" s="62">
        <v>1.1499999999999999</v>
      </c>
      <c r="O63" s="100">
        <v>0</v>
      </c>
      <c r="P63" s="62">
        <v>0.09</v>
      </c>
      <c r="Q63" s="62">
        <v>0</v>
      </c>
      <c r="R63" s="62">
        <f t="shared" si="3"/>
        <v>17.32</v>
      </c>
      <c r="S63" s="62">
        <v>0.39</v>
      </c>
      <c r="T63" s="62">
        <v>0.09</v>
      </c>
      <c r="U63" s="14">
        <v>0</v>
      </c>
      <c r="V63" s="62">
        <v>0</v>
      </c>
      <c r="W63" s="62">
        <v>0</v>
      </c>
      <c r="X63" s="74">
        <f t="shared" si="5"/>
        <v>23.08</v>
      </c>
      <c r="Y63" s="116">
        <v>2</v>
      </c>
      <c r="Z63" s="116">
        <v>0</v>
      </c>
    </row>
    <row r="64" spans="1:26" ht="45" customHeight="1" x14ac:dyDescent="0.5">
      <c r="A64" s="56">
        <v>49</v>
      </c>
      <c r="B64" s="128" t="s">
        <v>208</v>
      </c>
      <c r="C64" s="62">
        <v>491.26</v>
      </c>
      <c r="D64" s="62">
        <v>491.26</v>
      </c>
      <c r="E64" s="62">
        <v>60.35</v>
      </c>
      <c r="F64" s="62">
        <v>65.52</v>
      </c>
      <c r="G64" s="62">
        <v>32.04</v>
      </c>
      <c r="H64" s="62">
        <v>32.04</v>
      </c>
      <c r="I64" s="62">
        <v>4.0600000000000005</v>
      </c>
      <c r="J64" s="62">
        <v>3.74</v>
      </c>
      <c r="K64" s="116">
        <v>1685</v>
      </c>
      <c r="L64" s="116">
        <v>1634</v>
      </c>
      <c r="M64" s="62">
        <v>48.34</v>
      </c>
      <c r="N64" s="62">
        <v>41.79</v>
      </c>
      <c r="O64" s="100">
        <v>58.3</v>
      </c>
      <c r="P64" s="62">
        <v>11.79</v>
      </c>
      <c r="Q64" s="62">
        <v>7.22</v>
      </c>
      <c r="R64" s="62">
        <f t="shared" si="3"/>
        <v>100</v>
      </c>
      <c r="S64" s="62">
        <v>2.64</v>
      </c>
      <c r="T64" s="62">
        <v>2.86</v>
      </c>
      <c r="U64" s="14">
        <v>3.35</v>
      </c>
      <c r="V64" s="62">
        <v>0.81</v>
      </c>
      <c r="W64" s="62">
        <v>0.39</v>
      </c>
      <c r="X64" s="74">
        <f t="shared" si="5"/>
        <v>100</v>
      </c>
      <c r="Y64" s="116">
        <v>322</v>
      </c>
      <c r="Z64" s="116">
        <v>194</v>
      </c>
    </row>
    <row r="65" spans="1:26" ht="45" customHeight="1" x14ac:dyDescent="0.5">
      <c r="A65" s="56">
        <v>50</v>
      </c>
      <c r="B65" s="128" t="s">
        <v>209</v>
      </c>
      <c r="C65" s="62">
        <v>63.61</v>
      </c>
      <c r="D65" s="62">
        <v>63.61</v>
      </c>
      <c r="E65" s="62">
        <v>12.96</v>
      </c>
      <c r="F65" s="62">
        <v>2.4</v>
      </c>
      <c r="G65" s="62">
        <v>5.09</v>
      </c>
      <c r="H65" s="62">
        <v>5.09</v>
      </c>
      <c r="I65" s="62">
        <v>1.08</v>
      </c>
      <c r="J65" s="62">
        <v>0.24</v>
      </c>
      <c r="K65" s="116">
        <v>411</v>
      </c>
      <c r="L65" s="116">
        <v>76</v>
      </c>
      <c r="M65" s="62">
        <v>7.54</v>
      </c>
      <c r="N65" s="62">
        <v>10.69</v>
      </c>
      <c r="O65" s="100">
        <v>2.4</v>
      </c>
      <c r="P65" s="62">
        <v>1.22</v>
      </c>
      <c r="Q65" s="62">
        <v>0</v>
      </c>
      <c r="R65" s="62">
        <f t="shared" si="3"/>
        <v>100</v>
      </c>
      <c r="S65" s="62">
        <v>0.41</v>
      </c>
      <c r="T65" s="62">
        <v>0.91</v>
      </c>
      <c r="U65" s="14">
        <v>0.24</v>
      </c>
      <c r="V65" s="62">
        <v>0.11</v>
      </c>
      <c r="W65" s="62">
        <v>0</v>
      </c>
      <c r="X65" s="74">
        <f t="shared" si="5"/>
        <v>100</v>
      </c>
      <c r="Y65" s="116">
        <v>44</v>
      </c>
      <c r="Z65" s="116">
        <v>0</v>
      </c>
    </row>
    <row r="66" spans="1:26" ht="45" customHeight="1" x14ac:dyDescent="0.5">
      <c r="A66" s="55">
        <v>51</v>
      </c>
      <c r="B66" s="130" t="s">
        <v>210</v>
      </c>
      <c r="C66" s="62">
        <v>102.35</v>
      </c>
      <c r="D66" s="62">
        <v>102.35</v>
      </c>
      <c r="E66" s="62">
        <v>3.62</v>
      </c>
      <c r="F66" s="62">
        <v>0</v>
      </c>
      <c r="G66" s="62">
        <v>6.95</v>
      </c>
      <c r="H66" s="62">
        <v>6.95</v>
      </c>
      <c r="I66" s="62">
        <v>0.22</v>
      </c>
      <c r="J66" s="62">
        <v>0</v>
      </c>
      <c r="K66" s="116">
        <v>87</v>
      </c>
      <c r="L66" s="116">
        <v>0</v>
      </c>
      <c r="M66" s="62">
        <v>10.53</v>
      </c>
      <c r="N66" s="62">
        <v>0.45</v>
      </c>
      <c r="O66" s="100">
        <v>0</v>
      </c>
      <c r="P66" s="62">
        <v>1.7</v>
      </c>
      <c r="Q66" s="62">
        <v>0</v>
      </c>
      <c r="R66" s="62">
        <f t="shared" si="3"/>
        <v>20.420000000000002</v>
      </c>
      <c r="S66" s="62">
        <v>0.56999999999999995</v>
      </c>
      <c r="T66" s="62">
        <v>0.03</v>
      </c>
      <c r="U66" s="14">
        <v>0</v>
      </c>
      <c r="V66" s="62">
        <v>0.1</v>
      </c>
      <c r="W66" s="62">
        <v>0</v>
      </c>
      <c r="X66" s="74">
        <f t="shared" si="5"/>
        <v>22.81</v>
      </c>
      <c r="Y66" s="116">
        <v>38</v>
      </c>
      <c r="Z66" s="116">
        <v>0</v>
      </c>
    </row>
    <row r="67" spans="1:26" ht="45" customHeight="1" x14ac:dyDescent="0.5">
      <c r="A67" s="55">
        <v>52</v>
      </c>
      <c r="B67" s="130" t="s">
        <v>211</v>
      </c>
      <c r="C67" s="62">
        <v>86.71</v>
      </c>
      <c r="D67" s="62">
        <v>86.71</v>
      </c>
      <c r="E67" s="62">
        <v>2.13</v>
      </c>
      <c r="F67" s="62">
        <v>0</v>
      </c>
      <c r="G67" s="62">
        <v>4.96</v>
      </c>
      <c r="H67" s="62">
        <v>4.96</v>
      </c>
      <c r="I67" s="62">
        <v>0.15000000000000002</v>
      </c>
      <c r="J67" s="62">
        <v>0</v>
      </c>
      <c r="K67" s="116">
        <v>59</v>
      </c>
      <c r="L67" s="116">
        <v>0</v>
      </c>
      <c r="M67" s="62">
        <v>7.42</v>
      </c>
      <c r="N67" s="62">
        <v>0.14000000000000001</v>
      </c>
      <c r="O67" s="100">
        <v>0</v>
      </c>
      <c r="P67" s="62">
        <v>0.96</v>
      </c>
      <c r="Q67" s="62">
        <v>0</v>
      </c>
      <c r="R67" s="62">
        <f t="shared" si="3"/>
        <v>14.82</v>
      </c>
      <c r="S67" s="62">
        <v>0.41</v>
      </c>
      <c r="T67" s="62">
        <v>0.04</v>
      </c>
      <c r="U67" s="14">
        <v>0</v>
      </c>
      <c r="V67" s="62">
        <v>0.05</v>
      </c>
      <c r="W67" s="62">
        <v>0</v>
      </c>
      <c r="X67" s="74">
        <f t="shared" si="5"/>
        <v>21.95</v>
      </c>
      <c r="Y67" s="116">
        <v>23</v>
      </c>
      <c r="Z67" s="116">
        <v>0</v>
      </c>
    </row>
    <row r="68" spans="1:26" ht="45" customHeight="1" x14ac:dyDescent="0.5">
      <c r="A68" s="55">
        <v>53</v>
      </c>
      <c r="B68" s="128" t="s">
        <v>212</v>
      </c>
      <c r="C68" s="62">
        <v>21.03</v>
      </c>
      <c r="D68" s="62">
        <v>21.03</v>
      </c>
      <c r="E68" s="62">
        <v>1.94</v>
      </c>
      <c r="F68" s="62">
        <v>0</v>
      </c>
      <c r="G68" s="62">
        <v>1.75</v>
      </c>
      <c r="H68" s="62">
        <v>1.75</v>
      </c>
      <c r="I68" s="62">
        <v>0.18</v>
      </c>
      <c r="J68" s="62">
        <v>0</v>
      </c>
      <c r="K68" s="116">
        <v>52</v>
      </c>
      <c r="L68" s="116">
        <v>0</v>
      </c>
      <c r="M68" s="62">
        <v>2.04</v>
      </c>
      <c r="N68" s="62">
        <v>0.81</v>
      </c>
      <c r="O68" s="100">
        <v>0</v>
      </c>
      <c r="P68" s="62">
        <v>0.85</v>
      </c>
      <c r="Q68" s="62">
        <v>0</v>
      </c>
      <c r="R68" s="62">
        <f t="shared" si="3"/>
        <v>81.37</v>
      </c>
      <c r="S68" s="62">
        <v>0.11</v>
      </c>
      <c r="T68" s="62">
        <v>7.0000000000000007E-2</v>
      </c>
      <c r="U68" s="14">
        <v>0</v>
      </c>
      <c r="V68" s="62">
        <v>0.09</v>
      </c>
      <c r="W68" s="62">
        <v>0</v>
      </c>
      <c r="X68" s="74">
        <f t="shared" si="5"/>
        <v>100</v>
      </c>
      <c r="Y68" s="116">
        <v>23</v>
      </c>
      <c r="Z68" s="116">
        <v>0</v>
      </c>
    </row>
    <row r="69" spans="1:26" ht="45" customHeight="1" x14ac:dyDescent="0.5">
      <c r="A69" s="55">
        <v>54</v>
      </c>
      <c r="B69" s="130" t="s">
        <v>213</v>
      </c>
      <c r="C69" s="62">
        <v>392.65</v>
      </c>
      <c r="D69" s="62">
        <v>392.65</v>
      </c>
      <c r="E69" s="62">
        <v>11.32</v>
      </c>
      <c r="F69" s="62">
        <v>0</v>
      </c>
      <c r="G69" s="62">
        <v>24.15</v>
      </c>
      <c r="H69" s="62">
        <v>24.15</v>
      </c>
      <c r="I69" s="62">
        <v>0.58000000000000007</v>
      </c>
      <c r="J69" s="62">
        <v>0</v>
      </c>
      <c r="K69" s="116">
        <v>322</v>
      </c>
      <c r="L69" s="116">
        <v>0</v>
      </c>
      <c r="M69" s="62">
        <v>32.89</v>
      </c>
      <c r="N69" s="62">
        <v>2.68</v>
      </c>
      <c r="O69" s="100">
        <v>0</v>
      </c>
      <c r="P69" s="62">
        <v>4.04</v>
      </c>
      <c r="Q69" s="62">
        <v>0</v>
      </c>
      <c r="R69" s="62">
        <f t="shared" si="3"/>
        <v>20.43</v>
      </c>
      <c r="S69" s="62">
        <v>1.8</v>
      </c>
      <c r="T69" s="62">
        <v>0.05</v>
      </c>
      <c r="U69" s="14">
        <v>0</v>
      </c>
      <c r="V69" s="62">
        <v>0.26</v>
      </c>
      <c r="W69" s="62">
        <v>0</v>
      </c>
      <c r="X69" s="74">
        <f t="shared" si="5"/>
        <v>17.22</v>
      </c>
      <c r="Y69" s="116">
        <v>156</v>
      </c>
      <c r="Z69" s="116">
        <v>0</v>
      </c>
    </row>
    <row r="70" spans="1:26" ht="45" customHeight="1" x14ac:dyDescent="0.5">
      <c r="A70" s="55">
        <v>55</v>
      </c>
      <c r="B70" s="131" t="s">
        <v>214</v>
      </c>
      <c r="C70" s="62">
        <v>152.37</v>
      </c>
      <c r="D70" s="62">
        <v>152.77000000000001</v>
      </c>
      <c r="E70" s="62">
        <v>10.98</v>
      </c>
      <c r="F70" s="62">
        <v>1.78</v>
      </c>
      <c r="G70" s="62">
        <v>9.8800000000000008</v>
      </c>
      <c r="H70" s="62">
        <v>9.7899999999999991</v>
      </c>
      <c r="I70" s="62">
        <v>0.77</v>
      </c>
      <c r="J70" s="62">
        <v>0.08</v>
      </c>
      <c r="K70" s="116">
        <v>303</v>
      </c>
      <c r="L70" s="116">
        <v>43</v>
      </c>
      <c r="M70" s="62">
        <v>14.72</v>
      </c>
      <c r="N70" s="62">
        <v>7.88</v>
      </c>
      <c r="O70" s="100">
        <v>1.78</v>
      </c>
      <c r="P70" s="62">
        <v>1.04</v>
      </c>
      <c r="Q70" s="62">
        <v>0</v>
      </c>
      <c r="R70" s="62">
        <f t="shared" si="3"/>
        <v>72.69</v>
      </c>
      <c r="S70" s="62">
        <v>0.8</v>
      </c>
      <c r="T70" s="62">
        <v>0.59</v>
      </c>
      <c r="U70" s="14">
        <v>0.08</v>
      </c>
      <c r="V70" s="62">
        <v>0.06</v>
      </c>
      <c r="W70" s="62">
        <v>0</v>
      </c>
      <c r="X70" s="74">
        <f t="shared" si="5"/>
        <v>91.25</v>
      </c>
      <c r="Y70" s="116">
        <v>25</v>
      </c>
      <c r="Z70" s="116">
        <v>0</v>
      </c>
    </row>
    <row r="71" spans="1:26" ht="45" customHeight="1" x14ac:dyDescent="0.5">
      <c r="A71" s="55">
        <v>56</v>
      </c>
      <c r="B71" s="132" t="s">
        <v>215</v>
      </c>
      <c r="C71" s="62">
        <v>95.74</v>
      </c>
      <c r="D71" s="62">
        <v>95.74</v>
      </c>
      <c r="E71" s="62">
        <v>6.66</v>
      </c>
      <c r="F71" s="62">
        <v>0.06</v>
      </c>
      <c r="G71" s="62">
        <v>6.57</v>
      </c>
      <c r="H71" s="62">
        <v>6.57</v>
      </c>
      <c r="I71" s="62">
        <v>0.43</v>
      </c>
      <c r="J71" s="62">
        <v>0</v>
      </c>
      <c r="K71" s="116">
        <v>227</v>
      </c>
      <c r="L71" s="116">
        <v>1</v>
      </c>
      <c r="M71" s="62">
        <v>7.96</v>
      </c>
      <c r="N71" s="62">
        <v>3.21</v>
      </c>
      <c r="O71" s="100">
        <v>0.06</v>
      </c>
      <c r="P71" s="62">
        <v>2.34</v>
      </c>
      <c r="Q71" s="62">
        <v>0</v>
      </c>
      <c r="R71" s="62">
        <f t="shared" si="3"/>
        <v>70.48</v>
      </c>
      <c r="S71" s="62">
        <v>0.43</v>
      </c>
      <c r="T71" s="62">
        <v>0.23</v>
      </c>
      <c r="U71" s="14">
        <v>0</v>
      </c>
      <c r="V71" s="62">
        <v>0.14000000000000001</v>
      </c>
      <c r="W71" s="62">
        <v>0</v>
      </c>
      <c r="X71" s="74">
        <f t="shared" si="5"/>
        <v>86.05</v>
      </c>
      <c r="Y71" s="116">
        <v>78</v>
      </c>
      <c r="Z71" s="116">
        <v>0</v>
      </c>
    </row>
    <row r="72" spans="1:26" ht="45" customHeight="1" x14ac:dyDescent="0.5">
      <c r="A72" s="55">
        <v>57</v>
      </c>
      <c r="B72" s="132" t="s">
        <v>216</v>
      </c>
      <c r="C72" s="62">
        <v>44.86</v>
      </c>
      <c r="D72" s="62">
        <v>44.86</v>
      </c>
      <c r="E72" s="62">
        <v>3.83</v>
      </c>
      <c r="F72" s="62">
        <v>1.74</v>
      </c>
      <c r="G72" s="62">
        <v>2.92</v>
      </c>
      <c r="H72" s="62">
        <v>2.92</v>
      </c>
      <c r="I72" s="62">
        <v>0.29000000000000004</v>
      </c>
      <c r="J72" s="62">
        <v>0.13</v>
      </c>
      <c r="K72" s="116">
        <v>134</v>
      </c>
      <c r="L72" s="116">
        <v>46</v>
      </c>
      <c r="M72" s="62">
        <v>4.59</v>
      </c>
      <c r="N72" s="62">
        <v>2.0699999999999998</v>
      </c>
      <c r="O72" s="100">
        <v>1.74</v>
      </c>
      <c r="P72" s="62">
        <v>1.1100000000000001</v>
      </c>
      <c r="Q72" s="62">
        <v>0</v>
      </c>
      <c r="R72" s="62">
        <f t="shared" si="3"/>
        <v>100</v>
      </c>
      <c r="S72" s="62">
        <v>0.25</v>
      </c>
      <c r="T72" s="62">
        <v>0.15</v>
      </c>
      <c r="U72" s="14">
        <v>0.13</v>
      </c>
      <c r="V72" s="62">
        <v>0.1</v>
      </c>
      <c r="W72" s="62">
        <v>0</v>
      </c>
      <c r="X72" s="74">
        <f t="shared" si="5"/>
        <v>100</v>
      </c>
      <c r="Y72" s="116">
        <v>42</v>
      </c>
      <c r="Z72" s="116">
        <v>0</v>
      </c>
    </row>
    <row r="73" spans="1:26" ht="45" customHeight="1" x14ac:dyDescent="0.5">
      <c r="A73" s="55">
        <v>58</v>
      </c>
      <c r="B73" s="128" t="s">
        <v>217</v>
      </c>
      <c r="C73" s="62">
        <v>11.28</v>
      </c>
      <c r="D73" s="62">
        <v>11.28</v>
      </c>
      <c r="E73" s="62">
        <v>2.69</v>
      </c>
      <c r="F73" s="62">
        <v>0</v>
      </c>
      <c r="G73" s="62">
        <v>0.77</v>
      </c>
      <c r="H73" s="62">
        <v>0.77</v>
      </c>
      <c r="I73" s="62">
        <v>0.16999999999999998</v>
      </c>
      <c r="J73" s="62">
        <v>0</v>
      </c>
      <c r="K73" s="116">
        <v>61</v>
      </c>
      <c r="L73" s="116">
        <v>0</v>
      </c>
      <c r="M73" s="62">
        <v>3.07</v>
      </c>
      <c r="N73" s="62">
        <v>0.87</v>
      </c>
      <c r="O73" s="100">
        <v>0</v>
      </c>
      <c r="P73" s="62">
        <v>1.39</v>
      </c>
      <c r="Q73" s="62">
        <v>0</v>
      </c>
      <c r="R73" s="62">
        <f t="shared" si="3"/>
        <v>73.62</v>
      </c>
      <c r="S73" s="62">
        <v>0.17</v>
      </c>
      <c r="T73" s="62">
        <v>0.05</v>
      </c>
      <c r="U73" s="14">
        <v>0</v>
      </c>
      <c r="V73" s="62">
        <v>0.09</v>
      </c>
      <c r="W73" s="62">
        <v>0</v>
      </c>
      <c r="X73" s="74">
        <f t="shared" si="5"/>
        <v>82.35</v>
      </c>
      <c r="Y73" s="116">
        <v>35</v>
      </c>
      <c r="Z73" s="116">
        <v>0</v>
      </c>
    </row>
    <row r="74" spans="1:26" ht="45" customHeight="1" x14ac:dyDescent="0.5">
      <c r="A74" s="57"/>
      <c r="B74" s="59" t="s">
        <v>218</v>
      </c>
      <c r="C74" s="61">
        <f t="shared" ref="C74:Q74" si="14">SUM(C75:C80)</f>
        <v>1416.32</v>
      </c>
      <c r="D74" s="61">
        <f t="shared" si="14"/>
        <v>1416.32</v>
      </c>
      <c r="E74" s="61">
        <f t="shared" si="14"/>
        <v>200.95</v>
      </c>
      <c r="F74" s="61">
        <f t="shared" si="14"/>
        <v>173.08</v>
      </c>
      <c r="G74" s="61">
        <f t="shared" si="14"/>
        <v>92.990000000000009</v>
      </c>
      <c r="H74" s="61">
        <f t="shared" si="14"/>
        <v>92.990000000000009</v>
      </c>
      <c r="I74" s="61">
        <f t="shared" si="14"/>
        <v>13.43</v>
      </c>
      <c r="J74" s="61">
        <f t="shared" si="14"/>
        <v>11.280000000000001</v>
      </c>
      <c r="K74" s="76">
        <f t="shared" si="14"/>
        <v>5145</v>
      </c>
      <c r="L74" s="76">
        <f t="shared" si="14"/>
        <v>3904</v>
      </c>
      <c r="M74" s="61">
        <f t="shared" si="14"/>
        <v>159.89999999999998</v>
      </c>
      <c r="N74" s="61">
        <f t="shared" si="14"/>
        <v>132.38999999999999</v>
      </c>
      <c r="O74" s="61">
        <f t="shared" si="14"/>
        <v>138.13</v>
      </c>
      <c r="P74" s="61">
        <f t="shared" si="14"/>
        <v>46.169999999999995</v>
      </c>
      <c r="Q74" s="61">
        <f t="shared" si="14"/>
        <v>34.949999999999996</v>
      </c>
      <c r="R74" s="61">
        <f t="shared" si="3"/>
        <v>100</v>
      </c>
      <c r="S74" s="61">
        <f>SUM(S75:S80)</f>
        <v>8.74</v>
      </c>
      <c r="T74" s="61">
        <f>SUM(T75:T80)</f>
        <v>8.9499999999999993</v>
      </c>
      <c r="U74" s="61">
        <f t="shared" ref="U74:W74" si="15">SUM(U75:U80)</f>
        <v>8.84</v>
      </c>
      <c r="V74" s="61">
        <f t="shared" si="15"/>
        <v>3.18</v>
      </c>
      <c r="W74" s="61">
        <f t="shared" si="15"/>
        <v>2.44</v>
      </c>
      <c r="X74" s="75">
        <f t="shared" si="5"/>
        <v>100</v>
      </c>
      <c r="Y74" s="76">
        <f>SUM(Y75:Y80)</f>
        <v>1253</v>
      </c>
      <c r="Z74" s="76">
        <f>SUM(Z75:Z80)</f>
        <v>795</v>
      </c>
    </row>
    <row r="75" spans="1:26" ht="45" customHeight="1" x14ac:dyDescent="0.5">
      <c r="A75" s="55">
        <v>59</v>
      </c>
      <c r="B75" s="131" t="s">
        <v>219</v>
      </c>
      <c r="C75" s="62">
        <v>46.9</v>
      </c>
      <c r="D75" s="62">
        <v>46.9</v>
      </c>
      <c r="E75" s="62">
        <v>2.92</v>
      </c>
      <c r="F75" s="62">
        <v>0</v>
      </c>
      <c r="G75" s="62">
        <v>3.09</v>
      </c>
      <c r="H75" s="62">
        <v>3.09</v>
      </c>
      <c r="I75" s="62">
        <v>0.19</v>
      </c>
      <c r="J75" s="62">
        <v>0</v>
      </c>
      <c r="K75" s="116">
        <v>81</v>
      </c>
      <c r="L75" s="116">
        <v>0</v>
      </c>
      <c r="M75" s="62">
        <v>6.09</v>
      </c>
      <c r="N75" s="62">
        <v>0.23</v>
      </c>
      <c r="O75" s="100">
        <v>0</v>
      </c>
      <c r="P75" s="62">
        <v>1.84</v>
      </c>
      <c r="Q75" s="62">
        <v>0</v>
      </c>
      <c r="R75" s="62">
        <f t="shared" ref="R75:R103" si="16">ROUND(IF(M75&lt;&gt;0,MIN(MAX(0,(P75+N75+O75+Q75)/M75*100),100),0),2)</f>
        <v>33.99</v>
      </c>
      <c r="S75" s="62">
        <v>0.33</v>
      </c>
      <c r="T75" s="62">
        <v>0.02</v>
      </c>
      <c r="U75" s="14">
        <v>0</v>
      </c>
      <c r="V75" s="62">
        <v>0.12</v>
      </c>
      <c r="W75" s="62">
        <v>0</v>
      </c>
      <c r="X75" s="74">
        <f t="shared" ref="X75:X103" si="17">ROUND(IF(S75&lt;&gt;0,MIN(MAX(0,(V75+T75+U75+W75)/S75*100),100),0),2)</f>
        <v>42.42</v>
      </c>
      <c r="Y75" s="116">
        <v>51</v>
      </c>
      <c r="Z75" s="116">
        <v>0</v>
      </c>
    </row>
    <row r="76" spans="1:26" ht="45" customHeight="1" x14ac:dyDescent="0.5">
      <c r="A76" s="56">
        <v>60</v>
      </c>
      <c r="B76" s="128" t="s">
        <v>220</v>
      </c>
      <c r="C76" s="62">
        <v>332.48</v>
      </c>
      <c r="D76" s="62">
        <v>332.48</v>
      </c>
      <c r="E76" s="62">
        <v>34.69</v>
      </c>
      <c r="F76" s="62">
        <v>2.5299999999999998</v>
      </c>
      <c r="G76" s="62">
        <v>20.05</v>
      </c>
      <c r="H76" s="62">
        <v>20.05</v>
      </c>
      <c r="I76" s="62">
        <v>1.94</v>
      </c>
      <c r="J76" s="62">
        <v>0.11</v>
      </c>
      <c r="K76" s="116">
        <v>938</v>
      </c>
      <c r="L76" s="116">
        <v>76</v>
      </c>
      <c r="M76" s="62">
        <v>36.909999999999997</v>
      </c>
      <c r="N76" s="62">
        <v>16.39</v>
      </c>
      <c r="O76" s="100">
        <v>2.5299999999999998</v>
      </c>
      <c r="P76" s="62">
        <v>13.13</v>
      </c>
      <c r="Q76" s="62">
        <v>0</v>
      </c>
      <c r="R76" s="62">
        <f t="shared" si="16"/>
        <v>86.83</v>
      </c>
      <c r="S76" s="62">
        <v>2.02</v>
      </c>
      <c r="T76" s="62">
        <v>0.84</v>
      </c>
      <c r="U76" s="14">
        <v>0.11</v>
      </c>
      <c r="V76" s="62">
        <v>0.8</v>
      </c>
      <c r="W76" s="62">
        <v>0</v>
      </c>
      <c r="X76" s="74">
        <f t="shared" si="17"/>
        <v>86.63</v>
      </c>
      <c r="Y76" s="116">
        <v>372</v>
      </c>
      <c r="Z76" s="116">
        <v>0</v>
      </c>
    </row>
    <row r="77" spans="1:26" ht="45" customHeight="1" x14ac:dyDescent="0.5">
      <c r="A77" s="56">
        <v>61</v>
      </c>
      <c r="B77" s="132" t="s">
        <v>221</v>
      </c>
      <c r="C77" s="62">
        <v>148.08000000000001</v>
      </c>
      <c r="D77" s="62">
        <v>148.08000000000001</v>
      </c>
      <c r="E77" s="62">
        <v>36.53</v>
      </c>
      <c r="F77" s="62">
        <v>16.060000000000002</v>
      </c>
      <c r="G77" s="62">
        <v>9.61</v>
      </c>
      <c r="H77" s="62">
        <v>9.61</v>
      </c>
      <c r="I77" s="62">
        <v>2.12</v>
      </c>
      <c r="J77" s="62">
        <v>1.07</v>
      </c>
      <c r="K77" s="116">
        <v>796</v>
      </c>
      <c r="L77" s="116">
        <v>428</v>
      </c>
      <c r="M77" s="62">
        <v>19.93</v>
      </c>
      <c r="N77" s="62">
        <v>29.17</v>
      </c>
      <c r="O77" s="100">
        <v>12.48</v>
      </c>
      <c r="P77" s="62">
        <v>4.57</v>
      </c>
      <c r="Q77" s="62">
        <v>3.58</v>
      </c>
      <c r="R77" s="62">
        <f t="shared" si="16"/>
        <v>100</v>
      </c>
      <c r="S77" s="62">
        <v>1.0900000000000001</v>
      </c>
      <c r="T77" s="62">
        <v>1.66</v>
      </c>
      <c r="U77" s="14">
        <v>0.81</v>
      </c>
      <c r="V77" s="62">
        <v>0.3</v>
      </c>
      <c r="W77" s="62">
        <v>0.26</v>
      </c>
      <c r="X77" s="74">
        <f t="shared" si="17"/>
        <v>100</v>
      </c>
      <c r="Y77" s="116">
        <v>92</v>
      </c>
      <c r="Z77" s="116">
        <v>121</v>
      </c>
    </row>
    <row r="78" spans="1:26" ht="45" customHeight="1" x14ac:dyDescent="0.5">
      <c r="A78" s="56">
        <v>62</v>
      </c>
      <c r="B78" s="132" t="s">
        <v>222</v>
      </c>
      <c r="C78" s="62">
        <v>431.33</v>
      </c>
      <c r="D78" s="62">
        <v>431.33</v>
      </c>
      <c r="E78" s="62">
        <v>50.25</v>
      </c>
      <c r="F78" s="62">
        <v>92.23</v>
      </c>
      <c r="G78" s="62">
        <v>29.73</v>
      </c>
      <c r="H78" s="62">
        <v>29.73</v>
      </c>
      <c r="I78" s="62">
        <v>3.7300000000000004</v>
      </c>
      <c r="J78" s="62">
        <v>5.98</v>
      </c>
      <c r="K78" s="116">
        <v>1323</v>
      </c>
      <c r="L78" s="116">
        <v>1854</v>
      </c>
      <c r="M78" s="62">
        <v>40.43</v>
      </c>
      <c r="N78" s="62">
        <v>29.91</v>
      </c>
      <c r="O78" s="100">
        <v>70.260000000000005</v>
      </c>
      <c r="P78" s="62">
        <v>14.68</v>
      </c>
      <c r="Q78" s="62">
        <v>21.97</v>
      </c>
      <c r="R78" s="62">
        <f t="shared" si="16"/>
        <v>100</v>
      </c>
      <c r="S78" s="62">
        <v>2.21</v>
      </c>
      <c r="T78" s="62">
        <v>2.31</v>
      </c>
      <c r="U78" s="14">
        <v>4.4800000000000004</v>
      </c>
      <c r="V78" s="62">
        <v>1.0900000000000001</v>
      </c>
      <c r="W78" s="62">
        <v>1.5</v>
      </c>
      <c r="X78" s="74">
        <f t="shared" si="17"/>
        <v>100</v>
      </c>
      <c r="Y78" s="116">
        <v>400</v>
      </c>
      <c r="Z78" s="116">
        <v>462</v>
      </c>
    </row>
    <row r="79" spans="1:26" ht="45" customHeight="1" x14ac:dyDescent="0.5">
      <c r="A79" s="56">
        <v>63</v>
      </c>
      <c r="B79" s="128" t="s">
        <v>223</v>
      </c>
      <c r="C79" s="62">
        <v>202.1</v>
      </c>
      <c r="D79" s="62">
        <v>202.1</v>
      </c>
      <c r="E79" s="62">
        <v>22.919999999999998</v>
      </c>
      <c r="F79" s="62">
        <v>9.11</v>
      </c>
      <c r="G79" s="62">
        <v>12.94</v>
      </c>
      <c r="H79" s="62">
        <v>12.94</v>
      </c>
      <c r="I79" s="62">
        <v>1.52</v>
      </c>
      <c r="J79" s="62">
        <v>0.54</v>
      </c>
      <c r="K79" s="116">
        <v>611</v>
      </c>
      <c r="L79" s="116">
        <v>237</v>
      </c>
      <c r="M79" s="62">
        <v>19.71</v>
      </c>
      <c r="N79" s="62">
        <v>14.64</v>
      </c>
      <c r="O79" s="100">
        <v>9.11</v>
      </c>
      <c r="P79" s="62">
        <v>5.52</v>
      </c>
      <c r="Q79" s="62">
        <v>0</v>
      </c>
      <c r="R79" s="62">
        <f t="shared" si="16"/>
        <v>100</v>
      </c>
      <c r="S79" s="62">
        <v>1.08</v>
      </c>
      <c r="T79" s="62">
        <v>0.97</v>
      </c>
      <c r="U79" s="14">
        <v>0.54</v>
      </c>
      <c r="V79" s="62">
        <v>0.39</v>
      </c>
      <c r="W79" s="62">
        <v>0</v>
      </c>
      <c r="X79" s="74">
        <f t="shared" si="17"/>
        <v>100</v>
      </c>
      <c r="Y79" s="116">
        <v>164</v>
      </c>
      <c r="Z79" s="116">
        <v>0</v>
      </c>
    </row>
    <row r="80" spans="1:26" ht="45" customHeight="1" x14ac:dyDescent="0.5">
      <c r="A80" s="56">
        <v>64</v>
      </c>
      <c r="B80" s="131" t="s">
        <v>224</v>
      </c>
      <c r="C80" s="62">
        <v>255.43</v>
      </c>
      <c r="D80" s="62">
        <v>255.43</v>
      </c>
      <c r="E80" s="62">
        <v>53.64</v>
      </c>
      <c r="F80" s="62">
        <v>53.15</v>
      </c>
      <c r="G80" s="62">
        <v>17.57</v>
      </c>
      <c r="H80" s="62">
        <v>17.57</v>
      </c>
      <c r="I80" s="62">
        <v>3.93</v>
      </c>
      <c r="J80" s="62">
        <v>3.58</v>
      </c>
      <c r="K80" s="116">
        <v>1396</v>
      </c>
      <c r="L80" s="116">
        <v>1309</v>
      </c>
      <c r="M80" s="62">
        <v>36.83</v>
      </c>
      <c r="N80" s="62">
        <v>42.05</v>
      </c>
      <c r="O80" s="100">
        <v>43.75</v>
      </c>
      <c r="P80" s="62">
        <v>6.43</v>
      </c>
      <c r="Q80" s="62">
        <v>9.4</v>
      </c>
      <c r="R80" s="62">
        <f t="shared" si="16"/>
        <v>100</v>
      </c>
      <c r="S80" s="62">
        <v>2.0099999999999998</v>
      </c>
      <c r="T80" s="62">
        <v>3.15</v>
      </c>
      <c r="U80" s="14">
        <v>2.9</v>
      </c>
      <c r="V80" s="62">
        <v>0.48</v>
      </c>
      <c r="W80" s="62">
        <v>0.68</v>
      </c>
      <c r="X80" s="74">
        <f t="shared" si="17"/>
        <v>100</v>
      </c>
      <c r="Y80" s="116">
        <v>174</v>
      </c>
      <c r="Z80" s="116">
        <v>212</v>
      </c>
    </row>
    <row r="81" spans="1:26" ht="45" customHeight="1" x14ac:dyDescent="0.5">
      <c r="A81" s="57"/>
      <c r="B81" s="59" t="s">
        <v>225</v>
      </c>
      <c r="C81" s="61">
        <f t="shared" ref="C81:Q81" si="18">SUM(C82:C91)</f>
        <v>1691.4499999999998</v>
      </c>
      <c r="D81" s="61">
        <f t="shared" si="18"/>
        <v>1691.29</v>
      </c>
      <c r="E81" s="61">
        <f t="shared" si="18"/>
        <v>150.26</v>
      </c>
      <c r="F81" s="61">
        <f t="shared" si="18"/>
        <v>15.75</v>
      </c>
      <c r="G81" s="61">
        <f t="shared" si="18"/>
        <v>99.58</v>
      </c>
      <c r="H81" s="61">
        <f t="shared" si="18"/>
        <v>99.56</v>
      </c>
      <c r="I81" s="61">
        <f t="shared" si="18"/>
        <v>8.7929999999999993</v>
      </c>
      <c r="J81" s="61">
        <f t="shared" si="18"/>
        <v>0.88</v>
      </c>
      <c r="K81" s="76">
        <f t="shared" si="18"/>
        <v>3674</v>
      </c>
      <c r="L81" s="76">
        <f t="shared" si="18"/>
        <v>490</v>
      </c>
      <c r="M81" s="61">
        <f t="shared" si="18"/>
        <v>149.34</v>
      </c>
      <c r="N81" s="61">
        <f t="shared" si="18"/>
        <v>98.32</v>
      </c>
      <c r="O81" s="61">
        <f t="shared" si="18"/>
        <v>15.75</v>
      </c>
      <c r="P81" s="61">
        <f t="shared" si="18"/>
        <v>31.02</v>
      </c>
      <c r="Q81" s="61">
        <f t="shared" si="18"/>
        <v>0</v>
      </c>
      <c r="R81" s="61">
        <f t="shared" si="16"/>
        <v>97.15</v>
      </c>
      <c r="S81" s="61">
        <f>SUM(S82:S91)</f>
        <v>8.17</v>
      </c>
      <c r="T81" s="61">
        <f>SUM(T82:T91)</f>
        <v>5.86</v>
      </c>
      <c r="U81" s="61">
        <f t="shared" ref="U81:W81" si="19">SUM(U82:U91)</f>
        <v>0.88</v>
      </c>
      <c r="V81" s="61">
        <f t="shared" si="19"/>
        <v>1.71</v>
      </c>
      <c r="W81" s="61">
        <f t="shared" si="19"/>
        <v>0</v>
      </c>
      <c r="X81" s="75">
        <f t="shared" si="17"/>
        <v>100</v>
      </c>
      <c r="Y81" s="76">
        <f>SUM(Y82:Y91)</f>
        <v>725</v>
      </c>
      <c r="Z81" s="76">
        <f>SUM(Z82:Z91)</f>
        <v>0</v>
      </c>
    </row>
    <row r="82" spans="1:26" ht="45" customHeight="1" x14ac:dyDescent="0.5">
      <c r="A82" s="56">
        <v>65</v>
      </c>
      <c r="B82" s="132" t="s">
        <v>226</v>
      </c>
      <c r="C82" s="62">
        <v>127.24</v>
      </c>
      <c r="D82" s="62">
        <v>127.24</v>
      </c>
      <c r="E82" s="62">
        <v>15.21</v>
      </c>
      <c r="F82" s="62">
        <v>1.27</v>
      </c>
      <c r="G82" s="62">
        <v>8.34</v>
      </c>
      <c r="H82" s="62">
        <v>8.34</v>
      </c>
      <c r="I82" s="62">
        <v>0.99</v>
      </c>
      <c r="J82" s="62">
        <v>0.09</v>
      </c>
      <c r="K82" s="116">
        <v>436</v>
      </c>
      <c r="L82" s="116">
        <v>41</v>
      </c>
      <c r="M82" s="62">
        <v>12.57</v>
      </c>
      <c r="N82" s="62">
        <v>12.74</v>
      </c>
      <c r="O82" s="100">
        <v>1.27</v>
      </c>
      <c r="P82" s="62">
        <v>0.71</v>
      </c>
      <c r="Q82" s="62">
        <v>0</v>
      </c>
      <c r="R82" s="62">
        <f t="shared" si="16"/>
        <v>100</v>
      </c>
      <c r="S82" s="62">
        <v>0.69</v>
      </c>
      <c r="T82" s="62">
        <v>0.84</v>
      </c>
      <c r="U82" s="14">
        <v>0.09</v>
      </c>
      <c r="V82" s="62">
        <v>0.05</v>
      </c>
      <c r="W82" s="62">
        <v>0</v>
      </c>
      <c r="X82" s="74">
        <f t="shared" si="17"/>
        <v>100</v>
      </c>
      <c r="Y82" s="116">
        <v>22</v>
      </c>
      <c r="Z82" s="116">
        <v>0</v>
      </c>
    </row>
    <row r="83" spans="1:26" ht="45" customHeight="1" x14ac:dyDescent="0.5">
      <c r="A83" s="55">
        <v>66</v>
      </c>
      <c r="B83" s="132" t="s">
        <v>227</v>
      </c>
      <c r="C83" s="62">
        <v>397.83</v>
      </c>
      <c r="D83" s="62">
        <v>397.83</v>
      </c>
      <c r="E83" s="62">
        <v>33.699999999999996</v>
      </c>
      <c r="F83" s="62">
        <v>1.24</v>
      </c>
      <c r="G83" s="62">
        <v>22.53</v>
      </c>
      <c r="H83" s="62">
        <v>22.53</v>
      </c>
      <c r="I83" s="62">
        <v>1.98</v>
      </c>
      <c r="J83" s="62">
        <v>0.05</v>
      </c>
      <c r="K83" s="116">
        <v>765</v>
      </c>
      <c r="L83" s="116">
        <v>24</v>
      </c>
      <c r="M83" s="62">
        <v>23.26</v>
      </c>
      <c r="N83" s="62">
        <v>23.73</v>
      </c>
      <c r="O83" s="100">
        <v>1.24</v>
      </c>
      <c r="P83" s="62">
        <v>6.71</v>
      </c>
      <c r="Q83" s="62">
        <v>0</v>
      </c>
      <c r="R83" s="62">
        <f t="shared" si="16"/>
        <v>100</v>
      </c>
      <c r="S83" s="62">
        <v>1.27</v>
      </c>
      <c r="T83" s="62">
        <v>1.42</v>
      </c>
      <c r="U83" s="14">
        <v>0.05</v>
      </c>
      <c r="V83" s="62">
        <v>0.37</v>
      </c>
      <c r="W83" s="62">
        <v>0</v>
      </c>
      <c r="X83" s="74">
        <f t="shared" si="17"/>
        <v>100</v>
      </c>
      <c r="Y83" s="116">
        <v>140</v>
      </c>
      <c r="Z83" s="116">
        <v>0</v>
      </c>
    </row>
    <row r="84" spans="1:26" ht="45" customHeight="1" x14ac:dyDescent="0.5">
      <c r="A84" s="56">
        <v>67</v>
      </c>
      <c r="B84" s="128" t="s">
        <v>228</v>
      </c>
      <c r="C84" s="62">
        <v>488.19</v>
      </c>
      <c r="D84" s="62">
        <v>488.19</v>
      </c>
      <c r="E84" s="62">
        <v>52.78</v>
      </c>
      <c r="F84" s="62">
        <v>0</v>
      </c>
      <c r="G84" s="62">
        <v>25.94</v>
      </c>
      <c r="H84" s="62">
        <v>25.94</v>
      </c>
      <c r="I84" s="62">
        <v>2.8</v>
      </c>
      <c r="J84" s="62">
        <v>0</v>
      </c>
      <c r="K84" s="116">
        <v>1216</v>
      </c>
      <c r="L84" s="116">
        <v>0</v>
      </c>
      <c r="M84" s="62">
        <v>45.9</v>
      </c>
      <c r="N84" s="62">
        <v>37.43</v>
      </c>
      <c r="O84" s="100">
        <v>0</v>
      </c>
      <c r="P84" s="62">
        <v>8.92</v>
      </c>
      <c r="Q84" s="62">
        <v>0</v>
      </c>
      <c r="R84" s="62">
        <f t="shared" si="16"/>
        <v>100</v>
      </c>
      <c r="S84" s="62">
        <v>2.5099999999999998</v>
      </c>
      <c r="T84" s="62">
        <v>2.0699999999999998</v>
      </c>
      <c r="U84" s="14">
        <v>0</v>
      </c>
      <c r="V84" s="62">
        <v>0.36</v>
      </c>
      <c r="W84" s="62">
        <v>0</v>
      </c>
      <c r="X84" s="74">
        <f t="shared" si="17"/>
        <v>96.81</v>
      </c>
      <c r="Y84" s="116">
        <v>198</v>
      </c>
      <c r="Z84" s="116">
        <v>0</v>
      </c>
    </row>
    <row r="85" spans="1:26" ht="45" customHeight="1" x14ac:dyDescent="0.5">
      <c r="A85" s="56">
        <v>68</v>
      </c>
      <c r="B85" s="128" t="s">
        <v>229</v>
      </c>
      <c r="C85" s="62">
        <v>320.35000000000002</v>
      </c>
      <c r="D85" s="62">
        <v>320.35000000000002</v>
      </c>
      <c r="E85" s="62">
        <v>18.860000000000003</v>
      </c>
      <c r="F85" s="62">
        <v>3.45</v>
      </c>
      <c r="G85" s="62">
        <v>18.84</v>
      </c>
      <c r="H85" s="62">
        <v>18.84</v>
      </c>
      <c r="I85" s="62">
        <v>1.02</v>
      </c>
      <c r="J85" s="62">
        <v>0.14000000000000001</v>
      </c>
      <c r="K85" s="116">
        <v>432</v>
      </c>
      <c r="L85" s="116">
        <v>159</v>
      </c>
      <c r="M85" s="62">
        <v>32.869999999999997</v>
      </c>
      <c r="N85" s="62">
        <v>11.57</v>
      </c>
      <c r="O85" s="100">
        <v>3.45</v>
      </c>
      <c r="P85" s="62">
        <v>2.69</v>
      </c>
      <c r="Q85" s="62">
        <v>0</v>
      </c>
      <c r="R85" s="62">
        <f t="shared" si="16"/>
        <v>53.88</v>
      </c>
      <c r="S85" s="62">
        <v>1.8</v>
      </c>
      <c r="T85" s="62">
        <v>0.59</v>
      </c>
      <c r="U85" s="14">
        <v>0.14000000000000001</v>
      </c>
      <c r="V85" s="62">
        <v>0.16</v>
      </c>
      <c r="W85" s="62">
        <v>0</v>
      </c>
      <c r="X85" s="74">
        <f t="shared" si="17"/>
        <v>49.44</v>
      </c>
      <c r="Y85" s="116">
        <v>66</v>
      </c>
      <c r="Z85" s="116">
        <v>0</v>
      </c>
    </row>
    <row r="86" spans="1:26" ht="45" customHeight="1" x14ac:dyDescent="0.5">
      <c r="A86" s="56">
        <v>69</v>
      </c>
      <c r="B86" s="128" t="s">
        <v>230</v>
      </c>
      <c r="C86" s="62">
        <v>106.98</v>
      </c>
      <c r="D86" s="62">
        <v>106.98</v>
      </c>
      <c r="E86" s="62">
        <v>14.11</v>
      </c>
      <c r="F86" s="62">
        <v>9.4</v>
      </c>
      <c r="G86" s="62">
        <v>6.88</v>
      </c>
      <c r="H86" s="62">
        <v>6.88</v>
      </c>
      <c r="I86" s="62">
        <v>0.95</v>
      </c>
      <c r="J86" s="62">
        <v>0.57999999999999996</v>
      </c>
      <c r="K86" s="116">
        <v>405</v>
      </c>
      <c r="L86" s="116">
        <v>252</v>
      </c>
      <c r="M86" s="62">
        <v>12.02</v>
      </c>
      <c r="N86" s="62">
        <v>7.99</v>
      </c>
      <c r="O86" s="100">
        <v>9.4</v>
      </c>
      <c r="P86" s="62">
        <v>4.4400000000000004</v>
      </c>
      <c r="Q86" s="62">
        <v>0</v>
      </c>
      <c r="R86" s="62">
        <f t="shared" si="16"/>
        <v>100</v>
      </c>
      <c r="S86" s="62">
        <v>0.66</v>
      </c>
      <c r="T86" s="62">
        <v>0.6</v>
      </c>
      <c r="U86" s="14">
        <v>0.57999999999999996</v>
      </c>
      <c r="V86" s="62">
        <v>0.25</v>
      </c>
      <c r="W86" s="62">
        <v>0</v>
      </c>
      <c r="X86" s="74">
        <f t="shared" si="17"/>
        <v>100</v>
      </c>
      <c r="Y86" s="116">
        <v>98</v>
      </c>
      <c r="Z86" s="116">
        <v>0</v>
      </c>
    </row>
    <row r="87" spans="1:26" ht="45" customHeight="1" x14ac:dyDescent="0.5">
      <c r="A87" s="55">
        <v>70</v>
      </c>
      <c r="B87" s="132" t="s">
        <v>231</v>
      </c>
      <c r="C87" s="62">
        <v>80.849999999999994</v>
      </c>
      <c r="D87" s="62">
        <v>80.849999999999994</v>
      </c>
      <c r="E87" s="62">
        <v>4.3499999999999996</v>
      </c>
      <c r="F87" s="62">
        <v>0</v>
      </c>
      <c r="G87" s="62">
        <v>5.26</v>
      </c>
      <c r="H87" s="62">
        <v>5.26</v>
      </c>
      <c r="I87" s="62">
        <v>0.27</v>
      </c>
      <c r="J87" s="62">
        <v>0</v>
      </c>
      <c r="K87" s="116">
        <v>106</v>
      </c>
      <c r="L87" s="116">
        <v>0</v>
      </c>
      <c r="M87" s="62">
        <v>6.65</v>
      </c>
      <c r="N87" s="62">
        <v>0.75</v>
      </c>
      <c r="O87" s="100">
        <v>0</v>
      </c>
      <c r="P87" s="62">
        <v>2.67</v>
      </c>
      <c r="Q87" s="62">
        <v>0</v>
      </c>
      <c r="R87" s="62">
        <f t="shared" si="16"/>
        <v>51.43</v>
      </c>
      <c r="S87" s="62">
        <v>0.36</v>
      </c>
      <c r="T87" s="62">
        <v>7.0000000000000007E-2</v>
      </c>
      <c r="U87" s="14">
        <v>0</v>
      </c>
      <c r="V87" s="62">
        <v>0.15</v>
      </c>
      <c r="W87" s="62">
        <v>0</v>
      </c>
      <c r="X87" s="74">
        <f t="shared" si="17"/>
        <v>61.11</v>
      </c>
      <c r="Y87" s="116">
        <v>61</v>
      </c>
      <c r="Z87" s="116">
        <v>0</v>
      </c>
    </row>
    <row r="88" spans="1:26" ht="45" customHeight="1" x14ac:dyDescent="0.5">
      <c r="A88" s="55">
        <v>71</v>
      </c>
      <c r="B88" s="130" t="s">
        <v>232</v>
      </c>
      <c r="C88" s="62">
        <v>10.33</v>
      </c>
      <c r="D88" s="62">
        <v>10.33</v>
      </c>
      <c r="E88" s="62">
        <v>0.22</v>
      </c>
      <c r="F88" s="62">
        <v>0</v>
      </c>
      <c r="G88" s="62">
        <v>0.55000000000000004</v>
      </c>
      <c r="H88" s="62">
        <v>0.55000000000000004</v>
      </c>
      <c r="I88" s="62">
        <v>0.01</v>
      </c>
      <c r="J88" s="62">
        <v>0</v>
      </c>
      <c r="K88" s="116">
        <v>5</v>
      </c>
      <c r="L88" s="116">
        <v>0</v>
      </c>
      <c r="M88" s="62">
        <v>0.99</v>
      </c>
      <c r="N88" s="62">
        <v>0.08</v>
      </c>
      <c r="O88" s="100">
        <v>0</v>
      </c>
      <c r="P88" s="62">
        <v>0</v>
      </c>
      <c r="Q88" s="62">
        <v>0</v>
      </c>
      <c r="R88" s="62">
        <f t="shared" si="16"/>
        <v>8.08</v>
      </c>
      <c r="S88" s="62">
        <v>0.05</v>
      </c>
      <c r="T88" s="62">
        <v>0</v>
      </c>
      <c r="U88" s="14">
        <v>0</v>
      </c>
      <c r="V88" s="62">
        <v>0</v>
      </c>
      <c r="W88" s="62">
        <v>0</v>
      </c>
      <c r="X88" s="74">
        <f t="shared" si="17"/>
        <v>0</v>
      </c>
      <c r="Y88" s="116">
        <v>0</v>
      </c>
      <c r="Z88" s="116">
        <v>0</v>
      </c>
    </row>
    <row r="89" spans="1:26" ht="45" customHeight="1" x14ac:dyDescent="0.5">
      <c r="A89" s="55">
        <v>72</v>
      </c>
      <c r="B89" s="130" t="s">
        <v>233</v>
      </c>
      <c r="C89" s="62">
        <v>11.82</v>
      </c>
      <c r="D89" s="62">
        <v>11.66</v>
      </c>
      <c r="E89" s="62">
        <v>0.03</v>
      </c>
      <c r="F89" s="62">
        <v>0</v>
      </c>
      <c r="G89" s="62">
        <v>0.72</v>
      </c>
      <c r="H89" s="62">
        <v>0.7</v>
      </c>
      <c r="I89" s="62">
        <v>3.0000000000000001E-3</v>
      </c>
      <c r="J89" s="62">
        <v>0</v>
      </c>
      <c r="K89" s="116">
        <v>1</v>
      </c>
      <c r="L89" s="116">
        <v>0</v>
      </c>
      <c r="M89" s="62">
        <v>0.11</v>
      </c>
      <c r="N89" s="62">
        <v>0.01</v>
      </c>
      <c r="O89" s="100">
        <v>0</v>
      </c>
      <c r="P89" s="62">
        <v>0</v>
      </c>
      <c r="Q89" s="62">
        <v>0</v>
      </c>
      <c r="R89" s="62">
        <f t="shared" si="16"/>
        <v>9.09</v>
      </c>
      <c r="S89" s="62">
        <v>0.01</v>
      </c>
      <c r="T89" s="62">
        <v>0</v>
      </c>
      <c r="U89" s="14">
        <v>0</v>
      </c>
      <c r="V89" s="62">
        <v>0</v>
      </c>
      <c r="W89" s="62">
        <v>0</v>
      </c>
      <c r="X89" s="74">
        <f t="shared" si="17"/>
        <v>0</v>
      </c>
      <c r="Y89" s="116">
        <v>0</v>
      </c>
      <c r="Z89" s="116">
        <v>0</v>
      </c>
    </row>
    <row r="90" spans="1:26" ht="45" customHeight="1" x14ac:dyDescent="0.5">
      <c r="A90" s="55">
        <v>73</v>
      </c>
      <c r="B90" s="132" t="s">
        <v>234</v>
      </c>
      <c r="C90" s="62">
        <v>20.52</v>
      </c>
      <c r="D90" s="62">
        <v>20.52</v>
      </c>
      <c r="E90" s="62">
        <v>0.73</v>
      </c>
      <c r="F90" s="62">
        <v>0</v>
      </c>
      <c r="G90" s="62">
        <v>1.17</v>
      </c>
      <c r="H90" s="62">
        <v>1.17</v>
      </c>
      <c r="I90" s="62">
        <v>0.06</v>
      </c>
      <c r="J90" s="62">
        <v>0</v>
      </c>
      <c r="K90" s="116">
        <v>17</v>
      </c>
      <c r="L90" s="116">
        <v>0</v>
      </c>
      <c r="M90" s="62">
        <v>1.85</v>
      </c>
      <c r="N90" s="62">
        <v>0.47</v>
      </c>
      <c r="O90" s="100">
        <v>0</v>
      </c>
      <c r="P90" s="62">
        <v>0</v>
      </c>
      <c r="Q90" s="62">
        <v>0</v>
      </c>
      <c r="R90" s="62">
        <f t="shared" si="16"/>
        <v>25.41</v>
      </c>
      <c r="S90" s="62">
        <v>0.1</v>
      </c>
      <c r="T90" s="62">
        <v>0.04</v>
      </c>
      <c r="U90" s="14">
        <v>0</v>
      </c>
      <c r="V90" s="62">
        <v>0</v>
      </c>
      <c r="W90" s="62">
        <v>0</v>
      </c>
      <c r="X90" s="74">
        <f t="shared" si="17"/>
        <v>40</v>
      </c>
      <c r="Y90" s="116">
        <v>0</v>
      </c>
      <c r="Z90" s="116">
        <v>0</v>
      </c>
    </row>
    <row r="91" spans="1:26" ht="45" customHeight="1" x14ac:dyDescent="0.5">
      <c r="A91" s="55">
        <v>74</v>
      </c>
      <c r="B91" s="131" t="s">
        <v>235</v>
      </c>
      <c r="C91" s="62">
        <v>127.34</v>
      </c>
      <c r="D91" s="62">
        <v>127.34</v>
      </c>
      <c r="E91" s="62">
        <v>10.27</v>
      </c>
      <c r="F91" s="62">
        <v>0.39</v>
      </c>
      <c r="G91" s="62">
        <v>9.35</v>
      </c>
      <c r="H91" s="62">
        <v>9.35</v>
      </c>
      <c r="I91" s="62">
        <v>0.71</v>
      </c>
      <c r="J91" s="62">
        <v>0.02</v>
      </c>
      <c r="K91" s="116">
        <v>291</v>
      </c>
      <c r="L91" s="116">
        <v>14</v>
      </c>
      <c r="M91" s="62">
        <v>13.12</v>
      </c>
      <c r="N91" s="62">
        <v>3.55</v>
      </c>
      <c r="O91" s="100">
        <v>0.39</v>
      </c>
      <c r="P91" s="62">
        <v>4.88</v>
      </c>
      <c r="Q91" s="62">
        <v>0</v>
      </c>
      <c r="R91" s="62">
        <f t="shared" si="16"/>
        <v>67.23</v>
      </c>
      <c r="S91" s="62">
        <v>0.72</v>
      </c>
      <c r="T91" s="62">
        <v>0.23</v>
      </c>
      <c r="U91" s="14">
        <v>0.02</v>
      </c>
      <c r="V91" s="62">
        <v>0.37</v>
      </c>
      <c r="W91" s="62">
        <v>0</v>
      </c>
      <c r="X91" s="74">
        <f t="shared" si="17"/>
        <v>86.11</v>
      </c>
      <c r="Y91" s="116">
        <v>140</v>
      </c>
      <c r="Z91" s="116">
        <v>0</v>
      </c>
    </row>
    <row r="92" spans="1:26" ht="45" customHeight="1" x14ac:dyDescent="0.5">
      <c r="A92" s="57"/>
      <c r="B92" s="59" t="s">
        <v>236</v>
      </c>
      <c r="C92" s="61">
        <f t="shared" ref="C92:Q92" si="20">SUM(C93:C103)</f>
        <v>1862.2599999999998</v>
      </c>
      <c r="D92" s="61">
        <f t="shared" si="20"/>
        <v>1861.5499999999997</v>
      </c>
      <c r="E92" s="61">
        <f t="shared" si="20"/>
        <v>113.35</v>
      </c>
      <c r="F92" s="61">
        <f t="shared" si="20"/>
        <v>44.739999999999995</v>
      </c>
      <c r="G92" s="61">
        <f t="shared" si="20"/>
        <v>102.85</v>
      </c>
      <c r="H92" s="61">
        <f t="shared" si="20"/>
        <v>102.85</v>
      </c>
      <c r="I92" s="61">
        <f t="shared" si="20"/>
        <v>5.46</v>
      </c>
      <c r="J92" s="61">
        <f t="shared" si="20"/>
        <v>2.3800000000000003</v>
      </c>
      <c r="K92" s="76">
        <f t="shared" si="20"/>
        <v>2492</v>
      </c>
      <c r="L92" s="76">
        <f t="shared" si="20"/>
        <v>1043</v>
      </c>
      <c r="M92" s="61">
        <f t="shared" si="20"/>
        <v>166.19999999999996</v>
      </c>
      <c r="N92" s="61">
        <f t="shared" si="20"/>
        <v>68.909999999999982</v>
      </c>
      <c r="O92" s="61">
        <f t="shared" si="20"/>
        <v>34.869999999999997</v>
      </c>
      <c r="P92" s="61">
        <f t="shared" si="20"/>
        <v>21.159999999999997</v>
      </c>
      <c r="Q92" s="61">
        <f t="shared" si="20"/>
        <v>9.8699999999999992</v>
      </c>
      <c r="R92" s="61">
        <f t="shared" si="16"/>
        <v>81.11</v>
      </c>
      <c r="S92" s="61">
        <f>SUM(S93:S103)</f>
        <v>9.06</v>
      </c>
      <c r="T92" s="61">
        <f>SUM(T93:T103)</f>
        <v>3.1199999999999997</v>
      </c>
      <c r="U92" s="61">
        <f t="shared" ref="U92:W92" si="21">SUM(U93:U103)</f>
        <v>1.8599999999999999</v>
      </c>
      <c r="V92" s="61">
        <f t="shared" si="21"/>
        <v>0.96000000000000008</v>
      </c>
      <c r="W92" s="61">
        <f t="shared" si="21"/>
        <v>0.52</v>
      </c>
      <c r="X92" s="75">
        <f t="shared" si="17"/>
        <v>71.3</v>
      </c>
      <c r="Y92" s="76">
        <f>SUM(Y93:Y103)</f>
        <v>491</v>
      </c>
      <c r="Z92" s="76">
        <f>SUM(Z93:Z103)</f>
        <v>226</v>
      </c>
    </row>
    <row r="93" spans="1:26" ht="45" customHeight="1" x14ac:dyDescent="0.5">
      <c r="A93" s="55">
        <v>75</v>
      </c>
      <c r="B93" s="128" t="s">
        <v>237</v>
      </c>
      <c r="C93" s="62">
        <v>124.16</v>
      </c>
      <c r="D93" s="62">
        <v>124.16</v>
      </c>
      <c r="E93" s="62">
        <v>13.16</v>
      </c>
      <c r="F93" s="62">
        <v>0</v>
      </c>
      <c r="G93" s="62">
        <v>7.06</v>
      </c>
      <c r="H93" s="62">
        <v>7.06</v>
      </c>
      <c r="I93" s="62">
        <v>0.52</v>
      </c>
      <c r="J93" s="62">
        <v>0</v>
      </c>
      <c r="K93" s="116">
        <v>300</v>
      </c>
      <c r="L93" s="116">
        <v>0</v>
      </c>
      <c r="M93" s="62">
        <v>12.5</v>
      </c>
      <c r="N93" s="62">
        <v>5.37</v>
      </c>
      <c r="O93" s="100">
        <v>0</v>
      </c>
      <c r="P93" s="62">
        <v>6.04</v>
      </c>
      <c r="Q93" s="62">
        <v>0</v>
      </c>
      <c r="R93" s="62">
        <f t="shared" si="16"/>
        <v>91.28</v>
      </c>
      <c r="S93" s="62">
        <v>0.68</v>
      </c>
      <c r="T93" s="62">
        <v>0.22</v>
      </c>
      <c r="U93" s="14">
        <v>0</v>
      </c>
      <c r="V93" s="62">
        <v>0.2</v>
      </c>
      <c r="W93" s="62">
        <v>0</v>
      </c>
      <c r="X93" s="74">
        <f t="shared" si="17"/>
        <v>61.76</v>
      </c>
      <c r="Y93" s="116">
        <v>137</v>
      </c>
      <c r="Z93" s="116">
        <v>0</v>
      </c>
    </row>
    <row r="94" spans="1:26" ht="45" customHeight="1" x14ac:dyDescent="0.5">
      <c r="A94" s="55">
        <v>76</v>
      </c>
      <c r="B94" s="130" t="s">
        <v>238</v>
      </c>
      <c r="C94" s="62">
        <v>78.94</v>
      </c>
      <c r="D94" s="62">
        <v>78.94</v>
      </c>
      <c r="E94" s="62">
        <v>2.21</v>
      </c>
      <c r="F94" s="62">
        <v>0</v>
      </c>
      <c r="G94" s="62">
        <v>4.4000000000000004</v>
      </c>
      <c r="H94" s="62">
        <v>4.4000000000000004</v>
      </c>
      <c r="I94" s="62">
        <v>0.13</v>
      </c>
      <c r="J94" s="62">
        <v>0</v>
      </c>
      <c r="K94" s="116">
        <v>53</v>
      </c>
      <c r="L94" s="116">
        <v>0</v>
      </c>
      <c r="M94" s="62">
        <v>7.39</v>
      </c>
      <c r="N94" s="62">
        <v>0.18</v>
      </c>
      <c r="O94" s="100">
        <v>0</v>
      </c>
      <c r="P94" s="62">
        <v>1</v>
      </c>
      <c r="Q94" s="62">
        <v>0</v>
      </c>
      <c r="R94" s="62">
        <f t="shared" si="16"/>
        <v>15.97</v>
      </c>
      <c r="S94" s="62">
        <v>0.4</v>
      </c>
      <c r="T94" s="62">
        <v>0.01</v>
      </c>
      <c r="U94" s="14">
        <v>0</v>
      </c>
      <c r="V94" s="62">
        <v>0.06</v>
      </c>
      <c r="W94" s="62">
        <v>0</v>
      </c>
      <c r="X94" s="74">
        <f t="shared" si="17"/>
        <v>17.5</v>
      </c>
      <c r="Y94" s="116">
        <v>25</v>
      </c>
      <c r="Z94" s="116">
        <v>0</v>
      </c>
    </row>
    <row r="95" spans="1:26" ht="45" customHeight="1" x14ac:dyDescent="0.5">
      <c r="A95" s="55">
        <v>77</v>
      </c>
      <c r="B95" s="130" t="s">
        <v>239</v>
      </c>
      <c r="C95" s="62">
        <v>87.65</v>
      </c>
      <c r="D95" s="62">
        <v>87.65</v>
      </c>
      <c r="E95" s="62">
        <v>1.81</v>
      </c>
      <c r="F95" s="62">
        <v>0</v>
      </c>
      <c r="G95" s="62">
        <v>5.07</v>
      </c>
      <c r="H95" s="62">
        <v>5.07</v>
      </c>
      <c r="I95" s="62">
        <v>0.12000000000000001</v>
      </c>
      <c r="J95" s="62">
        <v>0</v>
      </c>
      <c r="K95" s="116">
        <v>33</v>
      </c>
      <c r="L95" s="116">
        <v>0</v>
      </c>
      <c r="M95" s="62">
        <v>6.07</v>
      </c>
      <c r="N95" s="62">
        <v>0.74</v>
      </c>
      <c r="O95" s="100">
        <v>0</v>
      </c>
      <c r="P95" s="62">
        <v>0.22</v>
      </c>
      <c r="Q95" s="62">
        <v>0</v>
      </c>
      <c r="R95" s="62">
        <f t="shared" si="16"/>
        <v>15.82</v>
      </c>
      <c r="S95" s="62">
        <v>0.33</v>
      </c>
      <c r="T95" s="62">
        <v>0.05</v>
      </c>
      <c r="U95" s="14">
        <v>0</v>
      </c>
      <c r="V95" s="62">
        <v>0.02</v>
      </c>
      <c r="W95" s="62">
        <v>0</v>
      </c>
      <c r="X95" s="74">
        <f t="shared" si="17"/>
        <v>21.21</v>
      </c>
      <c r="Y95" s="116">
        <v>5</v>
      </c>
      <c r="Z95" s="116">
        <v>0</v>
      </c>
    </row>
    <row r="96" spans="1:26" ht="45" customHeight="1" x14ac:dyDescent="0.5">
      <c r="A96" s="56">
        <v>78</v>
      </c>
      <c r="B96" s="132" t="s">
        <v>240</v>
      </c>
      <c r="C96" s="62">
        <v>33.94</v>
      </c>
      <c r="D96" s="62">
        <v>33.94</v>
      </c>
      <c r="E96" s="62">
        <v>7.08</v>
      </c>
      <c r="F96" s="62">
        <v>1.3</v>
      </c>
      <c r="G96" s="62">
        <v>1.63</v>
      </c>
      <c r="H96" s="62">
        <v>1.63</v>
      </c>
      <c r="I96" s="62">
        <v>0.36</v>
      </c>
      <c r="J96" s="62">
        <v>0.06</v>
      </c>
      <c r="K96" s="116">
        <v>161</v>
      </c>
      <c r="L96" s="116">
        <v>26</v>
      </c>
      <c r="M96" s="62">
        <v>5.83</v>
      </c>
      <c r="N96" s="62">
        <v>4.55</v>
      </c>
      <c r="O96" s="100">
        <v>1.3</v>
      </c>
      <c r="P96" s="62">
        <v>1.71</v>
      </c>
      <c r="Q96" s="62">
        <v>0</v>
      </c>
      <c r="R96" s="62">
        <f t="shared" si="16"/>
        <v>100</v>
      </c>
      <c r="S96" s="62">
        <v>0.32</v>
      </c>
      <c r="T96" s="62">
        <v>0.21</v>
      </c>
      <c r="U96" s="14">
        <v>0.06</v>
      </c>
      <c r="V96" s="62">
        <v>0.1</v>
      </c>
      <c r="W96" s="62">
        <v>0</v>
      </c>
      <c r="X96" s="74">
        <f t="shared" si="17"/>
        <v>100</v>
      </c>
      <c r="Y96" s="116">
        <v>40</v>
      </c>
      <c r="Z96" s="116">
        <v>0</v>
      </c>
    </row>
    <row r="97" spans="1:26" ht="45" customHeight="1" x14ac:dyDescent="0.5">
      <c r="A97" s="55">
        <v>79</v>
      </c>
      <c r="B97" s="128" t="s">
        <v>241</v>
      </c>
      <c r="C97" s="62">
        <v>9.82</v>
      </c>
      <c r="D97" s="62">
        <v>9.82</v>
      </c>
      <c r="E97" s="62">
        <v>2.86</v>
      </c>
      <c r="F97" s="62">
        <v>1.81</v>
      </c>
      <c r="G97" s="62">
        <v>0.36</v>
      </c>
      <c r="H97" s="62">
        <v>0.36</v>
      </c>
      <c r="I97" s="62">
        <v>0.12</v>
      </c>
      <c r="J97" s="62">
        <v>0.08</v>
      </c>
      <c r="K97" s="116">
        <v>54</v>
      </c>
      <c r="L97" s="116">
        <v>43</v>
      </c>
      <c r="M97" s="62">
        <v>0.91</v>
      </c>
      <c r="N97" s="62">
        <v>2.74</v>
      </c>
      <c r="O97" s="100">
        <v>1.81</v>
      </c>
      <c r="P97" s="62">
        <v>0</v>
      </c>
      <c r="Q97" s="62">
        <v>0</v>
      </c>
      <c r="R97" s="62">
        <f t="shared" si="16"/>
        <v>100</v>
      </c>
      <c r="S97" s="62">
        <v>0.05</v>
      </c>
      <c r="T97" s="62">
        <v>0.11</v>
      </c>
      <c r="U97" s="14">
        <v>0.08</v>
      </c>
      <c r="V97" s="62">
        <v>0</v>
      </c>
      <c r="W97" s="62">
        <v>0</v>
      </c>
      <c r="X97" s="74">
        <f t="shared" si="17"/>
        <v>100</v>
      </c>
      <c r="Y97" s="116">
        <v>0</v>
      </c>
      <c r="Z97" s="116">
        <v>0</v>
      </c>
    </row>
    <row r="98" spans="1:26" ht="45" customHeight="1" x14ac:dyDescent="0.5">
      <c r="A98" s="55">
        <v>80</v>
      </c>
      <c r="B98" s="131" t="s">
        <v>242</v>
      </c>
      <c r="C98" s="62">
        <v>105.93</v>
      </c>
      <c r="D98" s="62">
        <v>105.93</v>
      </c>
      <c r="E98" s="62">
        <v>12.59</v>
      </c>
      <c r="F98" s="62">
        <v>0.24</v>
      </c>
      <c r="G98" s="62">
        <v>6.2</v>
      </c>
      <c r="H98" s="62">
        <v>6.2</v>
      </c>
      <c r="I98" s="62">
        <v>0.53</v>
      </c>
      <c r="J98" s="62">
        <v>0.01</v>
      </c>
      <c r="K98" s="116">
        <v>294</v>
      </c>
      <c r="L98" s="116">
        <v>5</v>
      </c>
      <c r="M98" s="62">
        <v>10.76</v>
      </c>
      <c r="N98" s="62">
        <v>10.29</v>
      </c>
      <c r="O98" s="100">
        <v>0.24</v>
      </c>
      <c r="P98" s="62">
        <v>0.79</v>
      </c>
      <c r="Q98" s="62">
        <v>0</v>
      </c>
      <c r="R98" s="62">
        <f t="shared" si="16"/>
        <v>100</v>
      </c>
      <c r="S98" s="62">
        <v>0.59</v>
      </c>
      <c r="T98" s="62">
        <v>0.4</v>
      </c>
      <c r="U98" s="14">
        <v>0.01</v>
      </c>
      <c r="V98" s="62">
        <v>0.04</v>
      </c>
      <c r="W98" s="62">
        <v>0</v>
      </c>
      <c r="X98" s="74">
        <f t="shared" si="17"/>
        <v>76.27</v>
      </c>
      <c r="Y98" s="116">
        <v>23</v>
      </c>
      <c r="Z98" s="116">
        <v>0</v>
      </c>
    </row>
    <row r="99" spans="1:26" ht="45" customHeight="1" x14ac:dyDescent="0.5">
      <c r="A99" s="55">
        <v>81</v>
      </c>
      <c r="B99" s="132" t="s">
        <v>243</v>
      </c>
      <c r="C99" s="62">
        <v>98.88</v>
      </c>
      <c r="D99" s="62">
        <v>98.88</v>
      </c>
      <c r="E99" s="62">
        <v>8.0399999999999991</v>
      </c>
      <c r="F99" s="62">
        <v>0.12</v>
      </c>
      <c r="G99" s="62">
        <v>7.13</v>
      </c>
      <c r="H99" s="62">
        <v>7.13</v>
      </c>
      <c r="I99" s="62">
        <v>0.51</v>
      </c>
      <c r="J99" s="62">
        <v>0.03</v>
      </c>
      <c r="K99" s="116">
        <v>183</v>
      </c>
      <c r="L99" s="116">
        <v>4</v>
      </c>
      <c r="M99" s="62">
        <v>6.94</v>
      </c>
      <c r="N99" s="62">
        <v>4.58</v>
      </c>
      <c r="O99" s="100">
        <v>0.12</v>
      </c>
      <c r="P99" s="62">
        <v>2.4900000000000002</v>
      </c>
      <c r="Q99" s="62">
        <v>0</v>
      </c>
      <c r="R99" s="62">
        <f t="shared" si="16"/>
        <v>100</v>
      </c>
      <c r="S99" s="62">
        <v>0.38</v>
      </c>
      <c r="T99" s="62">
        <v>0.33</v>
      </c>
      <c r="U99" s="14">
        <v>0.03</v>
      </c>
      <c r="V99" s="62">
        <v>0.12</v>
      </c>
      <c r="W99" s="62">
        <v>0</v>
      </c>
      <c r="X99" s="74">
        <f t="shared" si="17"/>
        <v>100</v>
      </c>
      <c r="Y99" s="116">
        <v>46</v>
      </c>
      <c r="Z99" s="116">
        <v>0</v>
      </c>
    </row>
    <row r="100" spans="1:26" ht="45" customHeight="1" x14ac:dyDescent="0.5">
      <c r="A100" s="55">
        <v>82</v>
      </c>
      <c r="B100" s="132" t="s">
        <v>244</v>
      </c>
      <c r="C100" s="62">
        <v>1156.56</v>
      </c>
      <c r="D100" s="62">
        <v>1156.56</v>
      </c>
      <c r="E100" s="62">
        <v>39.720000000000006</v>
      </c>
      <c r="F100" s="62">
        <v>0</v>
      </c>
      <c r="G100" s="62">
        <v>61.82</v>
      </c>
      <c r="H100" s="62">
        <v>61.82</v>
      </c>
      <c r="I100" s="62">
        <v>1.9100000000000001</v>
      </c>
      <c r="J100" s="62">
        <v>0</v>
      </c>
      <c r="K100" s="116">
        <v>826</v>
      </c>
      <c r="L100" s="116">
        <v>0</v>
      </c>
      <c r="M100" s="62">
        <v>96.29</v>
      </c>
      <c r="N100" s="62">
        <v>24.63</v>
      </c>
      <c r="O100" s="100">
        <v>0</v>
      </c>
      <c r="P100" s="62">
        <v>1.59</v>
      </c>
      <c r="Q100" s="62">
        <v>0</v>
      </c>
      <c r="R100" s="62">
        <f t="shared" si="16"/>
        <v>27.23</v>
      </c>
      <c r="S100" s="62">
        <v>5.24</v>
      </c>
      <c r="T100" s="62">
        <v>1.06</v>
      </c>
      <c r="U100" s="14">
        <v>0</v>
      </c>
      <c r="V100" s="62">
        <v>0.05</v>
      </c>
      <c r="W100" s="62">
        <v>0</v>
      </c>
      <c r="X100" s="74">
        <f t="shared" si="17"/>
        <v>21.18</v>
      </c>
      <c r="Y100" s="116">
        <v>31</v>
      </c>
      <c r="Z100" s="116">
        <v>0</v>
      </c>
    </row>
    <row r="101" spans="1:26" ht="45" customHeight="1" x14ac:dyDescent="0.5">
      <c r="A101" s="55">
        <v>83</v>
      </c>
      <c r="B101" s="128" t="s">
        <v>245</v>
      </c>
      <c r="C101" s="62">
        <v>87.84</v>
      </c>
      <c r="D101" s="62">
        <v>87.84</v>
      </c>
      <c r="E101" s="62">
        <v>21.259999999999998</v>
      </c>
      <c r="F101" s="62">
        <v>37.659999999999997</v>
      </c>
      <c r="G101" s="62">
        <v>4.33</v>
      </c>
      <c r="H101" s="62">
        <v>4.33</v>
      </c>
      <c r="I101" s="62">
        <v>1.04</v>
      </c>
      <c r="J101" s="62">
        <v>2</v>
      </c>
      <c r="K101" s="116">
        <v>483</v>
      </c>
      <c r="L101" s="116">
        <v>892</v>
      </c>
      <c r="M101" s="62">
        <v>13.42</v>
      </c>
      <c r="N101" s="62">
        <v>13.99</v>
      </c>
      <c r="O101" s="100">
        <v>27.79</v>
      </c>
      <c r="P101" s="62">
        <v>5.39</v>
      </c>
      <c r="Q101" s="62">
        <v>9.8699999999999992</v>
      </c>
      <c r="R101" s="62">
        <f t="shared" si="16"/>
        <v>100</v>
      </c>
      <c r="S101" s="62">
        <v>0.73</v>
      </c>
      <c r="T101" s="62">
        <v>0.67</v>
      </c>
      <c r="U101" s="14">
        <v>1.48</v>
      </c>
      <c r="V101" s="62">
        <v>0.26</v>
      </c>
      <c r="W101" s="62">
        <v>0.52</v>
      </c>
      <c r="X101" s="74">
        <f t="shared" si="17"/>
        <v>100</v>
      </c>
      <c r="Y101" s="116">
        <v>136</v>
      </c>
      <c r="Z101" s="116">
        <v>226</v>
      </c>
    </row>
    <row r="102" spans="1:26" ht="45" customHeight="1" x14ac:dyDescent="0.5">
      <c r="A102" s="55">
        <v>84</v>
      </c>
      <c r="B102" s="132" t="s">
        <v>246</v>
      </c>
      <c r="C102" s="62">
        <v>64.17</v>
      </c>
      <c r="D102" s="62">
        <v>63.46</v>
      </c>
      <c r="E102" s="62">
        <v>3.79</v>
      </c>
      <c r="F102" s="62">
        <v>1.86</v>
      </c>
      <c r="G102" s="62">
        <v>3.88</v>
      </c>
      <c r="H102" s="62">
        <v>3.88</v>
      </c>
      <c r="I102" s="62">
        <v>0.18</v>
      </c>
      <c r="J102" s="62">
        <v>0.12</v>
      </c>
      <c r="K102" s="116">
        <v>85</v>
      </c>
      <c r="L102" s="116">
        <v>39</v>
      </c>
      <c r="M102" s="62">
        <v>5.42</v>
      </c>
      <c r="N102" s="62">
        <v>1.1000000000000001</v>
      </c>
      <c r="O102" s="100">
        <v>1.86</v>
      </c>
      <c r="P102" s="62">
        <v>1.93</v>
      </c>
      <c r="Q102" s="62">
        <v>0</v>
      </c>
      <c r="R102" s="62">
        <f t="shared" si="16"/>
        <v>90.22</v>
      </c>
      <c r="S102" s="62">
        <v>0.3</v>
      </c>
      <c r="T102" s="62">
        <v>0.03</v>
      </c>
      <c r="U102" s="14">
        <v>0.12</v>
      </c>
      <c r="V102" s="62">
        <v>0.11</v>
      </c>
      <c r="W102" s="62">
        <v>0</v>
      </c>
      <c r="X102" s="74">
        <f t="shared" si="17"/>
        <v>86.67</v>
      </c>
      <c r="Y102" s="116">
        <v>48</v>
      </c>
      <c r="Z102" s="116">
        <v>0</v>
      </c>
    </row>
    <row r="103" spans="1:26" ht="45" customHeight="1" x14ac:dyDescent="0.5">
      <c r="A103" s="55">
        <v>85</v>
      </c>
      <c r="B103" s="132" t="s">
        <v>247</v>
      </c>
      <c r="C103" s="62">
        <v>14.37</v>
      </c>
      <c r="D103" s="62">
        <v>14.37</v>
      </c>
      <c r="E103" s="62">
        <v>0.83</v>
      </c>
      <c r="F103" s="62">
        <v>1.75</v>
      </c>
      <c r="G103" s="62">
        <v>0.97</v>
      </c>
      <c r="H103" s="62">
        <v>0.97</v>
      </c>
      <c r="I103" s="62">
        <v>0.04</v>
      </c>
      <c r="J103" s="62">
        <v>0.08</v>
      </c>
      <c r="K103" s="116">
        <v>20</v>
      </c>
      <c r="L103" s="116">
        <v>34</v>
      </c>
      <c r="M103" s="62">
        <v>0.67</v>
      </c>
      <c r="N103" s="62">
        <v>0.74</v>
      </c>
      <c r="O103" s="100">
        <v>1.75</v>
      </c>
      <c r="P103" s="62">
        <v>0</v>
      </c>
      <c r="Q103" s="62">
        <v>0</v>
      </c>
      <c r="R103" s="62">
        <f t="shared" si="16"/>
        <v>100</v>
      </c>
      <c r="S103" s="62">
        <v>0.04</v>
      </c>
      <c r="T103" s="62">
        <v>0.03</v>
      </c>
      <c r="U103" s="14">
        <v>0.08</v>
      </c>
      <c r="V103" s="62">
        <v>0</v>
      </c>
      <c r="W103" s="62">
        <v>0</v>
      </c>
      <c r="X103" s="74">
        <f t="shared" si="17"/>
        <v>100</v>
      </c>
      <c r="Y103" s="116">
        <v>0</v>
      </c>
      <c r="Z103" s="116">
        <v>0</v>
      </c>
    </row>
  </sheetData>
  <autoFilter ref="A9:Z103" xr:uid="{00000000-0009-0000-0000-000001000000}"/>
  <mergeCells count="12">
    <mergeCell ref="S6:X6"/>
    <mergeCell ref="Y6:Z6"/>
    <mergeCell ref="A1:Z1"/>
    <mergeCell ref="A2:Z2"/>
    <mergeCell ref="A5:A8"/>
    <mergeCell ref="B5:B8"/>
    <mergeCell ref="C5:L5"/>
    <mergeCell ref="M5:Z5"/>
    <mergeCell ref="C6:F6"/>
    <mergeCell ref="G6:J6"/>
    <mergeCell ref="K6:L6"/>
    <mergeCell ref="M6:R6"/>
  </mergeCells>
  <conditionalFormatting sqref="R31:R41 R43:R50 R52:R58 R60:R73 R75:R80 R82:R91 R12:R15 R17:R29 R93:R103">
    <cfRule type="cellIs" dxfId="50" priority="1" operator="greaterThan">
      <formula>50</formula>
    </cfRule>
    <cfRule type="cellIs" dxfId="49" priority="2" operator="between">
      <formula>25</formula>
      <formula>50</formula>
    </cfRule>
    <cfRule type="cellIs" dxfId="48" priority="3" operator="lessThan">
      <formula>25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1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4"/>
  <sheetViews>
    <sheetView view="pageBreakPreview" topLeftCell="B1" zoomScale="30" zoomScaleNormal="30" zoomScaleSheetLayoutView="30" workbookViewId="0">
      <pane xSplit="1" ySplit="8" topLeftCell="C9" activePane="bottomRight" state="frozen"/>
      <selection activeCell="B1" sqref="B1"/>
      <selection pane="topRight" activeCell="C1" sqref="C1"/>
      <selection pane="bottomLeft" activeCell="B9" sqref="B9"/>
      <selection pane="bottomRight" activeCell="D9" sqref="D9"/>
    </sheetView>
  </sheetViews>
  <sheetFormatPr defaultColWidth="9.140625" defaultRowHeight="35.25" x14ac:dyDescent="0.5"/>
  <cols>
    <col min="1" max="1" width="14" style="1" customWidth="1"/>
    <col min="2" max="2" width="155.85546875" style="1" customWidth="1"/>
    <col min="3" max="3" width="36.85546875" style="1" bestFit="1" customWidth="1"/>
    <col min="4" max="4" width="40.7109375" style="1" customWidth="1"/>
    <col min="5" max="5" width="44.28515625" style="1" customWidth="1"/>
    <col min="6" max="6" width="40.7109375" style="1" customWidth="1"/>
    <col min="7" max="7" width="49.28515625" style="1" customWidth="1"/>
    <col min="8" max="8" width="53.5703125" style="1" customWidth="1"/>
    <col min="9" max="9" width="33" style="1" customWidth="1"/>
    <col min="10" max="10" width="24.42578125" style="1" bestFit="1" customWidth="1"/>
    <col min="11" max="11" width="34" style="1" customWidth="1"/>
    <col min="12" max="12" width="33" style="1" customWidth="1"/>
    <col min="13" max="13" width="25.85546875" style="1" bestFit="1" customWidth="1"/>
    <col min="14" max="14" width="32.5703125" style="1" customWidth="1"/>
    <col min="15" max="16384" width="9.140625" style="1"/>
  </cols>
  <sheetData>
    <row r="1" spans="1:14" ht="102" customHeight="1" x14ac:dyDescent="0.65">
      <c r="A1" s="297" t="s">
        <v>262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</row>
    <row r="2" spans="1:14" ht="35.25" customHeight="1" x14ac:dyDescent="0.5">
      <c r="A2" s="1" t="s">
        <v>254</v>
      </c>
    </row>
    <row r="3" spans="1:14" ht="35.25" customHeight="1" x14ac:dyDescent="0.5"/>
    <row r="4" spans="1:14" ht="93" customHeight="1" x14ac:dyDescent="0.5">
      <c r="A4" s="287" t="s">
        <v>1</v>
      </c>
      <c r="B4" s="285" t="s">
        <v>2</v>
      </c>
      <c r="C4" s="292" t="s">
        <v>273</v>
      </c>
      <c r="D4" s="304"/>
      <c r="E4" s="304"/>
      <c r="F4" s="304"/>
      <c r="G4" s="304"/>
      <c r="H4" s="305"/>
      <c r="I4" s="300" t="s">
        <v>274</v>
      </c>
      <c r="J4" s="301"/>
      <c r="K4" s="301"/>
      <c r="L4" s="301"/>
      <c r="M4" s="301"/>
      <c r="N4" s="302"/>
    </row>
    <row r="5" spans="1:14" ht="78" customHeight="1" x14ac:dyDescent="0.5">
      <c r="A5" s="287"/>
      <c r="B5" s="285"/>
      <c r="C5" s="298" t="s">
        <v>97</v>
      </c>
      <c r="D5" s="303" t="s">
        <v>259</v>
      </c>
      <c r="E5" s="303" t="s">
        <v>261</v>
      </c>
      <c r="F5" s="303" t="s">
        <v>260</v>
      </c>
      <c r="G5" s="303" t="s">
        <v>261</v>
      </c>
      <c r="H5" s="303" t="s">
        <v>263</v>
      </c>
      <c r="I5" s="293" t="s">
        <v>4</v>
      </c>
      <c r="J5" s="294"/>
      <c r="K5" s="295"/>
      <c r="L5" s="293" t="s">
        <v>17</v>
      </c>
      <c r="M5" s="294"/>
      <c r="N5" s="295"/>
    </row>
    <row r="6" spans="1:14" ht="228.75" customHeight="1" x14ac:dyDescent="0.5">
      <c r="A6" s="287"/>
      <c r="B6" s="285"/>
      <c r="C6" s="299"/>
      <c r="D6" s="299"/>
      <c r="E6" s="299"/>
      <c r="F6" s="299"/>
      <c r="G6" s="299"/>
      <c r="H6" s="299"/>
      <c r="I6" s="135" t="s">
        <v>258</v>
      </c>
      <c r="J6" s="287">
        <f>1074.33+57.8</f>
        <v>1132.1299999999999</v>
      </c>
      <c r="K6" s="287"/>
      <c r="L6" s="135" t="s">
        <v>258</v>
      </c>
      <c r="M6" s="287" t="s">
        <v>257</v>
      </c>
      <c r="N6" s="287"/>
    </row>
    <row r="7" spans="1:14" ht="32.25" customHeight="1" x14ac:dyDescent="0.5">
      <c r="A7" s="287"/>
      <c r="B7" s="285"/>
      <c r="C7" s="150" t="s">
        <v>77</v>
      </c>
      <c r="D7" s="150" t="s">
        <v>77</v>
      </c>
      <c r="E7" s="149" t="s">
        <v>10</v>
      </c>
      <c r="F7" s="150" t="s">
        <v>77</v>
      </c>
      <c r="G7" s="149" t="s">
        <v>10</v>
      </c>
      <c r="H7" s="149" t="s">
        <v>10</v>
      </c>
      <c r="I7" s="134" t="s">
        <v>8</v>
      </c>
      <c r="J7" s="134" t="s">
        <v>8</v>
      </c>
      <c r="K7" s="134" t="s">
        <v>10</v>
      </c>
      <c r="L7" s="134" t="s">
        <v>22</v>
      </c>
      <c r="M7" s="134" t="s">
        <v>22</v>
      </c>
      <c r="N7" s="134" t="s">
        <v>10</v>
      </c>
    </row>
    <row r="8" spans="1:14" ht="46.5" customHeight="1" x14ac:dyDescent="0.5">
      <c r="A8" s="2">
        <v>1</v>
      </c>
      <c r="B8" s="2">
        <v>2</v>
      </c>
      <c r="C8" s="2">
        <v>3</v>
      </c>
      <c r="D8" s="2">
        <v>4</v>
      </c>
      <c r="E8" s="2" t="s">
        <v>264</v>
      </c>
      <c r="F8" s="2">
        <v>6</v>
      </c>
      <c r="G8" s="2" t="s">
        <v>266</v>
      </c>
      <c r="H8" s="2" t="s">
        <v>267</v>
      </c>
      <c r="I8" s="2">
        <v>9</v>
      </c>
      <c r="J8" s="2">
        <v>10</v>
      </c>
      <c r="K8" s="2" t="s">
        <v>265</v>
      </c>
      <c r="L8" s="2">
        <v>12</v>
      </c>
      <c r="M8" s="2">
        <v>13</v>
      </c>
      <c r="N8" s="2" t="s">
        <v>268</v>
      </c>
    </row>
    <row r="9" spans="1:14" ht="45" customHeight="1" x14ac:dyDescent="0.5">
      <c r="A9" s="3"/>
      <c r="B9" s="16" t="s">
        <v>11</v>
      </c>
      <c r="C9" s="167">
        <f>VLOOKUP(B9,'Часть 3-1 (3)'!B5:E104,2,0)</f>
        <v>70804.533749999988</v>
      </c>
      <c r="D9" s="167">
        <f>VLOOKUP(B9,'Часть 3-1 (3)'!B5:E104,3,0)</f>
        <v>49106.457246169994</v>
      </c>
      <c r="E9" s="168">
        <f>D9/C9</f>
        <v>0.69354961674569326</v>
      </c>
      <c r="F9" s="167">
        <f>VLOOKUP(B9,'Часть 3-1 (3)'!B11:K104,10,0)</f>
        <v>28495.717216999998</v>
      </c>
      <c r="G9" s="168">
        <f>F9/C9</f>
        <v>0.40245610990976977</v>
      </c>
      <c r="H9" s="168">
        <f>F9/D9</f>
        <v>0.58028452498927707</v>
      </c>
      <c r="I9" s="61">
        <v>1140.9899999999998</v>
      </c>
      <c r="J9" s="61">
        <v>1215.33</v>
      </c>
      <c r="K9" s="162">
        <f>J9/I9</f>
        <v>1.0651539452580656</v>
      </c>
      <c r="L9" s="61">
        <v>62.804000000000009</v>
      </c>
      <c r="M9" s="61">
        <v>74.582999999999998</v>
      </c>
      <c r="N9" s="164">
        <f t="shared" ref="N9:N14" si="0">M9/L9</f>
        <v>1.1875517482962867</v>
      </c>
    </row>
    <row r="10" spans="1:14" ht="45" customHeight="1" x14ac:dyDescent="0.5">
      <c r="A10" s="54"/>
      <c r="B10" s="16" t="s">
        <v>155</v>
      </c>
      <c r="C10" s="165">
        <f>VLOOKUP(B10,'Часть 3-1 (3)'!B6:E105,2,0)</f>
        <v>7842.3482796899989</v>
      </c>
      <c r="D10" s="165">
        <f>VLOOKUP(B10,'Часть 3-1 (3)'!B6:E105,3,0)</f>
        <v>5131.1042128899999</v>
      </c>
      <c r="E10" s="166">
        <f t="shared" ref="E10:E73" si="1">D10/C10</f>
        <v>0.65428160416930981</v>
      </c>
      <c r="F10" s="165">
        <f>VLOOKUP(B10,'Часть 3-1 (3)'!B12:K105,10,0)</f>
        <v>2803.7948170999998</v>
      </c>
      <c r="G10" s="166">
        <f t="shared" ref="G10:G73" si="2">F10/C10</f>
        <v>0.35751980364876518</v>
      </c>
      <c r="H10" s="168">
        <f t="shared" ref="H10:H73" si="3">F10/D10</f>
        <v>0.54643108008925312</v>
      </c>
      <c r="I10" s="61">
        <v>149.13</v>
      </c>
      <c r="J10" s="61">
        <v>129.22999999999999</v>
      </c>
      <c r="K10" s="162">
        <f t="shared" ref="K10:K73" si="4">J10/I10</f>
        <v>0.86655937772413327</v>
      </c>
      <c r="L10" s="61">
        <v>8.2100000000000009</v>
      </c>
      <c r="M10" s="61">
        <v>8.1600000000000037</v>
      </c>
      <c r="N10" s="162">
        <f t="shared" si="0"/>
        <v>0.99390986601705267</v>
      </c>
    </row>
    <row r="11" spans="1:14" ht="45" customHeight="1" x14ac:dyDescent="0.5">
      <c r="A11" s="55">
        <v>1</v>
      </c>
      <c r="B11" s="171" t="s">
        <v>156</v>
      </c>
      <c r="C11" s="62">
        <f>VLOOKUP(B11,'Часть 3-1 (3)'!B7:E106,2,0)</f>
        <v>392.15555339000002</v>
      </c>
      <c r="D11" s="62">
        <f>VLOOKUP(B11,'Часть 3-1 (3)'!B7:E106,3,0)</f>
        <v>387.82089020000001</v>
      </c>
      <c r="E11" s="163">
        <f t="shared" si="1"/>
        <v>0.98894657195970093</v>
      </c>
      <c r="F11" s="62">
        <f>VLOOKUP(B11,'Часть 3-1 (3)'!B13:K106,10,0)</f>
        <v>251.41566501</v>
      </c>
      <c r="G11" s="163">
        <f t="shared" si="2"/>
        <v>0.64111208635611561</v>
      </c>
      <c r="H11" s="168">
        <f t="shared" si="3"/>
        <v>0.64827777812676479</v>
      </c>
      <c r="I11" s="62">
        <v>6.42</v>
      </c>
      <c r="J11" s="62">
        <v>4.74</v>
      </c>
      <c r="K11" s="163">
        <f t="shared" si="4"/>
        <v>0.73831775700934588</v>
      </c>
      <c r="L11" s="62">
        <v>0.36</v>
      </c>
      <c r="M11" s="62">
        <v>0.25</v>
      </c>
      <c r="N11" s="163">
        <f t="shared" si="0"/>
        <v>0.69444444444444442</v>
      </c>
    </row>
    <row r="12" spans="1:14" ht="45" customHeight="1" x14ac:dyDescent="0.5">
      <c r="A12" s="55">
        <v>2</v>
      </c>
      <c r="B12" s="171" t="s">
        <v>157</v>
      </c>
      <c r="C12" s="62">
        <f>VLOOKUP(B12,'Часть 3-1 (3)'!B8:E107,2,0)</f>
        <v>139.51673861</v>
      </c>
      <c r="D12" s="62">
        <f>VLOOKUP(B12,'Часть 3-1 (3)'!B8:E107,3,0)</f>
        <v>81.09336931</v>
      </c>
      <c r="E12" s="163">
        <f t="shared" si="1"/>
        <v>0.58124473176430425</v>
      </c>
      <c r="F12" s="62">
        <f>VLOOKUP(B12,'Часть 3-1 (3)'!B14:K107,10,0)</f>
        <v>81.09336931</v>
      </c>
      <c r="G12" s="163">
        <f t="shared" si="2"/>
        <v>0.58124473176430425</v>
      </c>
      <c r="H12" s="168">
        <f t="shared" si="3"/>
        <v>1</v>
      </c>
      <c r="I12" s="62">
        <v>2.8</v>
      </c>
      <c r="J12" s="62">
        <v>2.4700000000000002</v>
      </c>
      <c r="K12" s="163">
        <f t="shared" si="4"/>
        <v>0.88214285714285723</v>
      </c>
      <c r="L12" s="62">
        <v>0.15</v>
      </c>
      <c r="M12" s="62">
        <v>0.15</v>
      </c>
      <c r="N12" s="163">
        <f t="shared" si="0"/>
        <v>1</v>
      </c>
    </row>
    <row r="13" spans="1:14" ht="45" customHeight="1" x14ac:dyDescent="0.5">
      <c r="A13" s="56">
        <v>3</v>
      </c>
      <c r="B13" s="171" t="s">
        <v>158</v>
      </c>
      <c r="C13" s="62">
        <f>VLOOKUP(B13,'Часть 3-1 (3)'!B9:E108,2,0)</f>
        <v>763.68322263000005</v>
      </c>
      <c r="D13" s="62">
        <f>VLOOKUP(B13,'Часть 3-1 (3)'!B9:E108,3,0)</f>
        <v>683.18457342999989</v>
      </c>
      <c r="E13" s="163">
        <f t="shared" si="1"/>
        <v>0.89459157041217174</v>
      </c>
      <c r="F13" s="62">
        <f>VLOOKUP(B13,'Часть 3-1 (3)'!B15:K108,10,0)</f>
        <v>476.23155142999997</v>
      </c>
      <c r="G13" s="163">
        <f t="shared" si="2"/>
        <v>0.62359828960224695</v>
      </c>
      <c r="H13" s="168">
        <f t="shared" si="3"/>
        <v>0.69707597324545756</v>
      </c>
      <c r="I13" s="62">
        <v>12.94</v>
      </c>
      <c r="J13" s="62">
        <v>15.34</v>
      </c>
      <c r="K13" s="163">
        <f t="shared" si="4"/>
        <v>1.1854714064914993</v>
      </c>
      <c r="L13" s="62">
        <v>0.71</v>
      </c>
      <c r="M13" s="62">
        <v>0.83000000000000007</v>
      </c>
      <c r="N13" s="163">
        <f t="shared" si="0"/>
        <v>1.1690140845070425</v>
      </c>
    </row>
    <row r="14" spans="1:14" ht="45" customHeight="1" x14ac:dyDescent="0.5">
      <c r="A14" s="56">
        <v>4</v>
      </c>
      <c r="B14" s="171" t="s">
        <v>159</v>
      </c>
      <c r="C14" s="62">
        <f>VLOOKUP(B14,'Часть 3-1 (3)'!B10:E109,2,0)</f>
        <v>274.02508440999998</v>
      </c>
      <c r="D14" s="62">
        <f>VLOOKUP(B14,'Часть 3-1 (3)'!B10:E109,3,0)</f>
        <v>242.16080786999999</v>
      </c>
      <c r="E14" s="163">
        <f t="shared" si="1"/>
        <v>0.88371766545166264</v>
      </c>
      <c r="F14" s="62">
        <f>VLOOKUP(B14,'Часть 3-1 (3)'!B16:K109,10,0)</f>
        <v>118.05892247999999</v>
      </c>
      <c r="G14" s="163">
        <f t="shared" si="2"/>
        <v>0.43083253759118878</v>
      </c>
      <c r="H14" s="168">
        <f t="shared" si="3"/>
        <v>0.4875228304630449</v>
      </c>
      <c r="I14" s="62">
        <v>6.83</v>
      </c>
      <c r="J14" s="62">
        <v>14.25</v>
      </c>
      <c r="K14" s="163">
        <f t="shared" si="4"/>
        <v>2.0863836017569546</v>
      </c>
      <c r="L14" s="62">
        <v>0.38</v>
      </c>
      <c r="M14" s="62">
        <v>1.06</v>
      </c>
      <c r="N14" s="163">
        <f t="shared" si="0"/>
        <v>2.7894736842105265</v>
      </c>
    </row>
    <row r="15" spans="1:14" s="178" customFormat="1" ht="45" customHeight="1" x14ac:dyDescent="0.5">
      <c r="A15" s="173">
        <v>5</v>
      </c>
      <c r="B15" s="174" t="s">
        <v>269</v>
      </c>
      <c r="C15" s="175"/>
      <c r="D15" s="175"/>
      <c r="E15" s="177"/>
      <c r="F15" s="175"/>
      <c r="G15" s="177"/>
      <c r="H15" s="168"/>
      <c r="I15" s="175"/>
      <c r="J15" s="175"/>
      <c r="K15" s="176"/>
      <c r="L15" s="175"/>
      <c r="M15" s="175"/>
      <c r="N15" s="176"/>
    </row>
    <row r="16" spans="1:14" ht="45" customHeight="1" x14ac:dyDescent="0.5">
      <c r="A16" s="55">
        <v>6</v>
      </c>
      <c r="B16" s="171" t="s">
        <v>161</v>
      </c>
      <c r="C16" s="62">
        <f>VLOOKUP(B16,'Часть 3-1 (3)'!B12:E111,2,0)</f>
        <v>129.52839001999999</v>
      </c>
      <c r="D16" s="62">
        <f>VLOOKUP(B16,'Часть 3-1 (3)'!B12:E111,3,0)</f>
        <v>101.61964365999999</v>
      </c>
      <c r="E16" s="163">
        <f t="shared" si="1"/>
        <v>0.78453568089829029</v>
      </c>
      <c r="F16" s="62">
        <f>VLOOKUP(B16,'Часть 3-1 (3)'!B18:K111,10,0)</f>
        <v>67.918516699999998</v>
      </c>
      <c r="G16" s="163">
        <f t="shared" si="2"/>
        <v>0.52435235773032429</v>
      </c>
      <c r="H16" s="168">
        <f t="shared" si="3"/>
        <v>0.66836011477507673</v>
      </c>
      <c r="I16" s="62">
        <v>2.76</v>
      </c>
      <c r="J16" s="62">
        <v>2.4299999999999997</v>
      </c>
      <c r="K16" s="163">
        <f t="shared" si="4"/>
        <v>0.88043478260869557</v>
      </c>
      <c r="L16" s="62">
        <v>0.15</v>
      </c>
      <c r="M16" s="62">
        <v>0.14000000000000001</v>
      </c>
      <c r="N16" s="163">
        <f t="shared" ref="N16:N47" si="5">M16/L16</f>
        <v>0.93333333333333346</v>
      </c>
    </row>
    <row r="17" spans="1:14" ht="45" customHeight="1" x14ac:dyDescent="0.5">
      <c r="A17" s="55">
        <v>7</v>
      </c>
      <c r="B17" s="58" t="s">
        <v>162</v>
      </c>
      <c r="C17" s="62">
        <f>VLOOKUP(B17,'Часть 3-1 (3)'!B13:E112,2,0)</f>
        <v>489.85728167000002</v>
      </c>
      <c r="D17" s="62">
        <f>VLOOKUP(B17,'Часть 3-1 (3)'!B13:E112,3,0)</f>
        <v>295.70521925000003</v>
      </c>
      <c r="E17" s="163">
        <f t="shared" si="1"/>
        <v>0.60365586123757253</v>
      </c>
      <c r="F17" s="62">
        <f>VLOOKUP(B17,'Часть 3-1 (3)'!B19:K112,10,0)</f>
        <v>109.42878954</v>
      </c>
      <c r="G17" s="163">
        <f t="shared" si="2"/>
        <v>0.22338912502625285</v>
      </c>
      <c r="H17" s="168">
        <f t="shared" si="3"/>
        <v>0.37006039263542689</v>
      </c>
      <c r="I17" s="62">
        <v>6.8999999999999995</v>
      </c>
      <c r="J17" s="62">
        <v>2.2600000000000002</v>
      </c>
      <c r="K17" s="163">
        <f t="shared" si="4"/>
        <v>0.327536231884058</v>
      </c>
      <c r="L17" s="62">
        <v>0.38</v>
      </c>
      <c r="M17" s="62">
        <v>0.14000000000000001</v>
      </c>
      <c r="N17" s="163">
        <f t="shared" si="5"/>
        <v>0.36842105263157898</v>
      </c>
    </row>
    <row r="18" spans="1:14" ht="45" customHeight="1" x14ac:dyDescent="0.5">
      <c r="A18" s="55">
        <v>8</v>
      </c>
      <c r="B18" s="172" t="s">
        <v>163</v>
      </c>
      <c r="C18" s="62">
        <f>VLOOKUP(B18,'Часть 3-1 (3)'!B14:E113,2,0)</f>
        <v>472.50454502000002</v>
      </c>
      <c r="D18" s="62">
        <f>VLOOKUP(B18,'Часть 3-1 (3)'!B14:E113,3,0)</f>
        <v>339.95297903000005</v>
      </c>
      <c r="E18" s="163">
        <f t="shared" si="1"/>
        <v>0.71947028364692367</v>
      </c>
      <c r="F18" s="62">
        <f>VLOOKUP(B18,'Часть 3-1 (3)'!B20:K113,10,0)</f>
        <v>146.81658694000001</v>
      </c>
      <c r="G18" s="163">
        <f t="shared" si="2"/>
        <v>0.3107199464796378</v>
      </c>
      <c r="H18" s="168">
        <f t="shared" si="3"/>
        <v>0.43187321775769405</v>
      </c>
      <c r="I18" s="62">
        <v>6.72</v>
      </c>
      <c r="J18" s="62">
        <v>7.22</v>
      </c>
      <c r="K18" s="163">
        <f t="shared" si="4"/>
        <v>1.0744047619047619</v>
      </c>
      <c r="L18" s="62">
        <v>0.37</v>
      </c>
      <c r="M18" s="62">
        <v>0.41000000000000003</v>
      </c>
      <c r="N18" s="163">
        <f t="shared" si="5"/>
        <v>1.1081081081081081</v>
      </c>
    </row>
    <row r="19" spans="1:14" ht="45" customHeight="1" x14ac:dyDescent="0.5">
      <c r="A19" s="55">
        <v>9</v>
      </c>
      <c r="B19" s="171" t="s">
        <v>164</v>
      </c>
      <c r="C19" s="62">
        <f>VLOOKUP(B19,'Часть 3-1 (3)'!B15:E114,2,0)</f>
        <v>96.896885530000006</v>
      </c>
      <c r="D19" s="62">
        <f>VLOOKUP(B19,'Часть 3-1 (3)'!B15:E114,3,0)</f>
        <v>72.982976519999994</v>
      </c>
      <c r="E19" s="163">
        <f t="shared" si="1"/>
        <v>0.75320250099683461</v>
      </c>
      <c r="F19" s="62">
        <f>VLOOKUP(B19,'Часть 3-1 (3)'!B21:K114,10,0)</f>
        <v>39.099435999999997</v>
      </c>
      <c r="G19" s="163">
        <f t="shared" si="2"/>
        <v>0.40351592093116878</v>
      </c>
      <c r="H19" s="168">
        <f t="shared" si="3"/>
        <v>0.5357336445340144</v>
      </c>
      <c r="I19" s="62">
        <v>1.65</v>
      </c>
      <c r="J19" s="62">
        <v>4.4000000000000004</v>
      </c>
      <c r="K19" s="163">
        <f t="shared" si="4"/>
        <v>2.666666666666667</v>
      </c>
      <c r="L19" s="62">
        <v>0.09</v>
      </c>
      <c r="M19" s="62">
        <v>0.48</v>
      </c>
      <c r="N19" s="163">
        <f t="shared" si="5"/>
        <v>5.333333333333333</v>
      </c>
    </row>
    <row r="20" spans="1:14" ht="45" customHeight="1" x14ac:dyDescent="0.5">
      <c r="A20" s="56">
        <v>10</v>
      </c>
      <c r="B20" s="58" t="s">
        <v>165</v>
      </c>
      <c r="C20" s="62">
        <f>VLOOKUP(B20,'Часть 3-1 (3)'!B16:E115,2,0)</f>
        <v>640.66801176000001</v>
      </c>
      <c r="D20" s="62">
        <f>VLOOKUP(B20,'Часть 3-1 (3)'!B16:E115,3,0)</f>
        <v>417.57092264000005</v>
      </c>
      <c r="E20" s="163">
        <f t="shared" si="1"/>
        <v>0.65177426525928361</v>
      </c>
      <c r="F20" s="62">
        <f>VLOOKUP(B20,'Часть 3-1 (3)'!B22:K115,10,0)</f>
        <v>106.01003992</v>
      </c>
      <c r="G20" s="163">
        <f t="shared" si="2"/>
        <v>0.16546797713339292</v>
      </c>
      <c r="H20" s="168">
        <f t="shared" si="3"/>
        <v>0.25387313668723605</v>
      </c>
      <c r="I20" s="62">
        <v>12.030000000000001</v>
      </c>
      <c r="J20" s="62">
        <v>3.04</v>
      </c>
      <c r="K20" s="163">
        <f t="shared" si="4"/>
        <v>0.25270157938487114</v>
      </c>
      <c r="L20" s="62">
        <v>0.66999999999999993</v>
      </c>
      <c r="M20" s="62">
        <v>0.22</v>
      </c>
      <c r="N20" s="163">
        <f t="shared" si="5"/>
        <v>0.32835820895522394</v>
      </c>
    </row>
    <row r="21" spans="1:14" ht="45" customHeight="1" x14ac:dyDescent="0.5">
      <c r="A21" s="56">
        <v>11</v>
      </c>
      <c r="B21" s="58" t="s">
        <v>166</v>
      </c>
      <c r="C21" s="62">
        <f>VLOOKUP(B21,'Часть 3-1 (3)'!B17:E116,2,0)</f>
        <v>1339.51906515</v>
      </c>
      <c r="D21" s="62">
        <f>VLOOKUP(B21,'Часть 3-1 (3)'!B17:E116,3,0)</f>
        <v>689.55224811000005</v>
      </c>
      <c r="E21" s="163">
        <f t="shared" si="1"/>
        <v>0.51477598643419353</v>
      </c>
      <c r="F21" s="62">
        <f>VLOOKUP(B21,'Часть 3-1 (3)'!B23:K116,10,0)</f>
        <v>406.29185597999998</v>
      </c>
      <c r="G21" s="163">
        <f t="shared" si="2"/>
        <v>0.30331173818306439</v>
      </c>
      <c r="H21" s="168">
        <f t="shared" si="3"/>
        <v>0.58921112518102725</v>
      </c>
      <c r="I21" s="62">
        <v>29.64</v>
      </c>
      <c r="J21" s="62">
        <v>39.370000000000005</v>
      </c>
      <c r="K21" s="163">
        <f t="shared" si="4"/>
        <v>1.3282726045883941</v>
      </c>
      <c r="L21" s="62">
        <v>1.63</v>
      </c>
      <c r="M21" s="62">
        <v>2.5100000000000002</v>
      </c>
      <c r="N21" s="163">
        <f t="shared" si="5"/>
        <v>1.5398773006134971</v>
      </c>
    </row>
    <row r="22" spans="1:14" ht="45" customHeight="1" x14ac:dyDescent="0.5">
      <c r="A22" s="55">
        <v>12</v>
      </c>
      <c r="B22" s="58" t="s">
        <v>167</v>
      </c>
      <c r="C22" s="62">
        <f>VLOOKUP(B22,'Часть 3-1 (3)'!B18:E117,2,0)</f>
        <v>275.51302668</v>
      </c>
      <c r="D22" s="62">
        <f>VLOOKUP(B22,'Часть 3-1 (3)'!B18:E117,3,0)</f>
        <v>153.81501108</v>
      </c>
      <c r="E22" s="163">
        <f t="shared" si="1"/>
        <v>0.55828580206717948</v>
      </c>
      <c r="F22" s="62">
        <f>VLOOKUP(B22,'Часть 3-1 (3)'!B24:K117,10,0)</f>
        <v>36.934441640000003</v>
      </c>
      <c r="G22" s="163">
        <f t="shared" si="2"/>
        <v>0.13405697031849689</v>
      </c>
      <c r="H22" s="168">
        <f t="shared" si="3"/>
        <v>0.2401224781682082</v>
      </c>
      <c r="I22" s="62">
        <v>6.03</v>
      </c>
      <c r="J22" s="62">
        <v>1.61</v>
      </c>
      <c r="K22" s="163">
        <f t="shared" si="4"/>
        <v>0.2669983416252073</v>
      </c>
      <c r="L22" s="62">
        <v>0.32999999999999996</v>
      </c>
      <c r="M22" s="62">
        <v>0.11</v>
      </c>
      <c r="N22" s="163">
        <f t="shared" si="5"/>
        <v>0.33333333333333337</v>
      </c>
    </row>
    <row r="23" spans="1:14" ht="45" customHeight="1" x14ac:dyDescent="0.5">
      <c r="A23" s="55">
        <v>13</v>
      </c>
      <c r="B23" s="171" t="s">
        <v>168</v>
      </c>
      <c r="C23" s="62">
        <f>VLOOKUP(B23,'Часть 3-1 (3)'!B19:E118,2,0)</f>
        <v>395.15653271000002</v>
      </c>
      <c r="D23" s="62">
        <f>VLOOKUP(B23,'Часть 3-1 (3)'!B19:E118,3,0)</f>
        <v>276.72862334000001</v>
      </c>
      <c r="E23" s="163">
        <f t="shared" si="1"/>
        <v>0.70030127413605825</v>
      </c>
      <c r="F23" s="62">
        <f>VLOOKUP(B23,'Часть 3-1 (3)'!B25:K118,10,0)</f>
        <v>94.096759240000011</v>
      </c>
      <c r="G23" s="163">
        <f t="shared" si="2"/>
        <v>0.23812527808835779</v>
      </c>
      <c r="H23" s="168">
        <f t="shared" si="3"/>
        <v>0.34003262150583141</v>
      </c>
      <c r="I23" s="62">
        <v>8.26</v>
      </c>
      <c r="J23" s="62">
        <v>3.61</v>
      </c>
      <c r="K23" s="163">
        <f t="shared" si="4"/>
        <v>0.43704600484261502</v>
      </c>
      <c r="L23" s="62">
        <v>0.46</v>
      </c>
      <c r="M23" s="62">
        <v>0.19</v>
      </c>
      <c r="N23" s="163">
        <f t="shared" si="5"/>
        <v>0.41304347826086957</v>
      </c>
    </row>
    <row r="24" spans="1:14" ht="45" customHeight="1" x14ac:dyDescent="0.5">
      <c r="A24" s="55">
        <v>14</v>
      </c>
      <c r="B24" s="58" t="s">
        <v>169</v>
      </c>
      <c r="C24" s="62">
        <f>VLOOKUP(B24,'Часть 3-1 (3)'!B20:E119,2,0)</f>
        <v>166.88221655000001</v>
      </c>
      <c r="D24" s="62">
        <f>VLOOKUP(B24,'Часть 3-1 (3)'!B20:E119,3,0)</f>
        <v>111.48748526999999</v>
      </c>
      <c r="E24" s="163">
        <f t="shared" si="1"/>
        <v>0.66806090891414394</v>
      </c>
      <c r="F24" s="62">
        <f>VLOOKUP(B24,'Часть 3-1 (3)'!B26:K119,10,0)</f>
        <v>63.373618</v>
      </c>
      <c r="G24" s="163">
        <f t="shared" si="2"/>
        <v>0.37975057684479202</v>
      </c>
      <c r="H24" s="168">
        <f t="shared" si="3"/>
        <v>0.56843705682769685</v>
      </c>
      <c r="I24" s="62">
        <v>3.35</v>
      </c>
      <c r="J24" s="62">
        <v>1.56</v>
      </c>
      <c r="K24" s="163">
        <f t="shared" si="4"/>
        <v>0.46567164179104475</v>
      </c>
      <c r="L24" s="62">
        <v>0.18</v>
      </c>
      <c r="M24" s="62">
        <v>0.08</v>
      </c>
      <c r="N24" s="163">
        <f t="shared" si="5"/>
        <v>0.44444444444444448</v>
      </c>
    </row>
    <row r="25" spans="1:14" ht="45" customHeight="1" x14ac:dyDescent="0.5">
      <c r="A25" s="55">
        <v>15</v>
      </c>
      <c r="B25" s="172" t="s">
        <v>170</v>
      </c>
      <c r="C25" s="62">
        <f>VLOOKUP(B25,'Часть 3-1 (3)'!B21:E120,2,0)</f>
        <v>135.48539210000001</v>
      </c>
      <c r="D25" s="62">
        <f>VLOOKUP(B25,'Часть 3-1 (3)'!B21:E120,3,0)</f>
        <v>100.93383263000001</v>
      </c>
      <c r="E25" s="163">
        <f t="shared" si="1"/>
        <v>0.74497944808324468</v>
      </c>
      <c r="F25" s="62">
        <f>VLOOKUP(B25,'Часть 3-1 (3)'!B27:K120,10,0)</f>
        <v>85.459538370000004</v>
      </c>
      <c r="G25" s="163">
        <f t="shared" si="2"/>
        <v>0.63076570134530385</v>
      </c>
      <c r="H25" s="168">
        <f t="shared" si="3"/>
        <v>0.84668872808263229</v>
      </c>
      <c r="I25" s="62">
        <v>3.19</v>
      </c>
      <c r="J25" s="62">
        <v>1.58</v>
      </c>
      <c r="K25" s="163">
        <f t="shared" si="4"/>
        <v>0.49529780564263326</v>
      </c>
      <c r="L25" s="62">
        <v>0.16999999999999998</v>
      </c>
      <c r="M25" s="62">
        <v>0.12</v>
      </c>
      <c r="N25" s="163">
        <f t="shared" si="5"/>
        <v>0.70588235294117652</v>
      </c>
    </row>
    <row r="26" spans="1:14" ht="45" customHeight="1" x14ac:dyDescent="0.5">
      <c r="A26" s="55">
        <v>16</v>
      </c>
      <c r="B26" s="58" t="s">
        <v>171</v>
      </c>
      <c r="C26" s="62">
        <f>VLOOKUP(B26,'Часть 3-1 (3)'!B22:E121,2,0)</f>
        <v>556.85195496999995</v>
      </c>
      <c r="D26" s="62">
        <f>VLOOKUP(B26,'Часть 3-1 (3)'!B22:E121,3,0)</f>
        <v>330.86568754999996</v>
      </c>
      <c r="E26" s="163">
        <f t="shared" si="1"/>
        <v>0.59417172660878081</v>
      </c>
      <c r="F26" s="62">
        <f>VLOOKUP(B26,'Часть 3-1 (3)'!B28:K121,10,0)</f>
        <v>140.28188890999999</v>
      </c>
      <c r="G26" s="163">
        <f t="shared" si="2"/>
        <v>0.25191954101617114</v>
      </c>
      <c r="H26" s="168">
        <f t="shared" si="3"/>
        <v>0.42398439665582061</v>
      </c>
      <c r="I26" s="62">
        <v>7.1899999999999995</v>
      </c>
      <c r="J26" s="62">
        <v>6.48</v>
      </c>
      <c r="K26" s="163">
        <f t="shared" si="4"/>
        <v>0.90125173852573026</v>
      </c>
      <c r="L26" s="62">
        <v>0.39</v>
      </c>
      <c r="M26" s="62">
        <v>0.4</v>
      </c>
      <c r="N26" s="163">
        <f t="shared" si="5"/>
        <v>1.0256410256410258</v>
      </c>
    </row>
    <row r="27" spans="1:14" ht="45" customHeight="1" x14ac:dyDescent="0.5">
      <c r="A27" s="55">
        <v>17</v>
      </c>
      <c r="B27" s="58" t="s">
        <v>172</v>
      </c>
      <c r="C27" s="62">
        <f>VLOOKUP(B27,'Часть 3-1 (3)'!B23:E122,2,0)</f>
        <v>870.55481814999996</v>
      </c>
      <c r="D27" s="62">
        <f>VLOOKUP(B27,'Часть 3-1 (3)'!B23:E122,3,0)</f>
        <v>473.35457112</v>
      </c>
      <c r="E27" s="163">
        <f t="shared" si="1"/>
        <v>0.54373895962797281</v>
      </c>
      <c r="F27" s="62">
        <f>VLOOKUP(B27,'Часть 3-1 (3)'!B29:K122,10,0)</f>
        <v>271.92676455999998</v>
      </c>
      <c r="G27" s="163">
        <f t="shared" si="2"/>
        <v>0.31236030045513569</v>
      </c>
      <c r="H27" s="168">
        <f t="shared" si="3"/>
        <v>0.57446738903692529</v>
      </c>
      <c r="I27" s="62">
        <v>21.95</v>
      </c>
      <c r="J27" s="62">
        <v>10.84</v>
      </c>
      <c r="K27" s="163">
        <f t="shared" si="4"/>
        <v>0.49384965831435079</v>
      </c>
      <c r="L27" s="62">
        <v>1.21</v>
      </c>
      <c r="M27" s="62">
        <v>0.62</v>
      </c>
      <c r="N27" s="163">
        <f t="shared" si="5"/>
        <v>0.51239669421487599</v>
      </c>
    </row>
    <row r="28" spans="1:14" ht="45" customHeight="1" x14ac:dyDescent="0.5">
      <c r="A28" s="56">
        <v>18</v>
      </c>
      <c r="B28" s="171" t="s">
        <v>173</v>
      </c>
      <c r="C28" s="62">
        <f>VLOOKUP(B28,'Часть 3-1 (3)'!B24:E123,2,0)</f>
        <v>703.54956033999997</v>
      </c>
      <c r="D28" s="62">
        <f>VLOOKUP(B28,'Часть 3-1 (3)'!B24:E123,3,0)</f>
        <v>372.27537187999997</v>
      </c>
      <c r="E28" s="163">
        <f t="shared" si="1"/>
        <v>0.52913880253168344</v>
      </c>
      <c r="F28" s="62">
        <f>VLOOKUP(B28,'Часть 3-1 (3)'!B30:K123,10,0)</f>
        <v>309.35707307000001</v>
      </c>
      <c r="G28" s="163">
        <f t="shared" si="2"/>
        <v>0.43970899920753126</v>
      </c>
      <c r="H28" s="168">
        <f t="shared" si="3"/>
        <v>0.83098989736478945</v>
      </c>
      <c r="I28" s="62">
        <v>10.469999999999999</v>
      </c>
      <c r="J28" s="62">
        <v>8.0299999999999994</v>
      </c>
      <c r="K28" s="163">
        <f t="shared" si="4"/>
        <v>0.76695319961795605</v>
      </c>
      <c r="L28" s="62">
        <v>0.57999999999999996</v>
      </c>
      <c r="M28" s="62">
        <v>0.45</v>
      </c>
      <c r="N28" s="163">
        <f t="shared" si="5"/>
        <v>0.77586206896551735</v>
      </c>
    </row>
    <row r="29" spans="1:14" ht="45" customHeight="1" x14ac:dyDescent="0.5">
      <c r="A29" s="57"/>
      <c r="B29" s="59" t="s">
        <v>174</v>
      </c>
      <c r="C29" s="61">
        <f>VLOOKUP(B29,'Часть 3-1 (3)'!B25:E124,2,0)</f>
        <v>10402.166987029999</v>
      </c>
      <c r="D29" s="61">
        <f>VLOOKUP(B29,'Часть 3-1 (3)'!B25:E124,3,0)</f>
        <v>6543.7351052299991</v>
      </c>
      <c r="E29" s="162">
        <f t="shared" si="1"/>
        <v>0.62907422207210206</v>
      </c>
      <c r="F29" s="61">
        <f>VLOOKUP(B29,'Часть 3-1 (3)'!B31:K124,10,0)</f>
        <v>3720.1834274100001</v>
      </c>
      <c r="G29" s="162">
        <f t="shared" si="2"/>
        <v>0.35763542654607755</v>
      </c>
      <c r="H29" s="168">
        <f t="shared" si="3"/>
        <v>0.56851070032414508</v>
      </c>
      <c r="I29" s="61">
        <v>159.43999999999997</v>
      </c>
      <c r="J29" s="61">
        <v>103.81</v>
      </c>
      <c r="K29" s="162">
        <f t="shared" si="4"/>
        <v>0.65109131961866551</v>
      </c>
      <c r="L29" s="61">
        <v>8.73</v>
      </c>
      <c r="M29" s="61">
        <v>6.08</v>
      </c>
      <c r="N29" s="162">
        <f t="shared" si="5"/>
        <v>0.69644902634593353</v>
      </c>
    </row>
    <row r="30" spans="1:14" ht="45" customHeight="1" x14ac:dyDescent="0.5">
      <c r="A30" s="56">
        <v>19</v>
      </c>
      <c r="B30" s="172" t="s">
        <v>175</v>
      </c>
      <c r="C30" s="62">
        <f>VLOOKUP(B30,'Часть 3-1 (3)'!B26:E125,2,0)</f>
        <v>3826.7926866799999</v>
      </c>
      <c r="D30" s="62">
        <f>VLOOKUP(B30,'Часть 3-1 (3)'!B26:E125,3,0)</f>
        <v>2281.8263151399997</v>
      </c>
      <c r="E30" s="163">
        <f t="shared" si="1"/>
        <v>0.59627643877401615</v>
      </c>
      <c r="F30" s="62">
        <f>VLOOKUP(B30,'Часть 3-1 (3)'!B32:K125,10,0)</f>
        <v>1038.9033144800001</v>
      </c>
      <c r="G30" s="163">
        <f t="shared" si="2"/>
        <v>0.27148147274769635</v>
      </c>
      <c r="H30" s="168">
        <f t="shared" si="3"/>
        <v>0.45529465042402184</v>
      </c>
      <c r="I30" s="62">
        <v>44.25</v>
      </c>
      <c r="J30" s="62">
        <v>13.42</v>
      </c>
      <c r="K30" s="163">
        <f t="shared" si="4"/>
        <v>0.30327683615819206</v>
      </c>
      <c r="L30" s="62">
        <v>2.44</v>
      </c>
      <c r="M30" s="62">
        <v>0.74</v>
      </c>
      <c r="N30" s="163">
        <f t="shared" si="5"/>
        <v>0.30327868852459017</v>
      </c>
    </row>
    <row r="31" spans="1:14" ht="45" customHeight="1" x14ac:dyDescent="0.5">
      <c r="A31" s="55">
        <v>20</v>
      </c>
      <c r="B31" s="171" t="s">
        <v>176</v>
      </c>
      <c r="C31" s="62">
        <f>VLOOKUP(B31,'Часть 3-1 (3)'!B27:E126,2,0)</f>
        <v>798.13115587000004</v>
      </c>
      <c r="D31" s="62">
        <f>VLOOKUP(B31,'Часть 3-1 (3)'!B27:E126,3,0)</f>
        <v>562.14900375999991</v>
      </c>
      <c r="E31" s="163">
        <f t="shared" si="1"/>
        <v>0.70433161219878881</v>
      </c>
      <c r="F31" s="62">
        <f>VLOOKUP(B31,'Часть 3-1 (3)'!B33:K126,10,0)</f>
        <v>472.12856378999999</v>
      </c>
      <c r="G31" s="163">
        <f t="shared" si="2"/>
        <v>0.59154258083730349</v>
      </c>
      <c r="H31" s="168">
        <f t="shared" si="3"/>
        <v>0.83986373831868844</v>
      </c>
      <c r="I31" s="62">
        <v>17.64</v>
      </c>
      <c r="J31" s="62">
        <v>15.17</v>
      </c>
      <c r="K31" s="163">
        <f t="shared" si="4"/>
        <v>0.85997732426303852</v>
      </c>
      <c r="L31" s="62">
        <v>0.97</v>
      </c>
      <c r="M31" s="62">
        <v>0.90000000000000013</v>
      </c>
      <c r="N31" s="163">
        <f t="shared" si="5"/>
        <v>0.9278350515463919</v>
      </c>
    </row>
    <row r="32" spans="1:14" s="178" customFormat="1" ht="45" customHeight="1" x14ac:dyDescent="0.5">
      <c r="A32" s="173">
        <v>21</v>
      </c>
      <c r="B32" s="179" t="s">
        <v>270</v>
      </c>
      <c r="C32" s="175"/>
      <c r="D32" s="175"/>
      <c r="E32" s="177"/>
      <c r="F32" s="175"/>
      <c r="G32" s="177"/>
      <c r="H32" s="168"/>
      <c r="I32" s="175">
        <v>0.83</v>
      </c>
      <c r="J32" s="175">
        <v>3.5300000000000002</v>
      </c>
      <c r="K32" s="177">
        <f t="shared" si="4"/>
        <v>4.2530120481927716</v>
      </c>
      <c r="L32" s="175">
        <v>0.05</v>
      </c>
      <c r="M32" s="175">
        <v>0.21999999999999997</v>
      </c>
      <c r="N32" s="177">
        <f t="shared" si="5"/>
        <v>4.3999999999999995</v>
      </c>
    </row>
    <row r="33" spans="1:14" ht="45" customHeight="1" x14ac:dyDescent="0.5">
      <c r="A33" s="55">
        <v>22</v>
      </c>
      <c r="B33" s="172" t="s">
        <v>178</v>
      </c>
      <c r="C33" s="62">
        <f>VLOOKUP(B33,'Часть 3-1 (3)'!B29:E128,2,0)</f>
        <v>400.83394056999998</v>
      </c>
      <c r="D33" s="62">
        <f>VLOOKUP(B33,'Часть 3-1 (3)'!B29:E128,3,0)</f>
        <v>318.03677963999996</v>
      </c>
      <c r="E33" s="163">
        <f t="shared" si="1"/>
        <v>0.79343774927776944</v>
      </c>
      <c r="F33" s="62">
        <f>VLOOKUP(B33,'Часть 3-1 (3)'!B35:K128,10,0)</f>
        <v>202.95797902000001</v>
      </c>
      <c r="G33" s="163">
        <f t="shared" si="2"/>
        <v>0.50633930532775395</v>
      </c>
      <c r="H33" s="168">
        <f t="shared" si="3"/>
        <v>0.63815882945908708</v>
      </c>
      <c r="I33" s="62">
        <v>6.66</v>
      </c>
      <c r="J33" s="62">
        <v>6.32</v>
      </c>
      <c r="K33" s="163">
        <f t="shared" si="4"/>
        <v>0.94894894894894899</v>
      </c>
      <c r="L33" s="62">
        <v>0.37</v>
      </c>
      <c r="M33" s="62">
        <v>0.44</v>
      </c>
      <c r="N33" s="163">
        <f t="shared" si="5"/>
        <v>1.1891891891891893</v>
      </c>
    </row>
    <row r="34" spans="1:14" ht="45" customHeight="1" x14ac:dyDescent="0.5">
      <c r="A34" s="55">
        <v>23</v>
      </c>
      <c r="B34" s="58" t="s">
        <v>179</v>
      </c>
      <c r="C34" s="62">
        <f>VLOOKUP(B34,'Часть 3-1 (3)'!B30:E129,2,0)</f>
        <v>1338.9086546799999</v>
      </c>
      <c r="D34" s="62">
        <f>VLOOKUP(B34,'Часть 3-1 (3)'!B30:E129,3,0)</f>
        <v>637.83910071000003</v>
      </c>
      <c r="E34" s="163">
        <f t="shared" si="1"/>
        <v>0.47638731625231295</v>
      </c>
      <c r="F34" s="62">
        <f>VLOOKUP(B34,'Часть 3-1 (3)'!B36:K129,10,0)</f>
        <v>382.47045344000003</v>
      </c>
      <c r="G34" s="163">
        <f t="shared" si="2"/>
        <v>0.2856583622065022</v>
      </c>
      <c r="H34" s="168">
        <f t="shared" si="3"/>
        <v>0.59963469316048412</v>
      </c>
      <c r="I34" s="62">
        <v>24.3</v>
      </c>
      <c r="J34" s="62">
        <v>13.080000000000002</v>
      </c>
      <c r="K34" s="163">
        <f t="shared" si="4"/>
        <v>0.53827160493827164</v>
      </c>
      <c r="L34" s="62">
        <v>1.28</v>
      </c>
      <c r="M34" s="62">
        <v>0.88</v>
      </c>
      <c r="N34" s="163">
        <f t="shared" si="5"/>
        <v>0.6875</v>
      </c>
    </row>
    <row r="35" spans="1:14" ht="45" customHeight="1" x14ac:dyDescent="0.5">
      <c r="A35" s="56">
        <v>24</v>
      </c>
      <c r="B35" s="171" t="s">
        <v>180</v>
      </c>
      <c r="C35" s="62">
        <f>VLOOKUP(B35,'Часть 3-1 (3)'!B31:E130,2,0)</f>
        <v>860.29658671000004</v>
      </c>
      <c r="D35" s="62">
        <f>VLOOKUP(B35,'Часть 3-1 (3)'!B31:E130,3,0)</f>
        <v>637.32497625999997</v>
      </c>
      <c r="E35" s="163">
        <f t="shared" si="1"/>
        <v>0.74082006845720261</v>
      </c>
      <c r="F35" s="62">
        <f>VLOOKUP(B35,'Часть 3-1 (3)'!B37:K130,10,0)</f>
        <v>413.37803652999997</v>
      </c>
      <c r="G35" s="163">
        <f t="shared" si="2"/>
        <v>0.48050642408203209</v>
      </c>
      <c r="H35" s="168">
        <f t="shared" si="3"/>
        <v>0.64861421084705817</v>
      </c>
      <c r="I35" s="62">
        <v>13.7</v>
      </c>
      <c r="J35" s="62">
        <v>15.08</v>
      </c>
      <c r="K35" s="163">
        <f t="shared" si="4"/>
        <v>1.1007299270072994</v>
      </c>
      <c r="L35" s="62">
        <v>0.76</v>
      </c>
      <c r="M35" s="62">
        <v>0.82000000000000006</v>
      </c>
      <c r="N35" s="163">
        <f t="shared" si="5"/>
        <v>1.0789473684210527</v>
      </c>
    </row>
    <row r="36" spans="1:14" ht="45" customHeight="1" x14ac:dyDescent="0.5">
      <c r="A36" s="56">
        <v>25</v>
      </c>
      <c r="B36" s="171" t="s">
        <v>181</v>
      </c>
      <c r="C36" s="62">
        <f>VLOOKUP(B36,'Часть 3-1 (3)'!B32:E131,2,0)</f>
        <v>315.75800541000001</v>
      </c>
      <c r="D36" s="62">
        <f>VLOOKUP(B36,'Часть 3-1 (3)'!B32:E131,3,0)</f>
        <v>261.67844324999999</v>
      </c>
      <c r="E36" s="163">
        <f t="shared" si="1"/>
        <v>0.82873098628242303</v>
      </c>
      <c r="F36" s="62">
        <f>VLOOKUP(B36,'Часть 3-1 (3)'!B38:K131,10,0)</f>
        <v>169.05505876000001</v>
      </c>
      <c r="G36" s="163">
        <f t="shared" si="2"/>
        <v>0.535394371206799</v>
      </c>
      <c r="H36" s="168">
        <f t="shared" si="3"/>
        <v>0.64604121249104851</v>
      </c>
      <c r="I36" s="62">
        <v>3.8600000000000003</v>
      </c>
      <c r="J36" s="62">
        <v>9.06</v>
      </c>
      <c r="K36" s="163">
        <f t="shared" si="4"/>
        <v>2.3471502590673574</v>
      </c>
      <c r="L36" s="62">
        <v>0.21</v>
      </c>
      <c r="M36" s="62">
        <v>0.48</v>
      </c>
      <c r="N36" s="163">
        <f t="shared" si="5"/>
        <v>2.2857142857142856</v>
      </c>
    </row>
    <row r="37" spans="1:14" ht="45" customHeight="1" x14ac:dyDescent="0.5">
      <c r="A37" s="55">
        <v>26</v>
      </c>
      <c r="B37" s="171" t="s">
        <v>182</v>
      </c>
      <c r="C37" s="62">
        <f>VLOOKUP(B37,'Часть 3-1 (3)'!B33:E132,2,0)</f>
        <v>286.22737853000001</v>
      </c>
      <c r="D37" s="62">
        <f>VLOOKUP(B37,'Часть 3-1 (3)'!B33:E132,3,0)</f>
        <v>193.83540746</v>
      </c>
      <c r="E37" s="163">
        <f t="shared" si="1"/>
        <v>0.67720777954748923</v>
      </c>
      <c r="F37" s="62">
        <f>VLOOKUP(B37,'Часть 3-1 (3)'!B39:K132,10,0)</f>
        <v>142.30908324999999</v>
      </c>
      <c r="G37" s="163">
        <f t="shared" si="2"/>
        <v>0.49718892714200752</v>
      </c>
      <c r="H37" s="168">
        <f t="shared" si="3"/>
        <v>0.73417486059334636</v>
      </c>
      <c r="I37" s="62">
        <v>5.85</v>
      </c>
      <c r="J37" s="62">
        <v>4.0600000000000005</v>
      </c>
      <c r="K37" s="163">
        <f t="shared" si="4"/>
        <v>0.6940170940170941</v>
      </c>
      <c r="L37" s="62">
        <v>0.32</v>
      </c>
      <c r="M37" s="62">
        <v>0.22</v>
      </c>
      <c r="N37" s="163">
        <f t="shared" si="5"/>
        <v>0.6875</v>
      </c>
    </row>
    <row r="38" spans="1:14" ht="45" customHeight="1" x14ac:dyDescent="0.5">
      <c r="A38" s="55">
        <v>27</v>
      </c>
      <c r="B38" s="58" t="s">
        <v>183</v>
      </c>
      <c r="C38" s="62">
        <f>VLOOKUP(B38,'Часть 3-1 (3)'!B34:E133,2,0)</f>
        <v>223.53068271999999</v>
      </c>
      <c r="D38" s="62">
        <f>VLOOKUP(B38,'Часть 3-1 (3)'!B34:E133,3,0)</f>
        <v>156.86063646999997</v>
      </c>
      <c r="E38" s="163">
        <f t="shared" si="1"/>
        <v>0.70174096263324826</v>
      </c>
      <c r="F38" s="62">
        <f>VLOOKUP(B38,'Часть 3-1 (3)'!B40:K133,10,0)</f>
        <v>63.542813600000002</v>
      </c>
      <c r="G38" s="163">
        <f t="shared" si="2"/>
        <v>0.28426886558385939</v>
      </c>
      <c r="H38" s="168">
        <f t="shared" si="3"/>
        <v>0.40509088213570227</v>
      </c>
      <c r="I38" s="62">
        <v>4.78</v>
      </c>
      <c r="J38" s="62">
        <v>0.89999999999999991</v>
      </c>
      <c r="K38" s="163">
        <f t="shared" si="4"/>
        <v>0.18828451882845185</v>
      </c>
      <c r="L38" s="62">
        <v>0.26</v>
      </c>
      <c r="M38" s="62">
        <v>0.04</v>
      </c>
      <c r="N38" s="163">
        <f t="shared" si="5"/>
        <v>0.15384615384615385</v>
      </c>
    </row>
    <row r="39" spans="1:14" ht="45" customHeight="1" x14ac:dyDescent="0.5">
      <c r="A39" s="55">
        <v>28</v>
      </c>
      <c r="B39" s="171" t="s">
        <v>184</v>
      </c>
      <c r="C39" s="62">
        <f>VLOOKUP(B39,'Часть 3-1 (3)'!B35:E134,2,0)</f>
        <v>1215.45887399</v>
      </c>
      <c r="D39" s="62">
        <f>VLOOKUP(B39,'Часть 3-1 (3)'!B35:E134,3,0)</f>
        <v>634.98564391000002</v>
      </c>
      <c r="E39" s="163">
        <f t="shared" si="1"/>
        <v>0.52242462291260072</v>
      </c>
      <c r="F39" s="62">
        <f>VLOOKUP(B39,'Часть 3-1 (3)'!B41:K134,10,0)</f>
        <v>403.74056890999998</v>
      </c>
      <c r="G39" s="163">
        <f t="shared" si="2"/>
        <v>0.33217131204500278</v>
      </c>
      <c r="H39" s="168">
        <f t="shared" si="3"/>
        <v>0.63582629431418192</v>
      </c>
      <c r="I39" s="62">
        <v>21.41</v>
      </c>
      <c r="J39" s="62">
        <v>12.22</v>
      </c>
      <c r="K39" s="163">
        <f t="shared" si="4"/>
        <v>0.57076132648295197</v>
      </c>
      <c r="L39" s="62">
        <v>1.18</v>
      </c>
      <c r="M39" s="62">
        <v>0.71</v>
      </c>
      <c r="N39" s="163">
        <f t="shared" si="5"/>
        <v>0.60169491525423724</v>
      </c>
    </row>
    <row r="40" spans="1:14" ht="45" customHeight="1" x14ac:dyDescent="0.5">
      <c r="A40" s="55">
        <v>29</v>
      </c>
      <c r="B40" s="58" t="s">
        <v>185</v>
      </c>
      <c r="C40" s="62">
        <f>VLOOKUP(B40,'Часть 3-1 (3)'!B36:E135,2,0)</f>
        <v>1136.22902187</v>
      </c>
      <c r="D40" s="62">
        <f>VLOOKUP(B40,'Часть 3-1 (3)'!B36:E135,3,0)</f>
        <v>859.19879862999994</v>
      </c>
      <c r="E40" s="163">
        <f t="shared" si="1"/>
        <v>0.7561845209832212</v>
      </c>
      <c r="F40" s="62">
        <f>VLOOKUP(B40,'Часть 3-1 (3)'!B42:K135,10,0)</f>
        <v>431.69755563000001</v>
      </c>
      <c r="G40" s="163">
        <f t="shared" si="2"/>
        <v>0.37993885679800216</v>
      </c>
      <c r="H40" s="168">
        <f t="shared" si="3"/>
        <v>0.50244199167683379</v>
      </c>
      <c r="I40" s="62">
        <v>16.16</v>
      </c>
      <c r="J40" s="62">
        <v>10.969999999999999</v>
      </c>
      <c r="K40" s="163">
        <f t="shared" si="4"/>
        <v>0.67883663366336622</v>
      </c>
      <c r="L40" s="62">
        <v>0.89</v>
      </c>
      <c r="M40" s="62">
        <v>0.63</v>
      </c>
      <c r="N40" s="163">
        <f t="shared" si="5"/>
        <v>0.7078651685393258</v>
      </c>
    </row>
    <row r="41" spans="1:14" ht="45" customHeight="1" x14ac:dyDescent="0.5">
      <c r="A41" s="57"/>
      <c r="B41" s="59" t="s">
        <v>186</v>
      </c>
      <c r="C41" s="61">
        <f>VLOOKUP(B41,'Часть 3-1 (3)'!B37:E136,2,0)</f>
        <v>3020.84652611</v>
      </c>
      <c r="D41" s="61">
        <f>VLOOKUP(B41,'Часть 3-1 (3)'!B37:E136,3,0)</f>
        <v>2037.95783151</v>
      </c>
      <c r="E41" s="162">
        <f t="shared" si="1"/>
        <v>0.67463137034449616</v>
      </c>
      <c r="F41" s="61">
        <f>VLOOKUP(B41,'Часть 3-1 (3)'!B43:K136,10,0)</f>
        <v>1031.7920571300001</v>
      </c>
      <c r="G41" s="162">
        <f t="shared" si="2"/>
        <v>0.34155725827576477</v>
      </c>
      <c r="H41" s="168">
        <f t="shared" si="3"/>
        <v>0.50628724558324467</v>
      </c>
      <c r="I41" s="61">
        <v>52.52</v>
      </c>
      <c r="J41" s="61">
        <v>52.839999999999996</v>
      </c>
      <c r="K41" s="162">
        <f t="shared" si="4"/>
        <v>1.006092916984006</v>
      </c>
      <c r="L41" s="61">
        <v>2.9010000000000002</v>
      </c>
      <c r="M41" s="61">
        <v>3.2499999999999996</v>
      </c>
      <c r="N41" s="162">
        <f t="shared" si="5"/>
        <v>1.1203033436745946</v>
      </c>
    </row>
    <row r="42" spans="1:14" ht="45" customHeight="1" x14ac:dyDescent="0.5">
      <c r="A42" s="55">
        <v>30</v>
      </c>
      <c r="B42" s="58" t="s">
        <v>187</v>
      </c>
      <c r="C42" s="62">
        <f>VLOOKUP(B42,'Часть 3-1 (3)'!B38:E137,2,0)</f>
        <v>251.58094227000001</v>
      </c>
      <c r="D42" s="62">
        <f>VLOOKUP(B42,'Часть 3-1 (3)'!B38:E137,3,0)</f>
        <v>119.67796061999999</v>
      </c>
      <c r="E42" s="163">
        <f t="shared" si="1"/>
        <v>0.475703602745712</v>
      </c>
      <c r="F42" s="62">
        <f>VLOOKUP(B42,'Часть 3-1 (3)'!B44:K137,10,0)</f>
        <v>65.490700020000006</v>
      </c>
      <c r="G42" s="163">
        <f t="shared" si="2"/>
        <v>0.26031661790070931</v>
      </c>
      <c r="H42" s="168">
        <f t="shared" si="3"/>
        <v>0.54722439855025007</v>
      </c>
      <c r="I42" s="62">
        <v>3.99</v>
      </c>
      <c r="J42" s="62">
        <v>2.11</v>
      </c>
      <c r="K42" s="163">
        <f t="shared" si="4"/>
        <v>0.52882205513784453</v>
      </c>
      <c r="L42" s="62">
        <v>0.22</v>
      </c>
      <c r="M42" s="62">
        <v>0.08</v>
      </c>
      <c r="N42" s="163">
        <f t="shared" si="5"/>
        <v>0.36363636363636365</v>
      </c>
    </row>
    <row r="43" spans="1:14" ht="45" customHeight="1" x14ac:dyDescent="0.5">
      <c r="A43" s="55">
        <v>31</v>
      </c>
      <c r="B43" s="58" t="s">
        <v>188</v>
      </c>
      <c r="C43" s="62">
        <f>VLOOKUP(B43,'Часть 3-1 (3)'!B39:E138,2,0)</f>
        <v>1033.06707188</v>
      </c>
      <c r="D43" s="62">
        <f>VLOOKUP(B43,'Часть 3-1 (3)'!B39:E138,3,0)</f>
        <v>831.45033475000002</v>
      </c>
      <c r="E43" s="163">
        <f t="shared" si="1"/>
        <v>0.80483674040341546</v>
      </c>
      <c r="F43" s="62">
        <f>VLOOKUP(B43,'Часть 3-1 (3)'!B45:K138,10,0)</f>
        <v>330.06164099</v>
      </c>
      <c r="G43" s="163">
        <f t="shared" si="2"/>
        <v>0.31949681678397318</v>
      </c>
      <c r="H43" s="168">
        <f t="shared" si="3"/>
        <v>0.39697096410363791</v>
      </c>
      <c r="I43" s="62">
        <v>21.04</v>
      </c>
      <c r="J43" s="62">
        <v>7.6599999999999993</v>
      </c>
      <c r="K43" s="163">
        <f t="shared" si="4"/>
        <v>0.36406844106463876</v>
      </c>
      <c r="L43" s="62">
        <v>1.1599999999999999</v>
      </c>
      <c r="M43" s="62">
        <v>0.49</v>
      </c>
      <c r="N43" s="163">
        <f t="shared" si="5"/>
        <v>0.42241379310344829</v>
      </c>
    </row>
    <row r="44" spans="1:14" s="178" customFormat="1" ht="45" customHeight="1" x14ac:dyDescent="0.5">
      <c r="A44" s="173">
        <v>32</v>
      </c>
      <c r="B44" s="179" t="s">
        <v>271</v>
      </c>
      <c r="C44" s="175"/>
      <c r="D44" s="175"/>
      <c r="E44" s="177"/>
      <c r="F44" s="175"/>
      <c r="G44" s="177"/>
      <c r="H44" s="168"/>
      <c r="I44" s="175">
        <v>0.2</v>
      </c>
      <c r="J44" s="175">
        <v>0.59</v>
      </c>
      <c r="K44" s="177">
        <f t="shared" si="4"/>
        <v>2.9499999999999997</v>
      </c>
      <c r="L44" s="175">
        <v>1.0999999999999999E-2</v>
      </c>
      <c r="M44" s="175">
        <v>0.04</v>
      </c>
      <c r="N44" s="177">
        <f t="shared" si="5"/>
        <v>3.6363636363636367</v>
      </c>
    </row>
    <row r="45" spans="1:14" ht="45" customHeight="1" x14ac:dyDescent="0.5">
      <c r="A45" s="56">
        <v>33</v>
      </c>
      <c r="B45" s="171" t="s">
        <v>190</v>
      </c>
      <c r="C45" s="62">
        <f>VLOOKUP(B45,'Часть 3-1 (3)'!B41:E140,2,0)</f>
        <v>349.40839742000003</v>
      </c>
      <c r="D45" s="62">
        <f>VLOOKUP(B45,'Часть 3-1 (3)'!B41:E140,3,0)</f>
        <v>242.91109294</v>
      </c>
      <c r="E45" s="163">
        <f t="shared" si="1"/>
        <v>0.69520679735699975</v>
      </c>
      <c r="F45" s="62">
        <f>VLOOKUP(B45,'Часть 3-1 (3)'!B47:K140,10,0)</f>
        <v>126.90184117</v>
      </c>
      <c r="G45" s="163">
        <f t="shared" si="2"/>
        <v>0.36319058759615308</v>
      </c>
      <c r="H45" s="168">
        <f t="shared" si="3"/>
        <v>0.52242093859972571</v>
      </c>
      <c r="I45" s="62">
        <v>5.17</v>
      </c>
      <c r="J45" s="62">
        <v>9.06</v>
      </c>
      <c r="K45" s="163">
        <f t="shared" si="4"/>
        <v>1.7524177949709865</v>
      </c>
      <c r="L45" s="62">
        <v>0.28999999999999998</v>
      </c>
      <c r="M45" s="62">
        <v>0.7</v>
      </c>
      <c r="N45" s="163">
        <f t="shared" si="5"/>
        <v>2.4137931034482758</v>
      </c>
    </row>
    <row r="46" spans="1:14" ht="45" customHeight="1" x14ac:dyDescent="0.5">
      <c r="A46" s="55">
        <v>34</v>
      </c>
      <c r="B46" s="58" t="s">
        <v>191</v>
      </c>
      <c r="C46" s="62">
        <f>VLOOKUP(B46,'Часть 3-1 (3)'!B42:E141,2,0)</f>
        <v>42.055132839999999</v>
      </c>
      <c r="D46" s="62">
        <f>VLOOKUP(B46,'Часть 3-1 (3)'!B42:E141,3,0)</f>
        <v>32.150759700000002</v>
      </c>
      <c r="E46" s="163">
        <f t="shared" si="1"/>
        <v>0.76449074176791976</v>
      </c>
      <c r="F46" s="62">
        <f>VLOOKUP(B46,'Часть 3-1 (3)'!B48:K141,10,0)</f>
        <v>32.150759700000002</v>
      </c>
      <c r="G46" s="163">
        <f t="shared" si="2"/>
        <v>0.76449074176791976</v>
      </c>
      <c r="H46" s="168">
        <f t="shared" si="3"/>
        <v>1</v>
      </c>
      <c r="I46" s="62">
        <v>0.72</v>
      </c>
      <c r="J46" s="62">
        <v>0.61</v>
      </c>
      <c r="K46" s="163">
        <f t="shared" si="4"/>
        <v>0.84722222222222221</v>
      </c>
      <c r="L46" s="62">
        <v>0.04</v>
      </c>
      <c r="M46" s="62">
        <v>0.05</v>
      </c>
      <c r="N46" s="163">
        <f t="shared" si="5"/>
        <v>1.25</v>
      </c>
    </row>
    <row r="47" spans="1:14" ht="45" customHeight="1" x14ac:dyDescent="0.5">
      <c r="A47" s="55">
        <v>35</v>
      </c>
      <c r="B47" s="58" t="s">
        <v>192</v>
      </c>
      <c r="C47" s="62">
        <f>VLOOKUP(B47,'Часть 3-1 (3)'!B43:E142,2,0)</f>
        <v>35.355240729999998</v>
      </c>
      <c r="D47" s="62">
        <f>VLOOKUP(B47,'Часть 3-1 (3)'!B43:E142,3,0)</f>
        <v>23.3026564</v>
      </c>
      <c r="E47" s="163">
        <f t="shared" si="1"/>
        <v>0.65910048747672612</v>
      </c>
      <c r="F47" s="62">
        <f>VLOOKUP(B47,'Часть 3-1 (3)'!B49:K142,10,0)</f>
        <v>12.63798854</v>
      </c>
      <c r="G47" s="163">
        <f t="shared" si="2"/>
        <v>0.35745729003836996</v>
      </c>
      <c r="H47" s="168">
        <f t="shared" si="3"/>
        <v>0.54234111008906261</v>
      </c>
      <c r="I47" s="62">
        <v>0.92999999999999994</v>
      </c>
      <c r="J47" s="62">
        <v>0.28000000000000003</v>
      </c>
      <c r="K47" s="163">
        <f t="shared" si="4"/>
        <v>0.30107526881720437</v>
      </c>
      <c r="L47" s="62">
        <v>0.05</v>
      </c>
      <c r="M47" s="62">
        <v>0.02</v>
      </c>
      <c r="N47" s="163">
        <f t="shared" si="5"/>
        <v>0.39999999999999997</v>
      </c>
    </row>
    <row r="48" spans="1:14" ht="45" customHeight="1" x14ac:dyDescent="0.5">
      <c r="A48" s="55">
        <v>36</v>
      </c>
      <c r="B48" s="58" t="s">
        <v>193</v>
      </c>
      <c r="C48" s="62">
        <f>VLOOKUP(B48,'Часть 3-1 (3)'!B44:E143,2,0)</f>
        <v>170.00000211</v>
      </c>
      <c r="D48" s="62">
        <f>VLOOKUP(B48,'Часть 3-1 (3)'!B44:E143,3,0)</f>
        <v>21.914404449999999</v>
      </c>
      <c r="E48" s="163">
        <f t="shared" si="1"/>
        <v>0.12890825987060925</v>
      </c>
      <c r="F48" s="62">
        <f>VLOOKUP(B48,'Часть 3-1 (3)'!B50:K143,10,0)</f>
        <v>10.532877790000001</v>
      </c>
      <c r="G48" s="163">
        <f t="shared" si="2"/>
        <v>6.1958103878049418E-2</v>
      </c>
      <c r="H48" s="168">
        <f t="shared" si="3"/>
        <v>0.48063719066752925</v>
      </c>
      <c r="I48" s="62">
        <v>1.39</v>
      </c>
      <c r="J48" s="62">
        <v>0.22</v>
      </c>
      <c r="K48" s="163">
        <f t="shared" si="4"/>
        <v>0.15827338129496404</v>
      </c>
      <c r="L48" s="62">
        <v>0.08</v>
      </c>
      <c r="M48" s="62">
        <v>0.03</v>
      </c>
      <c r="N48" s="163">
        <f t="shared" ref="N48:N79" si="6">M48/L48</f>
        <v>0.375</v>
      </c>
    </row>
    <row r="49" spans="1:14" ht="45" customHeight="1" x14ac:dyDescent="0.5">
      <c r="A49" s="56">
        <v>37</v>
      </c>
      <c r="B49" s="171" t="s">
        <v>194</v>
      </c>
      <c r="C49" s="62">
        <f>VLOOKUP(B49,'Часть 3-1 (3)'!B45:E144,2,0)</f>
        <v>1139.3797388600001</v>
      </c>
      <c r="D49" s="62">
        <f>VLOOKUP(B49,'Часть 3-1 (3)'!B45:E144,3,0)</f>
        <v>766.55062265000004</v>
      </c>
      <c r="E49" s="163">
        <f t="shared" si="1"/>
        <v>0.67277887828422145</v>
      </c>
      <c r="F49" s="62">
        <f>VLOOKUP(B49,'Часть 3-1 (3)'!B51:K144,10,0)</f>
        <v>454.01624892000001</v>
      </c>
      <c r="G49" s="163">
        <f t="shared" si="2"/>
        <v>0.39847667413698562</v>
      </c>
      <c r="H49" s="168">
        <f t="shared" si="3"/>
        <v>0.59228475655064416</v>
      </c>
      <c r="I49" s="62">
        <v>19.080000000000002</v>
      </c>
      <c r="J49" s="62">
        <v>32.309999999999995</v>
      </c>
      <c r="K49" s="163">
        <f t="shared" si="4"/>
        <v>1.6933962264150939</v>
      </c>
      <c r="L49" s="62">
        <v>1.05</v>
      </c>
      <c r="M49" s="62">
        <v>1.8399999999999999</v>
      </c>
      <c r="N49" s="163">
        <f t="shared" si="6"/>
        <v>1.7523809523809522</v>
      </c>
    </row>
    <row r="50" spans="1:14" ht="45" customHeight="1" x14ac:dyDescent="0.5">
      <c r="A50" s="57"/>
      <c r="B50" s="59" t="s">
        <v>195</v>
      </c>
      <c r="C50" s="61">
        <f>VLOOKUP(B50,'Часть 3-1 (3)'!B46:E145,2,0)</f>
        <v>855.60295139000004</v>
      </c>
      <c r="D50" s="61">
        <f>VLOOKUP(B50,'Часть 3-1 (3)'!B46:E145,3,0)</f>
        <v>725.5958153900001</v>
      </c>
      <c r="E50" s="162">
        <f t="shared" si="1"/>
        <v>0.84805202484541198</v>
      </c>
      <c r="F50" s="61">
        <f>VLOOKUP(B50,'Часть 3-1 (3)'!B52:K145,10,0)</f>
        <v>414.85841711000006</v>
      </c>
      <c r="G50" s="162">
        <f t="shared" si="2"/>
        <v>0.48487258773012309</v>
      </c>
      <c r="H50" s="168">
        <f t="shared" si="3"/>
        <v>0.57174863513651608</v>
      </c>
      <c r="I50" s="61">
        <v>16.07</v>
      </c>
      <c r="J50" s="61">
        <v>11.99</v>
      </c>
      <c r="K50" s="162">
        <f t="shared" si="4"/>
        <v>0.746110765401369</v>
      </c>
      <c r="L50" s="61">
        <v>0.89200000000000002</v>
      </c>
      <c r="M50" s="61">
        <v>0.83</v>
      </c>
      <c r="N50" s="162">
        <f t="shared" si="6"/>
        <v>0.93049327354260081</v>
      </c>
    </row>
    <row r="51" spans="1:14" ht="45" customHeight="1" x14ac:dyDescent="0.5">
      <c r="A51" s="55">
        <v>38</v>
      </c>
      <c r="B51" s="171" t="s">
        <v>196</v>
      </c>
      <c r="C51" s="62">
        <f>VLOOKUP(B51,'Часть 3-1 (3)'!B47:E146,2,0)</f>
        <v>89.529951030000007</v>
      </c>
      <c r="D51" s="62">
        <f>VLOOKUP(B51,'Часть 3-1 (3)'!B47:E146,3,0)</f>
        <v>41.012300000000003</v>
      </c>
      <c r="E51" s="163">
        <f t="shared" si="1"/>
        <v>0.45808469152694453</v>
      </c>
      <c r="F51" s="62">
        <f>VLOOKUP(B51,'Часть 3-1 (3)'!B53:K146,10,0)</f>
        <v>41.012300000000003</v>
      </c>
      <c r="G51" s="163">
        <f t="shared" si="2"/>
        <v>0.45808469152694453</v>
      </c>
      <c r="H51" s="168">
        <f t="shared" si="3"/>
        <v>1</v>
      </c>
      <c r="I51" s="62">
        <v>1.7</v>
      </c>
      <c r="J51" s="62">
        <v>1.38</v>
      </c>
      <c r="K51" s="163">
        <f t="shared" si="4"/>
        <v>0.81176470588235294</v>
      </c>
      <c r="L51" s="62">
        <v>0.09</v>
      </c>
      <c r="M51" s="62">
        <v>0.08</v>
      </c>
      <c r="N51" s="163">
        <f t="shared" si="6"/>
        <v>0.88888888888888895</v>
      </c>
    </row>
    <row r="52" spans="1:14" ht="45" customHeight="1" x14ac:dyDescent="0.5">
      <c r="A52" s="55">
        <v>39</v>
      </c>
      <c r="B52" s="171" t="s">
        <v>197</v>
      </c>
      <c r="C52" s="62">
        <f>VLOOKUP(B52,'Часть 3-1 (3)'!B48:E147,2,0)</f>
        <v>16.266415200000001</v>
      </c>
      <c r="D52" s="62">
        <f>VLOOKUP(B52,'Часть 3-1 (3)'!B48:E147,3,0)</f>
        <v>8.9020952300000005</v>
      </c>
      <c r="E52" s="163">
        <f t="shared" si="1"/>
        <v>0.54726841289530104</v>
      </c>
      <c r="F52" s="62">
        <f>VLOOKUP(B52,'Часть 3-1 (3)'!B54:K147,10,0)</f>
        <v>5.7459581000000002</v>
      </c>
      <c r="G52" s="163">
        <f t="shared" si="2"/>
        <v>0.35324058985043</v>
      </c>
      <c r="H52" s="168">
        <f t="shared" si="3"/>
        <v>0.64546131574015975</v>
      </c>
      <c r="I52" s="62">
        <v>0.21</v>
      </c>
      <c r="J52" s="62">
        <v>0.2</v>
      </c>
      <c r="K52" s="163">
        <f t="shared" si="4"/>
        <v>0.95238095238095244</v>
      </c>
      <c r="L52" s="62">
        <v>1.2E-2</v>
      </c>
      <c r="M52" s="62">
        <v>0.02</v>
      </c>
      <c r="N52" s="163">
        <f t="shared" si="6"/>
        <v>1.6666666666666667</v>
      </c>
    </row>
    <row r="53" spans="1:14" ht="45" customHeight="1" x14ac:dyDescent="0.5">
      <c r="A53" s="55">
        <v>40</v>
      </c>
      <c r="B53" s="171" t="s">
        <v>198</v>
      </c>
      <c r="C53" s="62">
        <f>VLOOKUP(B53,'Часть 3-1 (3)'!B49:E148,2,0)</f>
        <v>22.977168979999998</v>
      </c>
      <c r="D53" s="62">
        <f>VLOOKUP(B53,'Часть 3-1 (3)'!B49:E148,3,0)</f>
        <v>18.645106200000001</v>
      </c>
      <c r="E53" s="163">
        <f t="shared" si="1"/>
        <v>0.8114622918179889</v>
      </c>
      <c r="F53" s="62">
        <f>VLOOKUP(B53,'Часть 3-1 (3)'!B55:K148,10,0)</f>
        <v>15.909850540000001</v>
      </c>
      <c r="G53" s="163">
        <f t="shared" si="2"/>
        <v>0.69241996495949532</v>
      </c>
      <c r="H53" s="168">
        <f t="shared" si="3"/>
        <v>0.85329900346719401</v>
      </c>
      <c r="I53" s="62">
        <v>0.75</v>
      </c>
      <c r="J53" s="62">
        <v>0.66</v>
      </c>
      <c r="K53" s="163">
        <f t="shared" si="4"/>
        <v>0.88</v>
      </c>
      <c r="L53" s="62">
        <v>0.05</v>
      </c>
      <c r="M53" s="62">
        <v>0.05</v>
      </c>
      <c r="N53" s="163">
        <f t="shared" si="6"/>
        <v>1</v>
      </c>
    </row>
    <row r="54" spans="1:14" ht="45" customHeight="1" x14ac:dyDescent="0.5">
      <c r="A54" s="55">
        <v>41</v>
      </c>
      <c r="B54" s="171" t="s">
        <v>199</v>
      </c>
      <c r="C54" s="62">
        <f>VLOOKUP(B54,'Часть 3-1 (3)'!B50:E149,2,0)</f>
        <v>41.09726757</v>
      </c>
      <c r="D54" s="62">
        <f>VLOOKUP(B54,'Часть 3-1 (3)'!B50:E149,3,0)</f>
        <v>27.766267980000002</v>
      </c>
      <c r="E54" s="163">
        <f t="shared" si="1"/>
        <v>0.67562321345832488</v>
      </c>
      <c r="F54" s="62">
        <f>VLOOKUP(B54,'Часть 3-1 (3)'!B56:K149,10,0)</f>
        <v>23.911427710000002</v>
      </c>
      <c r="G54" s="163">
        <f t="shared" si="2"/>
        <v>0.58182524347323661</v>
      </c>
      <c r="H54" s="168">
        <f t="shared" si="3"/>
        <v>0.86116822495638823</v>
      </c>
      <c r="I54" s="62">
        <v>1.1499999999999999</v>
      </c>
      <c r="J54" s="62">
        <v>0.82</v>
      </c>
      <c r="K54" s="163">
        <f t="shared" si="4"/>
        <v>0.71304347826086956</v>
      </c>
      <c r="L54" s="62">
        <v>6.0000000000000005E-2</v>
      </c>
      <c r="M54" s="62">
        <v>0.09</v>
      </c>
      <c r="N54" s="163">
        <f t="shared" si="6"/>
        <v>1.4999999999999998</v>
      </c>
    </row>
    <row r="55" spans="1:14" ht="45" customHeight="1" x14ac:dyDescent="0.5">
      <c r="A55" s="55">
        <v>42</v>
      </c>
      <c r="B55" s="171" t="s">
        <v>200</v>
      </c>
      <c r="C55" s="62">
        <f>VLOOKUP(B55,'Часть 3-1 (3)'!B51:E150,2,0)</f>
        <v>122.48759556</v>
      </c>
      <c r="D55" s="62">
        <f>VLOOKUP(B55,'Часть 3-1 (3)'!B51:E150,3,0)</f>
        <v>122.48759556</v>
      </c>
      <c r="E55" s="163">
        <f t="shared" si="1"/>
        <v>1</v>
      </c>
      <c r="F55" s="62">
        <f>VLOOKUP(B55,'Часть 3-1 (3)'!B57:K150,10,0)</f>
        <v>80.926020550000004</v>
      </c>
      <c r="G55" s="163">
        <f t="shared" si="2"/>
        <v>0.66068747761775404</v>
      </c>
      <c r="H55" s="168">
        <f t="shared" si="3"/>
        <v>0.66068747761775404</v>
      </c>
      <c r="I55" s="62">
        <v>2.4499999999999997</v>
      </c>
      <c r="J55" s="62">
        <v>1.46</v>
      </c>
      <c r="K55" s="163">
        <f t="shared" si="4"/>
        <v>0.59591836734693882</v>
      </c>
      <c r="L55" s="62">
        <v>0.13999999999999999</v>
      </c>
      <c r="M55" s="62">
        <v>0.08</v>
      </c>
      <c r="N55" s="163">
        <f t="shared" si="6"/>
        <v>0.57142857142857151</v>
      </c>
    </row>
    <row r="56" spans="1:14" ht="45" customHeight="1" x14ac:dyDescent="0.5">
      <c r="A56" s="55">
        <v>43</v>
      </c>
      <c r="B56" s="58" t="s">
        <v>201</v>
      </c>
      <c r="C56" s="62">
        <f>VLOOKUP(B56,'Часть 3-1 (3)'!B52:E151,2,0)</f>
        <v>180.04990950999999</v>
      </c>
      <c r="D56" s="62">
        <f>VLOOKUP(B56,'Часть 3-1 (3)'!B52:E151,3,0)</f>
        <v>123.58780688</v>
      </c>
      <c r="E56" s="163">
        <f t="shared" si="1"/>
        <v>0.68640860312754515</v>
      </c>
      <c r="F56" s="62">
        <f>VLOOKUP(B56,'Часть 3-1 (3)'!B58:K151,10,0)</f>
        <v>26.114238950000001</v>
      </c>
      <c r="G56" s="163">
        <f t="shared" si="2"/>
        <v>0.14503888961160302</v>
      </c>
      <c r="H56" s="168">
        <f t="shared" si="3"/>
        <v>0.21130109522338342</v>
      </c>
      <c r="I56" s="62">
        <v>4</v>
      </c>
      <c r="J56" s="62">
        <v>1.6</v>
      </c>
      <c r="K56" s="163">
        <f t="shared" si="4"/>
        <v>0.4</v>
      </c>
      <c r="L56" s="62">
        <v>0.22</v>
      </c>
      <c r="M56" s="62">
        <v>0.15</v>
      </c>
      <c r="N56" s="163">
        <f t="shared" si="6"/>
        <v>0.68181818181818177</v>
      </c>
    </row>
    <row r="57" spans="1:14" ht="45" customHeight="1" x14ac:dyDescent="0.5">
      <c r="A57" s="56">
        <v>44</v>
      </c>
      <c r="B57" s="171" t="s">
        <v>202</v>
      </c>
      <c r="C57" s="62">
        <f>VLOOKUP(B57,'Часть 3-1 (3)'!B53:E152,2,0)</f>
        <v>383.19464354000002</v>
      </c>
      <c r="D57" s="62">
        <f>VLOOKUP(B57,'Часть 3-1 (3)'!B53:E152,3,0)</f>
        <v>383.19464354000002</v>
      </c>
      <c r="E57" s="163">
        <f t="shared" si="1"/>
        <v>1</v>
      </c>
      <c r="F57" s="62">
        <f>VLOOKUP(B57,'Часть 3-1 (3)'!B59:K152,10,0)</f>
        <v>221.23862126</v>
      </c>
      <c r="G57" s="163">
        <f t="shared" si="2"/>
        <v>0.57735311541980328</v>
      </c>
      <c r="H57" s="168">
        <f t="shared" si="3"/>
        <v>0.57735311541980328</v>
      </c>
      <c r="I57" s="62">
        <v>5.81</v>
      </c>
      <c r="J57" s="62">
        <v>5.87</v>
      </c>
      <c r="K57" s="163">
        <f t="shared" si="4"/>
        <v>1.0103270223752152</v>
      </c>
      <c r="L57" s="62">
        <v>0.32</v>
      </c>
      <c r="M57" s="62">
        <v>0.36000000000000004</v>
      </c>
      <c r="N57" s="163">
        <f t="shared" si="6"/>
        <v>1.125</v>
      </c>
    </row>
    <row r="58" spans="1:14" ht="45" customHeight="1" x14ac:dyDescent="0.5">
      <c r="A58" s="57"/>
      <c r="B58" s="59" t="s">
        <v>203</v>
      </c>
      <c r="C58" s="61">
        <f>VLOOKUP(B58,'Часть 3-1 (3)'!B54:E153,2,0)</f>
        <v>12596.182039520003</v>
      </c>
      <c r="D58" s="61">
        <f>VLOOKUP(B58,'Часть 3-1 (3)'!B54:E153,3,0)</f>
        <v>9544.2891396799987</v>
      </c>
      <c r="E58" s="162">
        <f t="shared" si="1"/>
        <v>0.75771286170167951</v>
      </c>
      <c r="F58" s="61">
        <f>VLOOKUP(B58,'Часть 3-1 (3)'!B60:K153,10,0)</f>
        <v>4985.2583503000014</v>
      </c>
      <c r="G58" s="162">
        <f t="shared" si="2"/>
        <v>0.39577534959870841</v>
      </c>
      <c r="H58" s="168">
        <f t="shared" si="3"/>
        <v>0.52232893171414829</v>
      </c>
      <c r="I58" s="61">
        <v>221.8</v>
      </c>
      <c r="J58" s="61">
        <v>219.32999999999998</v>
      </c>
      <c r="K58" s="162">
        <f t="shared" si="4"/>
        <v>0.98886384129846694</v>
      </c>
      <c r="L58" s="61">
        <v>12.200000000000001</v>
      </c>
      <c r="M58" s="61">
        <v>14.040000000000001</v>
      </c>
      <c r="N58" s="162">
        <f t="shared" si="6"/>
        <v>1.1508196721311474</v>
      </c>
    </row>
    <row r="59" spans="1:14" ht="45" customHeight="1" x14ac:dyDescent="0.5">
      <c r="A59" s="56">
        <v>45</v>
      </c>
      <c r="B59" s="58" t="s">
        <v>204</v>
      </c>
      <c r="C59" s="62">
        <f>VLOOKUP(B59,'Часть 3-1 (3)'!B55:E154,2,0)</f>
        <v>805.81835775000002</v>
      </c>
      <c r="D59" s="62">
        <f>VLOOKUP(B59,'Часть 3-1 (3)'!B55:E154,3,0)</f>
        <v>677.53444522999996</v>
      </c>
      <c r="E59" s="163">
        <f t="shared" si="1"/>
        <v>0.84080294115141108</v>
      </c>
      <c r="F59" s="62">
        <f>VLOOKUP(B59,'Часть 3-1 (3)'!B61:K154,10,0)</f>
        <v>218.98740846000001</v>
      </c>
      <c r="G59" s="163">
        <f t="shared" si="2"/>
        <v>0.27175778058898409</v>
      </c>
      <c r="H59" s="168">
        <f t="shared" si="3"/>
        <v>0.3232122145253607</v>
      </c>
      <c r="I59" s="62">
        <v>16.5</v>
      </c>
      <c r="J59" s="62">
        <v>3.28</v>
      </c>
      <c r="K59" s="163">
        <f t="shared" si="4"/>
        <v>0.19878787878787876</v>
      </c>
      <c r="L59" s="62">
        <v>0.91</v>
      </c>
      <c r="M59" s="62">
        <v>0.19999999999999998</v>
      </c>
      <c r="N59" s="163">
        <f t="shared" si="6"/>
        <v>0.21978021978021975</v>
      </c>
    </row>
    <row r="60" spans="1:14" ht="45" customHeight="1" x14ac:dyDescent="0.5">
      <c r="A60" s="55">
        <v>46</v>
      </c>
      <c r="B60" s="58" t="s">
        <v>205</v>
      </c>
      <c r="C60" s="62">
        <f>VLOOKUP(B60,'Часть 3-1 (3)'!B56:E155,2,0)</f>
        <v>1943.5360149200001</v>
      </c>
      <c r="D60" s="62">
        <f>VLOOKUP(B60,'Часть 3-1 (3)'!B56:E155,3,0)</f>
        <v>1266.8799505299999</v>
      </c>
      <c r="E60" s="163">
        <f t="shared" si="1"/>
        <v>0.65184279622528485</v>
      </c>
      <c r="F60" s="62">
        <f>VLOOKUP(B60,'Часть 3-1 (3)'!B62:K155,10,0)</f>
        <v>565.51815881000005</v>
      </c>
      <c r="G60" s="163">
        <f t="shared" si="2"/>
        <v>0.2909738509956441</v>
      </c>
      <c r="H60" s="168">
        <f t="shared" si="3"/>
        <v>0.44638654086633484</v>
      </c>
      <c r="I60" s="62">
        <v>25.15</v>
      </c>
      <c r="J60" s="62">
        <v>16.420000000000002</v>
      </c>
      <c r="K60" s="163">
        <f t="shared" si="4"/>
        <v>0.65288270377733604</v>
      </c>
      <c r="L60" s="62">
        <v>1.38</v>
      </c>
      <c r="M60" s="62">
        <v>1.07</v>
      </c>
      <c r="N60" s="163">
        <f t="shared" si="6"/>
        <v>0.77536231884057982</v>
      </c>
    </row>
    <row r="61" spans="1:14" ht="45" customHeight="1" x14ac:dyDescent="0.5">
      <c r="A61" s="56">
        <v>47</v>
      </c>
      <c r="B61" s="58" t="s">
        <v>206</v>
      </c>
      <c r="C61" s="62">
        <f>VLOOKUP(B61,'Часть 3-1 (3)'!B57:E156,2,0)</f>
        <v>620.08089784000003</v>
      </c>
      <c r="D61" s="62">
        <f>VLOOKUP(B61,'Часть 3-1 (3)'!B57:E156,3,0)</f>
        <v>456.62115771999999</v>
      </c>
      <c r="E61" s="163">
        <f t="shared" si="1"/>
        <v>0.73638965385097588</v>
      </c>
      <c r="F61" s="62">
        <f>VLOOKUP(B61,'Часть 3-1 (3)'!B63:K156,10,0)</f>
        <v>256.92920745999999</v>
      </c>
      <c r="G61" s="163">
        <f t="shared" si="2"/>
        <v>0.41434788324393057</v>
      </c>
      <c r="H61" s="168">
        <f t="shared" si="3"/>
        <v>0.56267477561245405</v>
      </c>
      <c r="I61" s="62">
        <v>13.43</v>
      </c>
      <c r="J61" s="62">
        <v>9.3999999999999986</v>
      </c>
      <c r="K61" s="163">
        <f t="shared" si="4"/>
        <v>0.69992553983618755</v>
      </c>
      <c r="L61" s="62">
        <v>0.73</v>
      </c>
      <c r="M61" s="62">
        <v>0.5</v>
      </c>
      <c r="N61" s="163">
        <f t="shared" si="6"/>
        <v>0.68493150684931503</v>
      </c>
    </row>
    <row r="62" spans="1:14" ht="45" customHeight="1" x14ac:dyDescent="0.5">
      <c r="A62" s="55">
        <v>48</v>
      </c>
      <c r="B62" s="58" t="s">
        <v>207</v>
      </c>
      <c r="C62" s="62">
        <f>VLOOKUP(B62,'Часть 3-1 (3)'!B58:E157,2,0)</f>
        <v>423.50230324</v>
      </c>
      <c r="D62" s="62">
        <f>VLOOKUP(B62,'Часть 3-1 (3)'!B58:E157,3,0)</f>
        <v>325.09124197</v>
      </c>
      <c r="E62" s="163">
        <f t="shared" si="1"/>
        <v>0.76762567637269696</v>
      </c>
      <c r="F62" s="62">
        <f>VLOOKUP(B62,'Часть 3-1 (3)'!B64:K157,10,0)</f>
        <v>138.77540098</v>
      </c>
      <c r="G62" s="163">
        <f t="shared" si="2"/>
        <v>0.32768511509453485</v>
      </c>
      <c r="H62" s="168">
        <f t="shared" si="3"/>
        <v>0.42688138917260171</v>
      </c>
      <c r="I62" s="62">
        <v>8.17</v>
      </c>
      <c r="J62" s="62">
        <v>2.25</v>
      </c>
      <c r="K62" s="163">
        <f t="shared" si="4"/>
        <v>0.27539779681762544</v>
      </c>
      <c r="L62" s="62">
        <v>0.45</v>
      </c>
      <c r="M62" s="62">
        <v>0.15</v>
      </c>
      <c r="N62" s="163">
        <f t="shared" si="6"/>
        <v>0.33333333333333331</v>
      </c>
    </row>
    <row r="63" spans="1:14" ht="45" customHeight="1" x14ac:dyDescent="0.5">
      <c r="A63" s="56">
        <v>49</v>
      </c>
      <c r="B63" s="171" t="s">
        <v>208</v>
      </c>
      <c r="C63" s="62">
        <f>VLOOKUP(B63,'Часть 3-1 (3)'!B59:E158,2,0)</f>
        <v>3424.1909140399998</v>
      </c>
      <c r="D63" s="62">
        <f>VLOOKUP(B63,'Часть 3-1 (3)'!B59:E158,3,0)</f>
        <v>3028.6888293100001</v>
      </c>
      <c r="E63" s="163">
        <f t="shared" si="1"/>
        <v>0.88449765370606326</v>
      </c>
      <c r="F63" s="62">
        <f>VLOOKUP(B63,'Часть 3-1 (3)'!B65:K158,10,0)</f>
        <v>1883.8505385999999</v>
      </c>
      <c r="G63" s="163">
        <f t="shared" si="2"/>
        <v>0.55015931818397257</v>
      </c>
      <c r="H63" s="168">
        <f t="shared" si="3"/>
        <v>0.62200200970437136</v>
      </c>
      <c r="I63" s="62">
        <v>55.11</v>
      </c>
      <c r="J63" s="62">
        <v>125.87</v>
      </c>
      <c r="K63" s="163">
        <f t="shared" si="4"/>
        <v>2.2839774995463618</v>
      </c>
      <c r="L63" s="62">
        <v>3.0300000000000002</v>
      </c>
      <c r="M63" s="62">
        <v>7.8000000000000007</v>
      </c>
      <c r="N63" s="163">
        <f t="shared" si="6"/>
        <v>2.5742574257425743</v>
      </c>
    </row>
    <row r="64" spans="1:14" ht="45" customHeight="1" x14ac:dyDescent="0.5">
      <c r="A64" s="56">
        <v>50</v>
      </c>
      <c r="B64" s="171" t="s">
        <v>209</v>
      </c>
      <c r="C64" s="62">
        <f>VLOOKUP(B64,'Часть 3-1 (3)'!B60:E159,2,0)</f>
        <v>339.51093687000002</v>
      </c>
      <c r="D64" s="62">
        <f>VLOOKUP(B64,'Часть 3-1 (3)'!B60:E159,3,0)</f>
        <v>281.11727149000001</v>
      </c>
      <c r="E64" s="163">
        <f t="shared" si="1"/>
        <v>0.82800652633361504</v>
      </c>
      <c r="F64" s="62">
        <f>VLOOKUP(B64,'Часть 3-1 (3)'!B66:K159,10,0)</f>
        <v>177.46457627999999</v>
      </c>
      <c r="G64" s="163">
        <f t="shared" si="2"/>
        <v>0.52270650812039032</v>
      </c>
      <c r="H64" s="168">
        <f t="shared" si="3"/>
        <v>0.63128307748360035</v>
      </c>
      <c r="I64" s="62">
        <v>8.59</v>
      </c>
      <c r="J64" s="62">
        <v>15.360000000000001</v>
      </c>
      <c r="K64" s="163">
        <f t="shared" si="4"/>
        <v>1.7881257275902214</v>
      </c>
      <c r="L64" s="62">
        <v>0.47</v>
      </c>
      <c r="M64" s="62">
        <v>1.32</v>
      </c>
      <c r="N64" s="163">
        <f t="shared" si="6"/>
        <v>2.8085106382978728</v>
      </c>
    </row>
    <row r="65" spans="1:14" ht="45" customHeight="1" x14ac:dyDescent="0.5">
      <c r="A65" s="55">
        <v>51</v>
      </c>
      <c r="B65" s="58" t="s">
        <v>210</v>
      </c>
      <c r="C65" s="62">
        <f>VLOOKUP(B65,'Часть 3-1 (3)'!B61:E160,2,0)</f>
        <v>612.72043330999998</v>
      </c>
      <c r="D65" s="62">
        <f>VLOOKUP(B65,'Часть 3-1 (3)'!B61:E160,3,0)</f>
        <v>395.93878332000003</v>
      </c>
      <c r="E65" s="163">
        <f t="shared" si="1"/>
        <v>0.64619810568595581</v>
      </c>
      <c r="F65" s="62">
        <f>VLOOKUP(B65,'Часть 3-1 (3)'!B67:K160,10,0)</f>
        <v>187.90601823</v>
      </c>
      <c r="G65" s="163">
        <f t="shared" si="2"/>
        <v>0.30667496628912122</v>
      </c>
      <c r="H65" s="168">
        <f t="shared" si="3"/>
        <v>0.474583511760032</v>
      </c>
      <c r="I65" s="62">
        <v>12</v>
      </c>
      <c r="J65" s="62">
        <v>3.62</v>
      </c>
      <c r="K65" s="163">
        <f t="shared" si="4"/>
        <v>0.30166666666666669</v>
      </c>
      <c r="L65" s="62">
        <v>0.65999999999999992</v>
      </c>
      <c r="M65" s="62">
        <v>0.22</v>
      </c>
      <c r="N65" s="163">
        <f t="shared" si="6"/>
        <v>0.33333333333333337</v>
      </c>
    </row>
    <row r="66" spans="1:14" ht="45" customHeight="1" x14ac:dyDescent="0.5">
      <c r="A66" s="55">
        <v>52</v>
      </c>
      <c r="B66" s="58" t="s">
        <v>211</v>
      </c>
      <c r="C66" s="62">
        <f>VLOOKUP(B66,'Часть 3-1 (3)'!B62:E161,2,0)</f>
        <v>540.99256330000003</v>
      </c>
      <c r="D66" s="62">
        <f>VLOOKUP(B66,'Часть 3-1 (3)'!B62:E161,3,0)</f>
        <v>293.36144757</v>
      </c>
      <c r="E66" s="163">
        <f t="shared" si="1"/>
        <v>0.54226521300131147</v>
      </c>
      <c r="F66" s="62">
        <f>VLOOKUP(B66,'Часть 3-1 (3)'!B68:K161,10,0)</f>
        <v>83.934881599999997</v>
      </c>
      <c r="G66" s="163">
        <f t="shared" si="2"/>
        <v>0.15514978817454661</v>
      </c>
      <c r="H66" s="168">
        <f t="shared" si="3"/>
        <v>0.28611421949018029</v>
      </c>
      <c r="I66" s="62">
        <v>8.4499999999999993</v>
      </c>
      <c r="J66" s="62">
        <v>2.13</v>
      </c>
      <c r="K66" s="163">
        <f t="shared" si="4"/>
        <v>0.25207100591715975</v>
      </c>
      <c r="L66" s="62">
        <v>0.47</v>
      </c>
      <c r="M66" s="62">
        <v>0.15000000000000002</v>
      </c>
      <c r="N66" s="163">
        <f t="shared" si="6"/>
        <v>0.31914893617021284</v>
      </c>
    </row>
    <row r="67" spans="1:14" ht="45" customHeight="1" x14ac:dyDescent="0.5">
      <c r="A67" s="55">
        <v>53</v>
      </c>
      <c r="B67" s="171" t="s">
        <v>212</v>
      </c>
      <c r="C67" s="62">
        <f>VLOOKUP(B67,'Часть 3-1 (3)'!B63:E162,2,0)</f>
        <v>136.18009544</v>
      </c>
      <c r="D67" s="62">
        <f>VLOOKUP(B67,'Часть 3-1 (3)'!B63:E162,3,0)</f>
        <v>86.017678499999988</v>
      </c>
      <c r="E67" s="163">
        <f t="shared" si="1"/>
        <v>0.63164648418019931</v>
      </c>
      <c r="F67" s="62">
        <f>VLOOKUP(B67,'Часть 3-1 (3)'!B69:K162,10,0)</f>
        <v>64.519499999999994</v>
      </c>
      <c r="G67" s="163">
        <f t="shared" si="2"/>
        <v>0.47378069307071996</v>
      </c>
      <c r="H67" s="168">
        <f t="shared" si="3"/>
        <v>0.75007255630596914</v>
      </c>
      <c r="I67" s="62">
        <v>2.3200000000000003</v>
      </c>
      <c r="J67" s="62">
        <v>1.94</v>
      </c>
      <c r="K67" s="163">
        <f t="shared" si="4"/>
        <v>0.83620689655172398</v>
      </c>
      <c r="L67" s="62">
        <v>0.13</v>
      </c>
      <c r="M67" s="62">
        <v>0.18</v>
      </c>
      <c r="N67" s="163">
        <f t="shared" si="6"/>
        <v>1.3846153846153846</v>
      </c>
    </row>
    <row r="68" spans="1:14" ht="45" customHeight="1" x14ac:dyDescent="0.5">
      <c r="A68" s="55">
        <v>54</v>
      </c>
      <c r="B68" s="58" t="s">
        <v>213</v>
      </c>
      <c r="C68" s="62">
        <f>VLOOKUP(B68,'Часть 3-1 (3)'!B64:E163,2,0)</f>
        <v>1963.51979209</v>
      </c>
      <c r="D68" s="62">
        <f>VLOOKUP(B68,'Часть 3-1 (3)'!B64:E163,3,0)</f>
        <v>1523.0370863399999</v>
      </c>
      <c r="E68" s="163">
        <f t="shared" si="1"/>
        <v>0.77566678598072913</v>
      </c>
      <c r="F68" s="62">
        <f>VLOOKUP(B68,'Часть 3-1 (3)'!B70:K163,10,0)</f>
        <v>739.15102139999999</v>
      </c>
      <c r="G68" s="163">
        <f t="shared" si="2"/>
        <v>0.37644184916172224</v>
      </c>
      <c r="H68" s="168">
        <f t="shared" si="3"/>
        <v>0.48531386926121989</v>
      </c>
      <c r="I68" s="62">
        <v>37.49</v>
      </c>
      <c r="J68" s="62">
        <v>11.32</v>
      </c>
      <c r="K68" s="163">
        <f t="shared" si="4"/>
        <v>0.30194718591624431</v>
      </c>
      <c r="L68" s="62">
        <v>2.0700000000000003</v>
      </c>
      <c r="M68" s="62">
        <v>0.58000000000000007</v>
      </c>
      <c r="N68" s="163">
        <f t="shared" si="6"/>
        <v>0.28019323671497587</v>
      </c>
    </row>
    <row r="69" spans="1:14" ht="45" customHeight="1" x14ac:dyDescent="0.5">
      <c r="A69" s="55">
        <v>55</v>
      </c>
      <c r="B69" s="172" t="s">
        <v>214</v>
      </c>
      <c r="C69" s="62">
        <f>VLOOKUP(B69,'Часть 3-1 (3)'!B65:E164,2,0)</f>
        <v>816.73485556000003</v>
      </c>
      <c r="D69" s="62">
        <f>VLOOKUP(B69,'Часть 3-1 (3)'!B65:E164,3,0)</f>
        <v>627.90356466999992</v>
      </c>
      <c r="E69" s="163">
        <f t="shared" si="1"/>
        <v>0.76879731579408772</v>
      </c>
      <c r="F69" s="62">
        <f>VLOOKUP(B69,'Часть 3-1 (3)'!B71:K164,10,0)</f>
        <v>266.24138348000002</v>
      </c>
      <c r="G69" s="163">
        <f t="shared" si="2"/>
        <v>0.325982638879113</v>
      </c>
      <c r="H69" s="168">
        <f t="shared" si="3"/>
        <v>0.42401635929543646</v>
      </c>
      <c r="I69" s="62">
        <v>16.78</v>
      </c>
      <c r="J69" s="62">
        <v>12.76</v>
      </c>
      <c r="K69" s="163">
        <f t="shared" si="4"/>
        <v>0.76042908224076278</v>
      </c>
      <c r="L69" s="62">
        <v>0.92</v>
      </c>
      <c r="M69" s="62">
        <v>0.85</v>
      </c>
      <c r="N69" s="163">
        <f t="shared" si="6"/>
        <v>0.92391304347826075</v>
      </c>
    </row>
    <row r="70" spans="1:14" ht="45" customHeight="1" x14ac:dyDescent="0.5">
      <c r="A70" s="55">
        <v>56</v>
      </c>
      <c r="B70" s="58" t="s">
        <v>215</v>
      </c>
      <c r="C70" s="62">
        <f>VLOOKUP(B70,'Часть 3-1 (3)'!B66:E165,2,0)</f>
        <v>611.11035017999995</v>
      </c>
      <c r="D70" s="62">
        <f>VLOOKUP(B70,'Часть 3-1 (3)'!B66:E165,3,0)</f>
        <v>339.82818424000004</v>
      </c>
      <c r="E70" s="163">
        <f t="shared" si="1"/>
        <v>0.5560831757143454</v>
      </c>
      <c r="F70" s="62">
        <f>VLOOKUP(B70,'Часть 3-1 (3)'!B72:K165,10,0)</f>
        <v>235.45039374000001</v>
      </c>
      <c r="G70" s="163">
        <f t="shared" si="2"/>
        <v>0.38528294222254472</v>
      </c>
      <c r="H70" s="168">
        <f t="shared" si="3"/>
        <v>0.69285128385265327</v>
      </c>
      <c r="I70" s="62">
        <v>9.07</v>
      </c>
      <c r="J70" s="62">
        <v>6.72</v>
      </c>
      <c r="K70" s="163">
        <f t="shared" si="4"/>
        <v>0.74090407938257985</v>
      </c>
      <c r="L70" s="62">
        <v>0.49</v>
      </c>
      <c r="M70" s="62">
        <v>0.43</v>
      </c>
      <c r="N70" s="163">
        <f t="shared" si="6"/>
        <v>0.87755102040816324</v>
      </c>
    </row>
    <row r="71" spans="1:14" ht="45" customHeight="1" x14ac:dyDescent="0.5">
      <c r="A71" s="55">
        <v>57</v>
      </c>
      <c r="B71" s="58" t="s">
        <v>216</v>
      </c>
      <c r="C71" s="62">
        <f>VLOOKUP(B71,'Часть 3-1 (3)'!B67:E166,2,0)</f>
        <v>265.02536859000003</v>
      </c>
      <c r="D71" s="62">
        <f>VLOOKUP(B71,'Часть 3-1 (3)'!B67:E166,3,0)</f>
        <v>169.02183837999999</v>
      </c>
      <c r="E71" s="163">
        <f t="shared" si="1"/>
        <v>0.63775720520355328</v>
      </c>
      <c r="F71" s="62">
        <f>VLOOKUP(B71,'Часть 3-1 (3)'!B73:K166,10,0)</f>
        <v>96.998514150000005</v>
      </c>
      <c r="G71" s="163">
        <f t="shared" si="2"/>
        <v>0.36599709177297213</v>
      </c>
      <c r="H71" s="168">
        <f t="shared" si="3"/>
        <v>0.57388154737688402</v>
      </c>
      <c r="I71" s="62">
        <v>5.24</v>
      </c>
      <c r="J71" s="62">
        <v>5.57</v>
      </c>
      <c r="K71" s="163">
        <f t="shared" si="4"/>
        <v>1.0629770992366412</v>
      </c>
      <c r="L71" s="62">
        <v>0.28999999999999998</v>
      </c>
      <c r="M71" s="62">
        <v>0.42000000000000004</v>
      </c>
      <c r="N71" s="163">
        <f t="shared" si="6"/>
        <v>1.4482758620689657</v>
      </c>
    </row>
    <row r="72" spans="1:14" ht="45" customHeight="1" x14ac:dyDescent="0.5">
      <c r="A72" s="55">
        <v>58</v>
      </c>
      <c r="B72" s="171" t="s">
        <v>217</v>
      </c>
      <c r="C72" s="62">
        <f>VLOOKUP(B72,'Часть 3-1 (3)'!B68:E167,2,0)</f>
        <v>93.259156390000001</v>
      </c>
      <c r="D72" s="62">
        <f>VLOOKUP(B72,'Часть 3-1 (3)'!B68:E167,3,0)</f>
        <v>73.247660409999995</v>
      </c>
      <c r="E72" s="163">
        <f t="shared" si="1"/>
        <v>0.78542057686739053</v>
      </c>
      <c r="F72" s="62">
        <f>VLOOKUP(B72,'Часть 3-1 (3)'!B74:K167,10,0)</f>
        <v>69.531347109999999</v>
      </c>
      <c r="G72" s="163">
        <f t="shared" si="2"/>
        <v>0.74557126400787077</v>
      </c>
      <c r="H72" s="168">
        <f t="shared" si="3"/>
        <v>0.94926372693410099</v>
      </c>
      <c r="I72" s="62">
        <v>3.5</v>
      </c>
      <c r="J72" s="62">
        <v>2.69</v>
      </c>
      <c r="K72" s="163">
        <f t="shared" si="4"/>
        <v>0.76857142857142857</v>
      </c>
      <c r="L72" s="62">
        <v>0.2</v>
      </c>
      <c r="M72" s="62">
        <v>0.16999999999999998</v>
      </c>
      <c r="N72" s="163">
        <f t="shared" si="6"/>
        <v>0.84999999999999987</v>
      </c>
    </row>
    <row r="73" spans="1:14" ht="45" customHeight="1" x14ac:dyDescent="0.5">
      <c r="A73" s="57"/>
      <c r="B73" s="59" t="s">
        <v>218</v>
      </c>
      <c r="C73" s="61">
        <f>VLOOKUP(B73,'Часть 3-1 (3)'!B69:E168,2,0)</f>
        <v>6020.3409678399994</v>
      </c>
      <c r="D73" s="61">
        <f>VLOOKUP(B73,'Часть 3-1 (3)'!B69:E168,3,0)</f>
        <v>4541.8935587300002</v>
      </c>
      <c r="E73" s="162">
        <f t="shared" si="1"/>
        <v>0.75442463856985797</v>
      </c>
      <c r="F73" s="61">
        <f>VLOOKUP(B73,'Часть 3-1 (3)'!B75:K168,10,0)</f>
        <v>2858.2797159499996</v>
      </c>
      <c r="G73" s="162">
        <f t="shared" si="2"/>
        <v>0.47477040440377316</v>
      </c>
      <c r="H73" s="168">
        <f t="shared" si="3"/>
        <v>0.62931455327835317</v>
      </c>
      <c r="I73" s="61">
        <v>182.28999999999996</v>
      </c>
      <c r="J73" s="61">
        <v>374.03</v>
      </c>
      <c r="K73" s="162">
        <f t="shared" si="4"/>
        <v>2.051840473970048</v>
      </c>
      <c r="L73" s="61">
        <v>10.040000000000001</v>
      </c>
      <c r="M73" s="61">
        <v>24.71</v>
      </c>
      <c r="N73" s="162">
        <f t="shared" si="6"/>
        <v>2.4611553784860556</v>
      </c>
    </row>
    <row r="74" spans="1:14" ht="45" customHeight="1" x14ac:dyDescent="0.5">
      <c r="A74" s="55">
        <v>59</v>
      </c>
      <c r="B74" s="172" t="s">
        <v>219</v>
      </c>
      <c r="C74" s="62">
        <f>VLOOKUP(B74,'Часть 3-1 (3)'!B70:E169,2,0)</f>
        <v>302.91352108000001</v>
      </c>
      <c r="D74" s="62">
        <f>VLOOKUP(B74,'Часть 3-1 (3)'!B70:E169,3,0)</f>
        <v>266.47245212000001</v>
      </c>
      <c r="E74" s="163">
        <f t="shared" ref="E74:E102" si="7">D74/C74</f>
        <v>0.87969811043734869</v>
      </c>
      <c r="F74" s="62">
        <f>VLOOKUP(B74,'Часть 3-1 (3)'!B76:K169,10,0)</f>
        <v>188.23233099000001</v>
      </c>
      <c r="G74" s="163">
        <f t="shared" ref="G74:G101" si="8">F74/C74</f>
        <v>0.62140617004774612</v>
      </c>
      <c r="H74" s="168">
        <f t="shared" ref="H74:H102" si="9">F74/D74</f>
        <v>0.70638570513560517</v>
      </c>
      <c r="I74" s="62">
        <v>6.9399999999999995</v>
      </c>
      <c r="J74" s="62">
        <v>2.92</v>
      </c>
      <c r="K74" s="163">
        <f t="shared" ref="K74:K102" si="10">J74/I74</f>
        <v>0.4207492795389049</v>
      </c>
      <c r="L74" s="62">
        <v>0.38</v>
      </c>
      <c r="M74" s="62">
        <v>0.19</v>
      </c>
      <c r="N74" s="163">
        <f t="shared" si="6"/>
        <v>0.5</v>
      </c>
    </row>
    <row r="75" spans="1:14" ht="45" customHeight="1" x14ac:dyDescent="0.5">
      <c r="A75" s="56">
        <v>60</v>
      </c>
      <c r="B75" s="171" t="s">
        <v>220</v>
      </c>
      <c r="C75" s="62">
        <f>VLOOKUP(B75,'Часть 3-1 (3)'!B71:E170,2,0)</f>
        <v>2531.5033618299999</v>
      </c>
      <c r="D75" s="62">
        <f>VLOOKUP(B75,'Часть 3-1 (3)'!B71:E170,3,0)</f>
        <v>2282.4131057999998</v>
      </c>
      <c r="E75" s="163">
        <f t="shared" si="7"/>
        <v>0.90160382175043408</v>
      </c>
      <c r="F75" s="62">
        <f>VLOOKUP(B75,'Часть 3-1 (3)'!B77:K170,10,0)</f>
        <v>1370.0444129099999</v>
      </c>
      <c r="G75" s="163">
        <f t="shared" si="8"/>
        <v>0.54119794331207516</v>
      </c>
      <c r="H75" s="168">
        <f t="shared" si="9"/>
        <v>0.60026136786039486</v>
      </c>
      <c r="I75" s="62">
        <v>42.08</v>
      </c>
      <c r="J75" s="62">
        <v>37.22</v>
      </c>
      <c r="K75" s="163">
        <f t="shared" si="10"/>
        <v>0.88450570342205326</v>
      </c>
      <c r="L75" s="62">
        <v>2.3199999999999998</v>
      </c>
      <c r="M75" s="62">
        <v>2.0499999999999998</v>
      </c>
      <c r="N75" s="163">
        <f t="shared" si="6"/>
        <v>0.88362068965517238</v>
      </c>
    </row>
    <row r="76" spans="1:14" ht="45" customHeight="1" x14ac:dyDescent="0.5">
      <c r="A76" s="56">
        <v>61</v>
      </c>
      <c r="B76" s="58" t="s">
        <v>221</v>
      </c>
      <c r="C76" s="62">
        <f>VLOOKUP(B76,'Часть 3-1 (3)'!B72:E171,2,0)</f>
        <v>316.94925209000002</v>
      </c>
      <c r="D76" s="62">
        <f>VLOOKUP(B76,'Часть 3-1 (3)'!B72:E171,3,0)</f>
        <v>268.16240653</v>
      </c>
      <c r="E76" s="163">
        <f t="shared" si="7"/>
        <v>0.84607363722017348</v>
      </c>
      <c r="F76" s="62">
        <f>VLOOKUP(B76,'Часть 3-1 (3)'!B78:K171,10,0)</f>
        <v>252.37072106000002</v>
      </c>
      <c r="G76" s="163">
        <f t="shared" si="8"/>
        <v>0.79624961849835052</v>
      </c>
      <c r="H76" s="168">
        <f t="shared" si="9"/>
        <v>0.94111148660118649</v>
      </c>
      <c r="I76" s="62">
        <v>22.72</v>
      </c>
      <c r="J76" s="62">
        <v>52.59</v>
      </c>
      <c r="K76" s="163">
        <f t="shared" si="10"/>
        <v>2.3147007042253525</v>
      </c>
      <c r="L76" s="62">
        <v>1.25</v>
      </c>
      <c r="M76" s="62">
        <v>3.1900000000000004</v>
      </c>
      <c r="N76" s="163">
        <f t="shared" si="6"/>
        <v>2.5520000000000005</v>
      </c>
    </row>
    <row r="77" spans="1:14" ht="45" customHeight="1" x14ac:dyDescent="0.5">
      <c r="A77" s="56">
        <v>62</v>
      </c>
      <c r="B77" s="58" t="s">
        <v>222</v>
      </c>
      <c r="C77" s="62">
        <f>VLOOKUP(B77,'Часть 3-1 (3)'!B73:E172,2,0)</f>
        <v>1439.7939452000001</v>
      </c>
      <c r="D77" s="62">
        <f>VLOOKUP(B77,'Часть 3-1 (3)'!B73:E172,3,0)</f>
        <v>646.76330712000004</v>
      </c>
      <c r="E77" s="163">
        <f t="shared" si="7"/>
        <v>0.44920546393196487</v>
      </c>
      <c r="F77" s="62">
        <f>VLOOKUP(B77,'Часть 3-1 (3)'!B79:K172,10,0)</f>
        <v>216.85497727000001</v>
      </c>
      <c r="G77" s="163">
        <f t="shared" si="8"/>
        <v>0.15061528630048304</v>
      </c>
      <c r="H77" s="168">
        <f t="shared" si="9"/>
        <v>0.33529264088224608</v>
      </c>
      <c r="I77" s="62">
        <v>46.09</v>
      </c>
      <c r="J77" s="62">
        <v>142.48000000000002</v>
      </c>
      <c r="K77" s="163">
        <f t="shared" si="10"/>
        <v>3.0913430245172488</v>
      </c>
      <c r="L77" s="62">
        <v>2.54</v>
      </c>
      <c r="M77" s="62">
        <v>9.7100000000000009</v>
      </c>
      <c r="N77" s="163">
        <f t="shared" si="6"/>
        <v>3.8228346456692917</v>
      </c>
    </row>
    <row r="78" spans="1:14" ht="45" customHeight="1" x14ac:dyDescent="0.5">
      <c r="A78" s="56">
        <v>63</v>
      </c>
      <c r="B78" s="171" t="s">
        <v>223</v>
      </c>
      <c r="C78" s="62">
        <f>VLOOKUP(B78,'Часть 3-1 (3)'!B74:E173,2,0)</f>
        <v>1045.01548637</v>
      </c>
      <c r="D78" s="62">
        <f>VLOOKUP(B78,'Часть 3-1 (3)'!B74:E173,3,0)</f>
        <v>855.7438414400001</v>
      </c>
      <c r="E78" s="163">
        <f t="shared" si="7"/>
        <v>0.81888149276384403</v>
      </c>
      <c r="F78" s="62">
        <f>VLOOKUP(B78,'Часть 3-1 (3)'!B80:K173,10,0)</f>
        <v>609.52137157999994</v>
      </c>
      <c r="G78" s="163">
        <f t="shared" si="8"/>
        <v>0.58326539609212236</v>
      </c>
      <c r="H78" s="168">
        <f t="shared" si="9"/>
        <v>0.71227082458966917</v>
      </c>
      <c r="I78" s="62">
        <v>22.47</v>
      </c>
      <c r="J78" s="62">
        <v>32.03</v>
      </c>
      <c r="K78" s="163">
        <f t="shared" si="10"/>
        <v>1.4254561637739209</v>
      </c>
      <c r="L78" s="62">
        <v>1.24</v>
      </c>
      <c r="M78" s="62">
        <v>2.06</v>
      </c>
      <c r="N78" s="163">
        <f t="shared" si="6"/>
        <v>1.6612903225806452</v>
      </c>
    </row>
    <row r="79" spans="1:14" ht="45" customHeight="1" x14ac:dyDescent="0.5">
      <c r="A79" s="56">
        <v>64</v>
      </c>
      <c r="B79" s="172" t="s">
        <v>224</v>
      </c>
      <c r="C79" s="62">
        <f>VLOOKUP(B79,'Часть 3-1 (3)'!B75:E174,2,0)</f>
        <v>384.16540127000002</v>
      </c>
      <c r="D79" s="62">
        <f>VLOOKUP(B79,'Часть 3-1 (3)'!B75:E174,3,0)</f>
        <v>222.33844572000001</v>
      </c>
      <c r="E79" s="163">
        <f t="shared" si="7"/>
        <v>0.57875707959378564</v>
      </c>
      <c r="F79" s="62">
        <f>VLOOKUP(B79,'Часть 3-1 (3)'!B81:K174,10,0)</f>
        <v>221.25590213999999</v>
      </c>
      <c r="G79" s="163">
        <f t="shared" si="8"/>
        <v>0.57593916945294199</v>
      </c>
      <c r="H79" s="168">
        <f t="shared" si="9"/>
        <v>0.9951311003524631</v>
      </c>
      <c r="I79" s="62">
        <v>41.989999999999995</v>
      </c>
      <c r="J79" s="62">
        <v>106.78999999999999</v>
      </c>
      <c r="K79" s="163">
        <f t="shared" si="10"/>
        <v>2.5432245772803048</v>
      </c>
      <c r="L79" s="62">
        <v>2.3099999999999996</v>
      </c>
      <c r="M79" s="62">
        <v>7.51</v>
      </c>
      <c r="N79" s="163">
        <f t="shared" si="6"/>
        <v>3.2510822510822517</v>
      </c>
    </row>
    <row r="80" spans="1:14" ht="45" customHeight="1" x14ac:dyDescent="0.5">
      <c r="A80" s="57"/>
      <c r="B80" s="59" t="s">
        <v>225</v>
      </c>
      <c r="C80" s="61">
        <f>VLOOKUP(B80,'Часть 3-1 (3)'!B76:E175,2,0)</f>
        <v>10952.425079339999</v>
      </c>
      <c r="D80" s="61">
        <f>VLOOKUP(B80,'Часть 3-1 (3)'!B76:E175,3,0)</f>
        <v>6272.224450069999</v>
      </c>
      <c r="E80" s="162">
        <f t="shared" si="7"/>
        <v>0.57267905551817455</v>
      </c>
      <c r="F80" s="61">
        <f>VLOOKUP(B80,'Часть 3-1 (3)'!B82:K175,10,0)</f>
        <v>5025.3853930099995</v>
      </c>
      <c r="G80" s="162">
        <f t="shared" si="8"/>
        <v>0.45883768723418039</v>
      </c>
      <c r="H80" s="168">
        <f t="shared" si="9"/>
        <v>0.80121262129800142</v>
      </c>
      <c r="I80" s="61">
        <v>170.26</v>
      </c>
      <c r="J80" s="61">
        <v>166.01</v>
      </c>
      <c r="K80" s="162">
        <f t="shared" si="10"/>
        <v>0.97503817690590866</v>
      </c>
      <c r="L80" s="61">
        <v>9.391</v>
      </c>
      <c r="M80" s="61">
        <v>9.673</v>
      </c>
      <c r="N80" s="162">
        <f t="shared" ref="N80:N102" si="11">M80/L80</f>
        <v>1.0300287509317432</v>
      </c>
    </row>
    <row r="81" spans="1:14" ht="45" customHeight="1" x14ac:dyDescent="0.5">
      <c r="A81" s="56">
        <v>65</v>
      </c>
      <c r="B81" s="58" t="s">
        <v>226</v>
      </c>
      <c r="C81" s="62">
        <f>VLOOKUP(B81,'Часть 3-1 (3)'!B77:E176,2,0)</f>
        <v>710.34565368999995</v>
      </c>
      <c r="D81" s="62">
        <f>VLOOKUP(B81,'Часть 3-1 (3)'!B77:E176,3,0)</f>
        <v>307.37234121</v>
      </c>
      <c r="E81" s="163">
        <f t="shared" si="7"/>
        <v>0.43270813246101669</v>
      </c>
      <c r="F81" s="62">
        <f>VLOOKUP(B81,'Часть 3-1 (3)'!B83:K176,10,0)</f>
        <v>278.90390675999998</v>
      </c>
      <c r="G81" s="163">
        <f t="shared" si="8"/>
        <v>0.39263125678490557</v>
      </c>
      <c r="H81" s="168">
        <f t="shared" si="9"/>
        <v>0.90738127465232765</v>
      </c>
      <c r="I81" s="62">
        <v>14.33</v>
      </c>
      <c r="J81" s="62">
        <v>16.48</v>
      </c>
      <c r="K81" s="163">
        <f t="shared" si="10"/>
        <v>1.1500348918353105</v>
      </c>
      <c r="L81" s="62">
        <v>0.78999999999999992</v>
      </c>
      <c r="M81" s="62">
        <v>1.08</v>
      </c>
      <c r="N81" s="163">
        <f t="shared" si="11"/>
        <v>1.3670886075949369</v>
      </c>
    </row>
    <row r="82" spans="1:14" ht="45" customHeight="1" x14ac:dyDescent="0.5">
      <c r="A82" s="55">
        <v>66</v>
      </c>
      <c r="B82" s="58" t="s">
        <v>227</v>
      </c>
      <c r="C82" s="62">
        <f>VLOOKUP(B82,'Часть 3-1 (3)'!B78:E177,2,0)</f>
        <v>2345.9722330200002</v>
      </c>
      <c r="D82" s="62">
        <f>VLOOKUP(B82,'Часть 3-1 (3)'!B78:E177,3,0)</f>
        <v>717.97371537000004</v>
      </c>
      <c r="E82" s="163">
        <f t="shared" si="7"/>
        <v>0.30604527422123118</v>
      </c>
      <c r="F82" s="62">
        <f>VLOOKUP(B82,'Часть 3-1 (3)'!B84:K177,10,0)</f>
        <v>717.62955609999995</v>
      </c>
      <c r="G82" s="163">
        <f t="shared" si="8"/>
        <v>0.30589857202878579</v>
      </c>
      <c r="H82" s="168">
        <f t="shared" si="9"/>
        <v>0.99952065199236062</v>
      </c>
      <c r="I82" s="62">
        <v>26.520000000000003</v>
      </c>
      <c r="J82" s="62">
        <v>34.94</v>
      </c>
      <c r="K82" s="163">
        <f t="shared" si="10"/>
        <v>1.3174962292609349</v>
      </c>
      <c r="L82" s="62">
        <v>1.46</v>
      </c>
      <c r="M82" s="62">
        <v>2.0299999999999998</v>
      </c>
      <c r="N82" s="163">
        <f t="shared" si="11"/>
        <v>1.3904109589041096</v>
      </c>
    </row>
    <row r="83" spans="1:14" ht="45" customHeight="1" x14ac:dyDescent="0.5">
      <c r="A83" s="56">
        <v>67</v>
      </c>
      <c r="B83" s="171" t="s">
        <v>228</v>
      </c>
      <c r="C83" s="62">
        <f>VLOOKUP(B83,'Часть 3-1 (3)'!B79:E178,2,0)</f>
        <v>2961.5693649099999</v>
      </c>
      <c r="D83" s="62">
        <f>VLOOKUP(B83,'Часть 3-1 (3)'!B79:E178,3,0)</f>
        <v>2077.6245818699999</v>
      </c>
      <c r="E83" s="163">
        <f t="shared" si="7"/>
        <v>0.70152825271851693</v>
      </c>
      <c r="F83" s="62">
        <f>VLOOKUP(B83,'Часть 3-1 (3)'!B85:K178,10,0)</f>
        <v>1919.4924715900002</v>
      </c>
      <c r="G83" s="163">
        <f t="shared" si="8"/>
        <v>0.64813355187050714</v>
      </c>
      <c r="H83" s="168">
        <f t="shared" si="9"/>
        <v>0.92388802497818423</v>
      </c>
      <c r="I83" s="62">
        <v>52.33</v>
      </c>
      <c r="J83" s="62">
        <v>52.78</v>
      </c>
      <c r="K83" s="163">
        <f t="shared" si="10"/>
        <v>1.0085992738390981</v>
      </c>
      <c r="L83" s="62">
        <v>2.88</v>
      </c>
      <c r="M83" s="62">
        <v>2.8</v>
      </c>
      <c r="N83" s="163">
        <f t="shared" si="11"/>
        <v>0.97222222222222221</v>
      </c>
    </row>
    <row r="84" spans="1:14" ht="45" customHeight="1" x14ac:dyDescent="0.5">
      <c r="A84" s="56">
        <v>68</v>
      </c>
      <c r="B84" s="171" t="s">
        <v>229</v>
      </c>
      <c r="C84" s="62">
        <f>VLOOKUP(B84,'Часть 3-1 (3)'!B80:E179,2,0)</f>
        <v>2439.69827764</v>
      </c>
      <c r="D84" s="62">
        <f>VLOOKUP(B84,'Часть 3-1 (3)'!B80:E179,3,0)</f>
        <v>1505.34249757</v>
      </c>
      <c r="E84" s="163">
        <f t="shared" si="7"/>
        <v>0.61701994519837389</v>
      </c>
      <c r="F84" s="62">
        <f>VLOOKUP(B84,'Часть 3-1 (3)'!B86:K179,10,0)</f>
        <v>982.12425422999991</v>
      </c>
      <c r="G84" s="163">
        <f t="shared" si="8"/>
        <v>0.40255971946663865</v>
      </c>
      <c r="H84" s="168">
        <f t="shared" si="9"/>
        <v>0.65242578072126078</v>
      </c>
      <c r="I84" s="62">
        <v>37.47</v>
      </c>
      <c r="J84" s="62">
        <v>22.310000000000002</v>
      </c>
      <c r="K84" s="163">
        <f t="shared" si="10"/>
        <v>0.59540966106218318</v>
      </c>
      <c r="L84" s="62">
        <v>2.0700000000000003</v>
      </c>
      <c r="M84" s="62">
        <v>1.1600000000000001</v>
      </c>
      <c r="N84" s="163">
        <f t="shared" si="11"/>
        <v>0.56038647342995174</v>
      </c>
    </row>
    <row r="85" spans="1:14" ht="45" customHeight="1" x14ac:dyDescent="0.5">
      <c r="A85" s="56">
        <v>69</v>
      </c>
      <c r="B85" s="171" t="s">
        <v>230</v>
      </c>
      <c r="C85" s="62">
        <f>VLOOKUP(B85,'Часть 3-1 (3)'!B81:E180,2,0)</f>
        <v>761.35105135000003</v>
      </c>
      <c r="D85" s="62">
        <f>VLOOKUP(B85,'Часть 3-1 (3)'!B81:E180,3,0)</f>
        <v>572.14057173999993</v>
      </c>
      <c r="E85" s="163">
        <f t="shared" si="7"/>
        <v>0.75148063528053322</v>
      </c>
      <c r="F85" s="62">
        <f>VLOOKUP(B85,'Часть 3-1 (3)'!B87:K180,10,0)</f>
        <v>429.73524133000001</v>
      </c>
      <c r="G85" s="163">
        <f t="shared" si="8"/>
        <v>0.56443770658490466</v>
      </c>
      <c r="H85" s="168">
        <f t="shared" si="9"/>
        <v>0.75110080032095028</v>
      </c>
      <c r="I85" s="62">
        <v>13.7</v>
      </c>
      <c r="J85" s="62">
        <v>23.509999999999998</v>
      </c>
      <c r="K85" s="163">
        <f t="shared" si="10"/>
        <v>1.7160583941605838</v>
      </c>
      <c r="L85" s="62">
        <v>0.76</v>
      </c>
      <c r="M85" s="62">
        <v>1.5299999999999998</v>
      </c>
      <c r="N85" s="163">
        <f t="shared" si="11"/>
        <v>2.013157894736842</v>
      </c>
    </row>
    <row r="86" spans="1:14" ht="45" customHeight="1" x14ac:dyDescent="0.5">
      <c r="A86" s="55">
        <v>70</v>
      </c>
      <c r="B86" s="58" t="s">
        <v>231</v>
      </c>
      <c r="C86" s="62">
        <f>VLOOKUP(B86,'Часть 3-1 (3)'!B82:E181,2,0)</f>
        <v>494.32034848000001</v>
      </c>
      <c r="D86" s="62">
        <f>VLOOKUP(B86,'Часть 3-1 (3)'!B82:E181,3,0)</f>
        <v>300.48182536000002</v>
      </c>
      <c r="E86" s="163">
        <f t="shared" si="7"/>
        <v>0.60786861452084728</v>
      </c>
      <c r="F86" s="62">
        <f>VLOOKUP(B86,'Часть 3-1 (3)'!B88:K181,10,0)</f>
        <v>104.64286611999999</v>
      </c>
      <c r="G86" s="163">
        <f t="shared" si="8"/>
        <v>0.21169038750229358</v>
      </c>
      <c r="H86" s="168">
        <f t="shared" si="9"/>
        <v>0.34825023441810465</v>
      </c>
      <c r="I86" s="62">
        <v>7.58</v>
      </c>
      <c r="J86" s="62">
        <v>4.3499999999999996</v>
      </c>
      <c r="K86" s="163">
        <f t="shared" si="10"/>
        <v>0.57387862796833766</v>
      </c>
      <c r="L86" s="62">
        <v>0.41</v>
      </c>
      <c r="M86" s="62">
        <v>0.27</v>
      </c>
      <c r="N86" s="163">
        <f t="shared" si="11"/>
        <v>0.65853658536585369</v>
      </c>
    </row>
    <row r="87" spans="1:14" ht="45" customHeight="1" x14ac:dyDescent="0.5">
      <c r="A87" s="55">
        <v>71</v>
      </c>
      <c r="B87" s="58" t="s">
        <v>232</v>
      </c>
      <c r="C87" s="62">
        <f>VLOOKUP(B87,'Часть 3-1 (3)'!B83:E182,2,0)</f>
        <v>57.30451334</v>
      </c>
      <c r="D87" s="62">
        <f>VLOOKUP(B87,'Часть 3-1 (3)'!B83:E182,3,0)</f>
        <v>38.570837900000001</v>
      </c>
      <c r="E87" s="163">
        <f t="shared" si="7"/>
        <v>0.67308551546631112</v>
      </c>
      <c r="F87" s="62">
        <f>VLOOKUP(B87,'Часть 3-1 (3)'!B89:K182,10,0)</f>
        <v>19.078142629999999</v>
      </c>
      <c r="G87" s="163">
        <f t="shared" si="8"/>
        <v>0.33292565485732817</v>
      </c>
      <c r="H87" s="168">
        <f t="shared" si="9"/>
        <v>0.49462608718697287</v>
      </c>
      <c r="I87" s="62">
        <v>1.1299999999999999</v>
      </c>
      <c r="J87" s="62">
        <v>0.22</v>
      </c>
      <c r="K87" s="163">
        <f t="shared" si="10"/>
        <v>0.19469026548672569</v>
      </c>
      <c r="L87" s="62">
        <v>6.0000000000000005E-2</v>
      </c>
      <c r="M87" s="62">
        <v>0.01</v>
      </c>
      <c r="N87" s="163">
        <f t="shared" si="11"/>
        <v>0.16666666666666666</v>
      </c>
    </row>
    <row r="88" spans="1:14" ht="45" customHeight="1" x14ac:dyDescent="0.5">
      <c r="A88" s="55">
        <v>72</v>
      </c>
      <c r="B88" s="58" t="s">
        <v>233</v>
      </c>
      <c r="C88" s="62">
        <f>VLOOKUP(B88,'Часть 3-1 (3)'!B84:E183,2,0)</f>
        <v>65.839673099999999</v>
      </c>
      <c r="D88" s="62">
        <f>VLOOKUP(B88,'Часть 3-1 (3)'!B84:E183,3,0)</f>
        <v>4.0099</v>
      </c>
      <c r="E88" s="163">
        <f t="shared" si="7"/>
        <v>6.0904008346299034E-2</v>
      </c>
      <c r="F88" s="62">
        <f>VLOOKUP(B88,'Часть 3-1 (3)'!B90:K183,10,0)</f>
        <v>1.1760349999999999</v>
      </c>
      <c r="G88" s="163">
        <f t="shared" si="8"/>
        <v>1.7862102659801937E-2</v>
      </c>
      <c r="H88" s="168">
        <f t="shared" si="9"/>
        <v>0.29328287488466043</v>
      </c>
      <c r="I88" s="62">
        <v>0.13</v>
      </c>
      <c r="J88" s="62">
        <v>0.03</v>
      </c>
      <c r="K88" s="163">
        <f t="shared" si="10"/>
        <v>0.23076923076923075</v>
      </c>
      <c r="L88" s="62">
        <v>1.0999999999999999E-2</v>
      </c>
      <c r="M88" s="62">
        <v>3.0000000000000001E-3</v>
      </c>
      <c r="N88" s="163">
        <f t="shared" si="11"/>
        <v>0.27272727272727276</v>
      </c>
    </row>
    <row r="89" spans="1:14" ht="45" customHeight="1" x14ac:dyDescent="0.5">
      <c r="A89" s="55">
        <v>73</v>
      </c>
      <c r="B89" s="58" t="s">
        <v>234</v>
      </c>
      <c r="C89" s="62">
        <f>VLOOKUP(B89,'Часть 3-1 (3)'!B85:E184,2,0)</f>
        <v>130.55657194</v>
      </c>
      <c r="D89" s="62">
        <f>VLOOKUP(B89,'Часть 3-1 (3)'!B85:E184,3,0)</f>
        <v>102.54633348999999</v>
      </c>
      <c r="E89" s="163">
        <f t="shared" si="7"/>
        <v>0.78545516297048079</v>
      </c>
      <c r="F89" s="62">
        <f>VLOOKUP(B89,'Часть 3-1 (3)'!B91:K184,10,0)</f>
        <v>54.937685039999998</v>
      </c>
      <c r="G89" s="163">
        <f t="shared" si="8"/>
        <v>0.42079601374067754</v>
      </c>
      <c r="H89" s="168">
        <f t="shared" si="9"/>
        <v>0.53573524445276588</v>
      </c>
      <c r="I89" s="62">
        <v>2.1100000000000003</v>
      </c>
      <c r="J89" s="62">
        <v>0.73</v>
      </c>
      <c r="K89" s="163">
        <f t="shared" si="10"/>
        <v>0.34597156398104262</v>
      </c>
      <c r="L89" s="62">
        <v>0.12000000000000001</v>
      </c>
      <c r="M89" s="62">
        <v>0.06</v>
      </c>
      <c r="N89" s="163">
        <f t="shared" si="11"/>
        <v>0.49999999999999994</v>
      </c>
    </row>
    <row r="90" spans="1:14" ht="45" customHeight="1" x14ac:dyDescent="0.5">
      <c r="A90" s="55">
        <v>74</v>
      </c>
      <c r="B90" s="172" t="s">
        <v>235</v>
      </c>
      <c r="C90" s="62">
        <f>VLOOKUP(B90,'Часть 3-1 (3)'!B86:E185,2,0)</f>
        <v>985.46739187000003</v>
      </c>
      <c r="D90" s="62">
        <f>VLOOKUP(B90,'Часть 3-1 (3)'!B86:E185,3,0)</f>
        <v>646.16184555999996</v>
      </c>
      <c r="E90" s="163">
        <f t="shared" si="7"/>
        <v>0.65569074217043166</v>
      </c>
      <c r="F90" s="62">
        <f>VLOOKUP(B90,'Часть 3-1 (3)'!B92:K185,10,0)</f>
        <v>517.66523420999999</v>
      </c>
      <c r="G90" s="163">
        <f t="shared" si="8"/>
        <v>0.5252992016587078</v>
      </c>
      <c r="H90" s="168">
        <f t="shared" si="9"/>
        <v>0.801138658630273</v>
      </c>
      <c r="I90" s="62">
        <v>14.959999999999999</v>
      </c>
      <c r="J90" s="62">
        <v>10.66</v>
      </c>
      <c r="K90" s="163">
        <f t="shared" si="10"/>
        <v>0.71256684491978617</v>
      </c>
      <c r="L90" s="62">
        <v>0.83</v>
      </c>
      <c r="M90" s="62">
        <v>0.73</v>
      </c>
      <c r="N90" s="163">
        <f t="shared" si="11"/>
        <v>0.87951807228915668</v>
      </c>
    </row>
    <row r="91" spans="1:14" ht="45" customHeight="1" x14ac:dyDescent="0.5">
      <c r="A91" s="57"/>
      <c r="B91" s="59" t="s">
        <v>236</v>
      </c>
      <c r="C91" s="61">
        <f>VLOOKUP(B91,'Часть 3-1 (3)'!B87:E186,2,0)</f>
        <v>19114.620919079996</v>
      </c>
      <c r="D91" s="61">
        <f>VLOOKUP(B91,'Часть 3-1 (3)'!B87:E186,3,0)</f>
        <v>14309.65713267</v>
      </c>
      <c r="E91" s="162">
        <f t="shared" si="7"/>
        <v>0.74862364225001521</v>
      </c>
      <c r="F91" s="61">
        <f>VLOOKUP(B91,'Часть 3-1 (3)'!B93:K186,10,0)</f>
        <v>7656.1650389900005</v>
      </c>
      <c r="G91" s="162">
        <f t="shared" si="8"/>
        <v>0.40053972670458265</v>
      </c>
      <c r="H91" s="168">
        <f t="shared" si="9"/>
        <v>0.53503483472782953</v>
      </c>
      <c r="I91" s="61">
        <v>189.47999999999996</v>
      </c>
      <c r="J91" s="61">
        <v>158.08999999999997</v>
      </c>
      <c r="K91" s="162">
        <f t="shared" si="10"/>
        <v>0.83433607768629936</v>
      </c>
      <c r="L91" s="61">
        <v>10.440000000000001</v>
      </c>
      <c r="M91" s="61">
        <v>7.84</v>
      </c>
      <c r="N91" s="162">
        <f t="shared" si="11"/>
        <v>0.75095785440613017</v>
      </c>
    </row>
    <row r="92" spans="1:14" ht="45" customHeight="1" x14ac:dyDescent="0.5">
      <c r="A92" s="55">
        <v>75</v>
      </c>
      <c r="B92" s="171" t="s">
        <v>237</v>
      </c>
      <c r="C92" s="62">
        <f>VLOOKUP(B92,'Часть 3-1 (3)'!B88:E187,2,0)</f>
        <v>1113.2555131900001</v>
      </c>
      <c r="D92" s="62">
        <f>VLOOKUP(B92,'Часть 3-1 (3)'!B88:E187,3,0)</f>
        <v>1006.8602572999998</v>
      </c>
      <c r="E92" s="163">
        <f t="shared" si="7"/>
        <v>0.90442871862801033</v>
      </c>
      <c r="F92" s="62">
        <f>VLOOKUP(B92,'Часть 3-1 (3)'!B94:K187,10,0)</f>
        <v>544.41580138000006</v>
      </c>
      <c r="G92" s="163">
        <f t="shared" si="8"/>
        <v>0.48903041119463492</v>
      </c>
      <c r="H92" s="168">
        <f t="shared" si="9"/>
        <v>0.54070641624082716</v>
      </c>
      <c r="I92" s="62">
        <v>14.25</v>
      </c>
      <c r="J92" s="62">
        <v>13.16</v>
      </c>
      <c r="K92" s="163">
        <f t="shared" si="10"/>
        <v>0.92350877192982461</v>
      </c>
      <c r="L92" s="62">
        <v>0.78</v>
      </c>
      <c r="M92" s="62">
        <v>0.52</v>
      </c>
      <c r="N92" s="163">
        <f t="shared" si="11"/>
        <v>0.66666666666666663</v>
      </c>
    </row>
    <row r="93" spans="1:14" ht="45" customHeight="1" x14ac:dyDescent="0.5">
      <c r="A93" s="55">
        <v>76</v>
      </c>
      <c r="B93" s="58" t="s">
        <v>238</v>
      </c>
      <c r="C93" s="62">
        <f>VLOOKUP(B93,'Часть 3-1 (3)'!B89:E188,2,0)</f>
        <v>555.96459330000005</v>
      </c>
      <c r="D93" s="62">
        <f>VLOOKUP(B93,'Часть 3-1 (3)'!B89:E188,3,0)</f>
        <v>86.88166056</v>
      </c>
      <c r="E93" s="163">
        <f t="shared" si="7"/>
        <v>0.15627193099528627</v>
      </c>
      <c r="F93" s="62">
        <f>VLOOKUP(B93,'Часть 3-1 (3)'!B95:K188,10,0)</f>
        <v>27.362145309999999</v>
      </c>
      <c r="G93" s="163">
        <f t="shared" si="8"/>
        <v>4.9215625670671635E-2</v>
      </c>
      <c r="H93" s="168">
        <f t="shared" si="9"/>
        <v>0.31493580041675023</v>
      </c>
      <c r="I93" s="62">
        <v>8.42</v>
      </c>
      <c r="J93" s="62">
        <v>2.21</v>
      </c>
      <c r="K93" s="163">
        <f t="shared" si="10"/>
        <v>0.26247030878859856</v>
      </c>
      <c r="L93" s="62">
        <v>0.46</v>
      </c>
      <c r="M93" s="62">
        <v>0.13</v>
      </c>
      <c r="N93" s="163">
        <f t="shared" si="11"/>
        <v>0.28260869565217389</v>
      </c>
    </row>
    <row r="94" spans="1:14" ht="45" customHeight="1" x14ac:dyDescent="0.5">
      <c r="A94" s="55">
        <v>77</v>
      </c>
      <c r="B94" s="58" t="s">
        <v>239</v>
      </c>
      <c r="C94" s="62">
        <f>VLOOKUP(B94,'Часть 3-1 (3)'!B90:E189,2,0)</f>
        <v>536.45321471</v>
      </c>
      <c r="D94" s="62">
        <f>VLOOKUP(B94,'Часть 3-1 (3)'!B90:E189,3,0)</f>
        <v>173.13640247000001</v>
      </c>
      <c r="E94" s="163">
        <f t="shared" si="7"/>
        <v>0.32274278114559424</v>
      </c>
      <c r="F94" s="62">
        <f>VLOOKUP(B94,'Часть 3-1 (3)'!B96:K189,10,0)</f>
        <v>8.0939726099999998</v>
      </c>
      <c r="G94" s="163">
        <f t="shared" si="8"/>
        <v>1.5087937564835922E-2</v>
      </c>
      <c r="H94" s="168">
        <f t="shared" si="9"/>
        <v>4.6749109341130454E-2</v>
      </c>
      <c r="I94" s="62">
        <v>6.92</v>
      </c>
      <c r="J94" s="62">
        <v>1.81</v>
      </c>
      <c r="K94" s="163">
        <f t="shared" si="10"/>
        <v>0.26156069364161849</v>
      </c>
      <c r="L94" s="62">
        <v>0.38</v>
      </c>
      <c r="M94" s="62">
        <v>0.12000000000000001</v>
      </c>
      <c r="N94" s="163">
        <f t="shared" si="11"/>
        <v>0.31578947368421056</v>
      </c>
    </row>
    <row r="95" spans="1:14" ht="45" customHeight="1" x14ac:dyDescent="0.5">
      <c r="A95" s="56">
        <v>78</v>
      </c>
      <c r="B95" s="58" t="s">
        <v>240</v>
      </c>
      <c r="C95" s="62">
        <f>VLOOKUP(B95,'Часть 3-1 (3)'!B91:E190,2,0)</f>
        <v>542.11344183000006</v>
      </c>
      <c r="D95" s="62">
        <f>VLOOKUP(B95,'Часть 3-1 (3)'!B91:E190,3,0)</f>
        <v>434.28221918999998</v>
      </c>
      <c r="E95" s="163">
        <f t="shared" si="7"/>
        <v>0.80109103682063909</v>
      </c>
      <c r="F95" s="62">
        <f>VLOOKUP(B95,'Часть 3-1 (3)'!B97:K190,10,0)</f>
        <v>289.15838145999999</v>
      </c>
      <c r="G95" s="163">
        <f t="shared" si="8"/>
        <v>0.53339090889149432</v>
      </c>
      <c r="H95" s="168">
        <f t="shared" si="9"/>
        <v>0.66583057901684939</v>
      </c>
      <c r="I95" s="62">
        <v>6.65</v>
      </c>
      <c r="J95" s="62">
        <v>8.3800000000000008</v>
      </c>
      <c r="K95" s="163">
        <f t="shared" si="10"/>
        <v>1.2601503759398496</v>
      </c>
      <c r="L95" s="62">
        <v>0.37</v>
      </c>
      <c r="M95" s="62">
        <v>0.42</v>
      </c>
      <c r="N95" s="163">
        <f t="shared" si="11"/>
        <v>1.1351351351351351</v>
      </c>
    </row>
    <row r="96" spans="1:14" ht="45" customHeight="1" x14ac:dyDescent="0.5">
      <c r="A96" s="55">
        <v>79</v>
      </c>
      <c r="B96" s="171" t="s">
        <v>241</v>
      </c>
      <c r="C96" s="62">
        <f>VLOOKUP(B96,'Часть 3-1 (3)'!B92:E191,2,0)</f>
        <v>93.381516480000002</v>
      </c>
      <c r="D96" s="62">
        <f>VLOOKUP(B96,'Часть 3-1 (3)'!B92:E191,3,0)</f>
        <v>40.872386579999997</v>
      </c>
      <c r="E96" s="163">
        <f t="shared" si="7"/>
        <v>0.43769246978071774</v>
      </c>
      <c r="F96" s="62">
        <f>VLOOKUP(B96,'Часть 3-1 (3)'!B98:K191,10,0)</f>
        <v>40.872386579999997</v>
      </c>
      <c r="G96" s="163">
        <f t="shared" si="8"/>
        <v>0.43769246978071774</v>
      </c>
      <c r="H96" s="168">
        <f t="shared" si="9"/>
        <v>1</v>
      </c>
      <c r="I96" s="62">
        <v>1.03</v>
      </c>
      <c r="J96" s="62">
        <v>4.67</v>
      </c>
      <c r="K96" s="163">
        <f t="shared" si="10"/>
        <v>4.5339805825242721</v>
      </c>
      <c r="L96" s="62">
        <v>6.0000000000000005E-2</v>
      </c>
      <c r="M96" s="62">
        <v>0.2</v>
      </c>
      <c r="N96" s="163">
        <f t="shared" si="11"/>
        <v>3.333333333333333</v>
      </c>
    </row>
    <row r="97" spans="1:14" ht="45" customHeight="1" x14ac:dyDescent="0.5">
      <c r="A97" s="55">
        <v>80</v>
      </c>
      <c r="B97" s="172" t="s">
        <v>242</v>
      </c>
      <c r="C97" s="62">
        <f>VLOOKUP(B97,'Часть 3-1 (3)'!B93:E192,2,0)</f>
        <v>979.26951573999997</v>
      </c>
      <c r="D97" s="62">
        <f>VLOOKUP(B97,'Часть 3-1 (3)'!B93:E192,3,0)</f>
        <v>767.80915072999994</v>
      </c>
      <c r="E97" s="163">
        <f t="shared" si="7"/>
        <v>0.78406315972145135</v>
      </c>
      <c r="F97" s="62">
        <f>VLOOKUP(B97,'Часть 3-1 (3)'!B99:K192,10,0)</f>
        <v>436.56973293999999</v>
      </c>
      <c r="G97" s="163">
        <f t="shared" si="8"/>
        <v>0.44581162378990158</v>
      </c>
      <c r="H97" s="168">
        <f t="shared" si="9"/>
        <v>0.56859146901925861</v>
      </c>
      <c r="I97" s="62">
        <v>12.27</v>
      </c>
      <c r="J97" s="62">
        <v>12.83</v>
      </c>
      <c r="K97" s="163">
        <f t="shared" si="10"/>
        <v>1.045639771801141</v>
      </c>
      <c r="L97" s="62">
        <v>0.67999999999999994</v>
      </c>
      <c r="M97" s="62">
        <v>0.54</v>
      </c>
      <c r="N97" s="163">
        <f t="shared" si="11"/>
        <v>0.79411764705882371</v>
      </c>
    </row>
    <row r="98" spans="1:14" ht="45" customHeight="1" x14ac:dyDescent="0.5">
      <c r="A98" s="55">
        <v>81</v>
      </c>
      <c r="B98" s="58" t="s">
        <v>243</v>
      </c>
      <c r="C98" s="62">
        <f>VLOOKUP(B98,'Часть 3-1 (3)'!B94:E193,2,0)</f>
        <v>706.01065074999997</v>
      </c>
      <c r="D98" s="62">
        <f>VLOOKUP(B98,'Часть 3-1 (3)'!B94:E193,3,0)</f>
        <v>307.25251524999999</v>
      </c>
      <c r="E98" s="163">
        <f t="shared" si="7"/>
        <v>0.4351952975831222</v>
      </c>
      <c r="F98" s="62">
        <f>VLOOKUP(B98,'Часть 3-1 (3)'!B100:K193,10,0)</f>
        <v>166.35822002</v>
      </c>
      <c r="G98" s="163">
        <f t="shared" si="8"/>
        <v>0.23563131780416702</v>
      </c>
      <c r="H98" s="168">
        <f t="shared" si="9"/>
        <v>0.54143810632319966</v>
      </c>
      <c r="I98" s="62">
        <v>7.91</v>
      </c>
      <c r="J98" s="62">
        <v>8.1599999999999984</v>
      </c>
      <c r="K98" s="163">
        <f t="shared" si="10"/>
        <v>1.0316055625790137</v>
      </c>
      <c r="L98" s="62">
        <v>0.44</v>
      </c>
      <c r="M98" s="62">
        <v>0.54</v>
      </c>
      <c r="N98" s="163">
        <f t="shared" si="11"/>
        <v>1.2272727272727273</v>
      </c>
    </row>
    <row r="99" spans="1:14" ht="45" customHeight="1" x14ac:dyDescent="0.5">
      <c r="A99" s="55">
        <v>82</v>
      </c>
      <c r="B99" s="58" t="s">
        <v>244</v>
      </c>
      <c r="C99" s="62">
        <f>VLOOKUP(B99,'Часть 3-1 (3)'!B95:E194,2,0)</f>
        <v>13158.501304109999</v>
      </c>
      <c r="D99" s="62">
        <f>VLOOKUP(B99,'Часть 3-1 (3)'!B95:E194,3,0)</f>
        <v>10579.465522459999</v>
      </c>
      <c r="E99" s="163">
        <f t="shared" si="7"/>
        <v>0.80400231591386095</v>
      </c>
      <c r="F99" s="62">
        <f>VLOOKUP(B99,'Часть 3-1 (3)'!B101:K194,10,0)</f>
        <v>5824.3653043100003</v>
      </c>
      <c r="G99" s="163">
        <f t="shared" si="8"/>
        <v>0.44263135821484362</v>
      </c>
      <c r="H99" s="168">
        <f t="shared" si="9"/>
        <v>0.55053492938230064</v>
      </c>
      <c r="I99" s="62">
        <v>109.79</v>
      </c>
      <c r="J99" s="62">
        <v>39.720000000000006</v>
      </c>
      <c r="K99" s="163">
        <f t="shared" si="10"/>
        <v>0.3617815830221332</v>
      </c>
      <c r="L99" s="62">
        <v>6.04</v>
      </c>
      <c r="M99" s="62">
        <v>1.9100000000000001</v>
      </c>
      <c r="N99" s="163">
        <f t="shared" si="11"/>
        <v>0.31622516556291391</v>
      </c>
    </row>
    <row r="100" spans="1:14" ht="45" customHeight="1" x14ac:dyDescent="0.5">
      <c r="A100" s="55">
        <v>83</v>
      </c>
      <c r="B100" s="171" t="s">
        <v>245</v>
      </c>
      <c r="C100" s="62">
        <f>VLOOKUP(B100,'Часть 3-1 (3)'!B96:E195,2,0)</f>
        <v>712.83723775999999</v>
      </c>
      <c r="D100" s="62">
        <f>VLOOKUP(B100,'Часть 3-1 (3)'!B96:E195,3,0)</f>
        <v>611.79905438000003</v>
      </c>
      <c r="E100" s="163">
        <f t="shared" si="7"/>
        <v>0.85825911157854273</v>
      </c>
      <c r="F100" s="62">
        <f>VLOOKUP(B100,'Часть 3-1 (3)'!B102:K195,10,0)</f>
        <v>146.85839999999999</v>
      </c>
      <c r="G100" s="163">
        <f t="shared" si="8"/>
        <v>0.20601954025505703</v>
      </c>
      <c r="H100" s="168">
        <f t="shared" si="9"/>
        <v>0.2400435223765211</v>
      </c>
      <c r="I100" s="62">
        <v>15.3</v>
      </c>
      <c r="J100" s="62">
        <v>58.919999999999995</v>
      </c>
      <c r="K100" s="163">
        <f t="shared" si="10"/>
        <v>3.8509803921568624</v>
      </c>
      <c r="L100" s="62">
        <v>0.84</v>
      </c>
      <c r="M100" s="62">
        <v>3.04</v>
      </c>
      <c r="N100" s="163">
        <f t="shared" si="11"/>
        <v>3.6190476190476191</v>
      </c>
    </row>
    <row r="101" spans="1:14" ht="45" customHeight="1" x14ac:dyDescent="0.5">
      <c r="A101" s="55">
        <v>84</v>
      </c>
      <c r="B101" s="58" t="s">
        <v>246</v>
      </c>
      <c r="C101" s="62">
        <f>VLOOKUP(B101,'Часть 3-1 (3)'!B97:E196,2,0)</f>
        <v>597.50649116</v>
      </c>
      <c r="D101" s="62">
        <f>VLOOKUP(B101,'Часть 3-1 (3)'!B97:E196,3,0)</f>
        <v>248.71989173</v>
      </c>
      <c r="E101" s="163">
        <f t="shared" si="7"/>
        <v>0.4162630789954011</v>
      </c>
      <c r="F101" s="62">
        <f>VLOOKUP(B101,'Часть 3-1 (3)'!B103:K196,10,0)</f>
        <v>148.13949438</v>
      </c>
      <c r="G101" s="163">
        <f t="shared" si="8"/>
        <v>0.24792951469431196</v>
      </c>
      <c r="H101" s="168">
        <f t="shared" si="9"/>
        <v>0.59560774713111442</v>
      </c>
      <c r="I101" s="62">
        <v>6.18</v>
      </c>
      <c r="J101" s="62">
        <v>5.65</v>
      </c>
      <c r="K101" s="163">
        <f t="shared" si="10"/>
        <v>0.91423948220064732</v>
      </c>
      <c r="L101" s="62">
        <v>0.33999999999999997</v>
      </c>
      <c r="M101" s="62">
        <v>0.3</v>
      </c>
      <c r="N101" s="163">
        <f t="shared" si="11"/>
        <v>0.88235294117647067</v>
      </c>
    </row>
    <row r="102" spans="1:14" ht="45" customHeight="1" x14ac:dyDescent="0.5">
      <c r="A102" s="55">
        <v>85</v>
      </c>
      <c r="B102" s="58" t="s">
        <v>247</v>
      </c>
      <c r="C102" s="62">
        <f>VLOOKUP(B102,'Часть 3-1 (3)'!B98:E197,2,0)</f>
        <v>119.32744005000001</v>
      </c>
      <c r="D102" s="62">
        <f>VLOOKUP(B102,'Часть 3-1 (3)'!B98:E197,3,0)</f>
        <v>52.57807202</v>
      </c>
      <c r="E102" s="163">
        <f t="shared" si="7"/>
        <v>0.44062012893236452</v>
      </c>
      <c r="F102" s="62">
        <f>VLOOKUP(B102,'Часть 3-1 (3)'!B104:K197,10,0)</f>
        <v>23.9712</v>
      </c>
      <c r="G102" s="163">
        <f>F102/C102</f>
        <v>0.20088589841494717</v>
      </c>
      <c r="H102" s="168">
        <f t="shared" si="9"/>
        <v>0.45591629892556107</v>
      </c>
      <c r="I102" s="62">
        <v>0.76</v>
      </c>
      <c r="J102" s="62">
        <v>2.58</v>
      </c>
      <c r="K102" s="163">
        <f t="shared" si="10"/>
        <v>3.3947368421052633</v>
      </c>
      <c r="L102" s="62">
        <v>0.05</v>
      </c>
      <c r="M102" s="62">
        <v>0.12</v>
      </c>
      <c r="N102" s="163">
        <f t="shared" si="11"/>
        <v>2.4</v>
      </c>
    </row>
    <row r="104" spans="1:14" x14ac:dyDescent="0.5">
      <c r="A104" s="178" t="s">
        <v>272</v>
      </c>
      <c r="B104" s="178"/>
    </row>
  </sheetData>
  <autoFilter ref="A8:N8" xr:uid="{00000000-0009-0000-0000-000002000000}"/>
  <mergeCells count="15">
    <mergeCell ref="A1:N1"/>
    <mergeCell ref="M6:N6"/>
    <mergeCell ref="J6:K6"/>
    <mergeCell ref="A4:A7"/>
    <mergeCell ref="B4:B7"/>
    <mergeCell ref="C5:C6"/>
    <mergeCell ref="I4:N4"/>
    <mergeCell ref="I5:K5"/>
    <mergeCell ref="L5:N5"/>
    <mergeCell ref="D5:D6"/>
    <mergeCell ref="E5:E6"/>
    <mergeCell ref="F5:F6"/>
    <mergeCell ref="G5:G6"/>
    <mergeCell ref="H5:H6"/>
    <mergeCell ref="C4:H4"/>
  </mergeCells>
  <conditionalFormatting sqref="K9:K102">
    <cfRule type="cellIs" dxfId="47" priority="10" operator="between">
      <formula>0.5</formula>
      <formula>1</formula>
    </cfRule>
    <cfRule type="cellIs" dxfId="46" priority="11" operator="lessThanOrEqual">
      <formula>0.5</formula>
    </cfRule>
    <cfRule type="cellIs" dxfId="45" priority="14" operator="greaterThanOrEqual">
      <formula>1</formula>
    </cfRule>
  </conditionalFormatting>
  <conditionalFormatting sqref="N9:N102">
    <cfRule type="cellIs" dxfId="44" priority="7" operator="between">
      <formula>0.5</formula>
      <formula>1</formula>
    </cfRule>
    <cfRule type="cellIs" dxfId="43" priority="8" operator="greaterThanOrEqual">
      <formula>1</formula>
    </cfRule>
    <cfRule type="cellIs" dxfId="42" priority="9" operator="lessThanOrEqual">
      <formula>0.5</formula>
    </cfRule>
  </conditionalFormatting>
  <conditionalFormatting sqref="E9:E102 G9:G102">
    <cfRule type="cellIs" dxfId="41" priority="4" operator="between">
      <formula>0.25</formula>
      <formula>0.8</formula>
    </cfRule>
    <cfRule type="cellIs" dxfId="40" priority="5" operator="greaterThanOrEqual">
      <formula>0.8</formula>
    </cfRule>
    <cfRule type="cellIs" dxfId="39" priority="6" operator="lessThanOrEqual">
      <formula>0.25</formula>
    </cfRule>
  </conditionalFormatting>
  <conditionalFormatting sqref="H9:H102">
    <cfRule type="cellIs" dxfId="38" priority="1" operator="between">
      <formula>0.25</formula>
      <formula>0.8</formula>
    </cfRule>
    <cfRule type="cellIs" dxfId="37" priority="2" operator="greaterThanOrEqual">
      <formula>0.8</formula>
    </cfRule>
    <cfRule type="cellIs" dxfId="36" priority="3" operator="lessThanOrEqual">
      <formula>0.25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1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04"/>
  <sheetViews>
    <sheetView view="pageBreakPreview" topLeftCell="B1" zoomScale="30" zoomScaleNormal="30" zoomScaleSheetLayoutView="30" workbookViewId="0">
      <pane xSplit="1" ySplit="8" topLeftCell="C9" activePane="bottomRight" state="frozen"/>
      <selection activeCell="B1" sqref="B1"/>
      <selection pane="topRight" activeCell="C1" sqref="C1"/>
      <selection pane="bottomLeft" activeCell="B9" sqref="B9"/>
      <selection pane="bottomRight" activeCell="C15" sqref="C15"/>
    </sheetView>
  </sheetViews>
  <sheetFormatPr defaultColWidth="9.140625" defaultRowHeight="35.25" x14ac:dyDescent="0.5"/>
  <cols>
    <col min="1" max="1" width="14" style="1" customWidth="1"/>
    <col min="2" max="2" width="155.85546875" style="1" customWidth="1"/>
    <col min="3" max="3" width="36.85546875" style="1" bestFit="1" customWidth="1"/>
    <col min="4" max="4" width="40.7109375" style="1" customWidth="1"/>
    <col min="5" max="5" width="44.28515625" style="1" customWidth="1"/>
    <col min="6" max="6" width="39.28515625" style="1" customWidth="1"/>
    <col min="7" max="7" width="49.28515625" style="1" customWidth="1"/>
    <col min="8" max="8" width="53.5703125" style="1" customWidth="1"/>
    <col min="9" max="9" width="33" style="1" customWidth="1"/>
    <col min="10" max="10" width="24.42578125" style="1" bestFit="1" customWidth="1"/>
    <col min="11" max="11" width="34" style="1" customWidth="1"/>
    <col min="12" max="12" width="33" style="1" customWidth="1"/>
    <col min="13" max="13" width="25.85546875" style="1" bestFit="1" customWidth="1"/>
    <col min="14" max="14" width="32.5703125" style="1" customWidth="1"/>
    <col min="15" max="16384" width="9.140625" style="1"/>
  </cols>
  <sheetData>
    <row r="1" spans="1:14" ht="59.25" customHeight="1" x14ac:dyDescent="0.5">
      <c r="A1" s="306" t="s">
        <v>262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</row>
    <row r="2" spans="1:14" ht="35.25" customHeight="1" x14ac:dyDescent="0.5">
      <c r="A2" s="1" t="s">
        <v>254</v>
      </c>
      <c r="B2" s="200" t="s">
        <v>276</v>
      </c>
    </row>
    <row r="3" spans="1:14" ht="35.25" customHeight="1" x14ac:dyDescent="0.5"/>
    <row r="4" spans="1:14" ht="93" customHeight="1" x14ac:dyDescent="0.5">
      <c r="A4" s="287" t="s">
        <v>1</v>
      </c>
      <c r="B4" s="285" t="s">
        <v>2</v>
      </c>
      <c r="C4" s="292" t="s">
        <v>273</v>
      </c>
      <c r="D4" s="304"/>
      <c r="E4" s="304"/>
      <c r="F4" s="304"/>
      <c r="G4" s="304"/>
      <c r="H4" s="305"/>
      <c r="I4" s="300" t="s">
        <v>274</v>
      </c>
      <c r="J4" s="301"/>
      <c r="K4" s="301"/>
      <c r="L4" s="301"/>
      <c r="M4" s="301"/>
      <c r="N4" s="302"/>
    </row>
    <row r="5" spans="1:14" ht="78" customHeight="1" x14ac:dyDescent="0.5">
      <c r="A5" s="287"/>
      <c r="B5" s="285"/>
      <c r="C5" s="298" t="s">
        <v>97</v>
      </c>
      <c r="D5" s="303" t="s">
        <v>259</v>
      </c>
      <c r="E5" s="303" t="s">
        <v>261</v>
      </c>
      <c r="F5" s="303" t="s">
        <v>260</v>
      </c>
      <c r="G5" s="303" t="s">
        <v>261</v>
      </c>
      <c r="H5" s="303" t="s">
        <v>263</v>
      </c>
      <c r="I5" s="293" t="s">
        <v>4</v>
      </c>
      <c r="J5" s="294"/>
      <c r="K5" s="295"/>
      <c r="L5" s="293" t="s">
        <v>17</v>
      </c>
      <c r="M5" s="294"/>
      <c r="N5" s="295"/>
    </row>
    <row r="6" spans="1:14" ht="228.75" customHeight="1" x14ac:dyDescent="0.5">
      <c r="A6" s="287"/>
      <c r="B6" s="285"/>
      <c r="C6" s="299"/>
      <c r="D6" s="299"/>
      <c r="E6" s="299"/>
      <c r="F6" s="299"/>
      <c r="G6" s="299"/>
      <c r="H6" s="299"/>
      <c r="I6" s="181" t="s">
        <v>258</v>
      </c>
      <c r="J6" s="293" t="s">
        <v>275</v>
      </c>
      <c r="K6" s="295"/>
      <c r="L6" s="181" t="s">
        <v>258</v>
      </c>
      <c r="M6" s="287" t="s">
        <v>257</v>
      </c>
      <c r="N6" s="287"/>
    </row>
    <row r="7" spans="1:14" ht="32.25" customHeight="1" x14ac:dyDescent="0.5">
      <c r="A7" s="287"/>
      <c r="B7" s="285"/>
      <c r="C7" s="181" t="s">
        <v>77</v>
      </c>
      <c r="D7" s="181" t="s">
        <v>77</v>
      </c>
      <c r="E7" s="180" t="s">
        <v>10</v>
      </c>
      <c r="F7" s="181" t="s">
        <v>77</v>
      </c>
      <c r="G7" s="180" t="s">
        <v>10</v>
      </c>
      <c r="H7" s="180" t="s">
        <v>10</v>
      </c>
      <c r="I7" s="180" t="s">
        <v>8</v>
      </c>
      <c r="J7" s="180" t="s">
        <v>8</v>
      </c>
      <c r="K7" s="180" t="s">
        <v>10</v>
      </c>
      <c r="L7" s="180" t="s">
        <v>22</v>
      </c>
      <c r="M7" s="180" t="s">
        <v>22</v>
      </c>
      <c r="N7" s="180" t="s">
        <v>10</v>
      </c>
    </row>
    <row r="8" spans="1:14" ht="46.5" customHeight="1" x14ac:dyDescent="0.5">
      <c r="A8" s="2">
        <v>1</v>
      </c>
      <c r="B8" s="2">
        <v>2</v>
      </c>
      <c r="C8" s="2">
        <v>3</v>
      </c>
      <c r="D8" s="2">
        <v>4</v>
      </c>
      <c r="E8" s="2" t="s">
        <v>264</v>
      </c>
      <c r="F8" s="2">
        <v>6</v>
      </c>
      <c r="G8" s="2" t="s">
        <v>266</v>
      </c>
      <c r="H8" s="2" t="s">
        <v>267</v>
      </c>
      <c r="I8" s="2">
        <v>9</v>
      </c>
      <c r="J8" s="2">
        <v>10</v>
      </c>
      <c r="K8" s="2" t="s">
        <v>265</v>
      </c>
      <c r="L8" s="2">
        <v>12</v>
      </c>
      <c r="M8" s="2">
        <v>13</v>
      </c>
      <c r="N8" s="2" t="s">
        <v>268</v>
      </c>
    </row>
    <row r="9" spans="1:14" ht="45" customHeight="1" x14ac:dyDescent="0.5">
      <c r="A9" s="3"/>
      <c r="B9" s="16" t="s">
        <v>11</v>
      </c>
      <c r="C9" s="167">
        <f>VLOOKUP(B9,'Часть 3-1 (1-7)'!B5:C104,2,0)</f>
        <v>70804.533749999988</v>
      </c>
      <c r="D9" s="167">
        <f>VLOOKUP(B9,'Часть 3-1 (1-7)'!B5:D104,3,0)</f>
        <v>53425.465959189998</v>
      </c>
      <c r="E9" s="168">
        <f>D9/C9</f>
        <v>0.75454865853403075</v>
      </c>
      <c r="F9" s="167">
        <f>VLOOKUP(B9,'Часть 3-1 (1-7)'!B5:K104,10,0)</f>
        <v>31235.109825330001</v>
      </c>
      <c r="G9" s="168">
        <f>F9/C9</f>
        <v>0.44114561838111116</v>
      </c>
      <c r="H9" s="168">
        <f>F9/D9</f>
        <v>0.58464833697827734</v>
      </c>
      <c r="I9" s="61">
        <v>1140.9899999999998</v>
      </c>
      <c r="J9" s="61">
        <f>J10+J29+J41+J50+J58+J73+J80+J91</f>
        <v>1283.6300000000001</v>
      </c>
      <c r="K9" s="162">
        <f>J9/I9</f>
        <v>1.125014242017897</v>
      </c>
      <c r="L9" s="61">
        <v>62.804000000000009</v>
      </c>
      <c r="M9" s="61">
        <f>M10+M29+M41+M50+M58+M73+M80+M91</f>
        <v>78.983000000000004</v>
      </c>
      <c r="N9" s="164">
        <f t="shared" ref="N9:N14" si="0">M9/L9</f>
        <v>1.2576109801923443</v>
      </c>
    </row>
    <row r="10" spans="1:14" ht="45" customHeight="1" x14ac:dyDescent="0.5">
      <c r="A10" s="54"/>
      <c r="B10" s="16" t="s">
        <v>155</v>
      </c>
      <c r="C10" s="165">
        <f>VLOOKUP(B10,'Часть 3-1 (1-7)'!B6:C105,2,0)</f>
        <v>7842.3482796899989</v>
      </c>
      <c r="D10" s="165">
        <f>VLOOKUP(B10,'Часть 3-1 (1-7)'!B6:D105,3,0)</f>
        <v>5339.1854471899996</v>
      </c>
      <c r="E10" s="166">
        <f t="shared" ref="E10:E73" si="1">D10/C10</f>
        <v>0.68081463061483072</v>
      </c>
      <c r="F10" s="165">
        <f>VLOOKUP(B10,'Часть 3-1 (1-7)'!B6:K105,10,0)</f>
        <v>3059.1668630099998</v>
      </c>
      <c r="G10" s="166">
        <f t="shared" ref="G10:G73" si="2">F10/C10</f>
        <v>0.39008301517704669</v>
      </c>
      <c r="H10" s="168">
        <f t="shared" ref="H10:H73" si="3">F10/D10</f>
        <v>0.57296508863913542</v>
      </c>
      <c r="I10" s="61">
        <v>149.13</v>
      </c>
      <c r="J10" s="61">
        <v>131.82</v>
      </c>
      <c r="K10" s="162">
        <f t="shared" ref="K10:K73" si="4">J10/I10</f>
        <v>0.88392677529672092</v>
      </c>
      <c r="L10" s="61">
        <v>8.2100000000000009</v>
      </c>
      <c r="M10" s="61">
        <v>8.3600000000000012</v>
      </c>
      <c r="N10" s="162">
        <f t="shared" si="0"/>
        <v>1.0182704019488429</v>
      </c>
    </row>
    <row r="11" spans="1:14" ht="45" customHeight="1" x14ac:dyDescent="0.5">
      <c r="A11" s="55">
        <v>1</v>
      </c>
      <c r="B11" s="171" t="s">
        <v>156</v>
      </c>
      <c r="C11" s="62">
        <f>VLOOKUP(B11,'Часть 3-1 (1-7)'!B7:C106,2,0)</f>
        <v>392.15555339000002</v>
      </c>
      <c r="D11" s="62">
        <f>VLOOKUP(B11,'Часть 3-1 (1-7)'!B7:D106,3,0)</f>
        <v>387.82089020000001</v>
      </c>
      <c r="E11" s="163">
        <f t="shared" si="1"/>
        <v>0.98894657195970093</v>
      </c>
      <c r="F11" s="62">
        <f>VLOOKUP(B11,'Часть 3-1 (1-7)'!B7:K106,10,0)</f>
        <v>251.41566501</v>
      </c>
      <c r="G11" s="163">
        <f t="shared" si="2"/>
        <v>0.64111208635611561</v>
      </c>
      <c r="H11" s="168">
        <f t="shared" si="3"/>
        <v>0.64827777812676479</v>
      </c>
      <c r="I11" s="62">
        <v>6.42</v>
      </c>
      <c r="J11" s="62">
        <v>4.74</v>
      </c>
      <c r="K11" s="163">
        <f t="shared" si="4"/>
        <v>0.73831775700934588</v>
      </c>
      <c r="L11" s="62">
        <v>0.36</v>
      </c>
      <c r="M11" s="62">
        <v>0.25</v>
      </c>
      <c r="N11" s="163">
        <f t="shared" si="0"/>
        <v>0.69444444444444442</v>
      </c>
    </row>
    <row r="12" spans="1:14" ht="45" customHeight="1" x14ac:dyDescent="0.5">
      <c r="A12" s="55">
        <v>2</v>
      </c>
      <c r="B12" s="171" t="s">
        <v>157</v>
      </c>
      <c r="C12" s="62">
        <f>VLOOKUP(B12,'Часть 3-1 (1-7)'!B8:C107,2,0)</f>
        <v>139.51673861</v>
      </c>
      <c r="D12" s="62">
        <f>VLOOKUP(B12,'Часть 3-1 (1-7)'!B8:D107,3,0)</f>
        <v>82.743398909999996</v>
      </c>
      <c r="E12" s="163">
        <f t="shared" si="1"/>
        <v>0.59307148184776504</v>
      </c>
      <c r="F12" s="62">
        <f>VLOOKUP(B12,'Часть 3-1 (1-7)'!B8:K107,10,0)</f>
        <v>82.743398909999996</v>
      </c>
      <c r="G12" s="163">
        <f t="shared" si="2"/>
        <v>0.59307148184776504</v>
      </c>
      <c r="H12" s="168">
        <f t="shared" si="3"/>
        <v>1</v>
      </c>
      <c r="I12" s="62">
        <v>2.8</v>
      </c>
      <c r="J12" s="62">
        <v>2.52</v>
      </c>
      <c r="K12" s="163">
        <f t="shared" si="4"/>
        <v>0.9</v>
      </c>
      <c r="L12" s="62">
        <v>0.15</v>
      </c>
      <c r="M12" s="62">
        <v>0.15</v>
      </c>
      <c r="N12" s="163">
        <f t="shared" si="0"/>
        <v>1</v>
      </c>
    </row>
    <row r="13" spans="1:14" ht="45" customHeight="1" x14ac:dyDescent="0.5">
      <c r="A13" s="56">
        <v>3</v>
      </c>
      <c r="B13" s="171" t="s">
        <v>158</v>
      </c>
      <c r="C13" s="62">
        <f>VLOOKUP(B13,'Часть 3-1 (1-7)'!B9:C108,2,0)</f>
        <v>763.68322263000005</v>
      </c>
      <c r="D13" s="62">
        <f>VLOOKUP(B13,'Часть 3-1 (1-7)'!B9:D108,3,0)</f>
        <v>683.18457342999989</v>
      </c>
      <c r="E13" s="163">
        <f t="shared" si="1"/>
        <v>0.89459157041217174</v>
      </c>
      <c r="F13" s="62">
        <f>VLOOKUP(B13,'Часть 3-1 (1-7)'!B9:K108,10,0)</f>
        <v>504.50016196000001</v>
      </c>
      <c r="G13" s="163">
        <f t="shared" si="2"/>
        <v>0.66061443673279086</v>
      </c>
      <c r="H13" s="168">
        <f t="shared" si="3"/>
        <v>0.73845367940189865</v>
      </c>
      <c r="I13" s="62">
        <v>12.94</v>
      </c>
      <c r="J13" s="62">
        <v>14.28</v>
      </c>
      <c r="K13" s="163">
        <f t="shared" si="4"/>
        <v>1.1035548686244203</v>
      </c>
      <c r="L13" s="62">
        <v>0.71</v>
      </c>
      <c r="M13" s="62">
        <v>0.76</v>
      </c>
      <c r="N13" s="163">
        <f t="shared" si="0"/>
        <v>1.0704225352112677</v>
      </c>
    </row>
    <row r="14" spans="1:14" ht="45" customHeight="1" x14ac:dyDescent="0.5">
      <c r="A14" s="56">
        <v>4</v>
      </c>
      <c r="B14" s="171" t="s">
        <v>159</v>
      </c>
      <c r="C14" s="62">
        <f>VLOOKUP(B14,'Часть 3-1 (1-7)'!B10:C109,2,0)</f>
        <v>274.02508440999998</v>
      </c>
      <c r="D14" s="62">
        <f>VLOOKUP(B14,'Часть 3-1 (1-7)'!B10:D109,3,0)</f>
        <v>271.78980042999996</v>
      </c>
      <c r="E14" s="163">
        <f t="shared" si="1"/>
        <v>0.99184277605529148</v>
      </c>
      <c r="F14" s="62">
        <f>VLOOKUP(B14,'Часть 3-1 (1-7)'!B10:K109,10,0)</f>
        <v>192.15822568000002</v>
      </c>
      <c r="G14" s="163">
        <f t="shared" si="2"/>
        <v>0.70124319492039755</v>
      </c>
      <c r="H14" s="168">
        <f t="shared" si="3"/>
        <v>0.70701043738942948</v>
      </c>
      <c r="I14" s="62">
        <v>6.83</v>
      </c>
      <c r="J14" s="62">
        <v>15.02</v>
      </c>
      <c r="K14" s="163">
        <f t="shared" si="4"/>
        <v>2.1991215226939969</v>
      </c>
      <c r="L14" s="62">
        <v>0.38</v>
      </c>
      <c r="M14" s="62">
        <v>1.1280000000000001</v>
      </c>
      <c r="N14" s="163">
        <f t="shared" si="0"/>
        <v>2.9684210526315793</v>
      </c>
    </row>
    <row r="15" spans="1:14" s="178" customFormat="1" ht="45" customHeight="1" x14ac:dyDescent="0.5">
      <c r="A15" s="173">
        <v>5</v>
      </c>
      <c r="B15" s="174" t="s">
        <v>269</v>
      </c>
      <c r="C15" s="175"/>
      <c r="D15" s="175"/>
      <c r="E15" s="177"/>
      <c r="F15" s="175"/>
      <c r="G15" s="177"/>
      <c r="H15" s="168"/>
      <c r="I15" s="175"/>
      <c r="J15" s="175"/>
      <c r="K15" s="176"/>
      <c r="L15" s="175"/>
      <c r="M15" s="175"/>
      <c r="N15" s="176"/>
    </row>
    <row r="16" spans="1:14" ht="45" customHeight="1" x14ac:dyDescent="0.5">
      <c r="A16" s="55">
        <v>6</v>
      </c>
      <c r="B16" s="171" t="s">
        <v>161</v>
      </c>
      <c r="C16" s="62">
        <f>VLOOKUP(B16,'Часть 3-1 (1-7)'!B12:C111,2,0)</f>
        <v>129.52839001999999</v>
      </c>
      <c r="D16" s="62">
        <f>VLOOKUP(B16,'Часть 3-1 (1-7)'!B12:D111,3,0)</f>
        <v>101.61964365999999</v>
      </c>
      <c r="E16" s="163">
        <f t="shared" si="1"/>
        <v>0.78453568089829029</v>
      </c>
      <c r="F16" s="62">
        <f>VLOOKUP(B16,'Часть 3-1 (1-7)'!B12:K111,10,0)</f>
        <v>67.918516699999998</v>
      </c>
      <c r="G16" s="163">
        <f t="shared" si="2"/>
        <v>0.52435235773032429</v>
      </c>
      <c r="H16" s="168">
        <f t="shared" si="3"/>
        <v>0.66836011477507673</v>
      </c>
      <c r="I16" s="62">
        <v>2.76</v>
      </c>
      <c r="J16" s="62">
        <v>2.4299999999999997</v>
      </c>
      <c r="K16" s="163">
        <f t="shared" si="4"/>
        <v>0.88043478260869557</v>
      </c>
      <c r="L16" s="62">
        <v>0.15</v>
      </c>
      <c r="M16" s="62">
        <v>0.14000000000000001</v>
      </c>
      <c r="N16" s="163">
        <f t="shared" ref="N16:N79" si="5">M16/L16</f>
        <v>0.93333333333333346</v>
      </c>
    </row>
    <row r="17" spans="1:14" ht="45" customHeight="1" x14ac:dyDescent="0.5">
      <c r="A17" s="55">
        <v>7</v>
      </c>
      <c r="B17" s="58" t="s">
        <v>162</v>
      </c>
      <c r="C17" s="62">
        <f>VLOOKUP(B17,'Часть 3-1 (1-7)'!B13:C112,2,0)</f>
        <v>489.85728167000002</v>
      </c>
      <c r="D17" s="62">
        <f>VLOOKUP(B17,'Часть 3-1 (1-7)'!B13:D112,3,0)</f>
        <v>295.70521925000003</v>
      </c>
      <c r="E17" s="163">
        <f t="shared" si="1"/>
        <v>0.60365586123757253</v>
      </c>
      <c r="F17" s="62">
        <f>VLOOKUP(B17,'Часть 3-1 (1-7)'!B13:K112,10,0)</f>
        <v>109.42878954</v>
      </c>
      <c r="G17" s="163">
        <f t="shared" si="2"/>
        <v>0.22338912502625285</v>
      </c>
      <c r="H17" s="168">
        <f t="shared" si="3"/>
        <v>0.37006039263542689</v>
      </c>
      <c r="I17" s="62">
        <v>6.8999999999999995</v>
      </c>
      <c r="J17" s="62">
        <v>2.2600000000000002</v>
      </c>
      <c r="K17" s="163">
        <f t="shared" si="4"/>
        <v>0.327536231884058</v>
      </c>
      <c r="L17" s="62">
        <v>0.38</v>
      </c>
      <c r="M17" s="62">
        <v>0.14000000000000001</v>
      </c>
      <c r="N17" s="163">
        <f t="shared" si="5"/>
        <v>0.36842105263157898</v>
      </c>
    </row>
    <row r="18" spans="1:14" ht="45" customHeight="1" x14ac:dyDescent="0.5">
      <c r="A18" s="55">
        <v>8</v>
      </c>
      <c r="B18" s="172" t="s">
        <v>163</v>
      </c>
      <c r="C18" s="62">
        <f>VLOOKUP(B18,'Часть 3-1 (1-7)'!B14:C113,2,0)</f>
        <v>472.50454502000002</v>
      </c>
      <c r="D18" s="62">
        <f>VLOOKUP(B18,'Часть 3-1 (1-7)'!B14:D113,3,0)</f>
        <v>339.95297903000005</v>
      </c>
      <c r="E18" s="163">
        <f t="shared" si="1"/>
        <v>0.71947028364692367</v>
      </c>
      <c r="F18" s="62">
        <f>VLOOKUP(B18,'Часть 3-1 (1-7)'!B14:K113,10,0)</f>
        <v>151.53824463000001</v>
      </c>
      <c r="G18" s="163">
        <f t="shared" si="2"/>
        <v>0.32071277668574755</v>
      </c>
      <c r="H18" s="168">
        <f t="shared" si="3"/>
        <v>0.44576236708497002</v>
      </c>
      <c r="I18" s="62">
        <v>6.72</v>
      </c>
      <c r="J18" s="62">
        <v>7.27</v>
      </c>
      <c r="K18" s="163">
        <f t="shared" si="4"/>
        <v>1.0818452380952381</v>
      </c>
      <c r="L18" s="62">
        <v>0.37</v>
      </c>
      <c r="M18" s="62">
        <v>0.41000000000000003</v>
      </c>
      <c r="N18" s="163">
        <f t="shared" si="5"/>
        <v>1.1081081081081081</v>
      </c>
    </row>
    <row r="19" spans="1:14" ht="45" customHeight="1" x14ac:dyDescent="0.5">
      <c r="A19" s="55">
        <v>9</v>
      </c>
      <c r="B19" s="171" t="s">
        <v>164</v>
      </c>
      <c r="C19" s="62">
        <f>VLOOKUP(B19,'Часть 3-1 (1-7)'!B15:C114,2,0)</f>
        <v>96.896885530000006</v>
      </c>
      <c r="D19" s="62">
        <f>VLOOKUP(B19,'Часть 3-1 (1-7)'!B15:D114,3,0)</f>
        <v>72.982976519999994</v>
      </c>
      <c r="E19" s="163">
        <f t="shared" si="1"/>
        <v>0.75320250099683461</v>
      </c>
      <c r="F19" s="62">
        <f>VLOOKUP(B19,'Часть 3-1 (1-7)'!B15:K114,10,0)</f>
        <v>39.099435999999997</v>
      </c>
      <c r="G19" s="163">
        <f t="shared" si="2"/>
        <v>0.40351592093116878</v>
      </c>
      <c r="H19" s="168">
        <f t="shared" si="3"/>
        <v>0.5357336445340144</v>
      </c>
      <c r="I19" s="62">
        <v>1.65</v>
      </c>
      <c r="J19" s="62">
        <v>4.4000000000000004</v>
      </c>
      <c r="K19" s="163">
        <f t="shared" si="4"/>
        <v>2.666666666666667</v>
      </c>
      <c r="L19" s="62">
        <v>0.09</v>
      </c>
      <c r="M19" s="62">
        <v>0.48</v>
      </c>
      <c r="N19" s="163">
        <f t="shared" si="5"/>
        <v>5.333333333333333</v>
      </c>
    </row>
    <row r="20" spans="1:14" ht="45" customHeight="1" x14ac:dyDescent="0.5">
      <c r="A20" s="56">
        <v>10</v>
      </c>
      <c r="B20" s="58" t="s">
        <v>165</v>
      </c>
      <c r="C20" s="62">
        <f>VLOOKUP(B20,'Часть 3-1 (1-7)'!B16:C115,2,0)</f>
        <v>640.66801176000001</v>
      </c>
      <c r="D20" s="62">
        <f>VLOOKUP(B20,'Часть 3-1 (1-7)'!B16:D115,3,0)</f>
        <v>417.57092264000005</v>
      </c>
      <c r="E20" s="163">
        <f t="shared" si="1"/>
        <v>0.65177426525928361</v>
      </c>
      <c r="F20" s="62">
        <f>VLOOKUP(B20,'Часть 3-1 (1-7)'!B16:K115,10,0)</f>
        <v>112.69568436</v>
      </c>
      <c r="G20" s="163">
        <f t="shared" si="2"/>
        <v>0.17590340440193042</v>
      </c>
      <c r="H20" s="168">
        <f t="shared" si="3"/>
        <v>0.26988393647600362</v>
      </c>
      <c r="I20" s="62">
        <v>12.030000000000001</v>
      </c>
      <c r="J20" s="62">
        <v>3.04</v>
      </c>
      <c r="K20" s="163">
        <f t="shared" si="4"/>
        <v>0.25270157938487114</v>
      </c>
      <c r="L20" s="62">
        <v>0.66999999999999993</v>
      </c>
      <c r="M20" s="62">
        <v>0.22</v>
      </c>
      <c r="N20" s="163">
        <f t="shared" si="5"/>
        <v>0.32835820895522394</v>
      </c>
    </row>
    <row r="21" spans="1:14" ht="45" customHeight="1" x14ac:dyDescent="0.5">
      <c r="A21" s="56">
        <v>11</v>
      </c>
      <c r="B21" s="58" t="s">
        <v>166</v>
      </c>
      <c r="C21" s="62">
        <f>VLOOKUP(B21,'Часть 3-1 (1-7)'!B17:C116,2,0)</f>
        <v>1339.51906515</v>
      </c>
      <c r="D21" s="62">
        <f>VLOOKUP(B21,'Часть 3-1 (1-7)'!B17:D116,3,0)</f>
        <v>759.31138766000004</v>
      </c>
      <c r="E21" s="163">
        <f t="shared" si="1"/>
        <v>0.56685373684843521</v>
      </c>
      <c r="F21" s="62">
        <f>VLOOKUP(B21,'Часть 3-1 (1-7)'!B17:K116,10,0)</f>
        <v>456.09985971999998</v>
      </c>
      <c r="G21" s="163">
        <f t="shared" si="2"/>
        <v>0.34049523563065204</v>
      </c>
      <c r="H21" s="168">
        <f t="shared" si="3"/>
        <v>0.60067564787297734</v>
      </c>
      <c r="I21" s="62">
        <v>29.64</v>
      </c>
      <c r="J21" s="62">
        <v>40.75</v>
      </c>
      <c r="K21" s="163">
        <f t="shared" si="4"/>
        <v>1.3748313090418354</v>
      </c>
      <c r="L21" s="62">
        <v>1.63</v>
      </c>
      <c r="M21" s="62">
        <v>2.6120000000000001</v>
      </c>
      <c r="N21" s="163">
        <f t="shared" si="5"/>
        <v>1.6024539877300614</v>
      </c>
    </row>
    <row r="22" spans="1:14" ht="45" customHeight="1" x14ac:dyDescent="0.5">
      <c r="A22" s="55">
        <v>12</v>
      </c>
      <c r="B22" s="58" t="s">
        <v>167</v>
      </c>
      <c r="C22" s="62">
        <f>VLOOKUP(B22,'Часть 3-1 (1-7)'!B18:C117,2,0)</f>
        <v>275.51302668</v>
      </c>
      <c r="D22" s="62">
        <f>VLOOKUP(B22,'Часть 3-1 (1-7)'!B18:D117,3,0)</f>
        <v>153.81501108</v>
      </c>
      <c r="E22" s="163">
        <f t="shared" si="1"/>
        <v>0.55828580206717948</v>
      </c>
      <c r="F22" s="62">
        <f>VLOOKUP(B22,'Часть 3-1 (1-7)'!B18:K117,10,0)</f>
        <v>36.934441640000003</v>
      </c>
      <c r="G22" s="163">
        <f t="shared" si="2"/>
        <v>0.13405697031849689</v>
      </c>
      <c r="H22" s="168">
        <f t="shared" si="3"/>
        <v>0.2401224781682082</v>
      </c>
      <c r="I22" s="62">
        <v>6.03</v>
      </c>
      <c r="J22" s="62">
        <v>1.61</v>
      </c>
      <c r="K22" s="163">
        <f t="shared" si="4"/>
        <v>0.2669983416252073</v>
      </c>
      <c r="L22" s="62">
        <v>0.32999999999999996</v>
      </c>
      <c r="M22" s="62">
        <v>0.11</v>
      </c>
      <c r="N22" s="163">
        <f t="shared" si="5"/>
        <v>0.33333333333333337</v>
      </c>
    </row>
    <row r="23" spans="1:14" ht="45" customHeight="1" x14ac:dyDescent="0.5">
      <c r="A23" s="55">
        <v>13</v>
      </c>
      <c r="B23" s="171" t="s">
        <v>168</v>
      </c>
      <c r="C23" s="62">
        <f>VLOOKUP(B23,'Часть 3-1 (1-7)'!B19:C118,2,0)</f>
        <v>395.15653271000002</v>
      </c>
      <c r="D23" s="62">
        <f>VLOOKUP(B23,'Часть 3-1 (1-7)'!B19:D118,3,0)</f>
        <v>276.72862334000001</v>
      </c>
      <c r="E23" s="163">
        <f t="shared" si="1"/>
        <v>0.70030127413605825</v>
      </c>
      <c r="F23" s="62">
        <f>VLOOKUP(B23,'Часть 3-1 (1-7)'!B19:K118,10,0)</f>
        <v>110.70421069</v>
      </c>
      <c r="G23" s="163">
        <f t="shared" si="2"/>
        <v>0.28015280408193149</v>
      </c>
      <c r="H23" s="168">
        <f t="shared" si="3"/>
        <v>0.40004611504890952</v>
      </c>
      <c r="I23" s="62">
        <v>8.26</v>
      </c>
      <c r="J23" s="62">
        <v>3.61</v>
      </c>
      <c r="K23" s="163">
        <f t="shared" si="4"/>
        <v>0.43704600484261502</v>
      </c>
      <c r="L23" s="62">
        <v>0.46</v>
      </c>
      <c r="M23" s="62">
        <v>0.19</v>
      </c>
      <c r="N23" s="163">
        <f t="shared" si="5"/>
        <v>0.41304347826086957</v>
      </c>
    </row>
    <row r="24" spans="1:14" ht="45" customHeight="1" x14ac:dyDescent="0.5">
      <c r="A24" s="55">
        <v>14</v>
      </c>
      <c r="B24" s="58" t="s">
        <v>169</v>
      </c>
      <c r="C24" s="62">
        <f>VLOOKUP(B24,'Часть 3-1 (1-7)'!B20:C119,2,0)</f>
        <v>166.88221655000001</v>
      </c>
      <c r="D24" s="62">
        <f>VLOOKUP(B24,'Часть 3-1 (1-7)'!B20:D119,3,0)</f>
        <v>111.48748526999999</v>
      </c>
      <c r="E24" s="163">
        <f t="shared" si="1"/>
        <v>0.66806090891414394</v>
      </c>
      <c r="F24" s="62">
        <f>VLOOKUP(B24,'Часть 3-1 (1-7)'!B20:K119,10,0)</f>
        <v>63.373618</v>
      </c>
      <c r="G24" s="163">
        <f t="shared" si="2"/>
        <v>0.37975057684479202</v>
      </c>
      <c r="H24" s="168">
        <f t="shared" si="3"/>
        <v>0.56843705682769685</v>
      </c>
      <c r="I24" s="62">
        <v>3.35</v>
      </c>
      <c r="J24" s="62">
        <v>1.56</v>
      </c>
      <c r="K24" s="163">
        <f t="shared" si="4"/>
        <v>0.46567164179104475</v>
      </c>
      <c r="L24" s="62">
        <v>0.18</v>
      </c>
      <c r="M24" s="62">
        <v>0.08</v>
      </c>
      <c r="N24" s="163">
        <f t="shared" si="5"/>
        <v>0.44444444444444448</v>
      </c>
    </row>
    <row r="25" spans="1:14" ht="45" customHeight="1" x14ac:dyDescent="0.5">
      <c r="A25" s="55">
        <v>15</v>
      </c>
      <c r="B25" s="172" t="s">
        <v>170</v>
      </c>
      <c r="C25" s="62">
        <f>VLOOKUP(B25,'Часть 3-1 (1-7)'!B21:C120,2,0)</f>
        <v>135.48539210000001</v>
      </c>
      <c r="D25" s="62">
        <f>VLOOKUP(B25,'Часть 3-1 (1-7)'!B21:D120,3,0)</f>
        <v>100.93383263000001</v>
      </c>
      <c r="E25" s="163">
        <f t="shared" si="1"/>
        <v>0.74497944808324468</v>
      </c>
      <c r="F25" s="62">
        <f>VLOOKUP(B25,'Часть 3-1 (1-7)'!B21:K120,10,0)</f>
        <v>92.314470390000011</v>
      </c>
      <c r="G25" s="163">
        <f t="shared" si="2"/>
        <v>0.68136106010501774</v>
      </c>
      <c r="H25" s="168">
        <f t="shared" si="3"/>
        <v>0.91460383485489372</v>
      </c>
      <c r="I25" s="62">
        <v>3.19</v>
      </c>
      <c r="J25" s="62">
        <v>1.6300000000000001</v>
      </c>
      <c r="K25" s="163">
        <f t="shared" si="4"/>
        <v>0.5109717868338558</v>
      </c>
      <c r="L25" s="62">
        <v>0.16999999999999998</v>
      </c>
      <c r="M25" s="62">
        <v>0.13</v>
      </c>
      <c r="N25" s="163">
        <f t="shared" si="5"/>
        <v>0.76470588235294124</v>
      </c>
    </row>
    <row r="26" spans="1:14" ht="45" customHeight="1" x14ac:dyDescent="0.5">
      <c r="A26" s="55">
        <v>16</v>
      </c>
      <c r="B26" s="58" t="s">
        <v>171</v>
      </c>
      <c r="C26" s="62">
        <f>VLOOKUP(B26,'Часть 3-1 (1-7)'!B22:C121,2,0)</f>
        <v>556.85195496999995</v>
      </c>
      <c r="D26" s="62">
        <f>VLOOKUP(B26,'Часть 3-1 (1-7)'!B22:D121,3,0)</f>
        <v>330.86568754999996</v>
      </c>
      <c r="E26" s="163">
        <f t="shared" si="1"/>
        <v>0.59417172660878081</v>
      </c>
      <c r="F26" s="62">
        <f>VLOOKUP(B26,'Часть 3-1 (1-7)'!B22:K121,10,0)</f>
        <v>148.54045920999999</v>
      </c>
      <c r="G26" s="163">
        <f t="shared" si="2"/>
        <v>0.26675035956011417</v>
      </c>
      <c r="H26" s="168">
        <f t="shared" si="3"/>
        <v>0.44894488851326647</v>
      </c>
      <c r="I26" s="62">
        <v>7.1899999999999995</v>
      </c>
      <c r="J26" s="62">
        <v>7.02</v>
      </c>
      <c r="K26" s="163">
        <f t="shared" si="4"/>
        <v>0.97635605006954107</v>
      </c>
      <c r="L26" s="62">
        <v>0.39</v>
      </c>
      <c r="M26" s="62">
        <v>0.44999999999999996</v>
      </c>
      <c r="N26" s="163">
        <f t="shared" si="5"/>
        <v>1.1538461538461537</v>
      </c>
    </row>
    <row r="27" spans="1:14" ht="45" customHeight="1" x14ac:dyDescent="0.5">
      <c r="A27" s="55">
        <v>17</v>
      </c>
      <c r="B27" s="58" t="s">
        <v>172</v>
      </c>
      <c r="C27" s="62">
        <f>VLOOKUP(B27,'Часть 3-1 (1-7)'!B23:C122,2,0)</f>
        <v>870.55481814999996</v>
      </c>
      <c r="D27" s="62">
        <f>VLOOKUP(B27,'Часть 3-1 (1-7)'!B23:D122,3,0)</f>
        <v>473.35457112</v>
      </c>
      <c r="E27" s="163">
        <f t="shared" si="1"/>
        <v>0.54373895962797281</v>
      </c>
      <c r="F27" s="62">
        <f>VLOOKUP(B27,'Часть 3-1 (1-7)'!B23:K122,10,0)</f>
        <v>316.44768992000002</v>
      </c>
      <c r="G27" s="163">
        <f t="shared" si="2"/>
        <v>0.36350116422590961</v>
      </c>
      <c r="H27" s="168">
        <f t="shared" si="3"/>
        <v>0.66852146197987694</v>
      </c>
      <c r="I27" s="62">
        <v>21.95</v>
      </c>
      <c r="J27" s="62">
        <v>10.99</v>
      </c>
      <c r="K27" s="163">
        <f t="shared" si="4"/>
        <v>0.50068337129840546</v>
      </c>
      <c r="L27" s="62">
        <v>1.21</v>
      </c>
      <c r="M27" s="62">
        <v>0.63</v>
      </c>
      <c r="N27" s="163">
        <f t="shared" si="5"/>
        <v>0.52066115702479343</v>
      </c>
    </row>
    <row r="28" spans="1:14" ht="45" customHeight="1" x14ac:dyDescent="0.5">
      <c r="A28" s="56">
        <v>18</v>
      </c>
      <c r="B28" s="171" t="s">
        <v>173</v>
      </c>
      <c r="C28" s="62">
        <f>VLOOKUP(B28,'Часть 3-1 (1-7)'!B24:C123,2,0)</f>
        <v>703.54956033999997</v>
      </c>
      <c r="D28" s="62">
        <f>VLOOKUP(B28,'Часть 3-1 (1-7)'!B24:D123,3,0)</f>
        <v>479.31844447000003</v>
      </c>
      <c r="E28" s="163">
        <f t="shared" si="1"/>
        <v>0.68128596973092104</v>
      </c>
      <c r="F28" s="62">
        <f>VLOOKUP(B28,'Часть 3-1 (1-7)'!B24:K123,10,0)</f>
        <v>323.25399064999999</v>
      </c>
      <c r="G28" s="163">
        <f t="shared" si="2"/>
        <v>0.45946157722532449</v>
      </c>
      <c r="H28" s="168">
        <f t="shared" si="3"/>
        <v>0.6744034042074758</v>
      </c>
      <c r="I28" s="62">
        <v>10.469999999999999</v>
      </c>
      <c r="J28" s="62">
        <v>8.69</v>
      </c>
      <c r="K28" s="163">
        <f t="shared" si="4"/>
        <v>0.82999044890162377</v>
      </c>
      <c r="L28" s="62">
        <v>0.57999999999999996</v>
      </c>
      <c r="M28" s="62">
        <v>0.48000000000000004</v>
      </c>
      <c r="N28" s="163">
        <f t="shared" si="5"/>
        <v>0.82758620689655182</v>
      </c>
    </row>
    <row r="29" spans="1:14" ht="45" customHeight="1" x14ac:dyDescent="0.5">
      <c r="A29" s="57"/>
      <c r="B29" s="59" t="s">
        <v>174</v>
      </c>
      <c r="C29" s="61">
        <f>VLOOKUP(B29,'Часть 3-1 (1-7)'!B25:C124,2,0)</f>
        <v>10402.166987029999</v>
      </c>
      <c r="D29" s="61">
        <f>VLOOKUP(B29,'Часть 3-1 (1-7)'!B25:D124,3,0)</f>
        <v>7214.4409634399999</v>
      </c>
      <c r="E29" s="162">
        <f t="shared" si="1"/>
        <v>0.69355173517550395</v>
      </c>
      <c r="F29" s="61">
        <f>VLOOKUP(B29,'Часть 3-1 (1-7)'!B25:K124,10,0)</f>
        <v>4097.7100501300001</v>
      </c>
      <c r="G29" s="162">
        <f t="shared" si="2"/>
        <v>0.39392850117088613</v>
      </c>
      <c r="H29" s="168">
        <f t="shared" si="3"/>
        <v>0.56798718998403508</v>
      </c>
      <c r="I29" s="61">
        <v>159.43999999999997</v>
      </c>
      <c r="J29" s="61">
        <v>113.39000000000001</v>
      </c>
      <c r="K29" s="162">
        <f t="shared" si="4"/>
        <v>0.71117661816357269</v>
      </c>
      <c r="L29" s="61">
        <v>8.73</v>
      </c>
      <c r="M29" s="61">
        <v>6.652000000000001</v>
      </c>
      <c r="N29" s="162">
        <f t="shared" si="5"/>
        <v>0.7619702176403208</v>
      </c>
    </row>
    <row r="30" spans="1:14" ht="45" customHeight="1" x14ac:dyDescent="0.5">
      <c r="A30" s="56">
        <v>19</v>
      </c>
      <c r="B30" s="172" t="s">
        <v>175</v>
      </c>
      <c r="C30" s="62">
        <f>VLOOKUP(B30,'Часть 3-1 (1-7)'!B26:C125,2,0)</f>
        <v>3826.7926866799999</v>
      </c>
      <c r="D30" s="62">
        <f>VLOOKUP(B30,'Часть 3-1 (1-7)'!B26:D125,3,0)</f>
        <v>2902.2749928799994</v>
      </c>
      <c r="E30" s="163">
        <f t="shared" si="1"/>
        <v>0.75840925561032113</v>
      </c>
      <c r="F30" s="62">
        <f>VLOOKUP(B30,'Часть 3-1 (1-7)'!B26:K125,10,0)</f>
        <v>1293.5601817299998</v>
      </c>
      <c r="G30" s="163">
        <f t="shared" si="2"/>
        <v>0.33802724308335874</v>
      </c>
      <c r="H30" s="168">
        <f t="shared" si="3"/>
        <v>0.44570558782452518</v>
      </c>
      <c r="I30" s="62">
        <v>44.25</v>
      </c>
      <c r="J30" s="62">
        <v>15.26</v>
      </c>
      <c r="K30" s="163">
        <f t="shared" si="4"/>
        <v>0.34485875706214691</v>
      </c>
      <c r="L30" s="62">
        <v>2.44</v>
      </c>
      <c r="M30" s="62">
        <v>0.82000000000000006</v>
      </c>
      <c r="N30" s="163">
        <f t="shared" si="5"/>
        <v>0.33606557377049184</v>
      </c>
    </row>
    <row r="31" spans="1:14" ht="45" customHeight="1" x14ac:dyDescent="0.5">
      <c r="A31" s="55">
        <v>20</v>
      </c>
      <c r="B31" s="171" t="s">
        <v>176</v>
      </c>
      <c r="C31" s="62">
        <f>VLOOKUP(B31,'Часть 3-1 (1-7)'!B27:C126,2,0)</f>
        <v>798.13115587000004</v>
      </c>
      <c r="D31" s="62">
        <f>VLOOKUP(B31,'Часть 3-1 (1-7)'!B27:D126,3,0)</f>
        <v>562.14900375999991</v>
      </c>
      <c r="E31" s="163">
        <f t="shared" si="1"/>
        <v>0.70433161219878881</v>
      </c>
      <c r="F31" s="62">
        <f>VLOOKUP(B31,'Часть 3-1 (1-7)'!B27:K126,10,0)</f>
        <v>482.03943387000004</v>
      </c>
      <c r="G31" s="163">
        <f t="shared" si="2"/>
        <v>0.60396017662605173</v>
      </c>
      <c r="H31" s="168">
        <f t="shared" si="3"/>
        <v>0.85749406411080054</v>
      </c>
      <c r="I31" s="62">
        <v>17.64</v>
      </c>
      <c r="J31" s="62">
        <v>15.200000000000001</v>
      </c>
      <c r="K31" s="163">
        <f t="shared" si="4"/>
        <v>0.86167800453514742</v>
      </c>
      <c r="L31" s="62">
        <v>0.97</v>
      </c>
      <c r="M31" s="62">
        <v>0.90000000000000013</v>
      </c>
      <c r="N31" s="163">
        <f t="shared" si="5"/>
        <v>0.9278350515463919</v>
      </c>
    </row>
    <row r="32" spans="1:14" s="178" customFormat="1" ht="45" customHeight="1" x14ac:dyDescent="0.5">
      <c r="A32" s="173">
        <v>21</v>
      </c>
      <c r="B32" s="179" t="s">
        <v>270</v>
      </c>
      <c r="C32" s="175"/>
      <c r="D32" s="175"/>
      <c r="E32" s="177"/>
      <c r="F32" s="175"/>
      <c r="G32" s="177"/>
      <c r="H32" s="168"/>
      <c r="I32" s="175">
        <v>0.83</v>
      </c>
      <c r="J32" s="175">
        <v>3.66</v>
      </c>
      <c r="K32" s="177">
        <f t="shared" si="4"/>
        <v>4.4096385542168681</v>
      </c>
      <c r="L32" s="175">
        <v>0.05</v>
      </c>
      <c r="M32" s="175">
        <v>0.23099999999999998</v>
      </c>
      <c r="N32" s="177">
        <f t="shared" si="5"/>
        <v>4.6199999999999992</v>
      </c>
    </row>
    <row r="33" spans="1:14" ht="45" customHeight="1" x14ac:dyDescent="0.5">
      <c r="A33" s="55">
        <v>22</v>
      </c>
      <c r="B33" s="172" t="s">
        <v>178</v>
      </c>
      <c r="C33" s="62">
        <f>VLOOKUP(B33,'Часть 3-1 (1-7)'!B29:C128,2,0)</f>
        <v>400.83394056999998</v>
      </c>
      <c r="D33" s="62">
        <f>VLOOKUP(B33,'Часть 3-1 (1-7)'!B29:D128,3,0)</f>
        <v>318.03677963999996</v>
      </c>
      <c r="E33" s="163">
        <f t="shared" si="1"/>
        <v>0.79343774927776944</v>
      </c>
      <c r="F33" s="62">
        <f>VLOOKUP(B33,'Часть 3-1 (1-7)'!B29:K128,10,0)</f>
        <v>202.95797902000001</v>
      </c>
      <c r="G33" s="163">
        <f t="shared" si="2"/>
        <v>0.50633930532775395</v>
      </c>
      <c r="H33" s="168">
        <f t="shared" si="3"/>
        <v>0.63815882945908708</v>
      </c>
      <c r="I33" s="62">
        <v>6.66</v>
      </c>
      <c r="J33" s="62">
        <v>6.95</v>
      </c>
      <c r="K33" s="163">
        <f t="shared" si="4"/>
        <v>1.0435435435435436</v>
      </c>
      <c r="L33" s="62">
        <v>0.37</v>
      </c>
      <c r="M33" s="62">
        <v>0.49</v>
      </c>
      <c r="N33" s="163">
        <f t="shared" si="5"/>
        <v>1.3243243243243243</v>
      </c>
    </row>
    <row r="34" spans="1:14" ht="45" customHeight="1" x14ac:dyDescent="0.5">
      <c r="A34" s="55">
        <v>23</v>
      </c>
      <c r="B34" s="58" t="s">
        <v>179</v>
      </c>
      <c r="C34" s="62">
        <f>VLOOKUP(B34,'Часть 3-1 (1-7)'!B30:C129,2,0)</f>
        <v>1338.9086546799999</v>
      </c>
      <c r="D34" s="62">
        <f>VLOOKUP(B34,'Часть 3-1 (1-7)'!B30:D129,3,0)</f>
        <v>637.83910071000003</v>
      </c>
      <c r="E34" s="163">
        <f t="shared" si="1"/>
        <v>0.47638731625231295</v>
      </c>
      <c r="F34" s="62">
        <f>VLOOKUP(B34,'Часть 3-1 (1-7)'!B30:K129,10,0)</f>
        <v>405.66669272000001</v>
      </c>
      <c r="G34" s="163">
        <f t="shared" si="2"/>
        <v>0.30298309843770083</v>
      </c>
      <c r="H34" s="168">
        <f t="shared" si="3"/>
        <v>0.6360016064685261</v>
      </c>
      <c r="I34" s="62">
        <v>24.3</v>
      </c>
      <c r="J34" s="62">
        <v>14.920000000000002</v>
      </c>
      <c r="K34" s="163">
        <f t="shared" si="4"/>
        <v>0.61399176954732515</v>
      </c>
      <c r="L34" s="62">
        <v>1.28</v>
      </c>
      <c r="M34" s="62">
        <v>1.01</v>
      </c>
      <c r="N34" s="163">
        <f t="shared" si="5"/>
        <v>0.7890625</v>
      </c>
    </row>
    <row r="35" spans="1:14" ht="45" customHeight="1" x14ac:dyDescent="0.5">
      <c r="A35" s="56">
        <v>24</v>
      </c>
      <c r="B35" s="171" t="s">
        <v>180</v>
      </c>
      <c r="C35" s="62">
        <f>VLOOKUP(B35,'Часть 3-1 (1-7)'!B31:C130,2,0)</f>
        <v>860.29658671000004</v>
      </c>
      <c r="D35" s="62">
        <f>VLOOKUP(B35,'Часть 3-1 (1-7)'!B31:D130,3,0)</f>
        <v>661.19643263</v>
      </c>
      <c r="E35" s="163">
        <f t="shared" si="1"/>
        <v>0.76856800648086809</v>
      </c>
      <c r="F35" s="62">
        <f>VLOOKUP(B35,'Часть 3-1 (1-7)'!B31:K130,10,0)</f>
        <v>443.93065310999998</v>
      </c>
      <c r="G35" s="163">
        <f t="shared" si="2"/>
        <v>0.51602047476174151</v>
      </c>
      <c r="H35" s="168">
        <f t="shared" si="3"/>
        <v>0.67140509416272043</v>
      </c>
      <c r="I35" s="62">
        <v>13.7</v>
      </c>
      <c r="J35" s="62">
        <v>15.600000000000001</v>
      </c>
      <c r="K35" s="163">
        <f t="shared" si="4"/>
        <v>1.1386861313868615</v>
      </c>
      <c r="L35" s="62">
        <v>0.76</v>
      </c>
      <c r="M35" s="62">
        <v>0.84000000000000008</v>
      </c>
      <c r="N35" s="163">
        <f t="shared" si="5"/>
        <v>1.1052631578947369</v>
      </c>
    </row>
    <row r="36" spans="1:14" ht="45" customHeight="1" x14ac:dyDescent="0.5">
      <c r="A36" s="56">
        <v>25</v>
      </c>
      <c r="B36" s="171" t="s">
        <v>181</v>
      </c>
      <c r="C36" s="62">
        <f>VLOOKUP(B36,'Часть 3-1 (1-7)'!B32:C131,2,0)</f>
        <v>315.75800541000001</v>
      </c>
      <c r="D36" s="62">
        <f>VLOOKUP(B36,'Часть 3-1 (1-7)'!B32:D131,3,0)</f>
        <v>261.67844324999999</v>
      </c>
      <c r="E36" s="163">
        <f t="shared" si="1"/>
        <v>0.82873098628242303</v>
      </c>
      <c r="F36" s="62">
        <f>VLOOKUP(B36,'Часть 3-1 (1-7)'!B32:K131,10,0)</f>
        <v>187.12116510000001</v>
      </c>
      <c r="G36" s="163">
        <f t="shared" si="2"/>
        <v>0.59260940940208362</v>
      </c>
      <c r="H36" s="168">
        <f t="shared" si="3"/>
        <v>0.71508054991457548</v>
      </c>
      <c r="I36" s="62">
        <v>3.8600000000000003</v>
      </c>
      <c r="J36" s="62">
        <v>10.51</v>
      </c>
      <c r="K36" s="163">
        <f t="shared" si="4"/>
        <v>2.7227979274611398</v>
      </c>
      <c r="L36" s="62">
        <v>0.21</v>
      </c>
      <c r="M36" s="62">
        <v>0.56099999999999994</v>
      </c>
      <c r="N36" s="163">
        <f t="shared" si="5"/>
        <v>2.6714285714285713</v>
      </c>
    </row>
    <row r="37" spans="1:14" ht="45" customHeight="1" x14ac:dyDescent="0.5">
      <c r="A37" s="55">
        <v>26</v>
      </c>
      <c r="B37" s="171" t="s">
        <v>182</v>
      </c>
      <c r="C37" s="62">
        <f>VLOOKUP(B37,'Часть 3-1 (1-7)'!B33:C132,2,0)</f>
        <v>286.22737853000001</v>
      </c>
      <c r="D37" s="62">
        <f>VLOOKUP(B37,'Часть 3-1 (1-7)'!B33:D132,3,0)</f>
        <v>193.83540746</v>
      </c>
      <c r="E37" s="163">
        <f t="shared" si="1"/>
        <v>0.67720777954748923</v>
      </c>
      <c r="F37" s="62">
        <f>VLOOKUP(B37,'Часть 3-1 (1-7)'!B33:K132,10,0)</f>
        <v>158.97474571999999</v>
      </c>
      <c r="G37" s="163">
        <f t="shared" si="2"/>
        <v>0.55541418342458648</v>
      </c>
      <c r="H37" s="168">
        <f t="shared" si="3"/>
        <v>0.82015328263906639</v>
      </c>
      <c r="I37" s="62">
        <v>5.85</v>
      </c>
      <c r="J37" s="62">
        <v>4.0600000000000005</v>
      </c>
      <c r="K37" s="163">
        <f t="shared" si="4"/>
        <v>0.6940170940170941</v>
      </c>
      <c r="L37" s="62">
        <v>0.32</v>
      </c>
      <c r="M37" s="62">
        <v>0.22</v>
      </c>
      <c r="N37" s="163">
        <f t="shared" si="5"/>
        <v>0.6875</v>
      </c>
    </row>
    <row r="38" spans="1:14" ht="45" customHeight="1" x14ac:dyDescent="0.5">
      <c r="A38" s="55">
        <v>27</v>
      </c>
      <c r="B38" s="58" t="s">
        <v>183</v>
      </c>
      <c r="C38" s="62">
        <f>VLOOKUP(B38,'Часть 3-1 (1-7)'!B34:C133,2,0)</f>
        <v>223.53068271999999</v>
      </c>
      <c r="D38" s="62">
        <f>VLOOKUP(B38,'Часть 3-1 (1-7)'!B34:D133,3,0)</f>
        <v>183.24636057000004</v>
      </c>
      <c r="E38" s="163">
        <f t="shared" si="1"/>
        <v>0.81978168876054891</v>
      </c>
      <c r="F38" s="62">
        <f>VLOOKUP(B38,'Часть 3-1 (1-7)'!B34:K133,10,0)</f>
        <v>63.542813600000002</v>
      </c>
      <c r="G38" s="163">
        <f t="shared" si="2"/>
        <v>0.28426886558385939</v>
      </c>
      <c r="H38" s="168">
        <f t="shared" si="3"/>
        <v>0.34676166774797512</v>
      </c>
      <c r="I38" s="62">
        <v>4.78</v>
      </c>
      <c r="J38" s="62">
        <v>0.89999999999999991</v>
      </c>
      <c r="K38" s="163">
        <f t="shared" si="4"/>
        <v>0.18828451882845185</v>
      </c>
      <c r="L38" s="62">
        <v>0.26</v>
      </c>
      <c r="M38" s="62">
        <v>0.04</v>
      </c>
      <c r="N38" s="163">
        <f t="shared" si="5"/>
        <v>0.15384615384615385</v>
      </c>
    </row>
    <row r="39" spans="1:14" ht="45" customHeight="1" x14ac:dyDescent="0.5">
      <c r="A39" s="55">
        <v>28</v>
      </c>
      <c r="B39" s="171" t="s">
        <v>184</v>
      </c>
      <c r="C39" s="62">
        <f>VLOOKUP(B39,'Часть 3-1 (1-7)'!B35:C134,2,0)</f>
        <v>1215.45887399</v>
      </c>
      <c r="D39" s="62">
        <f>VLOOKUP(B39,'Часть 3-1 (1-7)'!B35:D134,3,0)</f>
        <v>634.98564391000002</v>
      </c>
      <c r="E39" s="163">
        <f t="shared" si="1"/>
        <v>0.52242462291260072</v>
      </c>
      <c r="F39" s="62">
        <f>VLOOKUP(B39,'Часть 3-1 (1-7)'!B35:K134,10,0)</f>
        <v>423.84177101</v>
      </c>
      <c r="G39" s="163">
        <f t="shared" si="2"/>
        <v>0.34870926534819729</v>
      </c>
      <c r="H39" s="168">
        <f t="shared" si="3"/>
        <v>0.66748244637491905</v>
      </c>
      <c r="I39" s="62">
        <v>21.41</v>
      </c>
      <c r="J39" s="62">
        <v>14.99</v>
      </c>
      <c r="K39" s="163">
        <f t="shared" si="4"/>
        <v>0.70014012143858007</v>
      </c>
      <c r="L39" s="62">
        <v>1.18</v>
      </c>
      <c r="M39" s="62">
        <v>0.89</v>
      </c>
      <c r="N39" s="163">
        <f t="shared" si="5"/>
        <v>0.75423728813559332</v>
      </c>
    </row>
    <row r="40" spans="1:14" ht="45" customHeight="1" x14ac:dyDescent="0.5">
      <c r="A40" s="55">
        <v>29</v>
      </c>
      <c r="B40" s="58" t="s">
        <v>185</v>
      </c>
      <c r="C40" s="62">
        <f>VLOOKUP(B40,'Часть 3-1 (1-7)'!B36:C135,2,0)</f>
        <v>1136.22902187</v>
      </c>
      <c r="D40" s="62">
        <f>VLOOKUP(B40,'Часть 3-1 (1-7)'!B36:D135,3,0)</f>
        <v>859.19879862999994</v>
      </c>
      <c r="E40" s="163">
        <f t="shared" si="1"/>
        <v>0.7561845209832212</v>
      </c>
      <c r="F40" s="62">
        <f>VLOOKUP(B40,'Часть 3-1 (1-7)'!B36:K135,10,0)</f>
        <v>436.07461425000002</v>
      </c>
      <c r="G40" s="163">
        <f t="shared" si="2"/>
        <v>0.38379112472616711</v>
      </c>
      <c r="H40" s="168">
        <f t="shared" si="3"/>
        <v>0.50753634076924325</v>
      </c>
      <c r="I40" s="62">
        <v>16.16</v>
      </c>
      <c r="J40" s="62">
        <v>11.34</v>
      </c>
      <c r="K40" s="163">
        <f t="shared" si="4"/>
        <v>0.70173267326732669</v>
      </c>
      <c r="L40" s="62">
        <v>0.89</v>
      </c>
      <c r="M40" s="62">
        <v>0.65</v>
      </c>
      <c r="N40" s="163">
        <f t="shared" si="5"/>
        <v>0.7303370786516854</v>
      </c>
    </row>
    <row r="41" spans="1:14" ht="45" customHeight="1" x14ac:dyDescent="0.5">
      <c r="A41" s="57"/>
      <c r="B41" s="59" t="s">
        <v>186</v>
      </c>
      <c r="C41" s="61">
        <f>VLOOKUP(B41,'Часть 3-1 (1-7)'!B37:C136,2,0)</f>
        <v>3020.84652611</v>
      </c>
      <c r="D41" s="61">
        <f>VLOOKUP(B41,'Часть 3-1 (1-7)'!B37:D136,3,0)</f>
        <v>2165.4284723400001</v>
      </c>
      <c r="E41" s="162">
        <f t="shared" si="1"/>
        <v>0.71682836371315506</v>
      </c>
      <c r="F41" s="61">
        <f>VLOOKUP(B41,'Часть 3-1 (1-7)'!B37:K136,10,0)</f>
        <v>1188.2047576400003</v>
      </c>
      <c r="G41" s="162">
        <f t="shared" si="2"/>
        <v>0.3933350295587752</v>
      </c>
      <c r="H41" s="168">
        <f t="shared" si="3"/>
        <v>0.54871577279853778</v>
      </c>
      <c r="I41" s="61">
        <v>52.52</v>
      </c>
      <c r="J41" s="61">
        <v>58.589999999999996</v>
      </c>
      <c r="K41" s="162">
        <f t="shared" si="4"/>
        <v>1.1155750190403655</v>
      </c>
      <c r="L41" s="61">
        <v>2.9010000000000002</v>
      </c>
      <c r="M41" s="61">
        <v>3.61</v>
      </c>
      <c r="N41" s="162">
        <f t="shared" si="5"/>
        <v>1.2443984832816268</v>
      </c>
    </row>
    <row r="42" spans="1:14" ht="45" customHeight="1" x14ac:dyDescent="0.5">
      <c r="A42" s="55">
        <v>30</v>
      </c>
      <c r="B42" s="58" t="s">
        <v>187</v>
      </c>
      <c r="C42" s="62">
        <f>VLOOKUP(B42,'Часть 3-1 (1-7)'!B38:C137,2,0)</f>
        <v>251.58094227000001</v>
      </c>
      <c r="D42" s="62">
        <f>VLOOKUP(B42,'Часть 3-1 (1-7)'!B38:D137,3,0)</f>
        <v>138.36632195999999</v>
      </c>
      <c r="E42" s="163">
        <f t="shared" si="1"/>
        <v>0.54998729518829537</v>
      </c>
      <c r="F42" s="62">
        <f>VLOOKUP(B42,'Часть 3-1 (1-7)'!B38:K137,10,0)</f>
        <v>65.490700020000006</v>
      </c>
      <c r="G42" s="163">
        <f t="shared" si="2"/>
        <v>0.26031661790070931</v>
      </c>
      <c r="H42" s="168">
        <f t="shared" si="3"/>
        <v>0.47331387502612493</v>
      </c>
      <c r="I42" s="62">
        <v>3.99</v>
      </c>
      <c r="J42" s="62">
        <v>2.11</v>
      </c>
      <c r="K42" s="163">
        <f t="shared" si="4"/>
        <v>0.52882205513784453</v>
      </c>
      <c r="L42" s="62">
        <v>0.22</v>
      </c>
      <c r="M42" s="62">
        <v>0.08</v>
      </c>
      <c r="N42" s="163">
        <f t="shared" si="5"/>
        <v>0.36363636363636365</v>
      </c>
    </row>
    <row r="43" spans="1:14" ht="45" customHeight="1" x14ac:dyDescent="0.5">
      <c r="A43" s="55">
        <v>31</v>
      </c>
      <c r="B43" s="58" t="s">
        <v>188</v>
      </c>
      <c r="C43" s="62">
        <f>VLOOKUP(B43,'Часть 3-1 (1-7)'!B39:C138,2,0)</f>
        <v>1033.06707188</v>
      </c>
      <c r="D43" s="62">
        <f>VLOOKUP(B43,'Часть 3-1 (1-7)'!B39:D138,3,0)</f>
        <v>831.45033475000002</v>
      </c>
      <c r="E43" s="163">
        <f t="shared" si="1"/>
        <v>0.80483674040341546</v>
      </c>
      <c r="F43" s="62">
        <f>VLOOKUP(B43,'Часть 3-1 (1-7)'!B39:K138,10,0)</f>
        <v>403.35483126999998</v>
      </c>
      <c r="G43" s="163">
        <f t="shared" si="2"/>
        <v>0.39044399173033878</v>
      </c>
      <c r="H43" s="168">
        <f t="shared" si="3"/>
        <v>0.48512197832150789</v>
      </c>
      <c r="I43" s="62">
        <v>21.04</v>
      </c>
      <c r="J43" s="62">
        <v>9.2799999999999976</v>
      </c>
      <c r="K43" s="163">
        <f t="shared" si="4"/>
        <v>0.44106463878326985</v>
      </c>
      <c r="L43" s="62">
        <v>1.1599999999999999</v>
      </c>
      <c r="M43" s="62">
        <v>0.59000000000000008</v>
      </c>
      <c r="N43" s="163">
        <f t="shared" si="5"/>
        <v>0.50862068965517249</v>
      </c>
    </row>
    <row r="44" spans="1:14" s="178" customFormat="1" ht="45" customHeight="1" x14ac:dyDescent="0.5">
      <c r="A44" s="173">
        <v>32</v>
      </c>
      <c r="B44" s="179" t="s">
        <v>271</v>
      </c>
      <c r="C44" s="175"/>
      <c r="D44" s="175"/>
      <c r="E44" s="177"/>
      <c r="F44" s="175"/>
      <c r="G44" s="177"/>
      <c r="H44" s="168"/>
      <c r="I44" s="175">
        <v>0.2</v>
      </c>
      <c r="J44" s="175">
        <v>0.59</v>
      </c>
      <c r="K44" s="177">
        <f t="shared" si="4"/>
        <v>2.9499999999999997</v>
      </c>
      <c r="L44" s="175">
        <v>1.0999999999999999E-2</v>
      </c>
      <c r="M44" s="175">
        <v>0.04</v>
      </c>
      <c r="N44" s="177">
        <f t="shared" si="5"/>
        <v>3.6363636363636367</v>
      </c>
    </row>
    <row r="45" spans="1:14" ht="45" customHeight="1" x14ac:dyDescent="0.5">
      <c r="A45" s="56">
        <v>33</v>
      </c>
      <c r="B45" s="171" t="s">
        <v>190</v>
      </c>
      <c r="C45" s="62">
        <f>VLOOKUP(B45,'Часть 3-1 (1-7)'!B41:C140,2,0)</f>
        <v>349.40839742000003</v>
      </c>
      <c r="D45" s="62">
        <f>VLOOKUP(B45,'Часть 3-1 (1-7)'!B41:D140,3,0)</f>
        <v>242.91109294</v>
      </c>
      <c r="E45" s="163">
        <f t="shared" si="1"/>
        <v>0.69520679735699975</v>
      </c>
      <c r="F45" s="62">
        <f>VLOOKUP(B45,'Часть 3-1 (1-7)'!B41:K140,10,0)</f>
        <v>129.09931008999999</v>
      </c>
      <c r="G45" s="163">
        <f t="shared" si="2"/>
        <v>0.36947970066906693</v>
      </c>
      <c r="H45" s="168">
        <f t="shared" si="3"/>
        <v>0.53146733040260141</v>
      </c>
      <c r="I45" s="62">
        <v>5.17</v>
      </c>
      <c r="J45" s="62">
        <v>10.83</v>
      </c>
      <c r="K45" s="163">
        <f t="shared" si="4"/>
        <v>2.0947775628626695</v>
      </c>
      <c r="L45" s="62">
        <v>0.28999999999999998</v>
      </c>
      <c r="M45" s="62">
        <v>0.85000000000000009</v>
      </c>
      <c r="N45" s="163">
        <f t="shared" si="5"/>
        <v>2.931034482758621</v>
      </c>
    </row>
    <row r="46" spans="1:14" ht="45" customHeight="1" x14ac:dyDescent="0.5">
      <c r="A46" s="55">
        <v>34</v>
      </c>
      <c r="B46" s="58" t="s">
        <v>191</v>
      </c>
      <c r="C46" s="62">
        <f>VLOOKUP(B46,'Часть 3-1 (1-7)'!B42:C141,2,0)</f>
        <v>42.055132839999999</v>
      </c>
      <c r="D46" s="62">
        <f>VLOOKUP(B46,'Часть 3-1 (1-7)'!B42:D141,3,0)</f>
        <v>32.150759700000002</v>
      </c>
      <c r="E46" s="163">
        <f t="shared" si="1"/>
        <v>0.76449074176791976</v>
      </c>
      <c r="F46" s="62">
        <f>VLOOKUP(B46,'Часть 3-1 (1-7)'!B42:K141,10,0)</f>
        <v>32.150759700000002</v>
      </c>
      <c r="G46" s="163">
        <f t="shared" si="2"/>
        <v>0.76449074176791976</v>
      </c>
      <c r="H46" s="168">
        <f t="shared" si="3"/>
        <v>1</v>
      </c>
      <c r="I46" s="62">
        <v>0.72</v>
      </c>
      <c r="J46" s="62">
        <v>0.67</v>
      </c>
      <c r="K46" s="163">
        <f t="shared" si="4"/>
        <v>0.93055555555555569</v>
      </c>
      <c r="L46" s="62">
        <v>0.04</v>
      </c>
      <c r="M46" s="62">
        <v>0.05</v>
      </c>
      <c r="N46" s="163">
        <f t="shared" si="5"/>
        <v>1.25</v>
      </c>
    </row>
    <row r="47" spans="1:14" ht="45" customHeight="1" x14ac:dyDescent="0.5">
      <c r="A47" s="55">
        <v>35</v>
      </c>
      <c r="B47" s="58" t="s">
        <v>192</v>
      </c>
      <c r="C47" s="62">
        <f>VLOOKUP(B47,'Часть 3-1 (1-7)'!B43:C142,2,0)</f>
        <v>35.355240729999998</v>
      </c>
      <c r="D47" s="62">
        <f>VLOOKUP(B47,'Часть 3-1 (1-7)'!B43:D142,3,0)</f>
        <v>35.355240729999998</v>
      </c>
      <c r="E47" s="163">
        <f t="shared" si="1"/>
        <v>1</v>
      </c>
      <c r="F47" s="62">
        <f>VLOOKUP(B47,'Часть 3-1 (1-7)'!B43:K142,10,0)</f>
        <v>12.63798854</v>
      </c>
      <c r="G47" s="163">
        <f t="shared" si="2"/>
        <v>0.35745729003836996</v>
      </c>
      <c r="H47" s="168">
        <f t="shared" si="3"/>
        <v>0.35745729003836996</v>
      </c>
      <c r="I47" s="62">
        <v>0.92999999999999994</v>
      </c>
      <c r="J47" s="62">
        <v>0.28000000000000003</v>
      </c>
      <c r="K47" s="163">
        <f t="shared" si="4"/>
        <v>0.30107526881720437</v>
      </c>
      <c r="L47" s="62">
        <v>0.05</v>
      </c>
      <c r="M47" s="62">
        <v>0.02</v>
      </c>
      <c r="N47" s="163">
        <f t="shared" si="5"/>
        <v>0.39999999999999997</v>
      </c>
    </row>
    <row r="48" spans="1:14" ht="45" customHeight="1" x14ac:dyDescent="0.5">
      <c r="A48" s="55">
        <v>36</v>
      </c>
      <c r="B48" s="58" t="s">
        <v>193</v>
      </c>
      <c r="C48" s="62">
        <f>VLOOKUP(B48,'Часть 3-1 (1-7)'!B44:C143,2,0)</f>
        <v>170.00000211</v>
      </c>
      <c r="D48" s="62">
        <f>VLOOKUP(B48,'Часть 3-1 (1-7)'!B44:D143,3,0)</f>
        <v>58.373015080000002</v>
      </c>
      <c r="E48" s="163">
        <f t="shared" si="1"/>
        <v>0.34337067267934052</v>
      </c>
      <c r="F48" s="62">
        <f>VLOOKUP(B48,'Часть 3-1 (1-7)'!B44:K143,10,0)</f>
        <v>10.532877790000001</v>
      </c>
      <c r="G48" s="163">
        <f t="shared" si="2"/>
        <v>6.1958103878049418E-2</v>
      </c>
      <c r="H48" s="168">
        <f t="shared" si="3"/>
        <v>0.1804408728170839</v>
      </c>
      <c r="I48" s="62">
        <v>1.39</v>
      </c>
      <c r="J48" s="62">
        <v>0.22</v>
      </c>
      <c r="K48" s="163">
        <f t="shared" si="4"/>
        <v>0.15827338129496404</v>
      </c>
      <c r="L48" s="62">
        <v>0.08</v>
      </c>
      <c r="M48" s="62">
        <v>0.03</v>
      </c>
      <c r="N48" s="163">
        <f t="shared" si="5"/>
        <v>0.375</v>
      </c>
    </row>
    <row r="49" spans="1:14" ht="45" customHeight="1" x14ac:dyDescent="0.5">
      <c r="A49" s="56">
        <v>37</v>
      </c>
      <c r="B49" s="171" t="s">
        <v>194</v>
      </c>
      <c r="C49" s="62">
        <f>VLOOKUP(B49,'Часть 3-1 (1-7)'!B45:C144,2,0)</f>
        <v>1139.3797388600001</v>
      </c>
      <c r="D49" s="62">
        <f>VLOOKUP(B49,'Часть 3-1 (1-7)'!B45:D144,3,0)</f>
        <v>826.82170717999998</v>
      </c>
      <c r="E49" s="163">
        <f t="shared" si="1"/>
        <v>0.7256770319676491</v>
      </c>
      <c r="F49" s="62">
        <f>VLOOKUP(B49,'Часть 3-1 (1-7)'!B45:K144,10,0)</f>
        <v>534.93829023000001</v>
      </c>
      <c r="G49" s="163">
        <f t="shared" si="2"/>
        <v>0.46949956365314122</v>
      </c>
      <c r="H49" s="168">
        <f t="shared" si="3"/>
        <v>0.64698142971413708</v>
      </c>
      <c r="I49" s="62">
        <v>19.080000000000002</v>
      </c>
      <c r="J49" s="62">
        <v>34.61</v>
      </c>
      <c r="K49" s="163">
        <f t="shared" si="4"/>
        <v>1.8139412997903561</v>
      </c>
      <c r="L49" s="62">
        <v>1.05</v>
      </c>
      <c r="M49" s="62">
        <v>1.95</v>
      </c>
      <c r="N49" s="163">
        <f t="shared" si="5"/>
        <v>1.857142857142857</v>
      </c>
    </row>
    <row r="50" spans="1:14" ht="45" customHeight="1" x14ac:dyDescent="0.5">
      <c r="A50" s="57"/>
      <c r="B50" s="59" t="s">
        <v>195</v>
      </c>
      <c r="C50" s="61">
        <f>VLOOKUP(B50,'Часть 3-1 (1-7)'!B46:C145,2,0)</f>
        <v>855.60295139000004</v>
      </c>
      <c r="D50" s="61">
        <f>VLOOKUP(B50,'Часть 3-1 (1-7)'!B46:D145,3,0)</f>
        <v>738.99904807000007</v>
      </c>
      <c r="E50" s="162">
        <f t="shared" si="1"/>
        <v>0.86371727314571911</v>
      </c>
      <c r="F50" s="61">
        <f>VLOOKUP(B50,'Часть 3-1 (1-7)'!B46:K145,10,0)</f>
        <v>599.98170823999999</v>
      </c>
      <c r="G50" s="162">
        <f t="shared" si="2"/>
        <v>0.70123847430081732</v>
      </c>
      <c r="H50" s="168">
        <f t="shared" si="3"/>
        <v>0.81188427753315329</v>
      </c>
      <c r="I50" s="61">
        <v>16.07</v>
      </c>
      <c r="J50" s="61">
        <v>17.34</v>
      </c>
      <c r="K50" s="162">
        <f t="shared" si="4"/>
        <v>1.0790292470441816</v>
      </c>
      <c r="L50" s="61">
        <v>0.89200000000000002</v>
      </c>
      <c r="M50" s="61">
        <v>1.2080000000000002</v>
      </c>
      <c r="N50" s="162">
        <f t="shared" si="5"/>
        <v>1.3542600896860988</v>
      </c>
    </row>
    <row r="51" spans="1:14" ht="45" customHeight="1" x14ac:dyDescent="0.5">
      <c r="A51" s="55">
        <v>38</v>
      </c>
      <c r="B51" s="171" t="s">
        <v>196</v>
      </c>
      <c r="C51" s="62">
        <f>VLOOKUP(B51,'Часть 3-1 (1-7)'!B47:C146,2,0)</f>
        <v>89.529951030000007</v>
      </c>
      <c r="D51" s="62">
        <f>VLOOKUP(B51,'Часть 3-1 (1-7)'!B47:D146,3,0)</f>
        <v>41.012300000000003</v>
      </c>
      <c r="E51" s="163">
        <f t="shared" si="1"/>
        <v>0.45808469152694453</v>
      </c>
      <c r="F51" s="62">
        <f>VLOOKUP(B51,'Часть 3-1 (1-7)'!B47:K146,10,0)</f>
        <v>41.012300000000003</v>
      </c>
      <c r="G51" s="163">
        <f t="shared" si="2"/>
        <v>0.45808469152694453</v>
      </c>
      <c r="H51" s="168">
        <f t="shared" si="3"/>
        <v>1</v>
      </c>
      <c r="I51" s="62">
        <v>1.7</v>
      </c>
      <c r="J51" s="62">
        <v>1.38</v>
      </c>
      <c r="K51" s="163">
        <f t="shared" si="4"/>
        <v>0.81176470588235294</v>
      </c>
      <c r="L51" s="62">
        <v>0.09</v>
      </c>
      <c r="M51" s="62">
        <v>0.08</v>
      </c>
      <c r="N51" s="163">
        <f t="shared" si="5"/>
        <v>0.88888888888888895</v>
      </c>
    </row>
    <row r="52" spans="1:14" ht="45" customHeight="1" x14ac:dyDescent="0.5">
      <c r="A52" s="55">
        <v>39</v>
      </c>
      <c r="B52" s="171" t="s">
        <v>197</v>
      </c>
      <c r="C52" s="62">
        <f>VLOOKUP(B52,'Часть 3-1 (1-7)'!B48:C147,2,0)</f>
        <v>16.266415200000001</v>
      </c>
      <c r="D52" s="62">
        <f>VLOOKUP(B52,'Часть 3-1 (1-7)'!B48:D147,3,0)</f>
        <v>15.944735870000001</v>
      </c>
      <c r="E52" s="163">
        <f t="shared" si="1"/>
        <v>0.98022432563998485</v>
      </c>
      <c r="F52" s="62">
        <f>VLOOKUP(B52,'Часть 3-1 (1-7)'!B48:K147,10,0)</f>
        <v>15.806873299999999</v>
      </c>
      <c r="G52" s="163">
        <f t="shared" si="2"/>
        <v>0.97174903662854972</v>
      </c>
      <c r="H52" s="168">
        <f t="shared" si="3"/>
        <v>0.99135372507114472</v>
      </c>
      <c r="I52" s="62">
        <v>0.21</v>
      </c>
      <c r="J52" s="62">
        <v>0.2</v>
      </c>
      <c r="K52" s="163">
        <f t="shared" si="4"/>
        <v>0.95238095238095244</v>
      </c>
      <c r="L52" s="62">
        <v>1.2E-2</v>
      </c>
      <c r="M52" s="62">
        <v>0.02</v>
      </c>
      <c r="N52" s="163">
        <f t="shared" si="5"/>
        <v>1.6666666666666667</v>
      </c>
    </row>
    <row r="53" spans="1:14" ht="45" customHeight="1" x14ac:dyDescent="0.5">
      <c r="A53" s="55">
        <v>40</v>
      </c>
      <c r="B53" s="171" t="s">
        <v>198</v>
      </c>
      <c r="C53" s="62">
        <f>VLOOKUP(B53,'Часть 3-1 (1-7)'!B49:C148,2,0)</f>
        <v>22.977168979999998</v>
      </c>
      <c r="D53" s="62">
        <f>VLOOKUP(B53,'Часть 3-1 (1-7)'!B49:D148,3,0)</f>
        <v>20.906607579999999</v>
      </c>
      <c r="E53" s="163">
        <f t="shared" si="1"/>
        <v>0.90988613950646935</v>
      </c>
      <c r="F53" s="62">
        <f>VLOOKUP(B53,'Часть 3-1 (1-7)'!B49:K148,10,0)</f>
        <v>17.957391650000002</v>
      </c>
      <c r="G53" s="163">
        <f t="shared" si="2"/>
        <v>0.78153194876316756</v>
      </c>
      <c r="H53" s="168">
        <f t="shared" si="3"/>
        <v>0.85893378833870104</v>
      </c>
      <c r="I53" s="62">
        <v>0.75</v>
      </c>
      <c r="J53" s="62">
        <v>0.74</v>
      </c>
      <c r="K53" s="163">
        <f t="shared" si="4"/>
        <v>0.98666666666666669</v>
      </c>
      <c r="L53" s="62">
        <v>0.05</v>
      </c>
      <c r="M53" s="62">
        <v>0.06</v>
      </c>
      <c r="N53" s="163">
        <f t="shared" si="5"/>
        <v>1.2</v>
      </c>
    </row>
    <row r="54" spans="1:14" ht="45" customHeight="1" x14ac:dyDescent="0.5">
      <c r="A54" s="55">
        <v>41</v>
      </c>
      <c r="B54" s="171" t="s">
        <v>199</v>
      </c>
      <c r="C54" s="62">
        <f>VLOOKUP(B54,'Часть 3-1 (1-7)'!B50:C149,2,0)</f>
        <v>41.09726757</v>
      </c>
      <c r="D54" s="62">
        <f>VLOOKUP(B54,'Часть 3-1 (1-7)'!B50:D149,3,0)</f>
        <v>31.86535864</v>
      </c>
      <c r="E54" s="163">
        <f t="shared" si="1"/>
        <v>0.77536441043737259</v>
      </c>
      <c r="F54" s="62">
        <f>VLOOKUP(B54,'Часть 3-1 (1-7)'!B50:K149,10,0)</f>
        <v>22.09409153</v>
      </c>
      <c r="G54" s="163">
        <f t="shared" si="2"/>
        <v>0.53760487828947889</v>
      </c>
      <c r="H54" s="168">
        <f t="shared" si="3"/>
        <v>0.69335769227042976</v>
      </c>
      <c r="I54" s="62">
        <v>1.1499999999999999</v>
      </c>
      <c r="J54" s="62">
        <v>1.39</v>
      </c>
      <c r="K54" s="163">
        <f t="shared" si="4"/>
        <v>1.2086956521739129</v>
      </c>
      <c r="L54" s="62">
        <v>6.0000000000000005E-2</v>
      </c>
      <c r="M54" s="62">
        <v>0.16</v>
      </c>
      <c r="N54" s="163">
        <f t="shared" si="5"/>
        <v>2.6666666666666665</v>
      </c>
    </row>
    <row r="55" spans="1:14" ht="45" customHeight="1" x14ac:dyDescent="0.5">
      <c r="A55" s="55">
        <v>42</v>
      </c>
      <c r="B55" s="171" t="s">
        <v>200</v>
      </c>
      <c r="C55" s="62">
        <f>VLOOKUP(B55,'Часть 3-1 (1-7)'!B51:C150,2,0)</f>
        <v>122.48759556</v>
      </c>
      <c r="D55" s="62">
        <f>VLOOKUP(B55,'Часть 3-1 (1-7)'!B51:D150,3,0)</f>
        <v>122.48759556</v>
      </c>
      <c r="E55" s="163">
        <f t="shared" si="1"/>
        <v>1</v>
      </c>
      <c r="F55" s="62">
        <f>VLOOKUP(B55,'Часть 3-1 (1-7)'!B51:K150,10,0)</f>
        <v>89.793911479999991</v>
      </c>
      <c r="G55" s="163">
        <f t="shared" si="2"/>
        <v>0.733085755087868</v>
      </c>
      <c r="H55" s="168">
        <f t="shared" si="3"/>
        <v>0.733085755087868</v>
      </c>
      <c r="I55" s="62">
        <v>2.4499999999999997</v>
      </c>
      <c r="J55" s="62">
        <v>1.8800000000000001</v>
      </c>
      <c r="K55" s="163">
        <f t="shared" si="4"/>
        <v>0.7673469387755103</v>
      </c>
      <c r="L55" s="62">
        <v>0.13999999999999999</v>
      </c>
      <c r="M55" s="62">
        <v>0.12000000000000001</v>
      </c>
      <c r="N55" s="163">
        <f t="shared" si="5"/>
        <v>0.85714285714285732</v>
      </c>
    </row>
    <row r="56" spans="1:14" ht="45" customHeight="1" x14ac:dyDescent="0.5">
      <c r="A56" s="55">
        <v>43</v>
      </c>
      <c r="B56" s="58" t="s">
        <v>201</v>
      </c>
      <c r="C56" s="62">
        <f>VLOOKUP(B56,'Часть 3-1 (1-7)'!B52:C151,2,0)</f>
        <v>180.04990950999999</v>
      </c>
      <c r="D56" s="62">
        <f>VLOOKUP(B56,'Часть 3-1 (1-7)'!B52:D151,3,0)</f>
        <v>123.58780688</v>
      </c>
      <c r="E56" s="163">
        <f t="shared" si="1"/>
        <v>0.68640860312754515</v>
      </c>
      <c r="F56" s="62">
        <f>VLOOKUP(B56,'Часть 3-1 (1-7)'!B52:K151,10,0)</f>
        <v>30.122496739999999</v>
      </c>
      <c r="G56" s="163">
        <f t="shared" si="2"/>
        <v>0.16730081576812453</v>
      </c>
      <c r="H56" s="168">
        <f t="shared" si="3"/>
        <v>0.24373356482689287</v>
      </c>
      <c r="I56" s="62">
        <v>4</v>
      </c>
      <c r="J56" s="62">
        <v>1.6</v>
      </c>
      <c r="K56" s="163">
        <f t="shared" si="4"/>
        <v>0.4</v>
      </c>
      <c r="L56" s="62">
        <v>0.22</v>
      </c>
      <c r="M56" s="62">
        <v>0.14799999999999999</v>
      </c>
      <c r="N56" s="163">
        <f t="shared" si="5"/>
        <v>0.67272727272727273</v>
      </c>
    </row>
    <row r="57" spans="1:14" ht="45" customHeight="1" x14ac:dyDescent="0.5">
      <c r="A57" s="56">
        <v>44</v>
      </c>
      <c r="B57" s="171" t="s">
        <v>202</v>
      </c>
      <c r="C57" s="62">
        <f>VLOOKUP(B57,'Часть 3-1 (1-7)'!B53:C152,2,0)</f>
        <v>383.19464354000002</v>
      </c>
      <c r="D57" s="62">
        <f>VLOOKUP(B57,'Часть 3-1 (1-7)'!B53:D152,3,0)</f>
        <v>383.19464354000002</v>
      </c>
      <c r="E57" s="163">
        <f t="shared" si="1"/>
        <v>1</v>
      </c>
      <c r="F57" s="62">
        <f>VLOOKUP(B57,'Часть 3-1 (1-7)'!B53:K152,10,0)</f>
        <v>383.19464354000002</v>
      </c>
      <c r="G57" s="163">
        <f t="shared" si="2"/>
        <v>1</v>
      </c>
      <c r="H57" s="168">
        <f t="shared" si="3"/>
        <v>1</v>
      </c>
      <c r="I57" s="62">
        <v>5.81</v>
      </c>
      <c r="J57" s="62">
        <v>10.149999999999999</v>
      </c>
      <c r="K57" s="163">
        <f t="shared" si="4"/>
        <v>1.7469879518072289</v>
      </c>
      <c r="L57" s="62">
        <v>0.32</v>
      </c>
      <c r="M57" s="62">
        <v>0.62000000000000011</v>
      </c>
      <c r="N57" s="163">
        <f t="shared" si="5"/>
        <v>1.9375000000000002</v>
      </c>
    </row>
    <row r="58" spans="1:14" ht="45" customHeight="1" x14ac:dyDescent="0.5">
      <c r="A58" s="57"/>
      <c r="B58" s="59" t="s">
        <v>203</v>
      </c>
      <c r="C58" s="61">
        <f>VLOOKUP(B58,'Часть 3-1 (1-7)'!B54:C153,2,0)</f>
        <v>12596.182039520003</v>
      </c>
      <c r="D58" s="61">
        <f>VLOOKUP(B58,'Часть 3-1 (1-7)'!B54:D153,3,0)</f>
        <v>9930.4449172999994</v>
      </c>
      <c r="E58" s="162">
        <f t="shared" si="1"/>
        <v>0.78836943497193335</v>
      </c>
      <c r="F58" s="61">
        <f>VLOOKUP(B58,'Часть 3-1 (1-7)'!B54:K153,10,0)</f>
        <v>5383.5819658800001</v>
      </c>
      <c r="G58" s="162">
        <f t="shared" si="2"/>
        <v>0.42739791700288493</v>
      </c>
      <c r="H58" s="168">
        <f t="shared" si="3"/>
        <v>0.5421289791861359</v>
      </c>
      <c r="I58" s="61">
        <v>221.8</v>
      </c>
      <c r="J58" s="61">
        <v>229.13000000000002</v>
      </c>
      <c r="K58" s="162">
        <f t="shared" si="4"/>
        <v>1.0330477908025248</v>
      </c>
      <c r="L58" s="61">
        <v>12.200000000000001</v>
      </c>
      <c r="M58" s="61">
        <v>14.781999999999998</v>
      </c>
      <c r="N58" s="162">
        <f t="shared" si="5"/>
        <v>1.2116393442622948</v>
      </c>
    </row>
    <row r="59" spans="1:14" ht="45" customHeight="1" x14ac:dyDescent="0.5">
      <c r="A59" s="56">
        <v>45</v>
      </c>
      <c r="B59" s="58" t="s">
        <v>204</v>
      </c>
      <c r="C59" s="62">
        <f>VLOOKUP(B59,'Часть 3-1 (1-7)'!B55:C154,2,0)</f>
        <v>805.81835775000002</v>
      </c>
      <c r="D59" s="62">
        <f>VLOOKUP(B59,'Часть 3-1 (1-7)'!B55:D154,3,0)</f>
        <v>705.05769028999998</v>
      </c>
      <c r="E59" s="163">
        <f t="shared" si="1"/>
        <v>0.87495858528050507</v>
      </c>
      <c r="F59" s="62">
        <f>VLOOKUP(B59,'Часть 3-1 (1-7)'!B55:K154,10,0)</f>
        <v>322.9992992</v>
      </c>
      <c r="G59" s="163">
        <f t="shared" si="2"/>
        <v>0.40083388035720136</v>
      </c>
      <c r="H59" s="168">
        <f t="shared" si="3"/>
        <v>0.45811754647643926</v>
      </c>
      <c r="I59" s="62">
        <v>16.5</v>
      </c>
      <c r="J59" s="62">
        <v>3.5999999999999996</v>
      </c>
      <c r="K59" s="163">
        <f t="shared" si="4"/>
        <v>0.21818181818181817</v>
      </c>
      <c r="L59" s="62">
        <v>0.91</v>
      </c>
      <c r="M59" s="62">
        <v>0.21</v>
      </c>
      <c r="N59" s="163">
        <f t="shared" si="5"/>
        <v>0.23076923076923075</v>
      </c>
    </row>
    <row r="60" spans="1:14" ht="45" customHeight="1" x14ac:dyDescent="0.5">
      <c r="A60" s="55">
        <v>46</v>
      </c>
      <c r="B60" s="58" t="s">
        <v>205</v>
      </c>
      <c r="C60" s="62">
        <f>VLOOKUP(B60,'Часть 3-1 (1-7)'!B56:C155,2,0)</f>
        <v>1943.5360149200001</v>
      </c>
      <c r="D60" s="62">
        <f>VLOOKUP(B60,'Часть 3-1 (1-7)'!B56:D155,3,0)</f>
        <v>1341.96448022</v>
      </c>
      <c r="E60" s="163">
        <f t="shared" si="1"/>
        <v>0.69047574622651797</v>
      </c>
      <c r="F60" s="62">
        <f>VLOOKUP(B60,'Часть 3-1 (1-7)'!B56:K155,10,0)</f>
        <v>568.12499733000004</v>
      </c>
      <c r="G60" s="163">
        <f t="shared" si="2"/>
        <v>0.29231513744466692</v>
      </c>
      <c r="H60" s="168">
        <f t="shared" si="3"/>
        <v>0.4233532300622907</v>
      </c>
      <c r="I60" s="62">
        <v>25.15</v>
      </c>
      <c r="J60" s="62">
        <v>16.62</v>
      </c>
      <c r="K60" s="163">
        <f t="shared" si="4"/>
        <v>0.66083499005964219</v>
      </c>
      <c r="L60" s="62">
        <v>1.38</v>
      </c>
      <c r="M60" s="62">
        <v>1.08</v>
      </c>
      <c r="N60" s="163">
        <f t="shared" si="5"/>
        <v>0.78260869565217406</v>
      </c>
    </row>
    <row r="61" spans="1:14" ht="45" customHeight="1" x14ac:dyDescent="0.5">
      <c r="A61" s="56">
        <v>47</v>
      </c>
      <c r="B61" s="58" t="s">
        <v>206</v>
      </c>
      <c r="C61" s="62">
        <f>VLOOKUP(B61,'Часть 3-1 (1-7)'!B57:C156,2,0)</f>
        <v>620.08089784000003</v>
      </c>
      <c r="D61" s="62">
        <f>VLOOKUP(B61,'Часть 3-1 (1-7)'!B57:D156,3,0)</f>
        <v>469.70495708999999</v>
      </c>
      <c r="E61" s="163">
        <f t="shared" si="1"/>
        <v>0.75748980290503698</v>
      </c>
      <c r="F61" s="62">
        <f>VLOOKUP(B61,'Часть 3-1 (1-7)'!B57:K156,10,0)</f>
        <v>268.83564445999997</v>
      </c>
      <c r="G61" s="163">
        <f t="shared" si="2"/>
        <v>0.43354930847969431</v>
      </c>
      <c r="H61" s="168">
        <f t="shared" si="3"/>
        <v>0.57235002612179897</v>
      </c>
      <c r="I61" s="62">
        <v>13.43</v>
      </c>
      <c r="J61" s="62">
        <v>9.9899999999999984</v>
      </c>
      <c r="K61" s="163">
        <f t="shared" si="4"/>
        <v>0.74385703648548018</v>
      </c>
      <c r="L61" s="62">
        <v>0.73</v>
      </c>
      <c r="M61" s="62">
        <v>0.52100000000000002</v>
      </c>
      <c r="N61" s="163">
        <f t="shared" si="5"/>
        <v>0.71369863013698631</v>
      </c>
    </row>
    <row r="62" spans="1:14" ht="45" customHeight="1" x14ac:dyDescent="0.5">
      <c r="A62" s="55">
        <v>48</v>
      </c>
      <c r="B62" s="58" t="s">
        <v>207</v>
      </c>
      <c r="C62" s="62">
        <f>VLOOKUP(B62,'Часть 3-1 (1-7)'!B58:C157,2,0)</f>
        <v>423.50230324</v>
      </c>
      <c r="D62" s="62">
        <f>VLOOKUP(B62,'Часть 3-1 (1-7)'!B58:D157,3,0)</f>
        <v>383.41927685000002</v>
      </c>
      <c r="E62" s="163">
        <f t="shared" si="1"/>
        <v>0.90535346305475739</v>
      </c>
      <c r="F62" s="62">
        <f>VLOOKUP(B62,'Часть 3-1 (1-7)'!B58:K157,10,0)</f>
        <v>153.41054409</v>
      </c>
      <c r="G62" s="163">
        <f t="shared" si="2"/>
        <v>0.36224252599415452</v>
      </c>
      <c r="H62" s="168">
        <f t="shared" si="3"/>
        <v>0.4001117141275522</v>
      </c>
      <c r="I62" s="62">
        <v>8.17</v>
      </c>
      <c r="J62" s="62">
        <v>2.54</v>
      </c>
      <c r="K62" s="163">
        <f t="shared" si="4"/>
        <v>0.3108935128518972</v>
      </c>
      <c r="L62" s="62">
        <v>0.45</v>
      </c>
      <c r="M62" s="62">
        <v>0.16999999999999998</v>
      </c>
      <c r="N62" s="163">
        <f t="shared" si="5"/>
        <v>0.37777777777777771</v>
      </c>
    </row>
    <row r="63" spans="1:14" ht="45" customHeight="1" x14ac:dyDescent="0.5">
      <c r="A63" s="56">
        <v>49</v>
      </c>
      <c r="B63" s="171" t="s">
        <v>208</v>
      </c>
      <c r="C63" s="62">
        <f>VLOOKUP(B63,'Часть 3-1 (1-7)'!B59:C158,2,0)</f>
        <v>3424.1909140399998</v>
      </c>
      <c r="D63" s="62">
        <f>VLOOKUP(B63,'Часть 3-1 (1-7)'!B59:D158,3,0)</f>
        <v>3099.6085202900003</v>
      </c>
      <c r="E63" s="163">
        <f t="shared" si="1"/>
        <v>0.90520902546083681</v>
      </c>
      <c r="F63" s="62">
        <f>VLOOKUP(B63,'Часть 3-1 (1-7)'!B59:K158,10,0)</f>
        <v>2082.0586364699998</v>
      </c>
      <c r="G63" s="163">
        <f t="shared" si="2"/>
        <v>0.60804396972524588</v>
      </c>
      <c r="H63" s="168">
        <f t="shared" si="3"/>
        <v>0.67171664513143159</v>
      </c>
      <c r="I63" s="62">
        <v>55.11</v>
      </c>
      <c r="J63" s="62">
        <v>129.11000000000001</v>
      </c>
      <c r="K63" s="163">
        <f t="shared" si="4"/>
        <v>2.3427690074396663</v>
      </c>
      <c r="L63" s="62">
        <v>3.0300000000000002</v>
      </c>
      <c r="M63" s="62">
        <v>7.98</v>
      </c>
      <c r="N63" s="163">
        <f t="shared" si="5"/>
        <v>2.6336633663366338</v>
      </c>
    </row>
    <row r="64" spans="1:14" ht="45" customHeight="1" x14ac:dyDescent="0.5">
      <c r="A64" s="56">
        <v>50</v>
      </c>
      <c r="B64" s="171" t="s">
        <v>209</v>
      </c>
      <c r="C64" s="62">
        <f>VLOOKUP(B64,'Часть 3-1 (1-7)'!B60:C159,2,0)</f>
        <v>339.51093687000002</v>
      </c>
      <c r="D64" s="62">
        <f>VLOOKUP(B64,'Часть 3-1 (1-7)'!B60:D159,3,0)</f>
        <v>297.02739343000002</v>
      </c>
      <c r="E64" s="163">
        <f t="shared" si="1"/>
        <v>0.87486840974355085</v>
      </c>
      <c r="F64" s="62">
        <f>VLOOKUP(B64,'Часть 3-1 (1-7)'!B60:K159,10,0)</f>
        <v>180.51577606000001</v>
      </c>
      <c r="G64" s="163">
        <f t="shared" si="2"/>
        <v>0.53169355227316328</v>
      </c>
      <c r="H64" s="168">
        <f t="shared" si="3"/>
        <v>0.6077411715311769</v>
      </c>
      <c r="I64" s="62">
        <v>8.59</v>
      </c>
      <c r="J64" s="62">
        <v>15.76</v>
      </c>
      <c r="K64" s="163">
        <f t="shared" si="4"/>
        <v>1.8346915017462166</v>
      </c>
      <c r="L64" s="62">
        <v>0.47</v>
      </c>
      <c r="M64" s="62">
        <v>1.34</v>
      </c>
      <c r="N64" s="163">
        <f t="shared" si="5"/>
        <v>2.8510638297872344</v>
      </c>
    </row>
    <row r="65" spans="1:14" ht="45" customHeight="1" x14ac:dyDescent="0.5">
      <c r="A65" s="55">
        <v>51</v>
      </c>
      <c r="B65" s="58" t="s">
        <v>210</v>
      </c>
      <c r="C65" s="62">
        <f>VLOOKUP(B65,'Часть 3-1 (1-7)'!B61:C160,2,0)</f>
        <v>612.72043330999998</v>
      </c>
      <c r="D65" s="62">
        <f>VLOOKUP(B65,'Часть 3-1 (1-7)'!B61:D160,3,0)</f>
        <v>395.93878332000003</v>
      </c>
      <c r="E65" s="163">
        <f t="shared" si="1"/>
        <v>0.64619810568595581</v>
      </c>
      <c r="F65" s="62">
        <f>VLOOKUP(B65,'Часть 3-1 (1-7)'!B61:K160,10,0)</f>
        <v>193.66459432000002</v>
      </c>
      <c r="G65" s="163">
        <f t="shared" si="2"/>
        <v>0.31607334077924781</v>
      </c>
      <c r="H65" s="168">
        <f t="shared" si="3"/>
        <v>0.48912761891142947</v>
      </c>
      <c r="I65" s="62">
        <v>12</v>
      </c>
      <c r="J65" s="62">
        <v>3.7199999999999998</v>
      </c>
      <c r="K65" s="163">
        <f t="shared" si="4"/>
        <v>0.31</v>
      </c>
      <c r="L65" s="62">
        <v>0.65999999999999992</v>
      </c>
      <c r="M65" s="62">
        <v>0.24</v>
      </c>
      <c r="N65" s="163">
        <f t="shared" si="5"/>
        <v>0.36363636363636365</v>
      </c>
    </row>
    <row r="66" spans="1:14" ht="45" customHeight="1" x14ac:dyDescent="0.5">
      <c r="A66" s="55">
        <v>52</v>
      </c>
      <c r="B66" s="58" t="s">
        <v>211</v>
      </c>
      <c r="C66" s="62">
        <f>VLOOKUP(B66,'Часть 3-1 (1-7)'!B62:C161,2,0)</f>
        <v>540.99256330000003</v>
      </c>
      <c r="D66" s="62">
        <f>VLOOKUP(B66,'Часть 3-1 (1-7)'!B62:D161,3,0)</f>
        <v>307.10425319000001</v>
      </c>
      <c r="E66" s="163">
        <f t="shared" si="1"/>
        <v>0.56766816038411894</v>
      </c>
      <c r="F66" s="62">
        <f>VLOOKUP(B66,'Часть 3-1 (1-7)'!B62:K161,10,0)</f>
        <v>83.934881599999997</v>
      </c>
      <c r="G66" s="163">
        <f t="shared" si="2"/>
        <v>0.15514978817454661</v>
      </c>
      <c r="H66" s="168">
        <f t="shared" si="3"/>
        <v>0.27331071037974508</v>
      </c>
      <c r="I66" s="62">
        <v>8.4499999999999993</v>
      </c>
      <c r="J66" s="62">
        <v>2.13</v>
      </c>
      <c r="K66" s="163">
        <f t="shared" si="4"/>
        <v>0.25207100591715975</v>
      </c>
      <c r="L66" s="62">
        <v>0.47</v>
      </c>
      <c r="M66" s="62">
        <v>0.15000000000000002</v>
      </c>
      <c r="N66" s="163">
        <f t="shared" si="5"/>
        <v>0.31914893617021284</v>
      </c>
    </row>
    <row r="67" spans="1:14" ht="45" customHeight="1" x14ac:dyDescent="0.5">
      <c r="A67" s="55">
        <v>53</v>
      </c>
      <c r="B67" s="171" t="s">
        <v>212</v>
      </c>
      <c r="C67" s="62">
        <f>VLOOKUP(B67,'Часть 3-1 (1-7)'!B63:C162,2,0)</f>
        <v>136.18009544</v>
      </c>
      <c r="D67" s="62">
        <f>VLOOKUP(B67,'Часть 3-1 (1-7)'!B63:D162,3,0)</f>
        <v>136.18009499999999</v>
      </c>
      <c r="E67" s="163">
        <f t="shared" si="1"/>
        <v>0.99999999676898443</v>
      </c>
      <c r="F67" s="62">
        <f>VLOOKUP(B67,'Часть 3-1 (1-7)'!B63:K162,10,0)</f>
        <v>64.519499999999994</v>
      </c>
      <c r="G67" s="163">
        <f t="shared" si="2"/>
        <v>0.47378069307071996</v>
      </c>
      <c r="H67" s="168">
        <f t="shared" si="3"/>
        <v>0.47378069460151279</v>
      </c>
      <c r="I67" s="62">
        <v>2.3200000000000003</v>
      </c>
      <c r="J67" s="62">
        <v>1.98</v>
      </c>
      <c r="K67" s="163">
        <f t="shared" si="4"/>
        <v>0.85344827586206884</v>
      </c>
      <c r="L67" s="62">
        <v>0.13</v>
      </c>
      <c r="M67" s="62">
        <v>0.18</v>
      </c>
      <c r="N67" s="163">
        <f t="shared" si="5"/>
        <v>1.3846153846153846</v>
      </c>
    </row>
    <row r="68" spans="1:14" ht="45" customHeight="1" x14ac:dyDescent="0.5">
      <c r="A68" s="55">
        <v>54</v>
      </c>
      <c r="B68" s="58" t="s">
        <v>213</v>
      </c>
      <c r="C68" s="62">
        <f>VLOOKUP(B68,'Часть 3-1 (1-7)'!B64:C163,2,0)</f>
        <v>1963.51979209</v>
      </c>
      <c r="D68" s="62">
        <f>VLOOKUP(B68,'Часть 3-1 (1-7)'!B64:D163,3,0)</f>
        <v>1523.0370863399999</v>
      </c>
      <c r="E68" s="163">
        <f t="shared" si="1"/>
        <v>0.77566678598072913</v>
      </c>
      <c r="F68" s="62">
        <f>VLOOKUP(B68,'Часть 3-1 (1-7)'!B64:K163,10,0)</f>
        <v>745.61954579999997</v>
      </c>
      <c r="G68" s="163">
        <f t="shared" si="2"/>
        <v>0.37973620067580338</v>
      </c>
      <c r="H68" s="168">
        <f t="shared" si="3"/>
        <v>0.48956099131623465</v>
      </c>
      <c r="I68" s="62">
        <v>37.49</v>
      </c>
      <c r="J68" s="62">
        <v>14.66</v>
      </c>
      <c r="K68" s="163">
        <f t="shared" si="4"/>
        <v>0.39103761002934112</v>
      </c>
      <c r="L68" s="62">
        <v>2.0700000000000003</v>
      </c>
      <c r="M68" s="62">
        <v>0.90999999999999992</v>
      </c>
      <c r="N68" s="163">
        <f t="shared" si="5"/>
        <v>0.43961352657004821</v>
      </c>
    </row>
    <row r="69" spans="1:14" ht="45" customHeight="1" x14ac:dyDescent="0.5">
      <c r="A69" s="55">
        <v>55</v>
      </c>
      <c r="B69" s="172" t="s">
        <v>214</v>
      </c>
      <c r="C69" s="62">
        <f>VLOOKUP(B69,'Часть 3-1 (1-7)'!B65:C164,2,0)</f>
        <v>816.73485556000003</v>
      </c>
      <c r="D69" s="62">
        <f>VLOOKUP(B69,'Часть 3-1 (1-7)'!B65:D164,3,0)</f>
        <v>637.67045928999994</v>
      </c>
      <c r="E69" s="163">
        <f t="shared" si="1"/>
        <v>0.7807557801029279</v>
      </c>
      <c r="F69" s="62">
        <f>VLOOKUP(B69,'Часть 3-1 (1-7)'!B65:K164,10,0)</f>
        <v>289.97948327</v>
      </c>
      <c r="G69" s="163">
        <f t="shared" si="2"/>
        <v>0.35504727304820793</v>
      </c>
      <c r="H69" s="168">
        <f t="shared" si="3"/>
        <v>0.45474818387050775</v>
      </c>
      <c r="I69" s="62">
        <v>16.78</v>
      </c>
      <c r="J69" s="62">
        <v>12.909999999999998</v>
      </c>
      <c r="K69" s="163">
        <f t="shared" si="4"/>
        <v>0.76936829558998798</v>
      </c>
      <c r="L69" s="62">
        <v>0.92</v>
      </c>
      <c r="M69" s="62">
        <v>0.86</v>
      </c>
      <c r="N69" s="163">
        <f t="shared" si="5"/>
        <v>0.93478260869565211</v>
      </c>
    </row>
    <row r="70" spans="1:14" ht="45" customHeight="1" x14ac:dyDescent="0.5">
      <c r="A70" s="55">
        <v>56</v>
      </c>
      <c r="B70" s="58" t="s">
        <v>215</v>
      </c>
      <c r="C70" s="62">
        <f>VLOOKUP(B70,'Часть 3-1 (1-7)'!B66:C165,2,0)</f>
        <v>611.11035017999995</v>
      </c>
      <c r="D70" s="62">
        <f>VLOOKUP(B70,'Часть 3-1 (1-7)'!B66:D165,3,0)</f>
        <v>391.46242320000005</v>
      </c>
      <c r="E70" s="163">
        <f t="shared" si="1"/>
        <v>0.64057567194647658</v>
      </c>
      <c r="F70" s="62">
        <f>VLOOKUP(B70,'Часть 3-1 (1-7)'!B66:K165,10,0)</f>
        <v>235.45039374000001</v>
      </c>
      <c r="G70" s="163">
        <f t="shared" si="2"/>
        <v>0.38528294222254472</v>
      </c>
      <c r="H70" s="168">
        <f t="shared" si="3"/>
        <v>0.60146358829365154</v>
      </c>
      <c r="I70" s="62">
        <v>9.07</v>
      </c>
      <c r="J70" s="62">
        <v>6.8999999999999995</v>
      </c>
      <c r="K70" s="163">
        <f t="shared" si="4"/>
        <v>0.76074972436604182</v>
      </c>
      <c r="L70" s="62">
        <v>0.49</v>
      </c>
      <c r="M70" s="62">
        <v>0.43999999999999995</v>
      </c>
      <c r="N70" s="163">
        <f t="shared" si="5"/>
        <v>0.89795918367346927</v>
      </c>
    </row>
    <row r="71" spans="1:14" ht="45" customHeight="1" x14ac:dyDescent="0.5">
      <c r="A71" s="55">
        <v>57</v>
      </c>
      <c r="B71" s="58" t="s">
        <v>216</v>
      </c>
      <c r="C71" s="62">
        <f>VLOOKUP(B71,'Часть 3-1 (1-7)'!B67:C166,2,0)</f>
        <v>265.02536859000003</v>
      </c>
      <c r="D71" s="62">
        <f>VLOOKUP(B71,'Часть 3-1 (1-7)'!B67:D166,3,0)</f>
        <v>169.02183837999999</v>
      </c>
      <c r="E71" s="163">
        <f t="shared" si="1"/>
        <v>0.63775720520355328</v>
      </c>
      <c r="F71" s="62">
        <f>VLOOKUP(B71,'Часть 3-1 (1-7)'!B67:K166,10,0)</f>
        <v>123.75886620999999</v>
      </c>
      <c r="G71" s="163">
        <f t="shared" si="2"/>
        <v>0.46696988619779123</v>
      </c>
      <c r="H71" s="168">
        <f t="shared" si="3"/>
        <v>0.73220636691787477</v>
      </c>
      <c r="I71" s="62">
        <v>5.24</v>
      </c>
      <c r="J71" s="62">
        <v>6.52</v>
      </c>
      <c r="K71" s="163">
        <f t="shared" si="4"/>
        <v>1.2442748091603053</v>
      </c>
      <c r="L71" s="62">
        <v>0.28999999999999998</v>
      </c>
      <c r="M71" s="62">
        <v>0.53100000000000003</v>
      </c>
      <c r="N71" s="163">
        <f t="shared" si="5"/>
        <v>1.8310344827586209</v>
      </c>
    </row>
    <row r="72" spans="1:14" ht="45" customHeight="1" x14ac:dyDescent="0.5">
      <c r="A72" s="55">
        <v>58</v>
      </c>
      <c r="B72" s="171" t="s">
        <v>217</v>
      </c>
      <c r="C72" s="62">
        <f>VLOOKUP(B72,'Часть 3-1 (1-7)'!B68:C167,2,0)</f>
        <v>93.259156390000001</v>
      </c>
      <c r="D72" s="62">
        <f>VLOOKUP(B72,'Часть 3-1 (1-7)'!B68:D167,3,0)</f>
        <v>73.247660409999995</v>
      </c>
      <c r="E72" s="163">
        <f t="shared" si="1"/>
        <v>0.78542057686739053</v>
      </c>
      <c r="F72" s="62">
        <f>VLOOKUP(B72,'Часть 3-1 (1-7)'!B68:K167,10,0)</f>
        <v>70.70980333</v>
      </c>
      <c r="G72" s="163">
        <f t="shared" si="2"/>
        <v>0.75820762343484027</v>
      </c>
      <c r="H72" s="168">
        <f t="shared" si="3"/>
        <v>0.96535238032458004</v>
      </c>
      <c r="I72" s="62">
        <v>3.5</v>
      </c>
      <c r="J72" s="62">
        <v>2.69</v>
      </c>
      <c r="K72" s="163">
        <f t="shared" si="4"/>
        <v>0.76857142857142857</v>
      </c>
      <c r="L72" s="62">
        <v>0.2</v>
      </c>
      <c r="M72" s="62">
        <v>0.16999999999999998</v>
      </c>
      <c r="N72" s="163">
        <f t="shared" si="5"/>
        <v>0.84999999999999987</v>
      </c>
    </row>
    <row r="73" spans="1:14" ht="45" customHeight="1" x14ac:dyDescent="0.5">
      <c r="A73" s="57"/>
      <c r="B73" s="59" t="s">
        <v>218</v>
      </c>
      <c r="C73" s="61">
        <f>VLOOKUP(B73,'Часть 3-1 (1-7)'!B69:C168,2,0)</f>
        <v>6020.3409678399994</v>
      </c>
      <c r="D73" s="61">
        <f>VLOOKUP(B73,'Часть 3-1 (1-7)'!B69:D168,3,0)</f>
        <v>4695.1142364000007</v>
      </c>
      <c r="E73" s="162">
        <f t="shared" si="1"/>
        <v>0.77987513688689492</v>
      </c>
      <c r="F73" s="61">
        <f>VLOOKUP(B73,'Часть 3-1 (1-7)'!B69:K168,10,0)</f>
        <v>2994.1683263499999</v>
      </c>
      <c r="G73" s="162">
        <f t="shared" si="2"/>
        <v>0.49734198483848646</v>
      </c>
      <c r="H73" s="168">
        <f t="shared" si="3"/>
        <v>0.63772001608331297</v>
      </c>
      <c r="I73" s="61">
        <v>182.28999999999996</v>
      </c>
      <c r="J73" s="61">
        <v>390.91999999999996</v>
      </c>
      <c r="K73" s="162">
        <f t="shared" si="4"/>
        <v>2.1444950353831809</v>
      </c>
      <c r="L73" s="61">
        <v>10.040000000000001</v>
      </c>
      <c r="M73" s="61">
        <v>25.798999999999999</v>
      </c>
      <c r="N73" s="162">
        <f t="shared" si="5"/>
        <v>2.5696215139442229</v>
      </c>
    </row>
    <row r="74" spans="1:14" ht="45" customHeight="1" x14ac:dyDescent="0.5">
      <c r="A74" s="55">
        <v>59</v>
      </c>
      <c r="B74" s="172" t="s">
        <v>219</v>
      </c>
      <c r="C74" s="62">
        <f>VLOOKUP(B74,'Часть 3-1 (1-7)'!B70:C169,2,0)</f>
        <v>302.91352108000001</v>
      </c>
      <c r="D74" s="62">
        <f>VLOOKUP(B74,'Часть 3-1 (1-7)'!B70:D169,3,0)</f>
        <v>266.47245212000001</v>
      </c>
      <c r="E74" s="163">
        <f t="shared" ref="E74:E102" si="6">D74/C74</f>
        <v>0.87969811043734869</v>
      </c>
      <c r="F74" s="62">
        <f>VLOOKUP(B74,'Часть 3-1 (1-7)'!B70:K169,10,0)</f>
        <v>141.00301145</v>
      </c>
      <c r="G74" s="163">
        <f t="shared" ref="G74:G101" si="7">F74/C74</f>
        <v>0.46548932826528022</v>
      </c>
      <c r="H74" s="168">
        <f t="shared" ref="H74:H102" si="8">F74/D74</f>
        <v>0.52914667286696637</v>
      </c>
      <c r="I74" s="62">
        <v>6.9399999999999995</v>
      </c>
      <c r="J74" s="62">
        <v>2.92</v>
      </c>
      <c r="K74" s="163">
        <f t="shared" ref="K74:K102" si="9">J74/I74</f>
        <v>0.4207492795389049</v>
      </c>
      <c r="L74" s="62">
        <v>0.38</v>
      </c>
      <c r="M74" s="62">
        <v>0.19</v>
      </c>
      <c r="N74" s="163">
        <f t="shared" si="5"/>
        <v>0.5</v>
      </c>
    </row>
    <row r="75" spans="1:14" ht="45" customHeight="1" x14ac:dyDescent="0.5">
      <c r="A75" s="56">
        <v>60</v>
      </c>
      <c r="B75" s="171" t="s">
        <v>220</v>
      </c>
      <c r="C75" s="62">
        <f>VLOOKUP(B75,'Часть 3-1 (1-7)'!B71:C170,2,0)</f>
        <v>2531.5033618299999</v>
      </c>
      <c r="D75" s="62">
        <f>VLOOKUP(B75,'Часть 3-1 (1-7)'!B71:D170,3,0)</f>
        <v>2369.2659130400002</v>
      </c>
      <c r="E75" s="163">
        <f t="shared" si="6"/>
        <v>0.93591260780601149</v>
      </c>
      <c r="F75" s="62">
        <f>VLOOKUP(B75,'Часть 3-1 (1-7)'!B71:K170,10,0)</f>
        <v>1426.4526590299999</v>
      </c>
      <c r="G75" s="163">
        <f t="shared" si="7"/>
        <v>0.56348045218428267</v>
      </c>
      <c r="H75" s="168">
        <f t="shared" si="8"/>
        <v>0.60206524357568691</v>
      </c>
      <c r="I75" s="62">
        <v>42.08</v>
      </c>
      <c r="J75" s="62">
        <v>42.019999999999996</v>
      </c>
      <c r="K75" s="163">
        <f t="shared" si="9"/>
        <v>0.99857414448669191</v>
      </c>
      <c r="L75" s="62">
        <v>2.3199999999999998</v>
      </c>
      <c r="M75" s="62">
        <v>2.36</v>
      </c>
      <c r="N75" s="163">
        <f t="shared" si="5"/>
        <v>1.0172413793103448</v>
      </c>
    </row>
    <row r="76" spans="1:14" ht="45" customHeight="1" x14ac:dyDescent="0.5">
      <c r="A76" s="56">
        <v>61</v>
      </c>
      <c r="B76" s="58" t="s">
        <v>221</v>
      </c>
      <c r="C76" s="62">
        <f>VLOOKUP(B76,'Часть 3-1 (1-7)'!B72:C171,2,0)</f>
        <v>316.94925209000002</v>
      </c>
      <c r="D76" s="62">
        <f>VLOOKUP(B76,'Часть 3-1 (1-7)'!B72:D171,3,0)</f>
        <v>279.04923626999999</v>
      </c>
      <c r="E76" s="163">
        <f t="shared" si="6"/>
        <v>0.8804224475366863</v>
      </c>
      <c r="F76" s="62">
        <f>VLOOKUP(B76,'Часть 3-1 (1-7)'!B72:K171,10,0)</f>
        <v>262.80639495000003</v>
      </c>
      <c r="G76" s="163">
        <f t="shared" si="7"/>
        <v>0.82917499636621406</v>
      </c>
      <c r="H76" s="168">
        <f t="shared" si="8"/>
        <v>0.94179220292047727</v>
      </c>
      <c r="I76" s="62">
        <v>22.72</v>
      </c>
      <c r="J76" s="62">
        <v>53.46</v>
      </c>
      <c r="K76" s="163">
        <f t="shared" si="9"/>
        <v>2.352992957746479</v>
      </c>
      <c r="L76" s="62">
        <v>1.25</v>
      </c>
      <c r="M76" s="62">
        <v>3.2610000000000001</v>
      </c>
      <c r="N76" s="163">
        <f t="shared" si="5"/>
        <v>2.6088</v>
      </c>
    </row>
    <row r="77" spans="1:14" ht="45" customHeight="1" x14ac:dyDescent="0.5">
      <c r="A77" s="56">
        <v>62</v>
      </c>
      <c r="B77" s="58" t="s">
        <v>222</v>
      </c>
      <c r="C77" s="62">
        <f>VLOOKUP(B77,'Часть 3-1 (1-7)'!B73:C172,2,0)</f>
        <v>1439.7939452000001</v>
      </c>
      <c r="D77" s="62">
        <f>VLOOKUP(B77,'Часть 3-1 (1-7)'!B73:D172,3,0)</f>
        <v>646.76330712000004</v>
      </c>
      <c r="E77" s="163">
        <f t="shared" si="6"/>
        <v>0.44920546393196487</v>
      </c>
      <c r="F77" s="62">
        <f>VLOOKUP(B77,'Часть 3-1 (1-7)'!B73:K172,10,0)</f>
        <v>230.54839453</v>
      </c>
      <c r="G77" s="163">
        <f t="shared" si="7"/>
        <v>0.16012596475947452</v>
      </c>
      <c r="H77" s="168">
        <f t="shared" si="8"/>
        <v>0.35646486433594815</v>
      </c>
      <c r="I77" s="62">
        <v>46.09</v>
      </c>
      <c r="J77" s="62">
        <v>147.32999999999998</v>
      </c>
      <c r="K77" s="163">
        <f t="shared" si="9"/>
        <v>3.1965719244955517</v>
      </c>
      <c r="L77" s="62">
        <v>2.54</v>
      </c>
      <c r="M77" s="62">
        <v>9.9850000000000012</v>
      </c>
      <c r="N77" s="163">
        <f t="shared" si="5"/>
        <v>3.931102362204725</v>
      </c>
    </row>
    <row r="78" spans="1:14" ht="45" customHeight="1" x14ac:dyDescent="0.5">
      <c r="A78" s="56">
        <v>63</v>
      </c>
      <c r="B78" s="171" t="s">
        <v>223</v>
      </c>
      <c r="C78" s="62">
        <f>VLOOKUP(B78,'Часть 3-1 (1-7)'!B74:C173,2,0)</f>
        <v>1045.01548637</v>
      </c>
      <c r="D78" s="62">
        <f>VLOOKUP(B78,'Часть 3-1 (1-7)'!B74:D173,3,0)</f>
        <v>855.7438414400001</v>
      </c>
      <c r="E78" s="163">
        <f t="shared" si="6"/>
        <v>0.81888149276384403</v>
      </c>
      <c r="F78" s="62">
        <f>VLOOKUP(B78,'Часть 3-1 (1-7)'!B74:K173,10,0)</f>
        <v>704.11296425</v>
      </c>
      <c r="G78" s="163">
        <f t="shared" si="7"/>
        <v>0.67378232517474923</v>
      </c>
      <c r="H78" s="168">
        <f t="shared" si="8"/>
        <v>0.82280809998603821</v>
      </c>
      <c r="I78" s="62">
        <v>22.47</v>
      </c>
      <c r="J78" s="62">
        <v>33.239999999999995</v>
      </c>
      <c r="K78" s="163">
        <f t="shared" si="9"/>
        <v>1.4793057409879837</v>
      </c>
      <c r="L78" s="62">
        <v>1.24</v>
      </c>
      <c r="M78" s="62">
        <v>2.13</v>
      </c>
      <c r="N78" s="163">
        <f t="shared" si="5"/>
        <v>1.717741935483871</v>
      </c>
    </row>
    <row r="79" spans="1:14" ht="45" customHeight="1" x14ac:dyDescent="0.5">
      <c r="A79" s="56">
        <v>64</v>
      </c>
      <c r="B79" s="172" t="s">
        <v>224</v>
      </c>
      <c r="C79" s="62">
        <f>VLOOKUP(B79,'Часть 3-1 (1-7)'!B75:C174,2,0)</f>
        <v>384.16540127000002</v>
      </c>
      <c r="D79" s="62">
        <f>VLOOKUP(B79,'Часть 3-1 (1-7)'!B75:D174,3,0)</f>
        <v>277.81948640999997</v>
      </c>
      <c r="E79" s="163">
        <f t="shared" si="6"/>
        <v>0.72317675014867422</v>
      </c>
      <c r="F79" s="62">
        <f>VLOOKUP(B79,'Часть 3-1 (1-7)'!B75:K174,10,0)</f>
        <v>229.24490213999999</v>
      </c>
      <c r="G79" s="163">
        <f t="shared" si="7"/>
        <v>0.59673489955666659</v>
      </c>
      <c r="H79" s="168">
        <f t="shared" si="8"/>
        <v>0.82515774938006092</v>
      </c>
      <c r="I79" s="62">
        <v>41.989999999999995</v>
      </c>
      <c r="J79" s="62">
        <v>111.95</v>
      </c>
      <c r="K79" s="163">
        <f t="shared" si="9"/>
        <v>2.6661109788044777</v>
      </c>
      <c r="L79" s="62">
        <v>2.3099999999999996</v>
      </c>
      <c r="M79" s="62">
        <v>7.8730000000000002</v>
      </c>
      <c r="N79" s="163">
        <f t="shared" si="5"/>
        <v>3.4082251082251087</v>
      </c>
    </row>
    <row r="80" spans="1:14" ht="45" customHeight="1" x14ac:dyDescent="0.5">
      <c r="A80" s="57"/>
      <c r="B80" s="59" t="s">
        <v>225</v>
      </c>
      <c r="C80" s="61">
        <f>VLOOKUP(B80,'Часть 3-1 (1-7)'!B76:C175,2,0)</f>
        <v>10952.425079339999</v>
      </c>
      <c r="D80" s="61">
        <f>VLOOKUP(B80,'Часть 3-1 (1-7)'!B76:D175,3,0)</f>
        <v>7136.5275394599994</v>
      </c>
      <c r="E80" s="162">
        <f t="shared" si="6"/>
        <v>0.6515933674745622</v>
      </c>
      <c r="F80" s="61">
        <f>VLOOKUP(B80,'Часть 3-1 (1-7)'!B76:K175,10,0)</f>
        <v>5297.7646582600009</v>
      </c>
      <c r="G80" s="162">
        <f t="shared" si="7"/>
        <v>0.48370699821114393</v>
      </c>
      <c r="H80" s="168">
        <f t="shared" si="8"/>
        <v>0.74234487696811546</v>
      </c>
      <c r="I80" s="61">
        <v>170.26</v>
      </c>
      <c r="J80" s="61">
        <v>179.34</v>
      </c>
      <c r="K80" s="162">
        <f t="shared" si="9"/>
        <v>1.0533302008692589</v>
      </c>
      <c r="L80" s="61">
        <v>9.391</v>
      </c>
      <c r="M80" s="61">
        <v>10.373000000000001</v>
      </c>
      <c r="N80" s="162">
        <f t="shared" ref="N80:N102" si="10">M80/L80</f>
        <v>1.1045682035991908</v>
      </c>
    </row>
    <row r="81" spans="1:14" ht="45" customHeight="1" x14ac:dyDescent="0.5">
      <c r="A81" s="56">
        <v>65</v>
      </c>
      <c r="B81" s="58" t="s">
        <v>226</v>
      </c>
      <c r="C81" s="62">
        <f>VLOOKUP(B81,'Часть 3-1 (1-7)'!B77:C176,2,0)</f>
        <v>710.34565368999995</v>
      </c>
      <c r="D81" s="62">
        <f>VLOOKUP(B81,'Часть 3-1 (1-7)'!B77:D176,3,0)</f>
        <v>469.37270870000003</v>
      </c>
      <c r="E81" s="163">
        <f t="shared" si="6"/>
        <v>0.66076663700519767</v>
      </c>
      <c r="F81" s="62">
        <f>VLOOKUP(B81,'Часть 3-1 (1-7)'!B77:K176,10,0)</f>
        <v>315.35089469000002</v>
      </c>
      <c r="G81" s="163">
        <f t="shared" si="7"/>
        <v>0.44394006361812899</v>
      </c>
      <c r="H81" s="168">
        <f t="shared" si="8"/>
        <v>0.67185605137421145</v>
      </c>
      <c r="I81" s="62">
        <v>14.33</v>
      </c>
      <c r="J81" s="62">
        <v>16.57</v>
      </c>
      <c r="K81" s="163">
        <f t="shared" si="9"/>
        <v>1.1563154221912073</v>
      </c>
      <c r="L81" s="62">
        <v>0.78999999999999992</v>
      </c>
      <c r="M81" s="62">
        <v>1.08</v>
      </c>
      <c r="N81" s="163">
        <f t="shared" si="10"/>
        <v>1.3670886075949369</v>
      </c>
    </row>
    <row r="82" spans="1:14" ht="45" customHeight="1" x14ac:dyDescent="0.5">
      <c r="A82" s="55">
        <v>66</v>
      </c>
      <c r="B82" s="58" t="s">
        <v>227</v>
      </c>
      <c r="C82" s="62">
        <f>VLOOKUP(B82,'Часть 3-1 (1-7)'!B78:C177,2,0)</f>
        <v>2345.9722330200002</v>
      </c>
      <c r="D82" s="62">
        <f>VLOOKUP(B82,'Часть 3-1 (1-7)'!B78:D177,3,0)</f>
        <v>1403.1905546500002</v>
      </c>
      <c r="E82" s="163">
        <f t="shared" si="6"/>
        <v>0.59812752039424399</v>
      </c>
      <c r="F82" s="62">
        <f>VLOOKUP(B82,'Часть 3-1 (1-7)'!B78:K177,10,0)</f>
        <v>796.23088608</v>
      </c>
      <c r="G82" s="163">
        <f t="shared" si="7"/>
        <v>0.33940337181868591</v>
      </c>
      <c r="H82" s="168">
        <f t="shared" si="8"/>
        <v>0.56744316261350902</v>
      </c>
      <c r="I82" s="62">
        <v>26.520000000000003</v>
      </c>
      <c r="J82" s="62">
        <v>40.880000000000003</v>
      </c>
      <c r="K82" s="163">
        <f t="shared" si="9"/>
        <v>1.5414781297134237</v>
      </c>
      <c r="L82" s="62">
        <v>1.46</v>
      </c>
      <c r="M82" s="62">
        <v>2.33</v>
      </c>
      <c r="N82" s="163">
        <f t="shared" si="10"/>
        <v>1.5958904109589043</v>
      </c>
    </row>
    <row r="83" spans="1:14" ht="45" customHeight="1" x14ac:dyDescent="0.5">
      <c r="A83" s="56">
        <v>67</v>
      </c>
      <c r="B83" s="171" t="s">
        <v>228</v>
      </c>
      <c r="C83" s="62">
        <f>VLOOKUP(B83,'Часть 3-1 (1-7)'!B79:C178,2,0)</f>
        <v>2961.5693649099999</v>
      </c>
      <c r="D83" s="62">
        <f>VLOOKUP(B83,'Часть 3-1 (1-7)'!B79:D178,3,0)</f>
        <v>2077.6245818699999</v>
      </c>
      <c r="E83" s="163">
        <f t="shared" si="6"/>
        <v>0.70152825271851693</v>
      </c>
      <c r="F83" s="62">
        <f>VLOOKUP(B83,'Часть 3-1 (1-7)'!B79:K178,10,0)</f>
        <v>1937.6381564000001</v>
      </c>
      <c r="G83" s="163">
        <f t="shared" si="7"/>
        <v>0.65426060228674865</v>
      </c>
      <c r="H83" s="168">
        <f t="shared" si="8"/>
        <v>0.93262188621969289</v>
      </c>
      <c r="I83" s="62">
        <v>52.33</v>
      </c>
      <c r="J83" s="62">
        <v>56.49</v>
      </c>
      <c r="K83" s="163">
        <f t="shared" si="9"/>
        <v>1.0794955092681062</v>
      </c>
      <c r="L83" s="62">
        <v>2.88</v>
      </c>
      <c r="M83" s="62">
        <v>2.95</v>
      </c>
      <c r="N83" s="163">
        <f t="shared" si="10"/>
        <v>1.0243055555555556</v>
      </c>
    </row>
    <row r="84" spans="1:14" ht="45" customHeight="1" x14ac:dyDescent="0.5">
      <c r="A84" s="56">
        <v>68</v>
      </c>
      <c r="B84" s="171" t="s">
        <v>229</v>
      </c>
      <c r="C84" s="62">
        <f>VLOOKUP(B84,'Часть 3-1 (1-7)'!B80:C179,2,0)</f>
        <v>2439.69827764</v>
      </c>
      <c r="D84" s="62">
        <f>VLOOKUP(B84,'Часть 3-1 (1-7)'!B80:D179,3,0)</f>
        <v>1505.34249757</v>
      </c>
      <c r="E84" s="163">
        <f t="shared" si="6"/>
        <v>0.61701994519837389</v>
      </c>
      <c r="F84" s="62">
        <f>VLOOKUP(B84,'Часть 3-1 (1-7)'!B80:K179,10,0)</f>
        <v>1079.3344673199999</v>
      </c>
      <c r="G84" s="163">
        <f t="shared" si="7"/>
        <v>0.44240489785649867</v>
      </c>
      <c r="H84" s="168">
        <f t="shared" si="8"/>
        <v>0.71700258848887632</v>
      </c>
      <c r="I84" s="62">
        <v>37.47</v>
      </c>
      <c r="J84" s="62">
        <v>23.43</v>
      </c>
      <c r="K84" s="163">
        <f t="shared" si="9"/>
        <v>0.62530024019215369</v>
      </c>
      <c r="L84" s="62">
        <v>2.0700000000000003</v>
      </c>
      <c r="M84" s="62">
        <v>1.2400000000000002</v>
      </c>
      <c r="N84" s="163">
        <f t="shared" si="10"/>
        <v>0.59903381642512077</v>
      </c>
    </row>
    <row r="85" spans="1:14" ht="45" customHeight="1" x14ac:dyDescent="0.5">
      <c r="A85" s="56">
        <v>69</v>
      </c>
      <c r="B85" s="171" t="s">
        <v>230</v>
      </c>
      <c r="C85" s="62">
        <f>VLOOKUP(B85,'Часть 3-1 (1-7)'!B81:C180,2,0)</f>
        <v>761.35105135000003</v>
      </c>
      <c r="D85" s="62">
        <f>VLOOKUP(B85,'Часть 3-1 (1-7)'!B81:D180,3,0)</f>
        <v>574.02555251000001</v>
      </c>
      <c r="E85" s="163">
        <f t="shared" si="6"/>
        <v>0.75395647184325643</v>
      </c>
      <c r="F85" s="62">
        <f>VLOOKUP(B85,'Часть 3-1 (1-7)'!B81:K180,10,0)</f>
        <v>429.73524133000001</v>
      </c>
      <c r="G85" s="163">
        <f t="shared" si="7"/>
        <v>0.56443770658490466</v>
      </c>
      <c r="H85" s="168">
        <f t="shared" si="8"/>
        <v>0.74863434119078465</v>
      </c>
      <c r="I85" s="62">
        <v>13.7</v>
      </c>
      <c r="J85" s="62">
        <v>23.86</v>
      </c>
      <c r="K85" s="163">
        <f t="shared" si="9"/>
        <v>1.7416058394160585</v>
      </c>
      <c r="L85" s="62">
        <v>0.76</v>
      </c>
      <c r="M85" s="62">
        <v>1.56</v>
      </c>
      <c r="N85" s="163">
        <f t="shared" si="10"/>
        <v>2.0526315789473686</v>
      </c>
    </row>
    <row r="86" spans="1:14" ht="45" customHeight="1" x14ac:dyDescent="0.5">
      <c r="A86" s="55">
        <v>70</v>
      </c>
      <c r="B86" s="58" t="s">
        <v>231</v>
      </c>
      <c r="C86" s="62">
        <f>VLOOKUP(B86,'Часть 3-1 (1-7)'!B82:C181,2,0)</f>
        <v>494.32034848000001</v>
      </c>
      <c r="D86" s="62">
        <f>VLOOKUP(B86,'Часть 3-1 (1-7)'!B82:D181,3,0)</f>
        <v>300.48182536000002</v>
      </c>
      <c r="E86" s="163">
        <f t="shared" si="6"/>
        <v>0.60786861452084728</v>
      </c>
      <c r="F86" s="62">
        <f>VLOOKUP(B86,'Часть 3-1 (1-7)'!B82:K181,10,0)</f>
        <v>104.64286611999999</v>
      </c>
      <c r="G86" s="163">
        <f t="shared" si="7"/>
        <v>0.21169038750229358</v>
      </c>
      <c r="H86" s="168">
        <f t="shared" si="8"/>
        <v>0.34825023441810465</v>
      </c>
      <c r="I86" s="62">
        <v>7.58</v>
      </c>
      <c r="J86" s="62">
        <v>4.4000000000000004</v>
      </c>
      <c r="K86" s="163">
        <f t="shared" si="9"/>
        <v>0.58047493403693939</v>
      </c>
      <c r="L86" s="62">
        <v>0.41</v>
      </c>
      <c r="M86" s="62">
        <v>0.27</v>
      </c>
      <c r="N86" s="163">
        <f t="shared" si="10"/>
        <v>0.65853658536585369</v>
      </c>
    </row>
    <row r="87" spans="1:14" ht="45" customHeight="1" x14ac:dyDescent="0.5">
      <c r="A87" s="55">
        <v>71</v>
      </c>
      <c r="B87" s="58" t="s">
        <v>232</v>
      </c>
      <c r="C87" s="62">
        <f>VLOOKUP(B87,'Часть 3-1 (1-7)'!B83:C182,2,0)</f>
        <v>57.30451334</v>
      </c>
      <c r="D87" s="62">
        <f>VLOOKUP(B87,'Часть 3-1 (1-7)'!B83:D182,3,0)</f>
        <v>38.570837900000001</v>
      </c>
      <c r="E87" s="163">
        <f t="shared" si="6"/>
        <v>0.67308551546631112</v>
      </c>
      <c r="F87" s="62">
        <f>VLOOKUP(B87,'Часть 3-1 (1-7)'!B83:K182,10,0)</f>
        <v>38.570837900000001</v>
      </c>
      <c r="G87" s="163">
        <f t="shared" si="7"/>
        <v>0.67308551546631112</v>
      </c>
      <c r="H87" s="168">
        <f t="shared" si="8"/>
        <v>1</v>
      </c>
      <c r="I87" s="62">
        <v>1.1299999999999999</v>
      </c>
      <c r="J87" s="62">
        <v>0.71</v>
      </c>
      <c r="K87" s="163">
        <f t="shared" si="9"/>
        <v>0.62831858407079644</v>
      </c>
      <c r="L87" s="62">
        <v>6.0000000000000005E-2</v>
      </c>
      <c r="M87" s="62">
        <v>0.04</v>
      </c>
      <c r="N87" s="163">
        <f t="shared" si="10"/>
        <v>0.66666666666666663</v>
      </c>
    </row>
    <row r="88" spans="1:14" ht="45" customHeight="1" x14ac:dyDescent="0.5">
      <c r="A88" s="55">
        <v>72</v>
      </c>
      <c r="B88" s="58" t="s">
        <v>233</v>
      </c>
      <c r="C88" s="62">
        <f>VLOOKUP(B88,'Часть 3-1 (1-7)'!B84:C183,2,0)</f>
        <v>65.839673099999999</v>
      </c>
      <c r="D88" s="62">
        <f>VLOOKUP(B88,'Часть 3-1 (1-7)'!B84:D183,3,0)</f>
        <v>4.0099</v>
      </c>
      <c r="E88" s="163">
        <f t="shared" si="6"/>
        <v>6.0904008346299034E-2</v>
      </c>
      <c r="F88" s="62">
        <f>VLOOKUP(B88,'Часть 3-1 (1-7)'!B84:K183,10,0)</f>
        <v>1.1760349999999999</v>
      </c>
      <c r="G88" s="163">
        <f t="shared" si="7"/>
        <v>1.7862102659801937E-2</v>
      </c>
      <c r="H88" s="168">
        <f t="shared" si="8"/>
        <v>0.29328287488466043</v>
      </c>
      <c r="I88" s="62">
        <v>0.13</v>
      </c>
      <c r="J88" s="62">
        <v>0.03</v>
      </c>
      <c r="K88" s="163">
        <f t="shared" si="9"/>
        <v>0.23076923076923075</v>
      </c>
      <c r="L88" s="62">
        <v>1.0999999999999999E-2</v>
      </c>
      <c r="M88" s="62">
        <v>3.0000000000000001E-3</v>
      </c>
      <c r="N88" s="163">
        <f t="shared" si="10"/>
        <v>0.27272727272727276</v>
      </c>
    </row>
    <row r="89" spans="1:14" ht="45" customHeight="1" x14ac:dyDescent="0.5">
      <c r="A89" s="55">
        <v>73</v>
      </c>
      <c r="B89" s="58" t="s">
        <v>234</v>
      </c>
      <c r="C89" s="62">
        <f>VLOOKUP(B89,'Часть 3-1 (1-7)'!B85:C184,2,0)</f>
        <v>130.55657194</v>
      </c>
      <c r="D89" s="62">
        <f>VLOOKUP(B89,'Часть 3-1 (1-7)'!B85:D184,3,0)</f>
        <v>117.74723534</v>
      </c>
      <c r="E89" s="163">
        <f t="shared" si="6"/>
        <v>0.90188669624469919</v>
      </c>
      <c r="F89" s="62">
        <f>VLOOKUP(B89,'Часть 3-1 (1-7)'!B85:K184,10,0)</f>
        <v>61.146269660000002</v>
      </c>
      <c r="G89" s="163">
        <f t="shared" si="7"/>
        <v>0.46835075976183754</v>
      </c>
      <c r="H89" s="168">
        <f t="shared" si="8"/>
        <v>0.51930110701484944</v>
      </c>
      <c r="I89" s="62">
        <v>2.1100000000000003</v>
      </c>
      <c r="J89" s="62">
        <v>0.73</v>
      </c>
      <c r="K89" s="163">
        <f t="shared" si="9"/>
        <v>0.34597156398104262</v>
      </c>
      <c r="L89" s="62">
        <v>0.12000000000000001</v>
      </c>
      <c r="M89" s="62">
        <v>0.06</v>
      </c>
      <c r="N89" s="163">
        <f t="shared" si="10"/>
        <v>0.49999999999999994</v>
      </c>
    </row>
    <row r="90" spans="1:14" ht="45" customHeight="1" x14ac:dyDescent="0.5">
      <c r="A90" s="55">
        <v>74</v>
      </c>
      <c r="B90" s="172" t="s">
        <v>235</v>
      </c>
      <c r="C90" s="62">
        <f>VLOOKUP(B90,'Часть 3-1 (1-7)'!B86:C185,2,0)</f>
        <v>985.46739187000003</v>
      </c>
      <c r="D90" s="62">
        <f>VLOOKUP(B90,'Часть 3-1 (1-7)'!B86:D185,3,0)</f>
        <v>646.16184555999996</v>
      </c>
      <c r="E90" s="163">
        <f t="shared" si="6"/>
        <v>0.65569074217043166</v>
      </c>
      <c r="F90" s="62">
        <f>VLOOKUP(B90,'Часть 3-1 (1-7)'!B86:K185,10,0)</f>
        <v>533.93900375999999</v>
      </c>
      <c r="G90" s="163">
        <f t="shared" si="7"/>
        <v>0.54181295917545247</v>
      </c>
      <c r="H90" s="168">
        <f t="shared" si="8"/>
        <v>0.8263239425677612</v>
      </c>
      <c r="I90" s="62">
        <v>14.959999999999999</v>
      </c>
      <c r="J90" s="62">
        <v>12.24</v>
      </c>
      <c r="K90" s="163">
        <f t="shared" si="9"/>
        <v>0.81818181818181823</v>
      </c>
      <c r="L90" s="62">
        <v>0.83</v>
      </c>
      <c r="M90" s="62">
        <v>0.84000000000000008</v>
      </c>
      <c r="N90" s="163">
        <f t="shared" si="10"/>
        <v>1.0120481927710845</v>
      </c>
    </row>
    <row r="91" spans="1:14" ht="45" customHeight="1" x14ac:dyDescent="0.5">
      <c r="A91" s="57"/>
      <c r="B91" s="59" t="s">
        <v>236</v>
      </c>
      <c r="C91" s="61">
        <f>VLOOKUP(B91,'Часть 3-1 (1-7)'!B87:C186,2,0)</f>
        <v>19114.620919079996</v>
      </c>
      <c r="D91" s="61">
        <f>VLOOKUP(B91,'Часть 3-1 (1-7)'!B87:D186,3,0)</f>
        <v>16205.325334990001</v>
      </c>
      <c r="E91" s="162">
        <f t="shared" si="6"/>
        <v>0.84779736954207807</v>
      </c>
      <c r="F91" s="61">
        <f>VLOOKUP(B91,'Часть 3-1 (1-7)'!B87:K186,10,0)</f>
        <v>8614.5314958199997</v>
      </c>
      <c r="G91" s="162">
        <f t="shared" si="7"/>
        <v>0.45067760078993108</v>
      </c>
      <c r="H91" s="168">
        <f t="shared" si="8"/>
        <v>0.53158645801573567</v>
      </c>
      <c r="I91" s="61">
        <v>189.47999999999996</v>
      </c>
      <c r="J91" s="61">
        <v>163.10000000000002</v>
      </c>
      <c r="K91" s="162">
        <f t="shared" si="9"/>
        <v>0.86077686299345602</v>
      </c>
      <c r="L91" s="61">
        <v>10.440000000000001</v>
      </c>
      <c r="M91" s="61">
        <v>8.1990000000000016</v>
      </c>
      <c r="N91" s="162">
        <f t="shared" si="10"/>
        <v>0.78534482758620694</v>
      </c>
    </row>
    <row r="92" spans="1:14" ht="45" customHeight="1" x14ac:dyDescent="0.5">
      <c r="A92" s="55">
        <v>75</v>
      </c>
      <c r="B92" s="171" t="s">
        <v>237</v>
      </c>
      <c r="C92" s="62">
        <f>VLOOKUP(B92,'Часть 3-1 (1-7)'!B88:C187,2,0)</f>
        <v>1113.2555131900001</v>
      </c>
      <c r="D92" s="62">
        <f>VLOOKUP(B92,'Часть 3-1 (1-7)'!B88:D187,3,0)</f>
        <v>1006.8602572999998</v>
      </c>
      <c r="E92" s="163">
        <f t="shared" si="6"/>
        <v>0.90442871862801033</v>
      </c>
      <c r="F92" s="62">
        <f>VLOOKUP(B92,'Часть 3-1 (1-7)'!B88:K187,10,0)</f>
        <v>559.40243369999996</v>
      </c>
      <c r="G92" s="163">
        <f t="shared" si="7"/>
        <v>0.50249239915915545</v>
      </c>
      <c r="H92" s="168">
        <f t="shared" si="8"/>
        <v>0.55559093691918637</v>
      </c>
      <c r="I92" s="62">
        <v>14.25</v>
      </c>
      <c r="J92" s="62">
        <v>13.24</v>
      </c>
      <c r="K92" s="163">
        <f t="shared" si="9"/>
        <v>0.92912280701754391</v>
      </c>
      <c r="L92" s="62">
        <v>0.78</v>
      </c>
      <c r="M92" s="62">
        <v>0.54</v>
      </c>
      <c r="N92" s="163">
        <f t="shared" si="10"/>
        <v>0.69230769230769229</v>
      </c>
    </row>
    <row r="93" spans="1:14" ht="45" customHeight="1" x14ac:dyDescent="0.5">
      <c r="A93" s="55">
        <v>76</v>
      </c>
      <c r="B93" s="58" t="s">
        <v>238</v>
      </c>
      <c r="C93" s="62">
        <f>VLOOKUP(B93,'Часть 3-1 (1-7)'!B89:C188,2,0)</f>
        <v>555.96459330000005</v>
      </c>
      <c r="D93" s="62">
        <f>VLOOKUP(B93,'Часть 3-1 (1-7)'!B89:D188,3,0)</f>
        <v>178.86804855</v>
      </c>
      <c r="E93" s="163">
        <f t="shared" si="6"/>
        <v>0.32172561113704284</v>
      </c>
      <c r="F93" s="62">
        <f>VLOOKUP(B93,'Часть 3-1 (1-7)'!B89:K188,10,0)</f>
        <v>27.362145309999999</v>
      </c>
      <c r="G93" s="163">
        <f t="shared" si="7"/>
        <v>4.9215625670671635E-2</v>
      </c>
      <c r="H93" s="168">
        <f t="shared" si="8"/>
        <v>0.15297391307062483</v>
      </c>
      <c r="I93" s="62">
        <v>8.42</v>
      </c>
      <c r="J93" s="62">
        <v>2.3200000000000003</v>
      </c>
      <c r="K93" s="163">
        <f t="shared" si="9"/>
        <v>0.27553444180522568</v>
      </c>
      <c r="L93" s="62">
        <v>0.46</v>
      </c>
      <c r="M93" s="62">
        <v>0.13</v>
      </c>
      <c r="N93" s="163">
        <f t="shared" si="10"/>
        <v>0.28260869565217389</v>
      </c>
    </row>
    <row r="94" spans="1:14" ht="45" customHeight="1" x14ac:dyDescent="0.5">
      <c r="A94" s="55">
        <v>77</v>
      </c>
      <c r="B94" s="58" t="s">
        <v>239</v>
      </c>
      <c r="C94" s="62">
        <f>VLOOKUP(B94,'Часть 3-1 (1-7)'!B90:C189,2,0)</f>
        <v>536.45321471</v>
      </c>
      <c r="D94" s="62">
        <f>VLOOKUP(B94,'Часть 3-1 (1-7)'!B90:D189,3,0)</f>
        <v>229.79421072999997</v>
      </c>
      <c r="E94" s="163">
        <f t="shared" si="6"/>
        <v>0.4283583440808047</v>
      </c>
      <c r="F94" s="62">
        <f>VLOOKUP(B94,'Часть 3-1 (1-7)'!B90:K189,10,0)</f>
        <v>13.711386490000001</v>
      </c>
      <c r="G94" s="163">
        <f t="shared" si="7"/>
        <v>2.5559333254088535E-2</v>
      </c>
      <c r="H94" s="168">
        <f t="shared" si="8"/>
        <v>5.9668111074000871E-2</v>
      </c>
      <c r="I94" s="62">
        <v>6.92</v>
      </c>
      <c r="J94" s="62">
        <v>1.81</v>
      </c>
      <c r="K94" s="163">
        <f t="shared" si="9"/>
        <v>0.26156069364161849</v>
      </c>
      <c r="L94" s="62">
        <v>0.38</v>
      </c>
      <c r="M94" s="62">
        <v>0.12000000000000001</v>
      </c>
      <c r="N94" s="163">
        <f t="shared" si="10"/>
        <v>0.31578947368421056</v>
      </c>
    </row>
    <row r="95" spans="1:14" ht="45" customHeight="1" x14ac:dyDescent="0.5">
      <c r="A95" s="56">
        <v>78</v>
      </c>
      <c r="B95" s="58" t="s">
        <v>240</v>
      </c>
      <c r="C95" s="62">
        <f>VLOOKUP(B95,'Часть 3-1 (1-7)'!B91:C190,2,0)</f>
        <v>542.11344183000006</v>
      </c>
      <c r="D95" s="62">
        <f>VLOOKUP(B95,'Часть 3-1 (1-7)'!B91:D190,3,0)</f>
        <v>468.92263449000001</v>
      </c>
      <c r="E95" s="163">
        <f t="shared" si="6"/>
        <v>0.86498986800081645</v>
      </c>
      <c r="F95" s="62">
        <f>VLOOKUP(B95,'Часть 3-1 (1-7)'!B91:K190,10,0)</f>
        <v>331.23931933</v>
      </c>
      <c r="G95" s="163">
        <f t="shared" si="7"/>
        <v>0.61101476881267314</v>
      </c>
      <c r="H95" s="168">
        <f t="shared" si="8"/>
        <v>0.70638372935496219</v>
      </c>
      <c r="I95" s="62">
        <v>6.65</v>
      </c>
      <c r="J95" s="62">
        <v>9.48</v>
      </c>
      <c r="K95" s="163">
        <f t="shared" si="9"/>
        <v>1.4255639097744361</v>
      </c>
      <c r="L95" s="62">
        <v>0.37</v>
      </c>
      <c r="M95" s="62">
        <v>0.47000000000000003</v>
      </c>
      <c r="N95" s="163">
        <f t="shared" si="10"/>
        <v>1.2702702702702704</v>
      </c>
    </row>
    <row r="96" spans="1:14" ht="45" customHeight="1" x14ac:dyDescent="0.5">
      <c r="A96" s="55">
        <v>79</v>
      </c>
      <c r="B96" s="171" t="s">
        <v>241</v>
      </c>
      <c r="C96" s="62">
        <f>VLOOKUP(B96,'Часть 3-1 (1-7)'!B92:C191,2,0)</f>
        <v>93.381516480000002</v>
      </c>
      <c r="D96" s="62">
        <f>VLOOKUP(B96,'Часть 3-1 (1-7)'!B92:D191,3,0)</f>
        <v>40.872386579999997</v>
      </c>
      <c r="E96" s="163">
        <f t="shared" si="6"/>
        <v>0.43769246978071774</v>
      </c>
      <c r="F96" s="62">
        <f>VLOOKUP(B96,'Часть 3-1 (1-7)'!B92:K191,10,0)</f>
        <v>40.872386579999997</v>
      </c>
      <c r="G96" s="163">
        <f t="shared" si="7"/>
        <v>0.43769246978071774</v>
      </c>
      <c r="H96" s="168">
        <f t="shared" si="8"/>
        <v>1</v>
      </c>
      <c r="I96" s="62">
        <v>1.03</v>
      </c>
      <c r="J96" s="62">
        <v>4.67</v>
      </c>
      <c r="K96" s="163">
        <f t="shared" si="9"/>
        <v>4.5339805825242721</v>
      </c>
      <c r="L96" s="62">
        <v>6.0000000000000005E-2</v>
      </c>
      <c r="M96" s="62">
        <v>0.2</v>
      </c>
      <c r="N96" s="163">
        <f t="shared" si="10"/>
        <v>3.333333333333333</v>
      </c>
    </row>
    <row r="97" spans="1:14" ht="45" customHeight="1" x14ac:dyDescent="0.5">
      <c r="A97" s="55">
        <v>80</v>
      </c>
      <c r="B97" s="172" t="s">
        <v>242</v>
      </c>
      <c r="C97" s="62">
        <f>VLOOKUP(B97,'Часть 3-1 (1-7)'!B93:C192,2,0)</f>
        <v>979.26951573999997</v>
      </c>
      <c r="D97" s="62">
        <f>VLOOKUP(B97,'Часть 3-1 (1-7)'!B93:D192,3,0)</f>
        <v>767.80915072999994</v>
      </c>
      <c r="E97" s="163">
        <f t="shared" si="6"/>
        <v>0.78406315972145135</v>
      </c>
      <c r="F97" s="62">
        <f>VLOOKUP(B97,'Часть 3-1 (1-7)'!B93:K192,10,0)</f>
        <v>449.15307626999999</v>
      </c>
      <c r="G97" s="163">
        <f t="shared" si="7"/>
        <v>0.45866134812803866</v>
      </c>
      <c r="H97" s="168">
        <f t="shared" si="8"/>
        <v>0.58498010324956995</v>
      </c>
      <c r="I97" s="62">
        <v>12.27</v>
      </c>
      <c r="J97" s="62">
        <v>12.83</v>
      </c>
      <c r="K97" s="163">
        <f t="shared" si="9"/>
        <v>1.045639771801141</v>
      </c>
      <c r="L97" s="62">
        <v>0.67999999999999994</v>
      </c>
      <c r="M97" s="62">
        <v>0.54</v>
      </c>
      <c r="N97" s="163">
        <f t="shared" si="10"/>
        <v>0.79411764705882371</v>
      </c>
    </row>
    <row r="98" spans="1:14" ht="45" customHeight="1" x14ac:dyDescent="0.5">
      <c r="A98" s="55">
        <v>81</v>
      </c>
      <c r="B98" s="58" t="s">
        <v>243</v>
      </c>
      <c r="C98" s="62">
        <f>VLOOKUP(B98,'Часть 3-1 (1-7)'!B94:C193,2,0)</f>
        <v>706.01065074999997</v>
      </c>
      <c r="D98" s="62">
        <f>VLOOKUP(B98,'Часть 3-1 (1-7)'!B94:D193,3,0)</f>
        <v>319.63610602</v>
      </c>
      <c r="E98" s="163">
        <f t="shared" si="6"/>
        <v>0.45273552981169385</v>
      </c>
      <c r="F98" s="62">
        <f>VLOOKUP(B98,'Часть 3-1 (1-7)'!B94:K193,10,0)</f>
        <v>319.63610602</v>
      </c>
      <c r="G98" s="163">
        <f t="shared" si="7"/>
        <v>0.45273552981169385</v>
      </c>
      <c r="H98" s="168">
        <f t="shared" si="8"/>
        <v>1</v>
      </c>
      <c r="I98" s="62">
        <v>7.91</v>
      </c>
      <c r="J98" s="62">
        <v>8.86</v>
      </c>
      <c r="K98" s="163">
        <f t="shared" si="9"/>
        <v>1.1201011378002528</v>
      </c>
      <c r="L98" s="62">
        <v>0.44</v>
      </c>
      <c r="M98" s="62">
        <v>0.57000000000000006</v>
      </c>
      <c r="N98" s="163">
        <f t="shared" si="10"/>
        <v>1.2954545454545456</v>
      </c>
    </row>
    <row r="99" spans="1:14" ht="45" customHeight="1" x14ac:dyDescent="0.5">
      <c r="A99" s="55">
        <v>82</v>
      </c>
      <c r="B99" s="58" t="s">
        <v>244</v>
      </c>
      <c r="C99" s="62">
        <f>VLOOKUP(B99,'Часть 3-1 (1-7)'!B95:C194,2,0)</f>
        <v>13158.501304109999</v>
      </c>
      <c r="D99" s="62">
        <f>VLOOKUP(B99,'Часть 3-1 (1-7)'!B95:D194,3,0)</f>
        <v>12279.465522460001</v>
      </c>
      <c r="E99" s="163">
        <f t="shared" si="6"/>
        <v>0.93319636018309815</v>
      </c>
      <c r="F99" s="62">
        <f>VLOOKUP(B99,'Часть 3-1 (1-7)'!B95:K194,10,0)</f>
        <v>6554.1855477400004</v>
      </c>
      <c r="G99" s="163">
        <f t="shared" si="7"/>
        <v>0.49809513988442056</v>
      </c>
      <c r="H99" s="168">
        <f t="shared" si="8"/>
        <v>0.53375169593105964</v>
      </c>
      <c r="I99" s="62">
        <v>109.79</v>
      </c>
      <c r="J99" s="62">
        <v>39.720000000000006</v>
      </c>
      <c r="K99" s="163">
        <f t="shared" si="9"/>
        <v>0.3617815830221332</v>
      </c>
      <c r="L99" s="62">
        <v>6.04</v>
      </c>
      <c r="M99" s="62">
        <v>1.98</v>
      </c>
      <c r="N99" s="163">
        <f t="shared" si="10"/>
        <v>0.32781456953642385</v>
      </c>
    </row>
    <row r="100" spans="1:14" ht="45" customHeight="1" x14ac:dyDescent="0.5">
      <c r="A100" s="55">
        <v>83</v>
      </c>
      <c r="B100" s="171" t="s">
        <v>245</v>
      </c>
      <c r="C100" s="62">
        <f>VLOOKUP(B100,'Часть 3-1 (1-7)'!B96:C195,2,0)</f>
        <v>712.83723775999999</v>
      </c>
      <c r="D100" s="62">
        <f>VLOOKUP(B100,'Часть 3-1 (1-7)'!B96:D195,3,0)</f>
        <v>611.79905438000003</v>
      </c>
      <c r="E100" s="163">
        <f t="shared" si="6"/>
        <v>0.85825911157854273</v>
      </c>
      <c r="F100" s="62">
        <f>VLOOKUP(B100,'Часть 3-1 (1-7)'!B96:K195,10,0)</f>
        <v>146.85839999999999</v>
      </c>
      <c r="G100" s="163">
        <f t="shared" si="7"/>
        <v>0.20601954025505703</v>
      </c>
      <c r="H100" s="168">
        <f t="shared" si="8"/>
        <v>0.2400435223765211</v>
      </c>
      <c r="I100" s="62">
        <v>15.3</v>
      </c>
      <c r="J100" s="62">
        <v>61.94</v>
      </c>
      <c r="K100" s="163">
        <f t="shared" si="9"/>
        <v>4.0483660130718953</v>
      </c>
      <c r="L100" s="62">
        <v>0.84</v>
      </c>
      <c r="M100" s="62">
        <v>3.2290000000000001</v>
      </c>
      <c r="N100" s="163">
        <f t="shared" si="10"/>
        <v>3.8440476190476192</v>
      </c>
    </row>
    <row r="101" spans="1:14" ht="45" customHeight="1" x14ac:dyDescent="0.5">
      <c r="A101" s="55">
        <v>84</v>
      </c>
      <c r="B101" s="58" t="s">
        <v>246</v>
      </c>
      <c r="C101" s="62">
        <f>VLOOKUP(B101,'Часть 3-1 (1-7)'!B97:C196,2,0)</f>
        <v>597.50649116</v>
      </c>
      <c r="D101" s="62">
        <f>VLOOKUP(B101,'Часть 3-1 (1-7)'!B97:D196,3,0)</f>
        <v>248.71989173</v>
      </c>
      <c r="E101" s="163">
        <f t="shared" si="6"/>
        <v>0.4162630789954011</v>
      </c>
      <c r="F101" s="62">
        <f>VLOOKUP(B101,'Часть 3-1 (1-7)'!B97:K196,10,0)</f>
        <v>148.13949438</v>
      </c>
      <c r="G101" s="163">
        <f t="shared" si="7"/>
        <v>0.24792951469431196</v>
      </c>
      <c r="H101" s="168">
        <f t="shared" si="8"/>
        <v>0.59560774713111442</v>
      </c>
      <c r="I101" s="62">
        <v>6.18</v>
      </c>
      <c r="J101" s="62">
        <v>5.65</v>
      </c>
      <c r="K101" s="163">
        <f t="shared" si="9"/>
        <v>0.91423948220064732</v>
      </c>
      <c r="L101" s="62">
        <v>0.33999999999999997</v>
      </c>
      <c r="M101" s="62">
        <v>0.3</v>
      </c>
      <c r="N101" s="163">
        <f t="shared" si="10"/>
        <v>0.88235294117647067</v>
      </c>
    </row>
    <row r="102" spans="1:14" ht="45" customHeight="1" x14ac:dyDescent="0.5">
      <c r="A102" s="55">
        <v>85</v>
      </c>
      <c r="B102" s="58" t="s">
        <v>247</v>
      </c>
      <c r="C102" s="62">
        <f>VLOOKUP(B102,'Часть 3-1 (1-7)'!B98:C197,2,0)</f>
        <v>119.32744005000001</v>
      </c>
      <c r="D102" s="62">
        <f>VLOOKUP(B102,'Часть 3-1 (1-7)'!B98:D197,3,0)</f>
        <v>52.57807202</v>
      </c>
      <c r="E102" s="163">
        <f t="shared" si="6"/>
        <v>0.44062012893236452</v>
      </c>
      <c r="F102" s="62">
        <f>VLOOKUP(B102,'Часть 3-1 (1-7)'!B98:K197,10,0)</f>
        <v>23.9712</v>
      </c>
      <c r="G102" s="163">
        <f>F102/C102</f>
        <v>0.20088589841494717</v>
      </c>
      <c r="H102" s="168">
        <f t="shared" si="8"/>
        <v>0.45591629892556107</v>
      </c>
      <c r="I102" s="62">
        <v>0.76</v>
      </c>
      <c r="J102" s="62">
        <v>2.58</v>
      </c>
      <c r="K102" s="163">
        <f t="shared" si="9"/>
        <v>3.3947368421052633</v>
      </c>
      <c r="L102" s="62">
        <v>0.05</v>
      </c>
      <c r="M102" s="62">
        <v>0.12</v>
      </c>
      <c r="N102" s="163">
        <f t="shared" si="10"/>
        <v>2.4</v>
      </c>
    </row>
    <row r="104" spans="1:14" x14ac:dyDescent="0.5">
      <c r="A104" s="178" t="s">
        <v>272</v>
      </c>
      <c r="B104" s="178"/>
    </row>
  </sheetData>
  <autoFilter ref="A8:N8" xr:uid="{00000000-0009-0000-0000-000003000000}"/>
  <mergeCells count="15">
    <mergeCell ref="A1:N1"/>
    <mergeCell ref="A4:A7"/>
    <mergeCell ref="B4:B7"/>
    <mergeCell ref="C4:H4"/>
    <mergeCell ref="I4:N4"/>
    <mergeCell ref="C5:C6"/>
    <mergeCell ref="D5:D6"/>
    <mergeCell ref="E5:E6"/>
    <mergeCell ref="F5:F6"/>
    <mergeCell ref="G5:G6"/>
    <mergeCell ref="H5:H6"/>
    <mergeCell ref="I5:K5"/>
    <mergeCell ref="L5:N5"/>
    <mergeCell ref="J6:K6"/>
    <mergeCell ref="M6:N6"/>
  </mergeCells>
  <conditionalFormatting sqref="K9:K102">
    <cfRule type="cellIs" dxfId="35" priority="10" operator="between">
      <formula>0.5</formula>
      <formula>1</formula>
    </cfRule>
    <cfRule type="cellIs" dxfId="34" priority="11" operator="lessThanOrEqual">
      <formula>0.5</formula>
    </cfRule>
    <cfRule type="cellIs" dxfId="33" priority="12" operator="greaterThanOrEqual">
      <formula>1</formula>
    </cfRule>
  </conditionalFormatting>
  <conditionalFormatting sqref="N9:N102">
    <cfRule type="cellIs" dxfId="32" priority="7" operator="between">
      <formula>0.5</formula>
      <formula>1</formula>
    </cfRule>
    <cfRule type="cellIs" dxfId="31" priority="8" operator="greaterThanOrEqual">
      <formula>1</formula>
    </cfRule>
    <cfRule type="cellIs" dxfId="30" priority="9" operator="lessThanOrEqual">
      <formula>0.5</formula>
    </cfRule>
  </conditionalFormatting>
  <conditionalFormatting sqref="E9:E102 G9:G102">
    <cfRule type="cellIs" dxfId="29" priority="4" operator="between">
      <formula>0.25</formula>
      <formula>0.8</formula>
    </cfRule>
    <cfRule type="cellIs" dxfId="28" priority="5" operator="greaterThanOrEqual">
      <formula>0.8</formula>
    </cfRule>
    <cfRule type="cellIs" dxfId="27" priority="6" operator="lessThanOrEqual">
      <formula>0.25</formula>
    </cfRule>
  </conditionalFormatting>
  <conditionalFormatting sqref="H9:H102">
    <cfRule type="cellIs" dxfId="26" priority="1" operator="between">
      <formula>0.25</formula>
      <formula>0.8</formula>
    </cfRule>
    <cfRule type="cellIs" dxfId="25" priority="2" operator="greaterThanOrEqual">
      <formula>0.8</formula>
    </cfRule>
    <cfRule type="cellIs" dxfId="24" priority="3" operator="lessThanOrEqual">
      <formula>0.25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1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105"/>
  <sheetViews>
    <sheetView view="pageBreakPreview" topLeftCell="B1" zoomScale="30" zoomScaleNormal="30" zoomScaleSheetLayoutView="30" workbookViewId="0">
      <pane xSplit="1" ySplit="9" topLeftCell="C10" activePane="bottomRight" state="frozen"/>
      <selection activeCell="B1" sqref="B1"/>
      <selection pane="topRight" activeCell="C1" sqref="C1"/>
      <selection pane="bottomLeft" activeCell="B9" sqref="B9"/>
      <selection pane="bottomRight" activeCell="B11" sqref="B11"/>
    </sheetView>
  </sheetViews>
  <sheetFormatPr defaultColWidth="9.140625" defaultRowHeight="35.25" x14ac:dyDescent="0.5"/>
  <cols>
    <col min="1" max="1" width="14" style="1" customWidth="1"/>
    <col min="2" max="2" width="155.85546875" style="1" customWidth="1"/>
    <col min="3" max="3" width="36.85546875" style="1" bestFit="1" customWidth="1"/>
    <col min="4" max="6" width="36.85546875" style="1" hidden="1" customWidth="1"/>
    <col min="7" max="7" width="40.7109375" style="1" customWidth="1"/>
    <col min="8" max="8" width="50.140625" style="1" customWidth="1"/>
    <col min="9" max="9" width="53.140625" style="1" customWidth="1"/>
    <col min="10" max="12" width="53.140625" style="1" hidden="1" customWidth="1"/>
    <col min="13" max="13" width="53.7109375" style="1" customWidth="1"/>
    <col min="14" max="14" width="53.5703125" style="1" customWidth="1"/>
    <col min="15" max="15" width="33" style="1" customWidth="1"/>
    <col min="16" max="17" width="33" style="1" hidden="1" customWidth="1"/>
    <col min="18" max="18" width="24.42578125" style="1" bestFit="1" customWidth="1"/>
    <col min="19" max="19" width="51.42578125" style="1" customWidth="1"/>
    <col min="20" max="20" width="33" style="1" customWidth="1"/>
    <col min="21" max="22" width="33" style="1" hidden="1" customWidth="1"/>
    <col min="23" max="23" width="25.85546875" style="1" bestFit="1" customWidth="1"/>
    <col min="24" max="24" width="55.42578125" style="1" customWidth="1"/>
    <col min="25" max="16384" width="9.140625" style="1"/>
  </cols>
  <sheetData>
    <row r="1" spans="1:24" ht="59.25" customHeight="1" x14ac:dyDescent="0.5">
      <c r="A1" s="306" t="s">
        <v>262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</row>
    <row r="2" spans="1:24" ht="35.25" customHeight="1" x14ac:dyDescent="0.5">
      <c r="A2" s="1" t="s">
        <v>254</v>
      </c>
      <c r="B2" s="200" t="s">
        <v>285</v>
      </c>
    </row>
    <row r="3" spans="1:24" ht="35.25" customHeight="1" x14ac:dyDescent="0.5"/>
    <row r="4" spans="1:24" ht="93" customHeight="1" x14ac:dyDescent="0.5">
      <c r="A4" s="287" t="s">
        <v>1</v>
      </c>
      <c r="B4" s="285" t="s">
        <v>2</v>
      </c>
      <c r="C4" s="292" t="s">
        <v>273</v>
      </c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5"/>
      <c r="O4" s="300" t="s">
        <v>274</v>
      </c>
      <c r="P4" s="301"/>
      <c r="Q4" s="301"/>
      <c r="R4" s="301"/>
      <c r="S4" s="301"/>
      <c r="T4" s="301"/>
      <c r="U4" s="301"/>
      <c r="V4" s="301"/>
      <c r="W4" s="301"/>
      <c r="X4" s="302"/>
    </row>
    <row r="5" spans="1:24" ht="78" customHeight="1" x14ac:dyDescent="0.5">
      <c r="A5" s="287"/>
      <c r="B5" s="285"/>
      <c r="C5" s="298" t="s">
        <v>97</v>
      </c>
      <c r="D5" s="208"/>
      <c r="E5" s="208"/>
      <c r="F5" s="208"/>
      <c r="G5" s="303" t="s">
        <v>259</v>
      </c>
      <c r="H5" s="303" t="s">
        <v>287</v>
      </c>
      <c r="I5" s="303" t="s">
        <v>260</v>
      </c>
      <c r="J5" s="210"/>
      <c r="K5" s="210"/>
      <c r="L5" s="210"/>
      <c r="M5" s="303" t="s">
        <v>286</v>
      </c>
      <c r="N5" s="303" t="s">
        <v>288</v>
      </c>
      <c r="O5" s="293" t="s">
        <v>4</v>
      </c>
      <c r="P5" s="294"/>
      <c r="Q5" s="294"/>
      <c r="R5" s="294"/>
      <c r="S5" s="295"/>
      <c r="T5" s="293" t="s">
        <v>17</v>
      </c>
      <c r="U5" s="294"/>
      <c r="V5" s="294"/>
      <c r="W5" s="294"/>
      <c r="X5" s="295"/>
    </row>
    <row r="6" spans="1:24" ht="273.75" customHeight="1" x14ac:dyDescent="0.5">
      <c r="A6" s="287"/>
      <c r="B6" s="285"/>
      <c r="C6" s="299"/>
      <c r="D6" s="209"/>
      <c r="E6" s="209"/>
      <c r="F6" s="209"/>
      <c r="G6" s="299"/>
      <c r="H6" s="299"/>
      <c r="I6" s="299"/>
      <c r="J6" s="209"/>
      <c r="K6" s="209"/>
      <c r="L6" s="209"/>
      <c r="M6" s="299"/>
      <c r="N6" s="299"/>
      <c r="O6" s="190" t="s">
        <v>258</v>
      </c>
      <c r="P6" s="207" t="s">
        <v>283</v>
      </c>
      <c r="Q6" s="207" t="s">
        <v>284</v>
      </c>
      <c r="R6" s="293" t="s">
        <v>275</v>
      </c>
      <c r="S6" s="295"/>
      <c r="T6" s="190" t="s">
        <v>258</v>
      </c>
      <c r="U6" s="207" t="s">
        <v>283</v>
      </c>
      <c r="V6" s="207" t="s">
        <v>284</v>
      </c>
      <c r="W6" s="287" t="s">
        <v>257</v>
      </c>
      <c r="X6" s="287"/>
    </row>
    <row r="7" spans="1:24" ht="32.25" customHeight="1" x14ac:dyDescent="0.5">
      <c r="A7" s="287"/>
      <c r="B7" s="285"/>
      <c r="C7" s="190" t="s">
        <v>77</v>
      </c>
      <c r="D7" s="206"/>
      <c r="E7" s="206"/>
      <c r="F7" s="206"/>
      <c r="G7" s="190" t="s">
        <v>77</v>
      </c>
      <c r="H7" s="189" t="s">
        <v>10</v>
      </c>
      <c r="I7" s="190" t="s">
        <v>77</v>
      </c>
      <c r="J7" s="206"/>
      <c r="K7" s="206"/>
      <c r="L7" s="206"/>
      <c r="M7" s="189" t="s">
        <v>10</v>
      </c>
      <c r="N7" s="189" t="s">
        <v>10</v>
      </c>
      <c r="O7" s="189" t="s">
        <v>8</v>
      </c>
      <c r="P7" s="205"/>
      <c r="Q7" s="205"/>
      <c r="R7" s="189" t="s">
        <v>8</v>
      </c>
      <c r="S7" s="189" t="s">
        <v>10</v>
      </c>
      <c r="T7" s="189" t="s">
        <v>22</v>
      </c>
      <c r="U7" s="205"/>
      <c r="V7" s="205"/>
      <c r="W7" s="189" t="s">
        <v>22</v>
      </c>
      <c r="X7" s="189" t="s">
        <v>10</v>
      </c>
    </row>
    <row r="8" spans="1:24" ht="161.25" customHeight="1" x14ac:dyDescent="0.5">
      <c r="A8" s="190"/>
      <c r="B8" s="203"/>
      <c r="C8" s="204"/>
      <c r="D8" s="204"/>
      <c r="E8" s="204"/>
      <c r="F8" s="204"/>
      <c r="G8" s="204"/>
      <c r="H8" s="203" t="s">
        <v>281</v>
      </c>
      <c r="I8" s="204"/>
      <c r="J8" s="204"/>
      <c r="K8" s="204"/>
      <c r="L8" s="204"/>
      <c r="M8" s="203" t="s">
        <v>281</v>
      </c>
      <c r="N8" s="203" t="s">
        <v>281</v>
      </c>
      <c r="O8" s="203"/>
      <c r="P8" s="203"/>
      <c r="Q8" s="203"/>
      <c r="R8" s="203"/>
      <c r="S8" s="203" t="s">
        <v>282</v>
      </c>
      <c r="T8" s="203"/>
      <c r="U8" s="203"/>
      <c r="V8" s="203"/>
      <c r="W8" s="203"/>
      <c r="X8" s="203" t="s">
        <v>282</v>
      </c>
    </row>
    <row r="9" spans="1:24" ht="46.5" customHeight="1" x14ac:dyDescent="0.5">
      <c r="A9" s="2">
        <v>1</v>
      </c>
      <c r="B9" s="2">
        <v>2</v>
      </c>
      <c r="C9" s="2">
        <v>3</v>
      </c>
      <c r="D9" s="2"/>
      <c r="E9" s="2"/>
      <c r="F9" s="2"/>
      <c r="G9" s="2">
        <v>4</v>
      </c>
      <c r="H9" s="2" t="s">
        <v>264</v>
      </c>
      <c r="I9" s="2">
        <v>6</v>
      </c>
      <c r="J9" s="2"/>
      <c r="K9" s="2"/>
      <c r="L9" s="2"/>
      <c r="M9" s="2" t="s">
        <v>266</v>
      </c>
      <c r="N9" s="2" t="s">
        <v>267</v>
      </c>
      <c r="O9" s="2">
        <v>9</v>
      </c>
      <c r="P9" s="2"/>
      <c r="Q9" s="2"/>
      <c r="R9" s="2">
        <v>10</v>
      </c>
      <c r="S9" s="2" t="s">
        <v>265</v>
      </c>
      <c r="T9" s="2">
        <v>12</v>
      </c>
      <c r="U9" s="2"/>
      <c r="V9" s="2"/>
      <c r="W9" s="2">
        <v>13</v>
      </c>
      <c r="X9" s="2" t="s">
        <v>268</v>
      </c>
    </row>
    <row r="10" spans="1:24" ht="45" customHeight="1" x14ac:dyDescent="0.5">
      <c r="A10" s="3"/>
      <c r="B10" s="16" t="s">
        <v>11</v>
      </c>
      <c r="C10" s="167">
        <v>70804.533749999988</v>
      </c>
      <c r="D10" s="119">
        <f>SUM(D11,D29,D40,D48,D56,D71,D78,D89)</f>
        <v>31317.094715360003</v>
      </c>
      <c r="E10" s="119">
        <f>SUM(E11,E29,E40,E48,E56,E71,E78,E89)</f>
        <v>15312.880101050003</v>
      </c>
      <c r="F10" s="119">
        <f>SUM(F11,F29,F40,F48,F56,F71,F78,F89)</f>
        <v>7728.2767517399989</v>
      </c>
      <c r="G10" s="167">
        <f>D10+E10+F10</f>
        <v>54358.251568150001</v>
      </c>
      <c r="H10" s="168">
        <f>G10/C10</f>
        <v>0.76772275289716185</v>
      </c>
      <c r="I10" s="167">
        <f>J10+K10+L10</f>
        <v>34294.386437859997</v>
      </c>
      <c r="J10" s="119">
        <f>SUM(J11,J29,J40,J48,J56,J71,J78,J89)</f>
        <v>27070.766761020001</v>
      </c>
      <c r="K10" s="119">
        <f>SUM(K11,K29,K40,K48,K56,K71,K78,K89)</f>
        <v>6979.9707045200003</v>
      </c>
      <c r="L10" s="119">
        <f>SUM(L11,L29,L40,L48,L56,L71,L78,L89)</f>
        <v>243.64897231999998</v>
      </c>
      <c r="M10" s="168">
        <f>I10/C10</f>
        <v>0.48435297320010956</v>
      </c>
      <c r="N10" s="168">
        <f>I10/G10</f>
        <v>0.63089568646012195</v>
      </c>
      <c r="O10" s="61">
        <v>1140.9899999999998</v>
      </c>
      <c r="P10" s="61">
        <v>140.87</v>
      </c>
      <c r="Q10" s="61">
        <v>1235.01</v>
      </c>
      <c r="R10" s="61">
        <f>P10+Q10</f>
        <v>1375.88</v>
      </c>
      <c r="S10" s="162">
        <f>R10/O10</f>
        <v>1.2058650820778449</v>
      </c>
      <c r="T10" s="61">
        <v>62.804000000000009</v>
      </c>
      <c r="U10" s="61">
        <v>8.1440000000000001</v>
      </c>
      <c r="V10" s="61">
        <v>77.411999999999992</v>
      </c>
      <c r="W10" s="61">
        <f>U10+V10</f>
        <v>85.555999999999997</v>
      </c>
      <c r="X10" s="164">
        <f>W10/T10</f>
        <v>1.362269919113432</v>
      </c>
    </row>
    <row r="11" spans="1:24" ht="45" customHeight="1" x14ac:dyDescent="0.5">
      <c r="A11" s="54"/>
      <c r="B11" s="16" t="s">
        <v>155</v>
      </c>
      <c r="C11" s="165">
        <v>7842.3482796899989</v>
      </c>
      <c r="D11" s="119">
        <f>SUM(D12:D28)</f>
        <v>3823.0035309200002</v>
      </c>
      <c r="E11" s="119">
        <f>SUM(E12:E28)</f>
        <v>1151.0222429599999</v>
      </c>
      <c r="F11" s="119">
        <f>SUM(F12:F28)</f>
        <v>592.88028737999991</v>
      </c>
      <c r="G11" s="165">
        <f t="shared" ref="G11:G74" si="0">D11+E11+F11</f>
        <v>5566.9060612599997</v>
      </c>
      <c r="H11" s="166">
        <f t="shared" ref="H11:H74" si="1">G11/C11</f>
        <v>0.70985192989669854</v>
      </c>
      <c r="I11" s="165">
        <f t="shared" ref="I11:I74" si="2">J11+K11+L11</f>
        <v>3465.3109753699996</v>
      </c>
      <c r="J11" s="119">
        <f>SUM(J12:J28)</f>
        <v>2988.2640640699997</v>
      </c>
      <c r="K11" s="119">
        <f>SUM(K12:K28)</f>
        <v>473.53724303000001</v>
      </c>
      <c r="L11" s="119">
        <f>SUM(L12:L28)</f>
        <v>3.5096682700000001</v>
      </c>
      <c r="M11" s="166">
        <f t="shared" ref="M11:M74" si="3">I11/C11</f>
        <v>0.44187159914134549</v>
      </c>
      <c r="N11" s="168">
        <f t="shared" ref="N11:N74" si="4">I11/G11</f>
        <v>0.62248418371652381</v>
      </c>
      <c r="O11" s="61">
        <v>149.13</v>
      </c>
      <c r="P11" s="61">
        <v>18.320000000000004</v>
      </c>
      <c r="Q11" s="61">
        <v>123.15999999999998</v>
      </c>
      <c r="R11" s="61">
        <f t="shared" ref="R11:R74" si="5">P11+Q11</f>
        <v>141.47999999999999</v>
      </c>
      <c r="S11" s="162">
        <f t="shared" ref="S11:S74" si="6">R11/O11</f>
        <v>0.94870247435123711</v>
      </c>
      <c r="T11" s="61">
        <v>8.2100000000000009</v>
      </c>
      <c r="U11" s="61">
        <v>1.07</v>
      </c>
      <c r="V11" s="61">
        <v>7.8400000000000016</v>
      </c>
      <c r="W11" s="61">
        <f t="shared" ref="W11:W74" si="7">U11+V11</f>
        <v>8.9100000000000019</v>
      </c>
      <c r="X11" s="162">
        <f t="shared" ref="X11:X74" si="8">W11/T11</f>
        <v>1.0852618757612669</v>
      </c>
    </row>
    <row r="12" spans="1:24" ht="45" customHeight="1" x14ac:dyDescent="0.5">
      <c r="A12" s="55">
        <v>1</v>
      </c>
      <c r="B12" s="171" t="s">
        <v>156</v>
      </c>
      <c r="C12" s="62">
        <v>392.15555339000002</v>
      </c>
      <c r="D12" s="121">
        <v>197.70693681</v>
      </c>
      <c r="E12" s="121">
        <v>133.07976737000001</v>
      </c>
      <c r="F12" s="121">
        <v>57.03418602</v>
      </c>
      <c r="G12" s="62">
        <f t="shared" si="0"/>
        <v>387.82089020000001</v>
      </c>
      <c r="H12" s="163">
        <f t="shared" si="1"/>
        <v>0.98894657195970093</v>
      </c>
      <c r="I12" s="62">
        <f t="shared" si="2"/>
        <v>251.41566501</v>
      </c>
      <c r="J12" s="121">
        <v>127.35199170999999</v>
      </c>
      <c r="K12" s="121">
        <v>124.0636733</v>
      </c>
      <c r="L12" s="121">
        <v>0</v>
      </c>
      <c r="M12" s="163">
        <f t="shared" si="3"/>
        <v>0.64111208635611561</v>
      </c>
      <c r="N12" s="168">
        <f t="shared" si="4"/>
        <v>0.64827777812676479</v>
      </c>
      <c r="O12" s="62">
        <v>6.42</v>
      </c>
      <c r="P12" s="62">
        <v>0.79</v>
      </c>
      <c r="Q12" s="62">
        <v>4.08</v>
      </c>
      <c r="R12" s="62">
        <f t="shared" si="5"/>
        <v>4.87</v>
      </c>
      <c r="S12" s="163">
        <f t="shared" si="6"/>
        <v>0.75856697819314645</v>
      </c>
      <c r="T12" s="62">
        <v>0.36</v>
      </c>
      <c r="U12" s="62">
        <v>0.05</v>
      </c>
      <c r="V12" s="62">
        <v>0.21</v>
      </c>
      <c r="W12" s="62">
        <f t="shared" si="7"/>
        <v>0.26</v>
      </c>
      <c r="X12" s="163">
        <f t="shared" si="8"/>
        <v>0.72222222222222232</v>
      </c>
    </row>
    <row r="13" spans="1:24" ht="45" customHeight="1" x14ac:dyDescent="0.5">
      <c r="A13" s="55">
        <v>2</v>
      </c>
      <c r="B13" s="171" t="s">
        <v>157</v>
      </c>
      <c r="C13" s="62">
        <v>139.51673861</v>
      </c>
      <c r="D13" s="121">
        <v>62.28338463</v>
      </c>
      <c r="E13" s="121">
        <v>20.460014279999999</v>
      </c>
      <c r="F13" s="121">
        <v>13.30384842</v>
      </c>
      <c r="G13" s="62">
        <f t="shared" si="0"/>
        <v>96.04724732999999</v>
      </c>
      <c r="H13" s="163">
        <f t="shared" si="1"/>
        <v>0.68842812903250961</v>
      </c>
      <c r="I13" s="62">
        <f t="shared" si="2"/>
        <v>82.743398909999996</v>
      </c>
      <c r="J13" s="121">
        <v>62.28338463</v>
      </c>
      <c r="K13" s="121">
        <v>20.460014279999999</v>
      </c>
      <c r="L13" s="121">
        <v>0</v>
      </c>
      <c r="M13" s="163">
        <f t="shared" si="3"/>
        <v>0.59307148184776504</v>
      </c>
      <c r="N13" s="168">
        <f t="shared" si="4"/>
        <v>0.86148641642700585</v>
      </c>
      <c r="O13" s="62">
        <v>2.8</v>
      </c>
      <c r="P13" s="62">
        <v>0.34</v>
      </c>
      <c r="Q13" s="62">
        <v>2.1800000000000002</v>
      </c>
      <c r="R13" s="62">
        <f t="shared" si="5"/>
        <v>2.52</v>
      </c>
      <c r="S13" s="163">
        <f t="shared" si="6"/>
        <v>0.9</v>
      </c>
      <c r="T13" s="62">
        <v>0.15</v>
      </c>
      <c r="U13" s="62">
        <v>0.02</v>
      </c>
      <c r="V13" s="62">
        <v>0.13</v>
      </c>
      <c r="W13" s="62">
        <f t="shared" si="7"/>
        <v>0.15</v>
      </c>
      <c r="X13" s="163">
        <f t="shared" si="8"/>
        <v>1</v>
      </c>
    </row>
    <row r="14" spans="1:24" ht="45" customHeight="1" x14ac:dyDescent="0.5">
      <c r="A14" s="56">
        <v>3</v>
      </c>
      <c r="B14" s="211" t="s">
        <v>158</v>
      </c>
      <c r="C14" s="62">
        <v>763.68322263000005</v>
      </c>
      <c r="D14" s="121">
        <v>370.31453643999998</v>
      </c>
      <c r="E14" s="121">
        <v>198.47163019999999</v>
      </c>
      <c r="F14" s="121">
        <v>114.39840679</v>
      </c>
      <c r="G14" s="62">
        <f t="shared" si="0"/>
        <v>683.18457342999989</v>
      </c>
      <c r="H14" s="163">
        <f t="shared" si="1"/>
        <v>0.89459157041217174</v>
      </c>
      <c r="I14" s="62">
        <f t="shared" si="2"/>
        <v>504.50016196000001</v>
      </c>
      <c r="J14" s="121">
        <v>370.31453643999998</v>
      </c>
      <c r="K14" s="121">
        <v>134.18562552</v>
      </c>
      <c r="L14" s="121">
        <v>0</v>
      </c>
      <c r="M14" s="163">
        <f t="shared" si="3"/>
        <v>0.66061443673279086</v>
      </c>
      <c r="N14" s="168">
        <f t="shared" si="4"/>
        <v>0.73845367940189865</v>
      </c>
      <c r="O14" s="62">
        <v>12.94</v>
      </c>
      <c r="P14" s="62">
        <v>1.59</v>
      </c>
      <c r="Q14" s="62">
        <v>16.010000000000002</v>
      </c>
      <c r="R14" s="62">
        <f t="shared" si="5"/>
        <v>17.600000000000001</v>
      </c>
      <c r="S14" s="163">
        <f t="shared" si="6"/>
        <v>1.3601236476043279</v>
      </c>
      <c r="T14" s="62">
        <v>0.71</v>
      </c>
      <c r="U14" s="62">
        <v>0.09</v>
      </c>
      <c r="V14" s="62">
        <v>0.85</v>
      </c>
      <c r="W14" s="62">
        <f t="shared" si="7"/>
        <v>0.94</v>
      </c>
      <c r="X14" s="163">
        <f t="shared" si="8"/>
        <v>1.323943661971831</v>
      </c>
    </row>
    <row r="15" spans="1:24" ht="45" customHeight="1" x14ac:dyDescent="0.5">
      <c r="A15" s="56">
        <v>4</v>
      </c>
      <c r="B15" s="211" t="s">
        <v>159</v>
      </c>
      <c r="C15" s="62">
        <v>274.02508440999998</v>
      </c>
      <c r="D15" s="121">
        <v>192.51711950999999</v>
      </c>
      <c r="E15" s="121">
        <v>54.947783080000001</v>
      </c>
      <c r="F15" s="121">
        <v>24.324897839999998</v>
      </c>
      <c r="G15" s="62">
        <f t="shared" si="0"/>
        <v>271.78980042999996</v>
      </c>
      <c r="H15" s="163">
        <f t="shared" si="1"/>
        <v>0.99184277605529148</v>
      </c>
      <c r="I15" s="62">
        <f t="shared" si="2"/>
        <v>211.49497233999998</v>
      </c>
      <c r="J15" s="121">
        <v>164.64609838999999</v>
      </c>
      <c r="K15" s="121">
        <v>43.339205679999999</v>
      </c>
      <c r="L15" s="121">
        <v>3.5096682700000001</v>
      </c>
      <c r="M15" s="163">
        <f t="shared" si="3"/>
        <v>0.77180880281587061</v>
      </c>
      <c r="N15" s="168">
        <f t="shared" si="4"/>
        <v>0.7781563988250948</v>
      </c>
      <c r="O15" s="62">
        <v>6.83</v>
      </c>
      <c r="P15" s="62">
        <v>0.84</v>
      </c>
      <c r="Q15" s="62">
        <v>16.75</v>
      </c>
      <c r="R15" s="62">
        <f t="shared" si="5"/>
        <v>17.59</v>
      </c>
      <c r="S15" s="163">
        <f t="shared" si="6"/>
        <v>2.5754026354319182</v>
      </c>
      <c r="T15" s="62">
        <v>0.38</v>
      </c>
      <c r="U15" s="62">
        <v>0.05</v>
      </c>
      <c r="V15" s="62">
        <v>1.21</v>
      </c>
      <c r="W15" s="62">
        <f t="shared" si="7"/>
        <v>1.26</v>
      </c>
      <c r="X15" s="163">
        <f t="shared" si="8"/>
        <v>3.3157894736842106</v>
      </c>
    </row>
    <row r="16" spans="1:24" ht="45" customHeight="1" x14ac:dyDescent="0.5">
      <c r="A16" s="55">
        <v>6</v>
      </c>
      <c r="B16" s="171" t="s">
        <v>161</v>
      </c>
      <c r="C16" s="62">
        <v>129.52839001999999</v>
      </c>
      <c r="D16" s="121">
        <v>70.315411359999999</v>
      </c>
      <c r="E16" s="121">
        <v>15.619788</v>
      </c>
      <c r="F16" s="121">
        <v>15.684444299999999</v>
      </c>
      <c r="G16" s="62">
        <f t="shared" si="0"/>
        <v>101.61964365999999</v>
      </c>
      <c r="H16" s="163">
        <f t="shared" si="1"/>
        <v>0.78453568089829029</v>
      </c>
      <c r="I16" s="62">
        <f t="shared" si="2"/>
        <v>67.987172700000002</v>
      </c>
      <c r="J16" s="121">
        <v>67.987172700000002</v>
      </c>
      <c r="K16" s="121">
        <v>0</v>
      </c>
      <c r="L16" s="121">
        <v>0</v>
      </c>
      <c r="M16" s="163">
        <f t="shared" si="3"/>
        <v>0.524882403691595</v>
      </c>
      <c r="N16" s="168">
        <f t="shared" si="4"/>
        <v>0.6690357321806023</v>
      </c>
      <c r="O16" s="62">
        <v>2.76</v>
      </c>
      <c r="P16" s="62">
        <v>0.34</v>
      </c>
      <c r="Q16" s="62">
        <v>2.09</v>
      </c>
      <c r="R16" s="62">
        <f t="shared" si="5"/>
        <v>2.4299999999999997</v>
      </c>
      <c r="S16" s="163">
        <f t="shared" si="6"/>
        <v>0.88043478260869557</v>
      </c>
      <c r="T16" s="62">
        <v>0.15</v>
      </c>
      <c r="U16" s="62">
        <v>0.02</v>
      </c>
      <c r="V16" s="62">
        <v>0.12</v>
      </c>
      <c r="W16" s="62">
        <f t="shared" si="7"/>
        <v>0.13999999999999999</v>
      </c>
      <c r="X16" s="163">
        <f t="shared" si="8"/>
        <v>0.93333333333333324</v>
      </c>
    </row>
    <row r="17" spans="1:24" ht="45" customHeight="1" x14ac:dyDescent="0.5">
      <c r="A17" s="55">
        <v>7</v>
      </c>
      <c r="B17" s="58" t="s">
        <v>162</v>
      </c>
      <c r="C17" s="62">
        <v>489.85728167000002</v>
      </c>
      <c r="D17" s="121">
        <v>216.52559475000001</v>
      </c>
      <c r="E17" s="121">
        <v>79.179624500000003</v>
      </c>
      <c r="F17" s="121">
        <v>0</v>
      </c>
      <c r="G17" s="62">
        <f t="shared" si="0"/>
        <v>295.70521925000003</v>
      </c>
      <c r="H17" s="163">
        <f t="shared" si="1"/>
        <v>0.60365586123757253</v>
      </c>
      <c r="I17" s="62">
        <f t="shared" si="2"/>
        <v>109.42878954</v>
      </c>
      <c r="J17" s="121">
        <v>109.42878954</v>
      </c>
      <c r="K17" s="121">
        <v>0</v>
      </c>
      <c r="L17" s="121">
        <v>0</v>
      </c>
      <c r="M17" s="163">
        <f t="shared" si="3"/>
        <v>0.22338912502625285</v>
      </c>
      <c r="N17" s="168">
        <f t="shared" si="4"/>
        <v>0.37006039263542689</v>
      </c>
      <c r="O17" s="62">
        <v>6.8999999999999995</v>
      </c>
      <c r="P17" s="62">
        <v>0.85</v>
      </c>
      <c r="Q17" s="62">
        <v>1.5</v>
      </c>
      <c r="R17" s="62">
        <f t="shared" si="5"/>
        <v>2.35</v>
      </c>
      <c r="S17" s="163">
        <f t="shared" si="6"/>
        <v>0.34057971014492755</v>
      </c>
      <c r="T17" s="62">
        <v>0.38</v>
      </c>
      <c r="U17" s="62">
        <v>0.05</v>
      </c>
      <c r="V17" s="62">
        <v>0.1</v>
      </c>
      <c r="W17" s="62">
        <f t="shared" si="7"/>
        <v>0.15000000000000002</v>
      </c>
      <c r="X17" s="163">
        <f t="shared" si="8"/>
        <v>0.39473684210526322</v>
      </c>
    </row>
    <row r="18" spans="1:24" ht="45" customHeight="1" x14ac:dyDescent="0.5">
      <c r="A18" s="55">
        <v>8</v>
      </c>
      <c r="B18" s="172" t="s">
        <v>163</v>
      </c>
      <c r="C18" s="62">
        <v>472.50454502000002</v>
      </c>
      <c r="D18" s="121">
        <v>163.90305201000001</v>
      </c>
      <c r="E18" s="121">
        <v>88.024963510000006</v>
      </c>
      <c r="F18" s="121">
        <v>88.024963510000006</v>
      </c>
      <c r="G18" s="62">
        <f t="shared" si="0"/>
        <v>339.95297903000005</v>
      </c>
      <c r="H18" s="163">
        <f t="shared" si="1"/>
        <v>0.71947028364692367</v>
      </c>
      <c r="I18" s="62">
        <f t="shared" si="2"/>
        <v>153.7681067</v>
      </c>
      <c r="J18" s="121">
        <v>152.00869263000001</v>
      </c>
      <c r="K18" s="121">
        <v>1.7594140700000001</v>
      </c>
      <c r="L18" s="121">
        <v>0</v>
      </c>
      <c r="M18" s="163">
        <f t="shared" si="3"/>
        <v>0.32543201609519196</v>
      </c>
      <c r="N18" s="168">
        <f t="shared" si="4"/>
        <v>0.45232169207268613</v>
      </c>
      <c r="O18" s="62">
        <v>6.72</v>
      </c>
      <c r="P18" s="62">
        <v>0.83</v>
      </c>
      <c r="Q18" s="62">
        <v>6.58</v>
      </c>
      <c r="R18" s="62">
        <f t="shared" si="5"/>
        <v>7.41</v>
      </c>
      <c r="S18" s="163">
        <f t="shared" si="6"/>
        <v>1.1026785714285714</v>
      </c>
      <c r="T18" s="62">
        <v>0.37</v>
      </c>
      <c r="U18" s="62">
        <v>0.05</v>
      </c>
      <c r="V18" s="62">
        <v>0.37</v>
      </c>
      <c r="W18" s="62">
        <f t="shared" si="7"/>
        <v>0.42</v>
      </c>
      <c r="X18" s="163">
        <f t="shared" si="8"/>
        <v>1.1351351351351351</v>
      </c>
    </row>
    <row r="19" spans="1:24" ht="45" customHeight="1" x14ac:dyDescent="0.5">
      <c r="A19" s="55">
        <v>9</v>
      </c>
      <c r="B19" s="171" t="s">
        <v>164</v>
      </c>
      <c r="C19" s="62">
        <v>96.896885530000006</v>
      </c>
      <c r="D19" s="121">
        <v>39.894305199999998</v>
      </c>
      <c r="E19" s="121">
        <v>16.54436566</v>
      </c>
      <c r="F19" s="121">
        <v>16.544305659999999</v>
      </c>
      <c r="G19" s="62">
        <f t="shared" si="0"/>
        <v>72.982976519999994</v>
      </c>
      <c r="H19" s="163">
        <f t="shared" si="1"/>
        <v>0.75320250099683461</v>
      </c>
      <c r="I19" s="62">
        <f t="shared" si="2"/>
        <v>39.099435999999997</v>
      </c>
      <c r="J19" s="121">
        <v>39.099435999999997</v>
      </c>
      <c r="K19" s="121">
        <v>0</v>
      </c>
      <c r="L19" s="121">
        <v>0</v>
      </c>
      <c r="M19" s="163">
        <f t="shared" si="3"/>
        <v>0.40351592093116878</v>
      </c>
      <c r="N19" s="168">
        <f t="shared" si="4"/>
        <v>0.5357336445340144</v>
      </c>
      <c r="O19" s="62">
        <v>1.65</v>
      </c>
      <c r="P19" s="62">
        <v>0.2</v>
      </c>
      <c r="Q19" s="62">
        <v>4.2</v>
      </c>
      <c r="R19" s="62">
        <f t="shared" si="5"/>
        <v>4.4000000000000004</v>
      </c>
      <c r="S19" s="163">
        <f t="shared" si="6"/>
        <v>2.666666666666667</v>
      </c>
      <c r="T19" s="62">
        <v>0.09</v>
      </c>
      <c r="U19" s="62">
        <v>0.01</v>
      </c>
      <c r="V19" s="62">
        <v>0.47</v>
      </c>
      <c r="W19" s="62">
        <f t="shared" si="7"/>
        <v>0.48</v>
      </c>
      <c r="X19" s="163">
        <f t="shared" si="8"/>
        <v>5.333333333333333</v>
      </c>
    </row>
    <row r="20" spans="1:24" ht="45" customHeight="1" x14ac:dyDescent="0.5">
      <c r="A20" s="56">
        <v>10</v>
      </c>
      <c r="B20" s="58" t="s">
        <v>165</v>
      </c>
      <c r="C20" s="62">
        <v>640.66801176000001</v>
      </c>
      <c r="D20" s="121">
        <v>323.20186911000002</v>
      </c>
      <c r="E20" s="121">
        <v>94.369053530000002</v>
      </c>
      <c r="F20" s="121">
        <v>0</v>
      </c>
      <c r="G20" s="62">
        <f t="shared" si="0"/>
        <v>417.57092264000005</v>
      </c>
      <c r="H20" s="163">
        <f t="shared" si="1"/>
        <v>0.65177426525928361</v>
      </c>
      <c r="I20" s="62">
        <f t="shared" si="2"/>
        <v>332.20761788999999</v>
      </c>
      <c r="J20" s="121">
        <v>280.90032185000001</v>
      </c>
      <c r="K20" s="121">
        <v>51.307296039999997</v>
      </c>
      <c r="L20" s="121">
        <v>0</v>
      </c>
      <c r="M20" s="163">
        <f t="shared" si="3"/>
        <v>0.5185331744242726</v>
      </c>
      <c r="N20" s="168">
        <f t="shared" si="4"/>
        <v>0.79557172178007651</v>
      </c>
      <c r="O20" s="62">
        <v>12.030000000000001</v>
      </c>
      <c r="P20" s="62">
        <v>1.48</v>
      </c>
      <c r="Q20" s="62">
        <v>1.63</v>
      </c>
      <c r="R20" s="62">
        <f t="shared" si="5"/>
        <v>3.11</v>
      </c>
      <c r="S20" s="163">
        <f t="shared" si="6"/>
        <v>0.25852036575228593</v>
      </c>
      <c r="T20" s="62">
        <v>0.66999999999999993</v>
      </c>
      <c r="U20" s="62">
        <v>0.09</v>
      </c>
      <c r="V20" s="62">
        <v>0.13</v>
      </c>
      <c r="W20" s="62">
        <f t="shared" si="7"/>
        <v>0.22</v>
      </c>
      <c r="X20" s="163">
        <f t="shared" si="8"/>
        <v>0.32835820895522394</v>
      </c>
    </row>
    <row r="21" spans="1:24" ht="45" customHeight="1" x14ac:dyDescent="0.5">
      <c r="A21" s="56">
        <v>11</v>
      </c>
      <c r="B21" s="58" t="s">
        <v>166</v>
      </c>
      <c r="C21" s="62">
        <v>1339.51906515</v>
      </c>
      <c r="D21" s="121">
        <v>689.55224811000005</v>
      </c>
      <c r="E21" s="121">
        <v>69.75913955</v>
      </c>
      <c r="F21" s="121">
        <v>0</v>
      </c>
      <c r="G21" s="62">
        <f t="shared" si="0"/>
        <v>759.31138766000004</v>
      </c>
      <c r="H21" s="163">
        <f t="shared" si="1"/>
        <v>0.56685373684843521</v>
      </c>
      <c r="I21" s="62">
        <f t="shared" si="2"/>
        <v>484.66417551000001</v>
      </c>
      <c r="J21" s="121">
        <v>484.66417551000001</v>
      </c>
      <c r="K21" s="121">
        <v>0</v>
      </c>
      <c r="L21" s="121">
        <v>0</v>
      </c>
      <c r="M21" s="163">
        <f t="shared" si="3"/>
        <v>0.36181954263990046</v>
      </c>
      <c r="N21" s="168">
        <f t="shared" si="4"/>
        <v>0.63829435905552367</v>
      </c>
      <c r="O21" s="62">
        <v>29.64</v>
      </c>
      <c r="P21" s="62">
        <v>3.64</v>
      </c>
      <c r="Q21" s="62">
        <v>38.330000000000005</v>
      </c>
      <c r="R21" s="62">
        <f t="shared" si="5"/>
        <v>41.970000000000006</v>
      </c>
      <c r="S21" s="163">
        <f t="shared" si="6"/>
        <v>1.4159919028340082</v>
      </c>
      <c r="T21" s="62">
        <v>1.63</v>
      </c>
      <c r="U21" s="62">
        <v>0.21</v>
      </c>
      <c r="V21" s="62">
        <v>2.4899999999999998</v>
      </c>
      <c r="W21" s="62">
        <f t="shared" si="7"/>
        <v>2.6999999999999997</v>
      </c>
      <c r="X21" s="163">
        <f t="shared" si="8"/>
        <v>1.656441717791411</v>
      </c>
    </row>
    <row r="22" spans="1:24" ht="45" customHeight="1" x14ac:dyDescent="0.5">
      <c r="A22" s="55">
        <v>12</v>
      </c>
      <c r="B22" s="58" t="s">
        <v>167</v>
      </c>
      <c r="C22" s="62">
        <v>275.51302668</v>
      </c>
      <c r="D22" s="121">
        <v>82.557075080000004</v>
      </c>
      <c r="E22" s="121">
        <v>35.628968</v>
      </c>
      <c r="F22" s="121">
        <v>35.628968</v>
      </c>
      <c r="G22" s="62">
        <f t="shared" si="0"/>
        <v>153.81501108</v>
      </c>
      <c r="H22" s="163">
        <f t="shared" si="1"/>
        <v>0.55828580206717948</v>
      </c>
      <c r="I22" s="62">
        <f t="shared" si="2"/>
        <v>68.147032100000004</v>
      </c>
      <c r="J22" s="121">
        <v>63.759841489999999</v>
      </c>
      <c r="K22" s="121">
        <v>4.3871906100000002</v>
      </c>
      <c r="L22" s="121">
        <v>0</v>
      </c>
      <c r="M22" s="163">
        <f t="shared" si="3"/>
        <v>0.24734595282549274</v>
      </c>
      <c r="N22" s="168">
        <f t="shared" si="4"/>
        <v>0.44304539343404115</v>
      </c>
      <c r="O22" s="62">
        <v>6.03</v>
      </c>
      <c r="P22" s="62">
        <v>0.74</v>
      </c>
      <c r="Q22" s="62">
        <v>1.21</v>
      </c>
      <c r="R22" s="62">
        <f t="shared" si="5"/>
        <v>1.95</v>
      </c>
      <c r="S22" s="163">
        <f t="shared" si="6"/>
        <v>0.3233830845771144</v>
      </c>
      <c r="T22" s="62">
        <v>0.32999999999999996</v>
      </c>
      <c r="U22" s="62">
        <v>0.04</v>
      </c>
      <c r="V22" s="62">
        <v>0.08</v>
      </c>
      <c r="W22" s="62">
        <f t="shared" si="7"/>
        <v>0.12</v>
      </c>
      <c r="X22" s="163">
        <f t="shared" si="8"/>
        <v>0.36363636363636365</v>
      </c>
    </row>
    <row r="23" spans="1:24" ht="45" customHeight="1" x14ac:dyDescent="0.5">
      <c r="A23" s="55">
        <v>13</v>
      </c>
      <c r="B23" s="171" t="s">
        <v>168</v>
      </c>
      <c r="C23" s="62">
        <v>395.15653271000002</v>
      </c>
      <c r="D23" s="121">
        <v>231.99225353</v>
      </c>
      <c r="E23" s="121">
        <v>44.736369809999999</v>
      </c>
      <c r="F23" s="121">
        <v>0</v>
      </c>
      <c r="G23" s="62">
        <f t="shared" si="0"/>
        <v>276.72862334000001</v>
      </c>
      <c r="H23" s="163">
        <f t="shared" si="1"/>
        <v>0.70030127413605825</v>
      </c>
      <c r="I23" s="62">
        <f t="shared" si="2"/>
        <v>119.97312531</v>
      </c>
      <c r="J23" s="121">
        <v>106.73863769</v>
      </c>
      <c r="K23" s="121">
        <v>13.234487619999999</v>
      </c>
      <c r="L23" s="121">
        <v>0</v>
      </c>
      <c r="M23" s="163">
        <f t="shared" si="3"/>
        <v>0.30360911532252621</v>
      </c>
      <c r="N23" s="168">
        <f t="shared" si="4"/>
        <v>0.43354071531153521</v>
      </c>
      <c r="O23" s="62">
        <v>8.26</v>
      </c>
      <c r="P23" s="62">
        <v>1.02</v>
      </c>
      <c r="Q23" s="62">
        <v>2.76</v>
      </c>
      <c r="R23" s="62">
        <f t="shared" si="5"/>
        <v>3.78</v>
      </c>
      <c r="S23" s="163">
        <f t="shared" si="6"/>
        <v>0.4576271186440678</v>
      </c>
      <c r="T23" s="62">
        <v>0.46</v>
      </c>
      <c r="U23" s="62">
        <v>0.06</v>
      </c>
      <c r="V23" s="62">
        <v>0.14000000000000001</v>
      </c>
      <c r="W23" s="62">
        <f t="shared" si="7"/>
        <v>0.2</v>
      </c>
      <c r="X23" s="163">
        <f t="shared" si="8"/>
        <v>0.43478260869565216</v>
      </c>
    </row>
    <row r="24" spans="1:24" ht="45" customHeight="1" x14ac:dyDescent="0.5">
      <c r="A24" s="55">
        <v>14</v>
      </c>
      <c r="B24" s="58" t="s">
        <v>169</v>
      </c>
      <c r="C24" s="62">
        <v>166.88221655000001</v>
      </c>
      <c r="D24" s="121">
        <v>89.123740299999994</v>
      </c>
      <c r="E24" s="121">
        <v>22.363744969999999</v>
      </c>
      <c r="F24" s="121">
        <v>0</v>
      </c>
      <c r="G24" s="62">
        <f t="shared" si="0"/>
        <v>111.48748526999999</v>
      </c>
      <c r="H24" s="163">
        <f t="shared" si="1"/>
        <v>0.66806090891414394</v>
      </c>
      <c r="I24" s="62">
        <f t="shared" si="2"/>
        <v>63.373618</v>
      </c>
      <c r="J24" s="121">
        <v>63.373618</v>
      </c>
      <c r="K24" s="121">
        <v>0</v>
      </c>
      <c r="L24" s="121">
        <v>0</v>
      </c>
      <c r="M24" s="163">
        <f t="shared" si="3"/>
        <v>0.37975057684479202</v>
      </c>
      <c r="N24" s="168">
        <f t="shared" si="4"/>
        <v>0.56843705682769685</v>
      </c>
      <c r="O24" s="62">
        <v>3.35</v>
      </c>
      <c r="P24" s="62">
        <v>0.41</v>
      </c>
      <c r="Q24" s="62">
        <v>1.1499999999999999</v>
      </c>
      <c r="R24" s="62">
        <f t="shared" si="5"/>
        <v>1.5599999999999998</v>
      </c>
      <c r="S24" s="163">
        <f t="shared" si="6"/>
        <v>0.4656716417910447</v>
      </c>
      <c r="T24" s="62">
        <v>0.18</v>
      </c>
      <c r="U24" s="62">
        <v>0.02</v>
      </c>
      <c r="V24" s="62">
        <v>0.06</v>
      </c>
      <c r="W24" s="62">
        <f t="shared" si="7"/>
        <v>0.08</v>
      </c>
      <c r="X24" s="163">
        <f t="shared" si="8"/>
        <v>0.44444444444444448</v>
      </c>
    </row>
    <row r="25" spans="1:24" ht="45" customHeight="1" x14ac:dyDescent="0.5">
      <c r="A25" s="55">
        <v>15</v>
      </c>
      <c r="B25" s="172" t="s">
        <v>170</v>
      </c>
      <c r="C25" s="62">
        <v>135.48539210000001</v>
      </c>
      <c r="D25" s="121">
        <v>86.619155000000006</v>
      </c>
      <c r="E25" s="121">
        <v>14.31467763</v>
      </c>
      <c r="F25" s="121">
        <v>0</v>
      </c>
      <c r="G25" s="62">
        <f t="shared" si="0"/>
        <v>100.93383263000001</v>
      </c>
      <c r="H25" s="163">
        <f t="shared" si="1"/>
        <v>0.74497944808324468</v>
      </c>
      <c r="I25" s="62">
        <f t="shared" si="2"/>
        <v>92.314470390000011</v>
      </c>
      <c r="J25" s="121">
        <v>86.619155000000006</v>
      </c>
      <c r="K25" s="121">
        <v>5.6953153900000002</v>
      </c>
      <c r="L25" s="121">
        <v>0</v>
      </c>
      <c r="M25" s="163">
        <f t="shared" si="3"/>
        <v>0.68136106010501774</v>
      </c>
      <c r="N25" s="168">
        <f t="shared" si="4"/>
        <v>0.91460383485489372</v>
      </c>
      <c r="O25" s="62">
        <v>3.19</v>
      </c>
      <c r="P25" s="62">
        <v>0.39</v>
      </c>
      <c r="Q25" s="62">
        <v>1.67</v>
      </c>
      <c r="R25" s="62">
        <f t="shared" si="5"/>
        <v>2.06</v>
      </c>
      <c r="S25" s="163">
        <f t="shared" si="6"/>
        <v>0.64576802507836994</v>
      </c>
      <c r="T25" s="62">
        <v>0.16999999999999998</v>
      </c>
      <c r="U25" s="62">
        <v>0.02</v>
      </c>
      <c r="V25" s="62">
        <v>0.15</v>
      </c>
      <c r="W25" s="62">
        <f t="shared" si="7"/>
        <v>0.16999999999999998</v>
      </c>
      <c r="X25" s="163">
        <f t="shared" si="8"/>
        <v>1</v>
      </c>
    </row>
    <row r="26" spans="1:24" ht="45" customHeight="1" x14ac:dyDescent="0.5">
      <c r="A26" s="55">
        <v>16</v>
      </c>
      <c r="B26" s="58" t="s">
        <v>171</v>
      </c>
      <c r="C26" s="62">
        <v>556.85195496999995</v>
      </c>
      <c r="D26" s="121">
        <v>206.40907168000001</v>
      </c>
      <c r="E26" s="121">
        <v>95.291899319999999</v>
      </c>
      <c r="F26" s="121">
        <v>95.291899319999999</v>
      </c>
      <c r="G26" s="62">
        <f t="shared" si="0"/>
        <v>396.99287031999995</v>
      </c>
      <c r="H26" s="163">
        <f t="shared" si="1"/>
        <v>0.7129235459744192</v>
      </c>
      <c r="I26" s="62">
        <f t="shared" si="2"/>
        <v>149.27944687999999</v>
      </c>
      <c r="J26" s="121">
        <v>141.02087657999999</v>
      </c>
      <c r="K26" s="121">
        <v>8.2585703000000006</v>
      </c>
      <c r="L26" s="121">
        <v>0</v>
      </c>
      <c r="M26" s="163">
        <f t="shared" si="3"/>
        <v>0.26807744059737088</v>
      </c>
      <c r="N26" s="168">
        <f t="shared" si="4"/>
        <v>0.37602551088555281</v>
      </c>
      <c r="O26" s="62">
        <v>7.1899999999999995</v>
      </c>
      <c r="P26" s="62">
        <v>0.88</v>
      </c>
      <c r="Q26" s="62">
        <v>6.17</v>
      </c>
      <c r="R26" s="62">
        <f t="shared" si="5"/>
        <v>7.05</v>
      </c>
      <c r="S26" s="163">
        <f t="shared" si="6"/>
        <v>0.98052851182197498</v>
      </c>
      <c r="T26" s="62">
        <v>0.39</v>
      </c>
      <c r="U26" s="62">
        <v>0.05</v>
      </c>
      <c r="V26" s="62">
        <v>0.4</v>
      </c>
      <c r="W26" s="62">
        <f t="shared" si="7"/>
        <v>0.45</v>
      </c>
      <c r="X26" s="163">
        <f t="shared" si="8"/>
        <v>1.1538461538461537</v>
      </c>
    </row>
    <row r="27" spans="1:24" ht="45" customHeight="1" x14ac:dyDescent="0.5">
      <c r="A27" s="55">
        <v>17</v>
      </c>
      <c r="B27" s="58" t="s">
        <v>172</v>
      </c>
      <c r="C27" s="62">
        <v>870.55481814999996</v>
      </c>
      <c r="D27" s="121">
        <v>498.69976309999998</v>
      </c>
      <c r="E27" s="121">
        <v>61.472195450000001</v>
      </c>
      <c r="F27" s="121">
        <v>61.472195450000001</v>
      </c>
      <c r="G27" s="62">
        <f t="shared" si="0"/>
        <v>621.64415399999996</v>
      </c>
      <c r="H27" s="163">
        <f t="shared" si="1"/>
        <v>0.7140781270053097</v>
      </c>
      <c r="I27" s="62">
        <f t="shared" si="2"/>
        <v>381.25797924</v>
      </c>
      <c r="J27" s="121">
        <v>381.25797924</v>
      </c>
      <c r="K27" s="121">
        <v>0</v>
      </c>
      <c r="L27" s="121">
        <v>0</v>
      </c>
      <c r="M27" s="163">
        <f t="shared" si="3"/>
        <v>0.43794827309118145</v>
      </c>
      <c r="N27" s="168">
        <f t="shared" si="4"/>
        <v>0.6133058226105349</v>
      </c>
      <c r="O27" s="62">
        <v>21.95</v>
      </c>
      <c r="P27" s="62">
        <v>2.7</v>
      </c>
      <c r="Q27" s="62">
        <v>9.44</v>
      </c>
      <c r="R27" s="62">
        <f t="shared" si="5"/>
        <v>12.14</v>
      </c>
      <c r="S27" s="163">
        <f t="shared" si="6"/>
        <v>0.55307517084282465</v>
      </c>
      <c r="T27" s="62">
        <v>1.21</v>
      </c>
      <c r="U27" s="62">
        <v>0.16</v>
      </c>
      <c r="V27" s="62">
        <v>0.53</v>
      </c>
      <c r="W27" s="62">
        <f t="shared" si="7"/>
        <v>0.69000000000000006</v>
      </c>
      <c r="X27" s="163">
        <f t="shared" si="8"/>
        <v>0.57024793388429762</v>
      </c>
    </row>
    <row r="28" spans="1:24" ht="45" customHeight="1" x14ac:dyDescent="0.5">
      <c r="A28" s="56">
        <v>18</v>
      </c>
      <c r="B28" s="171" t="s">
        <v>173</v>
      </c>
      <c r="C28" s="62">
        <v>703.54956033999997</v>
      </c>
      <c r="D28" s="121">
        <v>301.38801430000001</v>
      </c>
      <c r="E28" s="121">
        <v>106.75825810000001</v>
      </c>
      <c r="F28" s="121">
        <v>71.172172070000002</v>
      </c>
      <c r="G28" s="61">
        <f t="shared" si="0"/>
        <v>479.31844447000003</v>
      </c>
      <c r="H28" s="163">
        <f t="shared" si="1"/>
        <v>0.68128596973092104</v>
      </c>
      <c r="I28" s="62">
        <f t="shared" si="2"/>
        <v>353.65580689000001</v>
      </c>
      <c r="J28" s="121">
        <v>286.80935667</v>
      </c>
      <c r="K28" s="121">
        <v>66.846450219999994</v>
      </c>
      <c r="L28" s="121">
        <v>0</v>
      </c>
      <c r="M28" s="163">
        <f t="shared" si="3"/>
        <v>0.50267362361663759</v>
      </c>
      <c r="N28" s="168">
        <f t="shared" si="4"/>
        <v>0.73783058209047259</v>
      </c>
      <c r="O28" s="62">
        <v>10.469999999999999</v>
      </c>
      <c r="P28" s="62">
        <v>1.28</v>
      </c>
      <c r="Q28" s="62">
        <v>7.41</v>
      </c>
      <c r="R28" s="62">
        <f t="shared" si="5"/>
        <v>8.69</v>
      </c>
      <c r="S28" s="163">
        <f t="shared" si="6"/>
        <v>0.82999044890162377</v>
      </c>
      <c r="T28" s="62">
        <v>0.57999999999999996</v>
      </c>
      <c r="U28" s="62">
        <v>0.08</v>
      </c>
      <c r="V28" s="62">
        <v>0.4</v>
      </c>
      <c r="W28" s="62">
        <f t="shared" si="7"/>
        <v>0.48000000000000004</v>
      </c>
      <c r="X28" s="163">
        <f t="shared" si="8"/>
        <v>0.82758620689655182</v>
      </c>
    </row>
    <row r="29" spans="1:24" ht="45" customHeight="1" x14ac:dyDescent="0.5">
      <c r="A29" s="57"/>
      <c r="B29" s="59" t="s">
        <v>174</v>
      </c>
      <c r="C29" s="61">
        <v>10402.166987029999</v>
      </c>
      <c r="D29" s="119">
        <f>SUM(D30:D39)</f>
        <v>4631.3525776700008</v>
      </c>
      <c r="E29" s="119">
        <f>SUM(E30:E39)</f>
        <v>1509.02126129</v>
      </c>
      <c r="F29" s="119">
        <f>SUM(F30:F39)</f>
        <v>1189.8960180700001</v>
      </c>
      <c r="G29" s="62">
        <f t="shared" si="0"/>
        <v>7330.2698570299999</v>
      </c>
      <c r="H29" s="162">
        <f t="shared" si="1"/>
        <v>0.70468680863994859</v>
      </c>
      <c r="I29" s="61">
        <f t="shared" si="2"/>
        <v>4502.1098104900002</v>
      </c>
      <c r="J29" s="119">
        <f>SUM(J30:J39)</f>
        <v>4016.8598484300001</v>
      </c>
      <c r="K29" s="119">
        <f>SUM(K30:K39)</f>
        <v>473.41761516999992</v>
      </c>
      <c r="L29" s="119">
        <f>SUM(L30:L39)</f>
        <v>11.83234689</v>
      </c>
      <c r="M29" s="162">
        <f t="shared" si="3"/>
        <v>0.43280499304649517</v>
      </c>
      <c r="N29" s="168">
        <f t="shared" si="4"/>
        <v>0.61418063704330206</v>
      </c>
      <c r="O29" s="61">
        <v>159.43999999999997</v>
      </c>
      <c r="P29" s="61">
        <v>20.34</v>
      </c>
      <c r="Q29" s="61">
        <v>103.08000000000001</v>
      </c>
      <c r="R29" s="61">
        <f t="shared" si="5"/>
        <v>123.42000000000002</v>
      </c>
      <c r="S29" s="162">
        <f t="shared" si="6"/>
        <v>0.77408429503261444</v>
      </c>
      <c r="T29" s="61">
        <v>8.73</v>
      </c>
      <c r="U29" s="61">
        <v>1.08</v>
      </c>
      <c r="V29" s="61">
        <v>6.04</v>
      </c>
      <c r="W29" s="61">
        <f t="shared" si="7"/>
        <v>7.12</v>
      </c>
      <c r="X29" s="162">
        <f t="shared" si="8"/>
        <v>0.81557846506300113</v>
      </c>
    </row>
    <row r="30" spans="1:24" ht="45" customHeight="1" x14ac:dyDescent="0.5">
      <c r="A30" s="56">
        <v>19</v>
      </c>
      <c r="B30" s="172" t="s">
        <v>175</v>
      </c>
      <c r="C30" s="62">
        <v>3826.7926866799999</v>
      </c>
      <c r="D30" s="121">
        <v>1661.37762914</v>
      </c>
      <c r="E30" s="121">
        <v>620.44868599999995</v>
      </c>
      <c r="F30" s="121">
        <v>620.44867773999999</v>
      </c>
      <c r="G30" s="62">
        <f t="shared" si="0"/>
        <v>2902.2749928799994</v>
      </c>
      <c r="H30" s="163">
        <f t="shared" si="1"/>
        <v>0.75840925561032113</v>
      </c>
      <c r="I30" s="62">
        <f t="shared" si="2"/>
        <v>1544.4139391799999</v>
      </c>
      <c r="J30" s="121">
        <v>1282.42045822</v>
      </c>
      <c r="K30" s="121">
        <v>261.99348096</v>
      </c>
      <c r="L30" s="121">
        <v>0</v>
      </c>
      <c r="M30" s="163">
        <f t="shared" si="3"/>
        <v>0.40357920212288345</v>
      </c>
      <c r="N30" s="168">
        <f t="shared" si="4"/>
        <v>0.53213907812623906</v>
      </c>
      <c r="O30" s="62">
        <v>44.25</v>
      </c>
      <c r="P30" s="62">
        <v>5.43</v>
      </c>
      <c r="Q30" s="62">
        <v>10.75</v>
      </c>
      <c r="R30" s="62">
        <f t="shared" si="5"/>
        <v>16.18</v>
      </c>
      <c r="S30" s="163">
        <f t="shared" si="6"/>
        <v>0.36564971751412428</v>
      </c>
      <c r="T30" s="62">
        <v>2.44</v>
      </c>
      <c r="U30" s="62">
        <v>0.32</v>
      </c>
      <c r="V30" s="62">
        <v>0.55000000000000004</v>
      </c>
      <c r="W30" s="62">
        <f t="shared" si="7"/>
        <v>0.87000000000000011</v>
      </c>
      <c r="X30" s="163">
        <f t="shared" si="8"/>
        <v>0.35655737704918039</v>
      </c>
    </row>
    <row r="31" spans="1:24" ht="45" customHeight="1" x14ac:dyDescent="0.5">
      <c r="A31" s="55">
        <v>20</v>
      </c>
      <c r="B31" s="171" t="s">
        <v>176</v>
      </c>
      <c r="C31" s="62">
        <v>798.13115587000004</v>
      </c>
      <c r="D31" s="121">
        <v>477.80499687999998</v>
      </c>
      <c r="E31" s="121">
        <v>84.344006879999995</v>
      </c>
      <c r="F31" s="121">
        <v>0</v>
      </c>
      <c r="G31" s="62">
        <f t="shared" si="0"/>
        <v>562.14900375999991</v>
      </c>
      <c r="H31" s="163">
        <f t="shared" si="1"/>
        <v>0.70433161219878881</v>
      </c>
      <c r="I31" s="62">
        <f t="shared" si="2"/>
        <v>484.99457787</v>
      </c>
      <c r="J31" s="121">
        <v>477.40922187000001</v>
      </c>
      <c r="K31" s="121">
        <v>7.585356</v>
      </c>
      <c r="L31" s="121">
        <v>0</v>
      </c>
      <c r="M31" s="163">
        <f t="shared" si="3"/>
        <v>0.60766275605584319</v>
      </c>
      <c r="N31" s="168">
        <f t="shared" si="4"/>
        <v>0.86275093369561551</v>
      </c>
      <c r="O31" s="62">
        <v>17.64</v>
      </c>
      <c r="P31" s="62">
        <v>2.16</v>
      </c>
      <c r="Q31" s="62">
        <v>13.49</v>
      </c>
      <c r="R31" s="62">
        <f t="shared" si="5"/>
        <v>15.65</v>
      </c>
      <c r="S31" s="163">
        <f t="shared" si="6"/>
        <v>0.88718820861678005</v>
      </c>
      <c r="T31" s="62">
        <v>0.97</v>
      </c>
      <c r="U31" s="62">
        <v>0.12</v>
      </c>
      <c r="V31" s="62">
        <v>0.81</v>
      </c>
      <c r="W31" s="62">
        <f t="shared" si="7"/>
        <v>0.93</v>
      </c>
      <c r="X31" s="163">
        <f t="shared" si="8"/>
        <v>0.95876288659793818</v>
      </c>
    </row>
    <row r="32" spans="1:24" ht="45" customHeight="1" x14ac:dyDescent="0.5">
      <c r="A32" s="55">
        <v>22</v>
      </c>
      <c r="B32" s="172" t="s">
        <v>178</v>
      </c>
      <c r="C32" s="62">
        <v>400.83394056999998</v>
      </c>
      <c r="D32" s="121">
        <v>206.60475529999999</v>
      </c>
      <c r="E32" s="121">
        <v>55.716012169999999</v>
      </c>
      <c r="F32" s="121">
        <v>55.716012169999999</v>
      </c>
      <c r="G32" s="62">
        <f t="shared" si="0"/>
        <v>318.03677963999996</v>
      </c>
      <c r="H32" s="163">
        <f t="shared" si="1"/>
        <v>0.79343774927776944</v>
      </c>
      <c r="I32" s="62">
        <f t="shared" si="2"/>
        <v>207.53487505000001</v>
      </c>
      <c r="J32" s="121">
        <v>207.53487505000001</v>
      </c>
      <c r="K32" s="121">
        <v>0</v>
      </c>
      <c r="L32" s="121">
        <v>0</v>
      </c>
      <c r="M32" s="163">
        <f t="shared" si="3"/>
        <v>0.51775773966365746</v>
      </c>
      <c r="N32" s="168">
        <f t="shared" si="4"/>
        <v>0.65254991980775934</v>
      </c>
      <c r="O32" s="62">
        <v>6.66</v>
      </c>
      <c r="P32" s="62">
        <v>0.82</v>
      </c>
      <c r="Q32" s="62">
        <v>6.92</v>
      </c>
      <c r="R32" s="62">
        <f t="shared" si="5"/>
        <v>7.74</v>
      </c>
      <c r="S32" s="163">
        <f t="shared" si="6"/>
        <v>1.1621621621621621</v>
      </c>
      <c r="T32" s="62">
        <v>0.37</v>
      </c>
      <c r="U32" s="62">
        <v>0.01</v>
      </c>
      <c r="V32" s="62">
        <v>0.48</v>
      </c>
      <c r="W32" s="62">
        <f t="shared" si="7"/>
        <v>0.49</v>
      </c>
      <c r="X32" s="163">
        <f t="shared" si="8"/>
        <v>1.3243243243243243</v>
      </c>
    </row>
    <row r="33" spans="1:24" ht="45" customHeight="1" x14ac:dyDescent="0.5">
      <c r="A33" s="55">
        <v>23</v>
      </c>
      <c r="B33" s="58" t="s">
        <v>179</v>
      </c>
      <c r="C33" s="62">
        <v>1338.9086546799999</v>
      </c>
      <c r="D33" s="121">
        <v>502.42448739000002</v>
      </c>
      <c r="E33" s="121">
        <v>226.51916668999999</v>
      </c>
      <c r="F33" s="121">
        <v>0</v>
      </c>
      <c r="G33" s="62">
        <f t="shared" si="0"/>
        <v>728.94365407999999</v>
      </c>
      <c r="H33" s="163">
        <f t="shared" si="1"/>
        <v>0.54443120636502118</v>
      </c>
      <c r="I33" s="62">
        <f t="shared" si="2"/>
        <v>442.88099748000002</v>
      </c>
      <c r="J33" s="121">
        <v>442.88099748000002</v>
      </c>
      <c r="K33" s="121">
        <v>0</v>
      </c>
      <c r="L33" s="121">
        <v>0</v>
      </c>
      <c r="M33" s="163">
        <f t="shared" si="3"/>
        <v>0.33077760453034705</v>
      </c>
      <c r="N33" s="168">
        <f t="shared" si="4"/>
        <v>0.60756547505576441</v>
      </c>
      <c r="O33" s="62">
        <v>24.3</v>
      </c>
      <c r="P33" s="62">
        <v>3.86</v>
      </c>
      <c r="Q33" s="62">
        <v>11.959999999999999</v>
      </c>
      <c r="R33" s="62">
        <f t="shared" si="5"/>
        <v>15.819999999999999</v>
      </c>
      <c r="S33" s="163">
        <f t="shared" si="6"/>
        <v>0.65102880658436202</v>
      </c>
      <c r="T33" s="62">
        <v>1.28</v>
      </c>
      <c r="U33" s="62">
        <v>0.16</v>
      </c>
      <c r="V33" s="62">
        <v>0.9</v>
      </c>
      <c r="W33" s="62">
        <f t="shared" si="7"/>
        <v>1.06</v>
      </c>
      <c r="X33" s="163">
        <f t="shared" si="8"/>
        <v>0.828125</v>
      </c>
    </row>
    <row r="34" spans="1:24" ht="45" customHeight="1" x14ac:dyDescent="0.5">
      <c r="A34" s="56">
        <v>24</v>
      </c>
      <c r="B34" s="171" t="s">
        <v>180</v>
      </c>
      <c r="C34" s="62">
        <v>860.29658671000004</v>
      </c>
      <c r="D34" s="121">
        <v>434.83150060999998</v>
      </c>
      <c r="E34" s="121">
        <v>113.18246601</v>
      </c>
      <c r="F34" s="121">
        <v>113.18246601</v>
      </c>
      <c r="G34" s="62">
        <f t="shared" si="0"/>
        <v>661.19643263</v>
      </c>
      <c r="H34" s="163">
        <f t="shared" si="1"/>
        <v>0.76856800648086809</v>
      </c>
      <c r="I34" s="62">
        <f t="shared" si="2"/>
        <v>434.60128405</v>
      </c>
      <c r="J34" s="121">
        <v>404.51320442000002</v>
      </c>
      <c r="K34" s="121">
        <v>30.088079629999999</v>
      </c>
      <c r="L34" s="121">
        <v>0</v>
      </c>
      <c r="M34" s="163">
        <f t="shared" si="3"/>
        <v>0.5051761110805163</v>
      </c>
      <c r="N34" s="168">
        <f t="shared" si="4"/>
        <v>0.65729526446673869</v>
      </c>
      <c r="O34" s="62">
        <v>13.7</v>
      </c>
      <c r="P34" s="62">
        <v>1.68</v>
      </c>
      <c r="Q34" s="62">
        <v>14.670000000000002</v>
      </c>
      <c r="R34" s="62">
        <f t="shared" si="5"/>
        <v>16.350000000000001</v>
      </c>
      <c r="S34" s="163">
        <f t="shared" si="6"/>
        <v>1.1934306569343067</v>
      </c>
      <c r="T34" s="62">
        <v>0.76</v>
      </c>
      <c r="U34" s="62">
        <v>0.1</v>
      </c>
      <c r="V34" s="62">
        <v>0.77</v>
      </c>
      <c r="W34" s="62">
        <f t="shared" si="7"/>
        <v>0.87</v>
      </c>
      <c r="X34" s="163">
        <f t="shared" si="8"/>
        <v>1.1447368421052631</v>
      </c>
    </row>
    <row r="35" spans="1:24" ht="45" customHeight="1" x14ac:dyDescent="0.5">
      <c r="A35" s="56">
        <v>25</v>
      </c>
      <c r="B35" s="211" t="s">
        <v>181</v>
      </c>
      <c r="C35" s="62">
        <v>315.75800541000001</v>
      </c>
      <c r="D35" s="121">
        <v>180.5591</v>
      </c>
      <c r="E35" s="121">
        <v>40.559671620000003</v>
      </c>
      <c r="F35" s="121">
        <v>40.559671629999997</v>
      </c>
      <c r="G35" s="62">
        <f t="shared" si="0"/>
        <v>261.67844324999999</v>
      </c>
      <c r="H35" s="163">
        <f t="shared" si="1"/>
        <v>0.82873098628242303</v>
      </c>
      <c r="I35" s="62">
        <f t="shared" si="2"/>
        <v>195.02588739000001</v>
      </c>
      <c r="J35" s="121">
        <v>180.5591</v>
      </c>
      <c r="K35" s="121">
        <v>14.46678739</v>
      </c>
      <c r="L35" s="121">
        <v>0</v>
      </c>
      <c r="M35" s="163">
        <f t="shared" si="3"/>
        <v>0.6176435246250247</v>
      </c>
      <c r="N35" s="168">
        <f t="shared" si="4"/>
        <v>0.74528832015282942</v>
      </c>
      <c r="O35" s="62">
        <v>3.8600000000000003</v>
      </c>
      <c r="P35" s="62">
        <v>0.47</v>
      </c>
      <c r="Q35" s="62">
        <v>10.040000000000001</v>
      </c>
      <c r="R35" s="62">
        <f t="shared" si="5"/>
        <v>10.510000000000002</v>
      </c>
      <c r="S35" s="163">
        <f t="shared" si="6"/>
        <v>2.7227979274611402</v>
      </c>
      <c r="T35" s="62">
        <v>0.21</v>
      </c>
      <c r="U35" s="62">
        <v>0.03</v>
      </c>
      <c r="V35" s="62">
        <v>0.53</v>
      </c>
      <c r="W35" s="62">
        <f t="shared" si="7"/>
        <v>0.56000000000000005</v>
      </c>
      <c r="X35" s="163">
        <f t="shared" si="8"/>
        <v>2.666666666666667</v>
      </c>
    </row>
    <row r="36" spans="1:24" ht="45" customHeight="1" x14ac:dyDescent="0.5">
      <c r="A36" s="55">
        <v>26</v>
      </c>
      <c r="B36" s="171" t="s">
        <v>182</v>
      </c>
      <c r="C36" s="62">
        <v>286.22737853000001</v>
      </c>
      <c r="D36" s="121">
        <v>161.4581124</v>
      </c>
      <c r="E36" s="121">
        <v>32.681848340000002</v>
      </c>
      <c r="F36" s="121">
        <v>24.419786940000002</v>
      </c>
      <c r="G36" s="62">
        <f t="shared" si="0"/>
        <v>218.55974767999999</v>
      </c>
      <c r="H36" s="163">
        <f t="shared" si="1"/>
        <v>0.76358784684565861</v>
      </c>
      <c r="I36" s="62">
        <f t="shared" si="2"/>
        <v>160.90358677</v>
      </c>
      <c r="J36" s="121">
        <v>144.73789417</v>
      </c>
      <c r="K36" s="121">
        <v>16.1656926</v>
      </c>
      <c r="L36" s="121">
        <v>0</v>
      </c>
      <c r="M36" s="163">
        <f t="shared" si="3"/>
        <v>0.56215302531981726</v>
      </c>
      <c r="N36" s="168">
        <f t="shared" si="4"/>
        <v>0.73619954487495043</v>
      </c>
      <c r="O36" s="62">
        <v>5.85</v>
      </c>
      <c r="P36" s="62">
        <v>0.72</v>
      </c>
      <c r="Q36" s="62">
        <v>3.6799999999999997</v>
      </c>
      <c r="R36" s="62">
        <f t="shared" si="5"/>
        <v>4.3999999999999995</v>
      </c>
      <c r="S36" s="163">
        <f t="shared" si="6"/>
        <v>0.75213675213675213</v>
      </c>
      <c r="T36" s="62">
        <v>0.32</v>
      </c>
      <c r="U36" s="62">
        <v>0.04</v>
      </c>
      <c r="V36" s="62">
        <v>0.2</v>
      </c>
      <c r="W36" s="62">
        <f t="shared" si="7"/>
        <v>0.24000000000000002</v>
      </c>
      <c r="X36" s="163">
        <f t="shared" si="8"/>
        <v>0.75</v>
      </c>
    </row>
    <row r="37" spans="1:24" ht="45" customHeight="1" x14ac:dyDescent="0.5">
      <c r="A37" s="55">
        <v>27</v>
      </c>
      <c r="B37" s="213" t="s">
        <v>183</v>
      </c>
      <c r="C37" s="62">
        <v>223.53068271999999</v>
      </c>
      <c r="D37" s="121">
        <v>134.52859093000001</v>
      </c>
      <c r="E37" s="121">
        <v>24.35888482</v>
      </c>
      <c r="F37" s="121">
        <v>24.35888482</v>
      </c>
      <c r="G37" s="62">
        <f t="shared" si="0"/>
        <v>183.24636057000004</v>
      </c>
      <c r="H37" s="163">
        <f t="shared" si="1"/>
        <v>0.81978168876054891</v>
      </c>
      <c r="I37" s="62">
        <f t="shared" si="2"/>
        <v>89.708991370000007</v>
      </c>
      <c r="J37" s="121">
        <v>89.708991370000007</v>
      </c>
      <c r="K37" s="121">
        <v>0</v>
      </c>
      <c r="L37" s="121">
        <v>0</v>
      </c>
      <c r="M37" s="163">
        <f t="shared" si="3"/>
        <v>0.40132741634566421</v>
      </c>
      <c r="N37" s="168">
        <f t="shared" si="4"/>
        <v>0.48955401401126986</v>
      </c>
      <c r="O37" s="62">
        <v>4.78</v>
      </c>
      <c r="P37" s="62">
        <v>0.59</v>
      </c>
      <c r="Q37" s="62">
        <v>0.31</v>
      </c>
      <c r="R37" s="62">
        <f t="shared" si="5"/>
        <v>0.89999999999999991</v>
      </c>
      <c r="S37" s="163">
        <f t="shared" si="6"/>
        <v>0.18828451882845185</v>
      </c>
      <c r="T37" s="62">
        <v>0.26</v>
      </c>
      <c r="U37" s="62">
        <v>0.03</v>
      </c>
      <c r="V37" s="62">
        <v>0.01</v>
      </c>
      <c r="W37" s="62">
        <f t="shared" si="7"/>
        <v>0.04</v>
      </c>
      <c r="X37" s="163">
        <f t="shared" si="8"/>
        <v>0.15384615384615385</v>
      </c>
    </row>
    <row r="38" spans="1:24" ht="45" customHeight="1" x14ac:dyDescent="0.5">
      <c r="A38" s="55">
        <v>28</v>
      </c>
      <c r="B38" s="171" t="s">
        <v>184</v>
      </c>
      <c r="C38" s="62">
        <v>1215.45887399</v>
      </c>
      <c r="D38" s="121">
        <v>345.87313950999999</v>
      </c>
      <c r="E38" s="121">
        <v>144.55625219999999</v>
      </c>
      <c r="F38" s="121">
        <v>144.55625219999999</v>
      </c>
      <c r="G38" s="61">
        <f t="shared" si="0"/>
        <v>634.98564391000002</v>
      </c>
      <c r="H38" s="163">
        <f t="shared" si="1"/>
        <v>0.52242462291260072</v>
      </c>
      <c r="I38" s="62">
        <f t="shared" si="2"/>
        <v>484.46996380999997</v>
      </c>
      <c r="J38" s="121">
        <v>345.87313950999999</v>
      </c>
      <c r="K38" s="121">
        <v>126.76447741</v>
      </c>
      <c r="L38" s="121">
        <v>11.83234689</v>
      </c>
      <c r="M38" s="163">
        <f t="shared" si="3"/>
        <v>0.39859017378319445</v>
      </c>
      <c r="N38" s="168">
        <f t="shared" si="4"/>
        <v>0.76296207395622084</v>
      </c>
      <c r="O38" s="62">
        <v>21.41</v>
      </c>
      <c r="P38" s="62">
        <v>2.63</v>
      </c>
      <c r="Q38" s="62">
        <v>15.739999999999998</v>
      </c>
      <c r="R38" s="62">
        <f t="shared" si="5"/>
        <v>18.369999999999997</v>
      </c>
      <c r="S38" s="163">
        <f t="shared" si="6"/>
        <v>0.85801027557216236</v>
      </c>
      <c r="T38" s="62">
        <v>1.18</v>
      </c>
      <c r="U38" s="62">
        <v>0.15</v>
      </c>
      <c r="V38" s="62">
        <v>0.92999999999999994</v>
      </c>
      <c r="W38" s="62">
        <f t="shared" si="7"/>
        <v>1.0799999999999998</v>
      </c>
      <c r="X38" s="163">
        <f t="shared" si="8"/>
        <v>0.91525423728813549</v>
      </c>
    </row>
    <row r="39" spans="1:24" ht="45" customHeight="1" x14ac:dyDescent="0.5">
      <c r="A39" s="55">
        <v>29</v>
      </c>
      <c r="B39" s="58" t="s">
        <v>185</v>
      </c>
      <c r="C39" s="62">
        <v>1136.22902187</v>
      </c>
      <c r="D39" s="121">
        <v>525.89026550999995</v>
      </c>
      <c r="E39" s="121">
        <v>166.65426656</v>
      </c>
      <c r="F39" s="121">
        <v>166.65426656</v>
      </c>
      <c r="G39" s="62">
        <f t="shared" si="0"/>
        <v>859.19879862999994</v>
      </c>
      <c r="H39" s="163">
        <f t="shared" si="1"/>
        <v>0.7561845209832212</v>
      </c>
      <c r="I39" s="62">
        <f t="shared" si="2"/>
        <v>457.57570751999998</v>
      </c>
      <c r="J39" s="121">
        <v>441.22196633999999</v>
      </c>
      <c r="K39" s="121">
        <v>16.35374118</v>
      </c>
      <c r="L39" s="121">
        <v>0</v>
      </c>
      <c r="M39" s="163">
        <f t="shared" si="3"/>
        <v>0.40271432846075711</v>
      </c>
      <c r="N39" s="168">
        <f t="shared" si="4"/>
        <v>0.53256092565493396</v>
      </c>
      <c r="O39" s="62">
        <v>16.16</v>
      </c>
      <c r="P39" s="62">
        <v>1.98</v>
      </c>
      <c r="Q39" s="62">
        <v>11</v>
      </c>
      <c r="R39" s="62">
        <f t="shared" si="5"/>
        <v>12.98</v>
      </c>
      <c r="S39" s="163">
        <f t="shared" si="6"/>
        <v>0.80321782178217827</v>
      </c>
      <c r="T39" s="62">
        <v>0.89</v>
      </c>
      <c r="U39" s="62">
        <v>0.12</v>
      </c>
      <c r="V39" s="62">
        <v>0.6</v>
      </c>
      <c r="W39" s="62">
        <f t="shared" si="7"/>
        <v>0.72</v>
      </c>
      <c r="X39" s="163">
        <f t="shared" si="8"/>
        <v>0.8089887640449438</v>
      </c>
    </row>
    <row r="40" spans="1:24" ht="45" customHeight="1" x14ac:dyDescent="0.5">
      <c r="A40" s="57"/>
      <c r="B40" s="59" t="s">
        <v>186</v>
      </c>
      <c r="C40" s="61">
        <v>3020.84652611</v>
      </c>
      <c r="D40" s="119">
        <f>SUM(D41:D47)</f>
        <v>1380.4555663400001</v>
      </c>
      <c r="E40" s="119">
        <f>SUM(E41:E47)</f>
        <v>435.24020521999995</v>
      </c>
      <c r="F40" s="119">
        <f>SUM(F41:F47)</f>
        <v>349.73270077999996</v>
      </c>
      <c r="G40" s="62">
        <f t="shared" si="0"/>
        <v>2165.4284723400001</v>
      </c>
      <c r="H40" s="162">
        <f t="shared" si="1"/>
        <v>0.71682836371315506</v>
      </c>
      <c r="I40" s="61">
        <f t="shared" si="2"/>
        <v>1334.58511251</v>
      </c>
      <c r="J40" s="119">
        <f>SUM(J41:J47)</f>
        <v>1140.5346791500001</v>
      </c>
      <c r="K40" s="119">
        <f>SUM(K41:K47)</f>
        <v>194.05043336</v>
      </c>
      <c r="L40" s="119">
        <f>SUM(L41:L47)</f>
        <v>0</v>
      </c>
      <c r="M40" s="162">
        <f t="shared" si="3"/>
        <v>0.44179176299584144</v>
      </c>
      <c r="N40" s="168">
        <f t="shared" si="4"/>
        <v>0.61631456755892011</v>
      </c>
      <c r="O40" s="61">
        <v>52.52</v>
      </c>
      <c r="P40" s="61">
        <v>6.43</v>
      </c>
      <c r="Q40" s="61">
        <v>57.74</v>
      </c>
      <c r="R40" s="61">
        <f t="shared" si="5"/>
        <v>64.17</v>
      </c>
      <c r="S40" s="162">
        <f t="shared" si="6"/>
        <v>1.2218202589489717</v>
      </c>
      <c r="T40" s="61">
        <v>2.9010000000000002</v>
      </c>
      <c r="U40" s="61">
        <v>0.38100000000000001</v>
      </c>
      <c r="V40" s="61">
        <v>3.5300000000000002</v>
      </c>
      <c r="W40" s="61">
        <f t="shared" si="7"/>
        <v>3.9110000000000005</v>
      </c>
      <c r="X40" s="162">
        <f t="shared" si="8"/>
        <v>1.3481558083419511</v>
      </c>
    </row>
    <row r="41" spans="1:24" ht="45" customHeight="1" x14ac:dyDescent="0.5">
      <c r="A41" s="55">
        <v>30</v>
      </c>
      <c r="B41" s="58" t="s">
        <v>187</v>
      </c>
      <c r="C41" s="62">
        <v>251.58094227000001</v>
      </c>
      <c r="D41" s="121">
        <v>94.450209279999996</v>
      </c>
      <c r="E41" s="121">
        <v>43.916112679999998</v>
      </c>
      <c r="F41" s="121">
        <v>0</v>
      </c>
      <c r="G41" s="62">
        <f t="shared" si="0"/>
        <v>138.36632195999999</v>
      </c>
      <c r="H41" s="163">
        <f t="shared" si="1"/>
        <v>0.54998729518829537</v>
      </c>
      <c r="I41" s="62">
        <f t="shared" si="2"/>
        <v>137.03652127000001</v>
      </c>
      <c r="J41" s="121">
        <v>93.598162470000005</v>
      </c>
      <c r="K41" s="121">
        <v>43.438358800000003</v>
      </c>
      <c r="L41" s="121">
        <v>0</v>
      </c>
      <c r="M41" s="163">
        <f t="shared" si="3"/>
        <v>0.54470151845973525</v>
      </c>
      <c r="N41" s="168">
        <f t="shared" si="4"/>
        <v>0.99038927485270289</v>
      </c>
      <c r="O41" s="62">
        <v>3.99</v>
      </c>
      <c r="P41" s="62">
        <v>0.49</v>
      </c>
      <c r="Q41" s="62">
        <v>3.81</v>
      </c>
      <c r="R41" s="62">
        <f t="shared" si="5"/>
        <v>4.3</v>
      </c>
      <c r="S41" s="163">
        <f t="shared" si="6"/>
        <v>1.0776942355889723</v>
      </c>
      <c r="T41" s="62">
        <v>0.22</v>
      </c>
      <c r="U41" s="62">
        <v>0.03</v>
      </c>
      <c r="V41" s="62">
        <v>0.15000000000000002</v>
      </c>
      <c r="W41" s="62">
        <f t="shared" si="7"/>
        <v>0.18000000000000002</v>
      </c>
      <c r="X41" s="163">
        <f t="shared" si="8"/>
        <v>0.81818181818181823</v>
      </c>
    </row>
    <row r="42" spans="1:24" ht="45" customHeight="1" x14ac:dyDescent="0.5">
      <c r="A42" s="55">
        <v>31</v>
      </c>
      <c r="B42" s="58" t="s">
        <v>188</v>
      </c>
      <c r="C42" s="62">
        <v>1033.06707188</v>
      </c>
      <c r="D42" s="121">
        <v>563.40857162999998</v>
      </c>
      <c r="E42" s="121">
        <v>134.02088155999999</v>
      </c>
      <c r="F42" s="121">
        <v>134.02088155999999</v>
      </c>
      <c r="G42" s="62">
        <f t="shared" si="0"/>
        <v>831.45033475000002</v>
      </c>
      <c r="H42" s="163">
        <f t="shared" si="1"/>
        <v>0.80483674040341546</v>
      </c>
      <c r="I42" s="62">
        <f t="shared" si="2"/>
        <v>406.35560493999998</v>
      </c>
      <c r="J42" s="121">
        <v>406.35560493999998</v>
      </c>
      <c r="K42" s="121">
        <v>0</v>
      </c>
      <c r="L42" s="121">
        <v>0</v>
      </c>
      <c r="M42" s="163">
        <f t="shared" si="3"/>
        <v>0.39334871471656185</v>
      </c>
      <c r="N42" s="168">
        <f t="shared" si="4"/>
        <v>0.48873106180441039</v>
      </c>
      <c r="O42" s="62">
        <v>21.04</v>
      </c>
      <c r="P42" s="62">
        <v>2.58</v>
      </c>
      <c r="Q42" s="62">
        <v>7.1899999999999995</v>
      </c>
      <c r="R42" s="62">
        <f t="shared" si="5"/>
        <v>9.77</v>
      </c>
      <c r="S42" s="163">
        <f t="shared" si="6"/>
        <v>0.46435361216730037</v>
      </c>
      <c r="T42" s="62">
        <v>1.1599999999999999</v>
      </c>
      <c r="U42" s="62">
        <v>0.15</v>
      </c>
      <c r="V42" s="62">
        <v>0.49</v>
      </c>
      <c r="W42" s="62">
        <f t="shared" si="7"/>
        <v>0.64</v>
      </c>
      <c r="X42" s="163">
        <f t="shared" si="8"/>
        <v>0.55172413793103459</v>
      </c>
    </row>
    <row r="43" spans="1:24" ht="45" customHeight="1" x14ac:dyDescent="0.5">
      <c r="A43" s="56">
        <v>33</v>
      </c>
      <c r="B43" s="171" t="s">
        <v>190</v>
      </c>
      <c r="C43" s="62">
        <v>349.40839742000003</v>
      </c>
      <c r="D43" s="121">
        <v>133.67484816000001</v>
      </c>
      <c r="E43" s="121">
        <v>54.618177629999998</v>
      </c>
      <c r="F43" s="121">
        <v>54.618067150000002</v>
      </c>
      <c r="G43" s="62">
        <f t="shared" si="0"/>
        <v>242.91109294</v>
      </c>
      <c r="H43" s="163">
        <f t="shared" si="1"/>
        <v>0.69520679735699975</v>
      </c>
      <c r="I43" s="62">
        <f t="shared" si="2"/>
        <v>129.49800608999999</v>
      </c>
      <c r="J43" s="121">
        <v>127.30053717</v>
      </c>
      <c r="K43" s="121">
        <v>2.1974689199999999</v>
      </c>
      <c r="L43" s="121">
        <v>0</v>
      </c>
      <c r="M43" s="163">
        <f t="shared" si="3"/>
        <v>0.37062076082372819</v>
      </c>
      <c r="N43" s="168">
        <f t="shared" si="4"/>
        <v>0.53310865519833017</v>
      </c>
      <c r="O43" s="62">
        <v>5.17</v>
      </c>
      <c r="P43" s="62">
        <v>0.64</v>
      </c>
      <c r="Q43" s="62">
        <v>10.48</v>
      </c>
      <c r="R43" s="62">
        <f t="shared" si="5"/>
        <v>11.120000000000001</v>
      </c>
      <c r="S43" s="163">
        <f t="shared" si="6"/>
        <v>2.1508704061895552</v>
      </c>
      <c r="T43" s="62">
        <v>0.28999999999999998</v>
      </c>
      <c r="U43" s="62">
        <v>1E-3</v>
      </c>
      <c r="V43" s="62">
        <v>0.82000000000000006</v>
      </c>
      <c r="W43" s="62">
        <f t="shared" si="7"/>
        <v>0.82100000000000006</v>
      </c>
      <c r="X43" s="163">
        <f t="shared" si="8"/>
        <v>2.8310344827586209</v>
      </c>
    </row>
    <row r="44" spans="1:24" ht="45" customHeight="1" x14ac:dyDescent="0.5">
      <c r="A44" s="55">
        <v>34</v>
      </c>
      <c r="B44" s="58" t="s">
        <v>191</v>
      </c>
      <c r="C44" s="62">
        <v>42.055132839999999</v>
      </c>
      <c r="D44" s="121">
        <v>17.2942</v>
      </c>
      <c r="E44" s="121">
        <v>7.42827985</v>
      </c>
      <c r="F44" s="121">
        <v>7.42827985</v>
      </c>
      <c r="G44" s="62">
        <f t="shared" si="0"/>
        <v>32.150759700000002</v>
      </c>
      <c r="H44" s="163">
        <f t="shared" si="1"/>
        <v>0.76449074176791976</v>
      </c>
      <c r="I44" s="62">
        <f t="shared" si="2"/>
        <v>18.174008329999999</v>
      </c>
      <c r="J44" s="121">
        <v>17.2942</v>
      </c>
      <c r="K44" s="121">
        <v>0.87980833000000003</v>
      </c>
      <c r="L44" s="121">
        <v>0</v>
      </c>
      <c r="M44" s="163">
        <f t="shared" si="3"/>
        <v>0.43214721016679591</v>
      </c>
      <c r="N44" s="168">
        <f t="shared" si="4"/>
        <v>0.56527461557930148</v>
      </c>
      <c r="O44" s="62">
        <v>0.72</v>
      </c>
      <c r="P44" s="62">
        <v>0.09</v>
      </c>
      <c r="Q44" s="62">
        <v>0.57999999999999996</v>
      </c>
      <c r="R44" s="62">
        <f t="shared" si="5"/>
        <v>0.66999999999999993</v>
      </c>
      <c r="S44" s="163">
        <f t="shared" si="6"/>
        <v>0.93055555555555547</v>
      </c>
      <c r="T44" s="62">
        <v>0.04</v>
      </c>
      <c r="U44" s="62">
        <v>0.04</v>
      </c>
      <c r="V44" s="62">
        <v>0.04</v>
      </c>
      <c r="W44" s="62">
        <f t="shared" si="7"/>
        <v>0.08</v>
      </c>
      <c r="X44" s="163">
        <f t="shared" si="8"/>
        <v>2</v>
      </c>
    </row>
    <row r="45" spans="1:24" ht="45" customHeight="1" x14ac:dyDescent="0.5">
      <c r="A45" s="55">
        <v>35</v>
      </c>
      <c r="B45" s="213" t="s">
        <v>192</v>
      </c>
      <c r="C45" s="62">
        <v>35.355240729999998</v>
      </c>
      <c r="D45" s="121">
        <v>22.523399999999999</v>
      </c>
      <c r="E45" s="121">
        <v>8.9822885100000001</v>
      </c>
      <c r="F45" s="121">
        <v>3.8495522200000001</v>
      </c>
      <c r="G45" s="61">
        <f t="shared" si="0"/>
        <v>35.355240729999998</v>
      </c>
      <c r="H45" s="163">
        <f t="shared" si="1"/>
        <v>1</v>
      </c>
      <c r="I45" s="62">
        <f t="shared" si="2"/>
        <v>12.63798854</v>
      </c>
      <c r="J45" s="121">
        <v>12.63798854</v>
      </c>
      <c r="K45" s="121">
        <v>0</v>
      </c>
      <c r="L45" s="121">
        <v>0</v>
      </c>
      <c r="M45" s="163">
        <f t="shared" si="3"/>
        <v>0.35745729003836996</v>
      </c>
      <c r="N45" s="168">
        <f t="shared" si="4"/>
        <v>0.35745729003836996</v>
      </c>
      <c r="O45" s="62">
        <v>0.92999999999999994</v>
      </c>
      <c r="P45" s="62">
        <v>0.11</v>
      </c>
      <c r="Q45" s="62">
        <v>0.16999999999999998</v>
      </c>
      <c r="R45" s="62">
        <f t="shared" si="5"/>
        <v>0.27999999999999997</v>
      </c>
      <c r="S45" s="163">
        <f t="shared" si="6"/>
        <v>0.30107526881720431</v>
      </c>
      <c r="T45" s="62">
        <v>0.05</v>
      </c>
      <c r="U45" s="62">
        <v>0.01</v>
      </c>
      <c r="V45" s="62">
        <v>0.01</v>
      </c>
      <c r="W45" s="62">
        <f t="shared" si="7"/>
        <v>0.02</v>
      </c>
      <c r="X45" s="163">
        <f t="shared" si="8"/>
        <v>0.39999999999999997</v>
      </c>
    </row>
    <row r="46" spans="1:24" ht="45" customHeight="1" x14ac:dyDescent="0.5">
      <c r="A46" s="55">
        <v>36</v>
      </c>
      <c r="B46" s="213" t="s">
        <v>193</v>
      </c>
      <c r="C46" s="62">
        <v>170.00000211</v>
      </c>
      <c r="D46" s="121">
        <v>21.914404449999999</v>
      </c>
      <c r="E46" s="121">
        <v>36.458610630000003</v>
      </c>
      <c r="F46" s="121">
        <v>0</v>
      </c>
      <c r="G46" s="62">
        <f t="shared" si="0"/>
        <v>58.373015080000002</v>
      </c>
      <c r="H46" s="163">
        <f t="shared" si="1"/>
        <v>0.34337067267934052</v>
      </c>
      <c r="I46" s="62">
        <f t="shared" si="2"/>
        <v>10.532877790000001</v>
      </c>
      <c r="J46" s="121">
        <v>10.532877790000001</v>
      </c>
      <c r="K46" s="121">
        <v>0</v>
      </c>
      <c r="L46" s="121">
        <v>0</v>
      </c>
      <c r="M46" s="163">
        <f t="shared" si="3"/>
        <v>6.1958103878049418E-2</v>
      </c>
      <c r="N46" s="168">
        <f t="shared" si="4"/>
        <v>0.1804408728170839</v>
      </c>
      <c r="O46" s="62">
        <v>1.39</v>
      </c>
      <c r="P46" s="62">
        <v>0.17</v>
      </c>
      <c r="Q46" s="62">
        <v>0.05</v>
      </c>
      <c r="R46" s="62">
        <f t="shared" si="5"/>
        <v>0.22000000000000003</v>
      </c>
      <c r="S46" s="163">
        <f t="shared" si="6"/>
        <v>0.15827338129496407</v>
      </c>
      <c r="T46" s="62">
        <v>0.08</v>
      </c>
      <c r="U46" s="62">
        <v>0.01</v>
      </c>
      <c r="V46" s="62">
        <v>0.02</v>
      </c>
      <c r="W46" s="62">
        <f t="shared" si="7"/>
        <v>0.03</v>
      </c>
      <c r="X46" s="163">
        <f t="shared" si="8"/>
        <v>0.375</v>
      </c>
    </row>
    <row r="47" spans="1:24" ht="45" customHeight="1" x14ac:dyDescent="0.5">
      <c r="A47" s="56">
        <v>37</v>
      </c>
      <c r="B47" s="171" t="s">
        <v>194</v>
      </c>
      <c r="C47" s="62">
        <v>1139.3797388600001</v>
      </c>
      <c r="D47" s="121">
        <v>527.18993281999997</v>
      </c>
      <c r="E47" s="121">
        <v>149.81585436</v>
      </c>
      <c r="F47" s="121">
        <v>149.81592000000001</v>
      </c>
      <c r="G47" s="62">
        <f t="shared" si="0"/>
        <v>826.82170717999998</v>
      </c>
      <c r="H47" s="163">
        <f t="shared" si="1"/>
        <v>0.7256770319676491</v>
      </c>
      <c r="I47" s="62">
        <f t="shared" si="2"/>
        <v>620.35010554999997</v>
      </c>
      <c r="J47" s="121">
        <v>472.81530823999998</v>
      </c>
      <c r="K47" s="121">
        <v>147.53479730999999</v>
      </c>
      <c r="L47" s="121">
        <v>0</v>
      </c>
      <c r="M47" s="163">
        <f t="shared" si="3"/>
        <v>0.5444629954282737</v>
      </c>
      <c r="N47" s="168">
        <f t="shared" si="4"/>
        <v>0.75028279998332104</v>
      </c>
      <c r="O47" s="62">
        <v>19.080000000000002</v>
      </c>
      <c r="P47" s="62">
        <v>2.35</v>
      </c>
      <c r="Q47" s="62">
        <v>34.28</v>
      </c>
      <c r="R47" s="62">
        <f t="shared" si="5"/>
        <v>36.630000000000003</v>
      </c>
      <c r="S47" s="163">
        <f t="shared" si="6"/>
        <v>1.9198113207547169</v>
      </c>
      <c r="T47" s="62">
        <v>1.05</v>
      </c>
      <c r="U47" s="62">
        <v>0.14000000000000001</v>
      </c>
      <c r="V47" s="62">
        <v>1.9300000000000002</v>
      </c>
      <c r="W47" s="62">
        <f t="shared" si="7"/>
        <v>2.0700000000000003</v>
      </c>
      <c r="X47" s="163">
        <f t="shared" si="8"/>
        <v>1.9714285714285715</v>
      </c>
    </row>
    <row r="48" spans="1:24" ht="45" customHeight="1" x14ac:dyDescent="0.5">
      <c r="A48" s="57"/>
      <c r="B48" s="59" t="s">
        <v>195</v>
      </c>
      <c r="C48" s="61">
        <v>855.60295139000004</v>
      </c>
      <c r="D48" s="119">
        <f t="shared" ref="D48:F48" si="9">SUM(D49:D55)</f>
        <v>430.67106959</v>
      </c>
      <c r="E48" s="119">
        <f t="shared" si="9"/>
        <v>236.46582627000001</v>
      </c>
      <c r="F48" s="119">
        <f t="shared" si="9"/>
        <v>91.269212629999998</v>
      </c>
      <c r="G48" s="62">
        <f t="shared" si="0"/>
        <v>758.40610848999995</v>
      </c>
      <c r="H48" s="162">
        <f t="shared" si="1"/>
        <v>0.88639959371096666</v>
      </c>
      <c r="I48" s="61">
        <f t="shared" si="2"/>
        <v>621.03355411000007</v>
      </c>
      <c r="J48" s="119">
        <f t="shared" ref="J48:L48" si="10">SUM(J49:J55)</f>
        <v>371.69504361999998</v>
      </c>
      <c r="K48" s="119">
        <f t="shared" si="10"/>
        <v>185.85141743000003</v>
      </c>
      <c r="L48" s="119">
        <f t="shared" si="10"/>
        <v>63.487093059999999</v>
      </c>
      <c r="M48" s="162">
        <f t="shared" si="3"/>
        <v>0.72584316487113332</v>
      </c>
      <c r="N48" s="168">
        <f t="shared" si="4"/>
        <v>0.81886676169643324</v>
      </c>
      <c r="O48" s="61">
        <v>16.07</v>
      </c>
      <c r="P48" s="61">
        <v>1.97</v>
      </c>
      <c r="Q48" s="61">
        <v>15.54</v>
      </c>
      <c r="R48" s="61">
        <f t="shared" si="5"/>
        <v>17.509999999999998</v>
      </c>
      <c r="S48" s="162">
        <f t="shared" si="6"/>
        <v>1.0896079651524579</v>
      </c>
      <c r="T48" s="61">
        <v>0.89200000000000002</v>
      </c>
      <c r="U48" s="61">
        <v>0.122</v>
      </c>
      <c r="V48" s="61">
        <v>1.0900000000000001</v>
      </c>
      <c r="W48" s="61">
        <f t="shared" si="7"/>
        <v>1.2120000000000002</v>
      </c>
      <c r="X48" s="162">
        <f t="shared" si="8"/>
        <v>1.3587443946188342</v>
      </c>
    </row>
    <row r="49" spans="1:24" ht="45" customHeight="1" x14ac:dyDescent="0.5">
      <c r="A49" s="55">
        <v>38</v>
      </c>
      <c r="B49" s="171" t="s">
        <v>196</v>
      </c>
      <c r="C49" s="62">
        <v>89.529951030000007</v>
      </c>
      <c r="D49" s="121">
        <v>41.012300000000003</v>
      </c>
      <c r="E49" s="121">
        <v>9.7035302100000003</v>
      </c>
      <c r="F49" s="121">
        <v>9.7035302100000003</v>
      </c>
      <c r="G49" s="62">
        <f t="shared" si="0"/>
        <v>60.419360420000004</v>
      </c>
      <c r="H49" s="163">
        <f t="shared" si="1"/>
        <v>0.67485081500552224</v>
      </c>
      <c r="I49" s="62">
        <f t="shared" si="2"/>
        <v>41.012300000000003</v>
      </c>
      <c r="J49" s="121">
        <v>41.012300000000003</v>
      </c>
      <c r="K49" s="121">
        <v>0</v>
      </c>
      <c r="L49" s="121">
        <v>0</v>
      </c>
      <c r="M49" s="163">
        <f t="shared" si="3"/>
        <v>0.45808469152694453</v>
      </c>
      <c r="N49" s="168">
        <f t="shared" si="4"/>
        <v>0.67879401097440484</v>
      </c>
      <c r="O49" s="62">
        <v>1.7</v>
      </c>
      <c r="P49" s="62">
        <v>0.21</v>
      </c>
      <c r="Q49" s="62">
        <v>1.17</v>
      </c>
      <c r="R49" s="62">
        <f t="shared" si="5"/>
        <v>1.38</v>
      </c>
      <c r="S49" s="163">
        <f t="shared" si="6"/>
        <v>0.81176470588235294</v>
      </c>
      <c r="T49" s="62">
        <v>0.09</v>
      </c>
      <c r="U49" s="62">
        <v>0.01</v>
      </c>
      <c r="V49" s="62">
        <v>7.0000000000000007E-2</v>
      </c>
      <c r="W49" s="62">
        <f t="shared" si="7"/>
        <v>0.08</v>
      </c>
      <c r="X49" s="163">
        <f t="shared" si="8"/>
        <v>0.88888888888888895</v>
      </c>
    </row>
    <row r="50" spans="1:24" ht="45" customHeight="1" x14ac:dyDescent="0.5">
      <c r="A50" s="55">
        <v>39</v>
      </c>
      <c r="B50" s="211" t="s">
        <v>197</v>
      </c>
      <c r="C50" s="62">
        <v>16.266415200000001</v>
      </c>
      <c r="D50" s="121">
        <v>5.8838206700000004</v>
      </c>
      <c r="E50" s="121">
        <v>10.0609152</v>
      </c>
      <c r="F50" s="121">
        <v>0</v>
      </c>
      <c r="G50" s="62">
        <f t="shared" si="0"/>
        <v>15.944735870000001</v>
      </c>
      <c r="H50" s="163">
        <f t="shared" si="1"/>
        <v>0.98022432563998485</v>
      </c>
      <c r="I50" s="62">
        <f t="shared" si="2"/>
        <v>15.806873299999999</v>
      </c>
      <c r="J50" s="121">
        <v>5.7459581000000002</v>
      </c>
      <c r="K50" s="121">
        <v>10.0609152</v>
      </c>
      <c r="L50" s="121">
        <v>0</v>
      </c>
      <c r="M50" s="163">
        <f t="shared" si="3"/>
        <v>0.97174903662854972</v>
      </c>
      <c r="N50" s="168">
        <f t="shared" si="4"/>
        <v>0.99135372507114472</v>
      </c>
      <c r="O50" s="62">
        <v>0.21</v>
      </c>
      <c r="P50" s="62">
        <v>0.03</v>
      </c>
      <c r="Q50" s="62">
        <v>0.17</v>
      </c>
      <c r="R50" s="62">
        <f t="shared" si="5"/>
        <v>0.2</v>
      </c>
      <c r="S50" s="163">
        <f t="shared" si="6"/>
        <v>0.95238095238095244</v>
      </c>
      <c r="T50" s="62">
        <v>1.2E-2</v>
      </c>
      <c r="U50" s="62">
        <v>2E-3</v>
      </c>
      <c r="V50" s="62">
        <v>0.02</v>
      </c>
      <c r="W50" s="62">
        <f t="shared" si="7"/>
        <v>2.1999999999999999E-2</v>
      </c>
      <c r="X50" s="163">
        <f t="shared" si="8"/>
        <v>1.8333333333333333</v>
      </c>
    </row>
    <row r="51" spans="1:24" ht="45" customHeight="1" x14ac:dyDescent="0.5">
      <c r="A51" s="55">
        <v>40</v>
      </c>
      <c r="B51" s="211" t="s">
        <v>198</v>
      </c>
      <c r="C51" s="62">
        <v>22.977168979999998</v>
      </c>
      <c r="D51" s="121">
        <v>18.645106200000001</v>
      </c>
      <c r="E51" s="121">
        <v>1.1307506899999999</v>
      </c>
      <c r="F51" s="121">
        <v>1.1307506899999999</v>
      </c>
      <c r="G51" s="62">
        <f t="shared" si="0"/>
        <v>20.906607579999999</v>
      </c>
      <c r="H51" s="163">
        <f t="shared" si="1"/>
        <v>0.90988613950646935</v>
      </c>
      <c r="I51" s="62">
        <f t="shared" si="2"/>
        <v>18.40386603</v>
      </c>
      <c r="J51" s="121">
        <v>18.40386603</v>
      </c>
      <c r="K51" s="121">
        <v>0</v>
      </c>
      <c r="L51" s="121">
        <v>0</v>
      </c>
      <c r="M51" s="163">
        <f t="shared" si="3"/>
        <v>0.80096316678609381</v>
      </c>
      <c r="N51" s="168">
        <f t="shared" si="4"/>
        <v>0.88028944722747793</v>
      </c>
      <c r="O51" s="62">
        <v>0.75</v>
      </c>
      <c r="P51" s="62">
        <v>0.09</v>
      </c>
      <c r="Q51" s="62">
        <v>0.67</v>
      </c>
      <c r="R51" s="62">
        <f t="shared" si="5"/>
        <v>0.76</v>
      </c>
      <c r="S51" s="163">
        <f t="shared" si="6"/>
        <v>1.0133333333333334</v>
      </c>
      <c r="T51" s="62">
        <v>0.05</v>
      </c>
      <c r="U51" s="62">
        <v>0.01</v>
      </c>
      <c r="V51" s="62">
        <v>0.05</v>
      </c>
      <c r="W51" s="62">
        <f t="shared" si="7"/>
        <v>6.0000000000000005E-2</v>
      </c>
      <c r="X51" s="163">
        <f t="shared" si="8"/>
        <v>1.2</v>
      </c>
    </row>
    <row r="52" spans="1:24" ht="45" customHeight="1" x14ac:dyDescent="0.5">
      <c r="A52" s="55">
        <v>41</v>
      </c>
      <c r="B52" s="171" t="s">
        <v>199</v>
      </c>
      <c r="C52" s="62">
        <v>41.09726757</v>
      </c>
      <c r="D52" s="121">
        <v>28.01051837</v>
      </c>
      <c r="E52" s="121">
        <v>3.85484027</v>
      </c>
      <c r="F52" s="121">
        <v>0</v>
      </c>
      <c r="G52" s="62">
        <f t="shared" si="0"/>
        <v>31.86535864</v>
      </c>
      <c r="H52" s="163">
        <f t="shared" si="1"/>
        <v>0.77536441043737259</v>
      </c>
      <c r="I52" s="62">
        <f t="shared" si="2"/>
        <v>25.9489318</v>
      </c>
      <c r="J52" s="121">
        <v>22.09409153</v>
      </c>
      <c r="K52" s="121">
        <v>3.85484027</v>
      </c>
      <c r="L52" s="121">
        <v>0</v>
      </c>
      <c r="M52" s="163">
        <f t="shared" si="3"/>
        <v>0.63140284827456716</v>
      </c>
      <c r="N52" s="168">
        <f t="shared" si="4"/>
        <v>0.81433044872204208</v>
      </c>
      <c r="O52" s="62">
        <v>1.1499999999999999</v>
      </c>
      <c r="P52" s="62">
        <v>0.14000000000000001</v>
      </c>
      <c r="Q52" s="62">
        <v>1.25</v>
      </c>
      <c r="R52" s="62">
        <f t="shared" si="5"/>
        <v>1.3900000000000001</v>
      </c>
      <c r="S52" s="163">
        <f t="shared" si="6"/>
        <v>1.2086956521739132</v>
      </c>
      <c r="T52" s="62">
        <v>6.0000000000000005E-2</v>
      </c>
      <c r="U52" s="62">
        <v>0.01</v>
      </c>
      <c r="V52" s="62">
        <v>0.15000000000000002</v>
      </c>
      <c r="W52" s="62">
        <f t="shared" si="7"/>
        <v>0.16000000000000003</v>
      </c>
      <c r="X52" s="163">
        <f t="shared" si="8"/>
        <v>2.666666666666667</v>
      </c>
    </row>
    <row r="53" spans="1:24" ht="45" customHeight="1" x14ac:dyDescent="0.5">
      <c r="A53" s="55">
        <v>42</v>
      </c>
      <c r="B53" s="171" t="s">
        <v>200</v>
      </c>
      <c r="C53" s="62">
        <v>122.48759556</v>
      </c>
      <c r="D53" s="121">
        <v>65.994799999999998</v>
      </c>
      <c r="E53" s="121">
        <v>39.544956890000002</v>
      </c>
      <c r="F53" s="121">
        <v>16.947838669999999</v>
      </c>
      <c r="G53" s="61">
        <f t="shared" si="0"/>
        <v>122.48759556</v>
      </c>
      <c r="H53" s="163">
        <f t="shared" si="1"/>
        <v>1</v>
      </c>
      <c r="I53" s="62">
        <f t="shared" si="2"/>
        <v>89.793911479999991</v>
      </c>
      <c r="J53" s="121">
        <v>65.994799999999998</v>
      </c>
      <c r="K53" s="121">
        <v>23.799111480000001</v>
      </c>
      <c r="L53" s="121">
        <v>0</v>
      </c>
      <c r="M53" s="163">
        <f t="shared" si="3"/>
        <v>0.733085755087868</v>
      </c>
      <c r="N53" s="168">
        <f t="shared" si="4"/>
        <v>0.733085755087868</v>
      </c>
      <c r="O53" s="62">
        <v>2.4499999999999997</v>
      </c>
      <c r="P53" s="62">
        <v>0.3</v>
      </c>
      <c r="Q53" s="62">
        <v>1.73</v>
      </c>
      <c r="R53" s="62">
        <f t="shared" si="5"/>
        <v>2.0299999999999998</v>
      </c>
      <c r="S53" s="163">
        <f t="shared" si="6"/>
        <v>0.82857142857142863</v>
      </c>
      <c r="T53" s="62">
        <v>0.13999999999999999</v>
      </c>
      <c r="U53" s="62">
        <v>0.02</v>
      </c>
      <c r="V53" s="62">
        <v>0.1</v>
      </c>
      <c r="W53" s="62">
        <f t="shared" si="7"/>
        <v>0.12000000000000001</v>
      </c>
      <c r="X53" s="163">
        <f t="shared" si="8"/>
        <v>0.85714285714285732</v>
      </c>
    </row>
    <row r="54" spans="1:24" ht="45" customHeight="1" x14ac:dyDescent="0.5">
      <c r="A54" s="55">
        <v>43</v>
      </c>
      <c r="B54" s="58" t="s">
        <v>201</v>
      </c>
      <c r="C54" s="62">
        <v>180.04990950999999</v>
      </c>
      <c r="D54" s="121">
        <v>99.553524350000004</v>
      </c>
      <c r="E54" s="121">
        <v>24.034282529999999</v>
      </c>
      <c r="F54" s="121">
        <v>0</v>
      </c>
      <c r="G54" s="62">
        <f t="shared" si="0"/>
        <v>123.58780688</v>
      </c>
      <c r="H54" s="163">
        <f t="shared" si="1"/>
        <v>0.68640860312754515</v>
      </c>
      <c r="I54" s="62">
        <f t="shared" si="2"/>
        <v>46.873027960000002</v>
      </c>
      <c r="J54" s="121">
        <v>46.873027960000002</v>
      </c>
      <c r="K54" s="121">
        <v>0</v>
      </c>
      <c r="L54" s="121">
        <v>0</v>
      </c>
      <c r="M54" s="163">
        <f t="shared" si="3"/>
        <v>0.2603335268957559</v>
      </c>
      <c r="N54" s="168">
        <f t="shared" si="4"/>
        <v>0.37926903262805112</v>
      </c>
      <c r="O54" s="62">
        <v>4</v>
      </c>
      <c r="P54" s="62">
        <v>0.49</v>
      </c>
      <c r="Q54" s="62">
        <v>1.1100000000000001</v>
      </c>
      <c r="R54" s="62">
        <f t="shared" si="5"/>
        <v>1.6</v>
      </c>
      <c r="S54" s="163">
        <f t="shared" si="6"/>
        <v>0.4</v>
      </c>
      <c r="T54" s="62">
        <v>0.22</v>
      </c>
      <c r="U54" s="62">
        <v>0.03</v>
      </c>
      <c r="V54" s="62">
        <v>0.12</v>
      </c>
      <c r="W54" s="62">
        <f t="shared" si="7"/>
        <v>0.15</v>
      </c>
      <c r="X54" s="163">
        <f t="shared" si="8"/>
        <v>0.68181818181818177</v>
      </c>
    </row>
    <row r="55" spans="1:24" ht="45" customHeight="1" x14ac:dyDescent="0.5">
      <c r="A55" s="56">
        <v>44</v>
      </c>
      <c r="B55" s="211" t="s">
        <v>202</v>
      </c>
      <c r="C55" s="62">
        <v>383.19464354000002</v>
      </c>
      <c r="D55" s="121">
        <v>171.571</v>
      </c>
      <c r="E55" s="121">
        <v>148.13655048000001</v>
      </c>
      <c r="F55" s="121">
        <v>63.487093059999999</v>
      </c>
      <c r="G55" s="62">
        <f t="shared" si="0"/>
        <v>383.19464354000002</v>
      </c>
      <c r="H55" s="163">
        <f t="shared" si="1"/>
        <v>1</v>
      </c>
      <c r="I55" s="62">
        <f t="shared" si="2"/>
        <v>383.19464354000002</v>
      </c>
      <c r="J55" s="121">
        <v>171.571</v>
      </c>
      <c r="K55" s="121">
        <v>148.13655048000001</v>
      </c>
      <c r="L55" s="121">
        <v>63.487093059999999</v>
      </c>
      <c r="M55" s="163">
        <f t="shared" si="3"/>
        <v>1</v>
      </c>
      <c r="N55" s="168">
        <f t="shared" si="4"/>
        <v>1</v>
      </c>
      <c r="O55" s="62">
        <v>5.81</v>
      </c>
      <c r="P55" s="62">
        <v>0.71</v>
      </c>
      <c r="Q55" s="62">
        <v>9.44</v>
      </c>
      <c r="R55" s="62">
        <f t="shared" si="5"/>
        <v>10.149999999999999</v>
      </c>
      <c r="S55" s="163">
        <f t="shared" si="6"/>
        <v>1.7469879518072289</v>
      </c>
      <c r="T55" s="62">
        <v>0.32</v>
      </c>
      <c r="U55" s="62">
        <v>0.04</v>
      </c>
      <c r="V55" s="62">
        <v>0.58000000000000007</v>
      </c>
      <c r="W55" s="62">
        <f t="shared" si="7"/>
        <v>0.62000000000000011</v>
      </c>
      <c r="X55" s="163">
        <f t="shared" si="8"/>
        <v>1.9375000000000002</v>
      </c>
    </row>
    <row r="56" spans="1:24" ht="45" customHeight="1" x14ac:dyDescent="0.5">
      <c r="A56" s="57"/>
      <c r="B56" s="59" t="s">
        <v>203</v>
      </c>
      <c r="C56" s="61">
        <v>12596.182039520003</v>
      </c>
      <c r="D56" s="119">
        <f t="shared" ref="D56:F56" si="11">SUM(D57:D70)</f>
        <v>6019.6372701500004</v>
      </c>
      <c r="E56" s="119">
        <f t="shared" si="11"/>
        <v>2349.2040959000001</v>
      </c>
      <c r="F56" s="119">
        <f t="shared" si="11"/>
        <v>1567.5165992599998</v>
      </c>
      <c r="G56" s="62">
        <f t="shared" si="0"/>
        <v>9936.3579653100005</v>
      </c>
      <c r="H56" s="162">
        <f t="shared" si="1"/>
        <v>0.78883886674034132</v>
      </c>
      <c r="I56" s="61">
        <f t="shared" si="2"/>
        <v>6034.1408651900001</v>
      </c>
      <c r="J56" s="119">
        <f t="shared" ref="J56:L56" si="12">SUM(J57:J70)</f>
        <v>5031.2448625999996</v>
      </c>
      <c r="K56" s="119">
        <f t="shared" si="12"/>
        <v>898.44365705999985</v>
      </c>
      <c r="L56" s="119">
        <f t="shared" si="12"/>
        <v>104.45234553</v>
      </c>
      <c r="M56" s="162">
        <f t="shared" si="3"/>
        <v>0.47904522547055378</v>
      </c>
      <c r="N56" s="168">
        <f t="shared" si="4"/>
        <v>0.60727893321240101</v>
      </c>
      <c r="O56" s="61">
        <v>221.8</v>
      </c>
      <c r="P56" s="61">
        <v>27.219999999999995</v>
      </c>
      <c r="Q56" s="61">
        <v>222.64999999999998</v>
      </c>
      <c r="R56" s="61">
        <f t="shared" si="5"/>
        <v>249.86999999999998</v>
      </c>
      <c r="S56" s="162">
        <f t="shared" si="6"/>
        <v>1.1265554553651937</v>
      </c>
      <c r="T56" s="61">
        <v>12.200000000000001</v>
      </c>
      <c r="U56" s="61">
        <v>1.59</v>
      </c>
      <c r="V56" s="61">
        <v>15.65</v>
      </c>
      <c r="W56" s="61">
        <f t="shared" si="7"/>
        <v>17.240000000000002</v>
      </c>
      <c r="X56" s="162">
        <f t="shared" si="8"/>
        <v>1.4131147540983606</v>
      </c>
    </row>
    <row r="57" spans="1:24" ht="45" customHeight="1" x14ac:dyDescent="0.5">
      <c r="A57" s="56">
        <v>45</v>
      </c>
      <c r="B57" s="213" t="s">
        <v>204</v>
      </c>
      <c r="C57" s="62">
        <v>805.81835775000002</v>
      </c>
      <c r="D57" s="121">
        <v>488.70853103000002</v>
      </c>
      <c r="E57" s="121">
        <v>121.93620215999999</v>
      </c>
      <c r="F57" s="121">
        <v>94.4129571</v>
      </c>
      <c r="G57" s="62">
        <f t="shared" si="0"/>
        <v>705.05769028999998</v>
      </c>
      <c r="H57" s="163">
        <f t="shared" si="1"/>
        <v>0.87495858528050507</v>
      </c>
      <c r="I57" s="62">
        <f t="shared" si="2"/>
        <v>411.68106153999997</v>
      </c>
      <c r="J57" s="121">
        <v>411.68106153999997</v>
      </c>
      <c r="K57" s="121">
        <v>0</v>
      </c>
      <c r="L57" s="121">
        <v>0</v>
      </c>
      <c r="M57" s="163">
        <f t="shared" si="3"/>
        <v>0.51088568233850218</v>
      </c>
      <c r="N57" s="168">
        <f t="shared" si="4"/>
        <v>0.58389698773538634</v>
      </c>
      <c r="O57" s="62">
        <v>16.5</v>
      </c>
      <c r="P57" s="62">
        <v>2.02</v>
      </c>
      <c r="Q57" s="62">
        <v>1.85</v>
      </c>
      <c r="R57" s="62">
        <f t="shared" si="5"/>
        <v>3.87</v>
      </c>
      <c r="S57" s="163">
        <f t="shared" si="6"/>
        <v>0.23454545454545456</v>
      </c>
      <c r="T57" s="62">
        <v>0.91</v>
      </c>
      <c r="U57" s="62">
        <v>0.12</v>
      </c>
      <c r="V57" s="62">
        <v>0.1</v>
      </c>
      <c r="W57" s="62">
        <f t="shared" si="7"/>
        <v>0.22</v>
      </c>
      <c r="X57" s="163">
        <f t="shared" si="8"/>
        <v>0.24175824175824176</v>
      </c>
    </row>
    <row r="58" spans="1:24" ht="45" customHeight="1" x14ac:dyDescent="0.5">
      <c r="A58" s="55">
        <v>46</v>
      </c>
      <c r="B58" s="58" t="s">
        <v>205</v>
      </c>
      <c r="C58" s="62">
        <v>1943.5360149200001</v>
      </c>
      <c r="D58" s="121">
        <v>748.56206552000003</v>
      </c>
      <c r="E58" s="121">
        <v>302.8844838</v>
      </c>
      <c r="F58" s="121">
        <v>290.51793090000001</v>
      </c>
      <c r="G58" s="62">
        <f t="shared" si="0"/>
        <v>1341.96448022</v>
      </c>
      <c r="H58" s="163">
        <f t="shared" si="1"/>
        <v>0.69047574622651797</v>
      </c>
      <c r="I58" s="62">
        <f t="shared" si="2"/>
        <v>669.97248671</v>
      </c>
      <c r="J58" s="121">
        <v>642.28628645000003</v>
      </c>
      <c r="K58" s="121">
        <v>27.68620026</v>
      </c>
      <c r="L58" s="121">
        <v>0</v>
      </c>
      <c r="M58" s="163">
        <f t="shared" si="3"/>
        <v>0.34471832863749502</v>
      </c>
      <c r="N58" s="168">
        <f t="shared" si="4"/>
        <v>0.49924755579236013</v>
      </c>
      <c r="O58" s="62">
        <v>25.15</v>
      </c>
      <c r="P58" s="62">
        <v>3.09</v>
      </c>
      <c r="Q58" s="62">
        <v>13.76</v>
      </c>
      <c r="R58" s="62">
        <f t="shared" si="5"/>
        <v>16.850000000000001</v>
      </c>
      <c r="S58" s="163">
        <f t="shared" si="6"/>
        <v>0.66998011928429435</v>
      </c>
      <c r="T58" s="62">
        <v>1.38</v>
      </c>
      <c r="U58" s="62">
        <v>0.18</v>
      </c>
      <c r="V58" s="62">
        <v>0.90999999999999992</v>
      </c>
      <c r="W58" s="62">
        <f t="shared" si="7"/>
        <v>1.0899999999999999</v>
      </c>
      <c r="X58" s="163">
        <f t="shared" si="8"/>
        <v>0.78985507246376807</v>
      </c>
    </row>
    <row r="59" spans="1:24" ht="45" customHeight="1" x14ac:dyDescent="0.5">
      <c r="A59" s="56">
        <v>47</v>
      </c>
      <c r="B59" s="58" t="s">
        <v>206</v>
      </c>
      <c r="C59" s="62">
        <v>620.08089784000003</v>
      </c>
      <c r="D59" s="121">
        <v>293.58093538999998</v>
      </c>
      <c r="E59" s="121">
        <v>98.656822599999998</v>
      </c>
      <c r="F59" s="121">
        <v>77.467199100000002</v>
      </c>
      <c r="G59" s="62">
        <f t="shared" si="0"/>
        <v>469.70495708999999</v>
      </c>
      <c r="H59" s="163">
        <f t="shared" si="1"/>
        <v>0.75748980290503698</v>
      </c>
      <c r="I59" s="62">
        <f t="shared" si="2"/>
        <v>347.01123952999995</v>
      </c>
      <c r="J59" s="121">
        <v>287.13299382999998</v>
      </c>
      <c r="K59" s="121">
        <v>59.878245700000001</v>
      </c>
      <c r="L59" s="121">
        <v>0</v>
      </c>
      <c r="M59" s="163">
        <f t="shared" si="3"/>
        <v>0.55962252786496824</v>
      </c>
      <c r="N59" s="168">
        <f t="shared" si="4"/>
        <v>0.73878555951349956</v>
      </c>
      <c r="O59" s="62">
        <v>13.43</v>
      </c>
      <c r="P59" s="62">
        <v>1.65</v>
      </c>
      <c r="Q59" s="62">
        <v>13.82</v>
      </c>
      <c r="R59" s="62">
        <f t="shared" si="5"/>
        <v>15.47</v>
      </c>
      <c r="S59" s="163">
        <f t="shared" si="6"/>
        <v>1.1518987341772153</v>
      </c>
      <c r="T59" s="62">
        <v>0.73</v>
      </c>
      <c r="U59" s="62">
        <v>0.09</v>
      </c>
      <c r="V59" s="62">
        <v>0.67999999999999994</v>
      </c>
      <c r="W59" s="62">
        <f t="shared" si="7"/>
        <v>0.76999999999999991</v>
      </c>
      <c r="X59" s="163">
        <f t="shared" si="8"/>
        <v>1.0547945205479452</v>
      </c>
    </row>
    <row r="60" spans="1:24" ht="45" customHeight="1" x14ac:dyDescent="0.5">
      <c r="A60" s="55">
        <v>48</v>
      </c>
      <c r="B60" s="58" t="s">
        <v>207</v>
      </c>
      <c r="C60" s="62">
        <v>423.50230324</v>
      </c>
      <c r="D60" s="121">
        <v>229.07552032999999</v>
      </c>
      <c r="E60" s="121">
        <v>96.015721639999995</v>
      </c>
      <c r="F60" s="121">
        <v>58.328034879999997</v>
      </c>
      <c r="G60" s="62">
        <f t="shared" si="0"/>
        <v>383.41927685000002</v>
      </c>
      <c r="H60" s="163">
        <f t="shared" si="1"/>
        <v>0.90535346305475739</v>
      </c>
      <c r="I60" s="62">
        <f t="shared" si="2"/>
        <v>173.62696220999999</v>
      </c>
      <c r="J60" s="121">
        <v>118.92509459999999</v>
      </c>
      <c r="K60" s="121">
        <v>54.701867610000001</v>
      </c>
      <c r="L60" s="121">
        <v>0</v>
      </c>
      <c r="M60" s="163">
        <f t="shared" si="3"/>
        <v>0.40997879086292732</v>
      </c>
      <c r="N60" s="168">
        <f t="shared" si="4"/>
        <v>0.45283837483717787</v>
      </c>
      <c r="O60" s="62">
        <v>8.17</v>
      </c>
      <c r="P60" s="62">
        <v>1.01</v>
      </c>
      <c r="Q60" s="62">
        <v>2.59</v>
      </c>
      <c r="R60" s="62">
        <f t="shared" si="5"/>
        <v>3.5999999999999996</v>
      </c>
      <c r="S60" s="163">
        <f t="shared" si="6"/>
        <v>0.44063647490820068</v>
      </c>
      <c r="T60" s="62">
        <v>0.45</v>
      </c>
      <c r="U60" s="62">
        <v>0.06</v>
      </c>
      <c r="V60" s="62">
        <v>0.18</v>
      </c>
      <c r="W60" s="62">
        <f t="shared" si="7"/>
        <v>0.24</v>
      </c>
      <c r="X60" s="163">
        <f t="shared" si="8"/>
        <v>0.53333333333333333</v>
      </c>
    </row>
    <row r="61" spans="1:24" ht="45" customHeight="1" x14ac:dyDescent="0.5">
      <c r="A61" s="56">
        <v>49</v>
      </c>
      <c r="B61" s="211" t="s">
        <v>208</v>
      </c>
      <c r="C61" s="62">
        <v>3424.1909140399998</v>
      </c>
      <c r="D61" s="121">
        <v>1655.4668584000001</v>
      </c>
      <c r="E61" s="121">
        <v>935.85081767999998</v>
      </c>
      <c r="F61" s="121">
        <v>508.29084420999999</v>
      </c>
      <c r="G61" s="62">
        <f t="shared" si="0"/>
        <v>3099.6085202900003</v>
      </c>
      <c r="H61" s="163">
        <f t="shared" si="1"/>
        <v>0.90520902546083681</v>
      </c>
      <c r="I61" s="62">
        <f t="shared" si="2"/>
        <v>2163.2296499999998</v>
      </c>
      <c r="J61" s="121">
        <v>1471.0497294899999</v>
      </c>
      <c r="K61" s="121">
        <v>587.72757497999999</v>
      </c>
      <c r="L61" s="121">
        <v>104.45234553</v>
      </c>
      <c r="M61" s="163">
        <f t="shared" si="3"/>
        <v>0.631749135578347</v>
      </c>
      <c r="N61" s="168">
        <f t="shared" si="4"/>
        <v>0.69790415010138351</v>
      </c>
      <c r="O61" s="62">
        <v>55.11</v>
      </c>
      <c r="P61" s="62">
        <v>6.77</v>
      </c>
      <c r="Q61" s="62">
        <v>129.80000000000001</v>
      </c>
      <c r="R61" s="62">
        <f t="shared" si="5"/>
        <v>136.57000000000002</v>
      </c>
      <c r="S61" s="163">
        <f t="shared" si="6"/>
        <v>2.4781346398112869</v>
      </c>
      <c r="T61" s="62">
        <v>3.0300000000000002</v>
      </c>
      <c r="U61" s="62">
        <v>0.39</v>
      </c>
      <c r="V61" s="62">
        <v>9.18</v>
      </c>
      <c r="W61" s="62">
        <f t="shared" si="7"/>
        <v>9.57</v>
      </c>
      <c r="X61" s="163">
        <f t="shared" si="8"/>
        <v>3.1584158415841581</v>
      </c>
    </row>
    <row r="62" spans="1:24" ht="45" customHeight="1" x14ac:dyDescent="0.5">
      <c r="A62" s="56">
        <v>50</v>
      </c>
      <c r="B62" s="211" t="s">
        <v>209</v>
      </c>
      <c r="C62" s="62">
        <v>339.51093687000002</v>
      </c>
      <c r="D62" s="121">
        <v>281.11727149000001</v>
      </c>
      <c r="E62" s="121">
        <v>15.91012194</v>
      </c>
      <c r="F62" s="121">
        <v>0</v>
      </c>
      <c r="G62" s="62">
        <f t="shared" si="0"/>
        <v>297.02739343000002</v>
      </c>
      <c r="H62" s="163">
        <f t="shared" si="1"/>
        <v>0.87486840974355085</v>
      </c>
      <c r="I62" s="62">
        <f t="shared" si="2"/>
        <v>216.53268783999999</v>
      </c>
      <c r="J62" s="121">
        <v>216.53268783999999</v>
      </c>
      <c r="K62" s="121">
        <v>0</v>
      </c>
      <c r="L62" s="121">
        <v>0</v>
      </c>
      <c r="M62" s="163">
        <f t="shared" si="3"/>
        <v>0.63777824018350004</v>
      </c>
      <c r="N62" s="168">
        <f t="shared" si="4"/>
        <v>0.7289990506920363</v>
      </c>
      <c r="O62" s="62">
        <v>8.59</v>
      </c>
      <c r="P62" s="62">
        <v>1.05</v>
      </c>
      <c r="Q62" s="62">
        <v>14.719999999999999</v>
      </c>
      <c r="R62" s="62">
        <f t="shared" si="5"/>
        <v>15.77</v>
      </c>
      <c r="S62" s="163">
        <f t="shared" si="6"/>
        <v>1.8358556461001163</v>
      </c>
      <c r="T62" s="62">
        <v>0.47</v>
      </c>
      <c r="U62" s="62">
        <v>0.06</v>
      </c>
      <c r="V62" s="62">
        <v>1.2799999999999998</v>
      </c>
      <c r="W62" s="62">
        <f t="shared" si="7"/>
        <v>1.3399999999999999</v>
      </c>
      <c r="X62" s="163">
        <f t="shared" si="8"/>
        <v>2.8510638297872339</v>
      </c>
    </row>
    <row r="63" spans="1:24" ht="45" customHeight="1" x14ac:dyDescent="0.5">
      <c r="A63" s="55">
        <v>51</v>
      </c>
      <c r="B63" s="58" t="s">
        <v>210</v>
      </c>
      <c r="C63" s="62">
        <v>612.72043330999998</v>
      </c>
      <c r="D63" s="121">
        <v>311.13642333000001</v>
      </c>
      <c r="E63" s="121">
        <v>84.802359989999999</v>
      </c>
      <c r="F63" s="121">
        <v>0</v>
      </c>
      <c r="G63" s="62">
        <f t="shared" si="0"/>
        <v>395.93878332000003</v>
      </c>
      <c r="H63" s="163">
        <f t="shared" si="1"/>
        <v>0.64619810568595581</v>
      </c>
      <c r="I63" s="62">
        <f t="shared" si="2"/>
        <v>193.66459432000002</v>
      </c>
      <c r="J63" s="121">
        <v>190.63715092000001</v>
      </c>
      <c r="K63" s="121">
        <v>3.0274434000000001</v>
      </c>
      <c r="L63" s="121">
        <v>0</v>
      </c>
      <c r="M63" s="163">
        <f t="shared" si="3"/>
        <v>0.31607334077924781</v>
      </c>
      <c r="N63" s="168">
        <f t="shared" si="4"/>
        <v>0.48912761891142947</v>
      </c>
      <c r="O63" s="62">
        <v>12</v>
      </c>
      <c r="P63" s="62">
        <v>1.47</v>
      </c>
      <c r="Q63" s="62">
        <v>2.6100000000000003</v>
      </c>
      <c r="R63" s="62">
        <f t="shared" si="5"/>
        <v>4.08</v>
      </c>
      <c r="S63" s="163">
        <f t="shared" si="6"/>
        <v>0.34</v>
      </c>
      <c r="T63" s="62">
        <v>0.65999999999999992</v>
      </c>
      <c r="U63" s="62">
        <v>0.09</v>
      </c>
      <c r="V63" s="62">
        <v>0.15</v>
      </c>
      <c r="W63" s="62">
        <f t="shared" si="7"/>
        <v>0.24</v>
      </c>
      <c r="X63" s="163">
        <f t="shared" si="8"/>
        <v>0.36363636363636365</v>
      </c>
    </row>
    <row r="64" spans="1:24" ht="45" customHeight="1" x14ac:dyDescent="0.5">
      <c r="A64" s="55">
        <v>52</v>
      </c>
      <c r="B64" s="214" t="s">
        <v>211</v>
      </c>
      <c r="C64" s="62">
        <v>540.99256330000003</v>
      </c>
      <c r="D64" s="121">
        <v>134.63155778999999</v>
      </c>
      <c r="E64" s="121">
        <v>86.236347699999996</v>
      </c>
      <c r="F64" s="121">
        <v>86.236347699999996</v>
      </c>
      <c r="G64" s="62">
        <f t="shared" si="0"/>
        <v>307.10425319000001</v>
      </c>
      <c r="H64" s="163">
        <f t="shared" si="1"/>
        <v>0.56766816038411894</v>
      </c>
      <c r="I64" s="62">
        <f t="shared" si="2"/>
        <v>83.934881599999997</v>
      </c>
      <c r="J64" s="121">
        <v>83.934881599999997</v>
      </c>
      <c r="K64" s="121">
        <v>0</v>
      </c>
      <c r="L64" s="121">
        <v>0</v>
      </c>
      <c r="M64" s="163">
        <f t="shared" si="3"/>
        <v>0.15514978817454661</v>
      </c>
      <c r="N64" s="168">
        <f t="shared" si="4"/>
        <v>0.27331071037974508</v>
      </c>
      <c r="O64" s="62">
        <v>8.4499999999999993</v>
      </c>
      <c r="P64" s="62">
        <v>1.03</v>
      </c>
      <c r="Q64" s="62">
        <v>1.1000000000000001</v>
      </c>
      <c r="R64" s="62">
        <f t="shared" si="5"/>
        <v>2.13</v>
      </c>
      <c r="S64" s="163">
        <f t="shared" si="6"/>
        <v>0.25207100591715975</v>
      </c>
      <c r="T64" s="62">
        <v>0.47</v>
      </c>
      <c r="U64" s="62">
        <v>0.06</v>
      </c>
      <c r="V64" s="62">
        <v>0.09</v>
      </c>
      <c r="W64" s="62">
        <f t="shared" si="7"/>
        <v>0.15</v>
      </c>
      <c r="X64" s="163">
        <f t="shared" si="8"/>
        <v>0.31914893617021278</v>
      </c>
    </row>
    <row r="65" spans="1:24" ht="45" customHeight="1" x14ac:dyDescent="0.5">
      <c r="A65" s="55">
        <v>53</v>
      </c>
      <c r="B65" s="171" t="s">
        <v>212</v>
      </c>
      <c r="C65" s="62">
        <v>136.18009544</v>
      </c>
      <c r="D65" s="121">
        <v>64.519499999999994</v>
      </c>
      <c r="E65" s="121">
        <v>71.660595000000001</v>
      </c>
      <c r="F65" s="121">
        <v>0</v>
      </c>
      <c r="G65" s="62">
        <f t="shared" si="0"/>
        <v>136.18009499999999</v>
      </c>
      <c r="H65" s="163">
        <f t="shared" si="1"/>
        <v>0.99999999676898443</v>
      </c>
      <c r="I65" s="62">
        <f t="shared" si="2"/>
        <v>136.18009499999999</v>
      </c>
      <c r="J65" s="121">
        <v>64.519499999999994</v>
      </c>
      <c r="K65" s="121">
        <v>71.660595000000001</v>
      </c>
      <c r="L65" s="121">
        <v>0</v>
      </c>
      <c r="M65" s="163">
        <f t="shared" si="3"/>
        <v>0.99999999676898443</v>
      </c>
      <c r="N65" s="168">
        <f t="shared" si="4"/>
        <v>1</v>
      </c>
      <c r="O65" s="62">
        <v>2.3200000000000003</v>
      </c>
      <c r="P65" s="62">
        <v>0.28000000000000003</v>
      </c>
      <c r="Q65" s="62">
        <v>1.7400000000000002</v>
      </c>
      <c r="R65" s="62">
        <f t="shared" si="5"/>
        <v>2.0200000000000005</v>
      </c>
      <c r="S65" s="163">
        <f t="shared" si="6"/>
        <v>0.87068965517241392</v>
      </c>
      <c r="T65" s="62">
        <v>0.13</v>
      </c>
      <c r="U65" s="62">
        <v>0.02</v>
      </c>
      <c r="V65" s="62">
        <v>0.17</v>
      </c>
      <c r="W65" s="62">
        <f t="shared" si="7"/>
        <v>0.19</v>
      </c>
      <c r="X65" s="163">
        <f t="shared" si="8"/>
        <v>1.4615384615384615</v>
      </c>
    </row>
    <row r="66" spans="1:24" ht="45" customHeight="1" x14ac:dyDescent="0.5">
      <c r="A66" s="55">
        <v>54</v>
      </c>
      <c r="B66" s="58" t="s">
        <v>213</v>
      </c>
      <c r="C66" s="62">
        <v>1963.51979209</v>
      </c>
      <c r="D66" s="121">
        <v>956.64993107999999</v>
      </c>
      <c r="E66" s="121">
        <v>283.19357762999999</v>
      </c>
      <c r="F66" s="121">
        <v>283.19357762999999</v>
      </c>
      <c r="G66" s="62">
        <f t="shared" si="0"/>
        <v>1523.0370863399999</v>
      </c>
      <c r="H66" s="163">
        <f t="shared" si="1"/>
        <v>0.77566678598072913</v>
      </c>
      <c r="I66" s="62">
        <f t="shared" si="2"/>
        <v>849.07690866999997</v>
      </c>
      <c r="J66" s="121">
        <v>817.76233567999998</v>
      </c>
      <c r="K66" s="121">
        <v>31.314572989999998</v>
      </c>
      <c r="L66" s="121">
        <v>0</v>
      </c>
      <c r="M66" s="163">
        <f t="shared" si="3"/>
        <v>0.43242594859012334</v>
      </c>
      <c r="N66" s="168">
        <f t="shared" si="4"/>
        <v>0.55748931939038393</v>
      </c>
      <c r="O66" s="62">
        <v>37.49</v>
      </c>
      <c r="P66" s="62">
        <v>4.5999999999999996</v>
      </c>
      <c r="Q66" s="62">
        <v>14.219999999999999</v>
      </c>
      <c r="R66" s="62">
        <f t="shared" si="5"/>
        <v>18.82</v>
      </c>
      <c r="S66" s="163">
        <f t="shared" si="6"/>
        <v>0.50200053347559348</v>
      </c>
      <c r="T66" s="62">
        <v>2.0700000000000003</v>
      </c>
      <c r="U66" s="62">
        <v>0.27</v>
      </c>
      <c r="V66" s="62">
        <v>1.04</v>
      </c>
      <c r="W66" s="62">
        <f t="shared" si="7"/>
        <v>1.31</v>
      </c>
      <c r="X66" s="163">
        <f t="shared" si="8"/>
        <v>0.63285024154589364</v>
      </c>
    </row>
    <row r="67" spans="1:24" ht="45" customHeight="1" x14ac:dyDescent="0.5">
      <c r="A67" s="55">
        <v>55</v>
      </c>
      <c r="B67" s="172" t="s">
        <v>214</v>
      </c>
      <c r="C67" s="62">
        <v>816.73485556000003</v>
      </c>
      <c r="D67" s="121">
        <v>402.80877038</v>
      </c>
      <c r="E67" s="121">
        <v>117.42622013</v>
      </c>
      <c r="F67" s="121">
        <v>117.43546877999999</v>
      </c>
      <c r="G67" s="62">
        <f t="shared" si="0"/>
        <v>637.67045928999994</v>
      </c>
      <c r="H67" s="163">
        <f t="shared" si="1"/>
        <v>0.7807557801029279</v>
      </c>
      <c r="I67" s="62">
        <f t="shared" si="2"/>
        <v>289.97948327</v>
      </c>
      <c r="J67" s="121">
        <v>289.97948327</v>
      </c>
      <c r="K67" s="121">
        <v>0</v>
      </c>
      <c r="L67" s="121">
        <v>0</v>
      </c>
      <c r="M67" s="163">
        <f t="shared" si="3"/>
        <v>0.35504727304820793</v>
      </c>
      <c r="N67" s="168">
        <f t="shared" si="4"/>
        <v>0.45474818387050775</v>
      </c>
      <c r="O67" s="62">
        <v>16.78</v>
      </c>
      <c r="P67" s="62">
        <v>2.06</v>
      </c>
      <c r="Q67" s="62">
        <v>11.04</v>
      </c>
      <c r="R67" s="62">
        <f t="shared" si="5"/>
        <v>13.1</v>
      </c>
      <c r="S67" s="163">
        <f t="shared" si="6"/>
        <v>0.78069129916567337</v>
      </c>
      <c r="T67" s="62">
        <v>0.92</v>
      </c>
      <c r="U67" s="62">
        <v>0.12</v>
      </c>
      <c r="V67" s="62">
        <v>0.74999999999999989</v>
      </c>
      <c r="W67" s="62">
        <f t="shared" si="7"/>
        <v>0.86999999999999988</v>
      </c>
      <c r="X67" s="163">
        <f t="shared" si="8"/>
        <v>0.94565217391304335</v>
      </c>
    </row>
    <row r="68" spans="1:24" ht="45" customHeight="1" x14ac:dyDescent="0.5">
      <c r="A68" s="55">
        <v>56</v>
      </c>
      <c r="B68" s="58" t="s">
        <v>215</v>
      </c>
      <c r="C68" s="62">
        <v>611.11035017999995</v>
      </c>
      <c r="D68" s="121">
        <v>241.86388919000001</v>
      </c>
      <c r="E68" s="121">
        <v>97.964295050000004</v>
      </c>
      <c r="F68" s="121">
        <v>51.634238959999998</v>
      </c>
      <c r="G68" s="61">
        <f t="shared" si="0"/>
        <v>391.46242320000005</v>
      </c>
      <c r="H68" s="163">
        <f t="shared" si="1"/>
        <v>0.64057567194647658</v>
      </c>
      <c r="I68" s="62">
        <f t="shared" si="2"/>
        <v>296.13472681000002</v>
      </c>
      <c r="J68" s="121">
        <v>239.67164295000001</v>
      </c>
      <c r="K68" s="121">
        <v>56.463083859999998</v>
      </c>
      <c r="L68" s="121">
        <v>0</v>
      </c>
      <c r="M68" s="163">
        <f t="shared" si="3"/>
        <v>0.48458470180185098</v>
      </c>
      <c r="N68" s="168">
        <f t="shared" si="4"/>
        <v>0.75648314949172879</v>
      </c>
      <c r="O68" s="62">
        <v>9.07</v>
      </c>
      <c r="P68" s="62">
        <v>1.1100000000000001</v>
      </c>
      <c r="Q68" s="62">
        <v>6.57</v>
      </c>
      <c r="R68" s="62">
        <f t="shared" si="5"/>
        <v>7.6800000000000006</v>
      </c>
      <c r="S68" s="163">
        <f t="shared" si="6"/>
        <v>0.84674751929437708</v>
      </c>
      <c r="T68" s="62">
        <v>0.49</v>
      </c>
      <c r="U68" s="62">
        <v>0.06</v>
      </c>
      <c r="V68" s="62">
        <v>0.44</v>
      </c>
      <c r="W68" s="62">
        <f t="shared" si="7"/>
        <v>0.5</v>
      </c>
      <c r="X68" s="163">
        <f t="shared" si="8"/>
        <v>1.0204081632653061</v>
      </c>
    </row>
    <row r="69" spans="1:24" ht="45" customHeight="1" x14ac:dyDescent="0.5">
      <c r="A69" s="55">
        <v>57</v>
      </c>
      <c r="B69" s="58" t="s">
        <v>216</v>
      </c>
      <c r="C69" s="62">
        <v>265.02536859000003</v>
      </c>
      <c r="D69" s="121">
        <v>132.35530779999999</v>
      </c>
      <c r="E69" s="121">
        <v>36.66653058</v>
      </c>
      <c r="F69" s="121">
        <v>0</v>
      </c>
      <c r="G69" s="62">
        <f t="shared" si="0"/>
        <v>169.02183837999999</v>
      </c>
      <c r="H69" s="163">
        <f t="shared" si="1"/>
        <v>0.63775720520355328</v>
      </c>
      <c r="I69" s="62">
        <f t="shared" si="2"/>
        <v>130.65482188999999</v>
      </c>
      <c r="J69" s="121">
        <v>124.67074863000001</v>
      </c>
      <c r="K69" s="121">
        <v>5.9840732599999997</v>
      </c>
      <c r="L69" s="121">
        <v>0</v>
      </c>
      <c r="M69" s="163">
        <f t="shared" si="3"/>
        <v>0.49298986955518898</v>
      </c>
      <c r="N69" s="168">
        <f t="shared" si="4"/>
        <v>0.77300556627634054</v>
      </c>
      <c r="O69" s="62">
        <v>5.24</v>
      </c>
      <c r="P69" s="62">
        <v>0.65</v>
      </c>
      <c r="Q69" s="62">
        <v>6.57</v>
      </c>
      <c r="R69" s="62">
        <f t="shared" si="5"/>
        <v>7.2200000000000006</v>
      </c>
      <c r="S69" s="163">
        <f t="shared" si="6"/>
        <v>1.3778625954198473</v>
      </c>
      <c r="T69" s="62">
        <v>0.28999999999999998</v>
      </c>
      <c r="U69" s="62">
        <v>0.04</v>
      </c>
      <c r="V69" s="62">
        <v>0.54</v>
      </c>
      <c r="W69" s="62">
        <f t="shared" si="7"/>
        <v>0.58000000000000007</v>
      </c>
      <c r="X69" s="163">
        <f t="shared" si="8"/>
        <v>2.0000000000000004</v>
      </c>
    </row>
    <row r="70" spans="1:24" ht="45" customHeight="1" x14ac:dyDescent="0.5">
      <c r="A70" s="55">
        <v>58</v>
      </c>
      <c r="B70" s="171" t="s">
        <v>217</v>
      </c>
      <c r="C70" s="62">
        <v>93.259156390000001</v>
      </c>
      <c r="D70" s="121">
        <v>79.160708420000006</v>
      </c>
      <c r="E70" s="121">
        <v>0</v>
      </c>
      <c r="F70" s="121">
        <v>0</v>
      </c>
      <c r="G70" s="62">
        <f t="shared" si="0"/>
        <v>79.160708420000006</v>
      </c>
      <c r="H70" s="163">
        <f t="shared" si="1"/>
        <v>0.84882505358463933</v>
      </c>
      <c r="I70" s="62">
        <f t="shared" si="2"/>
        <v>72.461265800000007</v>
      </c>
      <c r="J70" s="121">
        <v>72.461265800000007</v>
      </c>
      <c r="K70" s="121">
        <v>0</v>
      </c>
      <c r="L70" s="121">
        <v>0</v>
      </c>
      <c r="M70" s="163">
        <f t="shared" si="3"/>
        <v>0.77698821869001899</v>
      </c>
      <c r="N70" s="168">
        <f t="shared" si="4"/>
        <v>0.91536909214537321</v>
      </c>
      <c r="O70" s="62">
        <v>3.5</v>
      </c>
      <c r="P70" s="62">
        <v>0.43</v>
      </c>
      <c r="Q70" s="62">
        <v>2.2599999999999998</v>
      </c>
      <c r="R70" s="62">
        <f t="shared" si="5"/>
        <v>2.69</v>
      </c>
      <c r="S70" s="163">
        <f t="shared" si="6"/>
        <v>0.76857142857142857</v>
      </c>
      <c r="T70" s="62">
        <v>0.2</v>
      </c>
      <c r="U70" s="62">
        <v>0.03</v>
      </c>
      <c r="V70" s="62">
        <v>0.14000000000000001</v>
      </c>
      <c r="W70" s="62">
        <f t="shared" si="7"/>
        <v>0.17</v>
      </c>
      <c r="X70" s="163">
        <f t="shared" si="8"/>
        <v>0.85</v>
      </c>
    </row>
    <row r="71" spans="1:24" ht="45" customHeight="1" x14ac:dyDescent="0.5">
      <c r="A71" s="57"/>
      <c r="B71" s="59" t="s">
        <v>218</v>
      </c>
      <c r="C71" s="61">
        <v>6020.3409678399994</v>
      </c>
      <c r="D71" s="119">
        <f t="shared" ref="D71:F71" si="13">SUM(D72:D77)</f>
        <v>2991.4278172099998</v>
      </c>
      <c r="E71" s="119">
        <f t="shared" si="13"/>
        <v>1306.9537227400003</v>
      </c>
      <c r="F71" s="119">
        <f t="shared" si="13"/>
        <v>726.92309460000013</v>
      </c>
      <c r="G71" s="62">
        <f t="shared" si="0"/>
        <v>5025.3046345499997</v>
      </c>
      <c r="H71" s="162">
        <f t="shared" si="1"/>
        <v>0.83472093381332146</v>
      </c>
      <c r="I71" s="61">
        <f t="shared" si="2"/>
        <v>3112.8677677699998</v>
      </c>
      <c r="J71" s="119">
        <f t="shared" ref="J71:L71" si="14">SUM(J72:J77)</f>
        <v>2606.7579570399998</v>
      </c>
      <c r="K71" s="119">
        <f t="shared" si="14"/>
        <v>506.10981072999994</v>
      </c>
      <c r="L71" s="119">
        <f t="shared" si="14"/>
        <v>0</v>
      </c>
      <c r="M71" s="162">
        <f t="shared" si="3"/>
        <v>0.51705838330396858</v>
      </c>
      <c r="N71" s="168">
        <f t="shared" si="4"/>
        <v>0.61943861997308491</v>
      </c>
      <c r="O71" s="61">
        <v>182.28999999999996</v>
      </c>
      <c r="P71" s="61">
        <v>22.389999999999997</v>
      </c>
      <c r="Q71" s="61">
        <v>394.11</v>
      </c>
      <c r="R71" s="61">
        <f t="shared" si="5"/>
        <v>416.5</v>
      </c>
      <c r="S71" s="162">
        <f t="shared" si="6"/>
        <v>2.2848208897909927</v>
      </c>
      <c r="T71" s="61">
        <v>10.040000000000001</v>
      </c>
      <c r="U71" s="61">
        <v>1.3</v>
      </c>
      <c r="V71" s="61">
        <v>26.159999999999997</v>
      </c>
      <c r="W71" s="61">
        <f t="shared" si="7"/>
        <v>27.459999999999997</v>
      </c>
      <c r="X71" s="162">
        <f t="shared" si="8"/>
        <v>2.7350597609561746</v>
      </c>
    </row>
    <row r="72" spans="1:24" ht="45" customHeight="1" x14ac:dyDescent="0.5">
      <c r="A72" s="55">
        <v>59</v>
      </c>
      <c r="B72" s="172" t="s">
        <v>219</v>
      </c>
      <c r="C72" s="62">
        <v>302.91352108000001</v>
      </c>
      <c r="D72" s="121">
        <v>169.26297543999999</v>
      </c>
      <c r="E72" s="121">
        <v>60.309860350000001</v>
      </c>
      <c r="F72" s="121">
        <v>36.899616330000001</v>
      </c>
      <c r="G72" s="62">
        <f t="shared" si="0"/>
        <v>266.47245212000001</v>
      </c>
      <c r="H72" s="163">
        <f t="shared" si="1"/>
        <v>0.87969811043734869</v>
      </c>
      <c r="I72" s="62">
        <f t="shared" si="2"/>
        <v>141.00301145</v>
      </c>
      <c r="J72" s="121">
        <v>130.96979256</v>
      </c>
      <c r="K72" s="121">
        <v>10.033218890000001</v>
      </c>
      <c r="L72" s="121">
        <v>0</v>
      </c>
      <c r="M72" s="163">
        <f t="shared" si="3"/>
        <v>0.46548932826528022</v>
      </c>
      <c r="N72" s="168">
        <f t="shared" si="4"/>
        <v>0.52914667286696637</v>
      </c>
      <c r="O72" s="62">
        <v>6.9399999999999995</v>
      </c>
      <c r="P72" s="62">
        <v>0.85</v>
      </c>
      <c r="Q72" s="62">
        <v>2.0700000000000003</v>
      </c>
      <c r="R72" s="62">
        <f t="shared" si="5"/>
        <v>2.9200000000000004</v>
      </c>
      <c r="S72" s="163">
        <f t="shared" si="6"/>
        <v>0.42074927953890501</v>
      </c>
      <c r="T72" s="62">
        <v>0.38</v>
      </c>
      <c r="U72" s="62">
        <v>0.05</v>
      </c>
      <c r="V72" s="62">
        <v>0.13999999999999999</v>
      </c>
      <c r="W72" s="62">
        <f t="shared" si="7"/>
        <v>0.19</v>
      </c>
      <c r="X72" s="163">
        <f t="shared" si="8"/>
        <v>0.5</v>
      </c>
    </row>
    <row r="73" spans="1:24" ht="45" customHeight="1" x14ac:dyDescent="0.5">
      <c r="A73" s="56">
        <v>60</v>
      </c>
      <c r="B73" s="211" t="s">
        <v>220</v>
      </c>
      <c r="C73" s="62">
        <v>2531.5033618299999</v>
      </c>
      <c r="D73" s="121">
        <v>1449.7808574999999</v>
      </c>
      <c r="E73" s="121">
        <v>603.86616700000002</v>
      </c>
      <c r="F73" s="121">
        <v>315.61888854</v>
      </c>
      <c r="G73" s="62">
        <f t="shared" si="0"/>
        <v>2369.2659130400002</v>
      </c>
      <c r="H73" s="163">
        <f t="shared" si="1"/>
        <v>0.93591260780601149</v>
      </c>
      <c r="I73" s="62">
        <f t="shared" si="2"/>
        <v>1521.53940309</v>
      </c>
      <c r="J73" s="121">
        <v>1269.8296691999999</v>
      </c>
      <c r="K73" s="121">
        <v>251.70973389</v>
      </c>
      <c r="L73" s="121">
        <v>0</v>
      </c>
      <c r="M73" s="163">
        <f t="shared" si="3"/>
        <v>0.60104182598836975</v>
      </c>
      <c r="N73" s="168">
        <f t="shared" si="4"/>
        <v>0.64219866360957178</v>
      </c>
      <c r="O73" s="62">
        <v>42.08</v>
      </c>
      <c r="P73" s="62">
        <v>5.17</v>
      </c>
      <c r="Q73" s="62">
        <v>36.85</v>
      </c>
      <c r="R73" s="62">
        <f t="shared" si="5"/>
        <v>42.02</v>
      </c>
      <c r="S73" s="163">
        <f t="shared" si="6"/>
        <v>0.99857414448669213</v>
      </c>
      <c r="T73" s="62">
        <v>2.3199999999999998</v>
      </c>
      <c r="U73" s="62">
        <v>0.3</v>
      </c>
      <c r="V73" s="62">
        <v>2.06</v>
      </c>
      <c r="W73" s="62">
        <f t="shared" si="7"/>
        <v>2.36</v>
      </c>
      <c r="X73" s="163">
        <f t="shared" si="8"/>
        <v>1.0172413793103448</v>
      </c>
    </row>
    <row r="74" spans="1:24" ht="45" customHeight="1" x14ac:dyDescent="0.5">
      <c r="A74" s="56">
        <v>61</v>
      </c>
      <c r="B74" s="212" t="s">
        <v>221</v>
      </c>
      <c r="C74" s="62">
        <v>316.94925209000002</v>
      </c>
      <c r="D74" s="121">
        <v>227.36562311</v>
      </c>
      <c r="E74" s="121">
        <v>52.163428359999997</v>
      </c>
      <c r="F74" s="121">
        <v>0</v>
      </c>
      <c r="G74" s="62">
        <f t="shared" si="0"/>
        <v>279.52905147000001</v>
      </c>
      <c r="H74" s="163">
        <f t="shared" si="1"/>
        <v>0.88193630250506394</v>
      </c>
      <c r="I74" s="62">
        <f t="shared" si="2"/>
        <v>263.71421968000004</v>
      </c>
      <c r="J74" s="121">
        <v>226.88580791000001</v>
      </c>
      <c r="K74" s="121">
        <v>36.828411770000002</v>
      </c>
      <c r="L74" s="121">
        <v>0</v>
      </c>
      <c r="M74" s="163">
        <f t="shared" si="3"/>
        <v>0.83203925530992107</v>
      </c>
      <c r="N74" s="168">
        <f t="shared" si="4"/>
        <v>0.9434232981980506</v>
      </c>
      <c r="O74" s="62">
        <v>22.72</v>
      </c>
      <c r="P74" s="62">
        <v>2.79</v>
      </c>
      <c r="Q74" s="62">
        <v>55.600000000000009</v>
      </c>
      <c r="R74" s="62">
        <f t="shared" si="5"/>
        <v>58.390000000000008</v>
      </c>
      <c r="S74" s="163">
        <f t="shared" si="6"/>
        <v>2.5699823943661975</v>
      </c>
      <c r="T74" s="62">
        <v>1.25</v>
      </c>
      <c r="U74" s="62">
        <v>0.16</v>
      </c>
      <c r="V74" s="62">
        <v>3.49</v>
      </c>
      <c r="W74" s="62">
        <f t="shared" si="7"/>
        <v>3.6500000000000004</v>
      </c>
      <c r="X74" s="163">
        <f t="shared" si="8"/>
        <v>2.9200000000000004</v>
      </c>
    </row>
    <row r="75" spans="1:24" ht="45" customHeight="1" x14ac:dyDescent="0.5">
      <c r="A75" s="56">
        <v>62</v>
      </c>
      <c r="B75" s="58" t="s">
        <v>222</v>
      </c>
      <c r="C75" s="62">
        <v>1439.7939452000001</v>
      </c>
      <c r="D75" s="121">
        <v>319.05327550999999</v>
      </c>
      <c r="E75" s="121">
        <v>214.82512356000001</v>
      </c>
      <c r="F75" s="121">
        <v>214.82512356000001</v>
      </c>
      <c r="G75" s="61">
        <f t="shared" ref="G75:G100" si="15">D75+E75+F75</f>
        <v>748.70352262999995</v>
      </c>
      <c r="H75" s="163">
        <f t="shared" ref="H75:H100" si="16">G75/C75</f>
        <v>0.52000741156471419</v>
      </c>
      <c r="I75" s="62">
        <f t="shared" ref="I75:I100" si="17">J75+K75+L75</f>
        <v>230.54839453</v>
      </c>
      <c r="J75" s="121">
        <v>216.85497727000001</v>
      </c>
      <c r="K75" s="121">
        <v>13.69341726</v>
      </c>
      <c r="L75" s="121">
        <v>0</v>
      </c>
      <c r="M75" s="163">
        <f t="shared" ref="M75:M100" si="18">I75/C75</f>
        <v>0.16012596475947452</v>
      </c>
      <c r="N75" s="168">
        <f t="shared" ref="N75:N100" si="19">I75/G75</f>
        <v>0.30793015868303075</v>
      </c>
      <c r="O75" s="62">
        <v>46.09</v>
      </c>
      <c r="P75" s="62">
        <v>5.66</v>
      </c>
      <c r="Q75" s="62">
        <v>149.09</v>
      </c>
      <c r="R75" s="62">
        <f t="shared" ref="R75:R100" si="20">P75+Q75</f>
        <v>154.75</v>
      </c>
      <c r="S75" s="163">
        <f t="shared" ref="S75:S100" si="21">R75/O75</f>
        <v>3.3575612931221519</v>
      </c>
      <c r="T75" s="62">
        <v>2.54</v>
      </c>
      <c r="U75" s="62">
        <v>0.33</v>
      </c>
      <c r="V75" s="62">
        <v>10.040000000000001</v>
      </c>
      <c r="W75" s="62">
        <f t="shared" ref="W75:W100" si="22">U75+V75</f>
        <v>10.370000000000001</v>
      </c>
      <c r="X75" s="163">
        <f t="shared" ref="X75:X100" si="23">W75/T75</f>
        <v>4.0826771653543314</v>
      </c>
    </row>
    <row r="76" spans="1:24" ht="45" customHeight="1" x14ac:dyDescent="0.5">
      <c r="A76" s="56">
        <v>63</v>
      </c>
      <c r="B76" s="211" t="s">
        <v>223</v>
      </c>
      <c r="C76" s="62">
        <v>1045.01548637</v>
      </c>
      <c r="D76" s="121">
        <v>582.82766962000005</v>
      </c>
      <c r="E76" s="121">
        <v>318.40220046000002</v>
      </c>
      <c r="F76" s="121">
        <v>136.45808590999999</v>
      </c>
      <c r="G76" s="62">
        <f t="shared" si="15"/>
        <v>1037.6879559900001</v>
      </c>
      <c r="H76" s="163">
        <f t="shared" si="16"/>
        <v>0.99298811311834911</v>
      </c>
      <c r="I76" s="62">
        <f t="shared" si="17"/>
        <v>704.11296425</v>
      </c>
      <c r="J76" s="121">
        <v>567.65487833999998</v>
      </c>
      <c r="K76" s="121">
        <v>136.45808590999999</v>
      </c>
      <c r="L76" s="121">
        <v>0</v>
      </c>
      <c r="M76" s="163">
        <f t="shared" si="18"/>
        <v>0.67378232517474923</v>
      </c>
      <c r="N76" s="168">
        <f t="shared" si="19"/>
        <v>0.67854017210621398</v>
      </c>
      <c r="O76" s="62">
        <v>22.47</v>
      </c>
      <c r="P76" s="62">
        <v>2.76</v>
      </c>
      <c r="Q76" s="62">
        <v>31.46</v>
      </c>
      <c r="R76" s="62">
        <f t="shared" si="20"/>
        <v>34.22</v>
      </c>
      <c r="S76" s="163">
        <f t="shared" si="21"/>
        <v>1.522919448153093</v>
      </c>
      <c r="T76" s="62">
        <v>1.24</v>
      </c>
      <c r="U76" s="62">
        <v>0.16</v>
      </c>
      <c r="V76" s="62">
        <v>2.09</v>
      </c>
      <c r="W76" s="62">
        <f t="shared" si="22"/>
        <v>2.25</v>
      </c>
      <c r="X76" s="163">
        <f t="shared" si="23"/>
        <v>1.814516129032258</v>
      </c>
    </row>
    <row r="77" spans="1:24" ht="45" customHeight="1" x14ac:dyDescent="0.5">
      <c r="A77" s="56">
        <v>64</v>
      </c>
      <c r="B77" s="212" t="s">
        <v>224</v>
      </c>
      <c r="C77" s="62">
        <v>384.16540127000002</v>
      </c>
      <c r="D77" s="121">
        <v>243.13741603</v>
      </c>
      <c r="E77" s="121">
        <v>57.386943010000003</v>
      </c>
      <c r="F77" s="121">
        <v>23.121380259999999</v>
      </c>
      <c r="G77" s="62">
        <f t="shared" si="15"/>
        <v>323.6457393</v>
      </c>
      <c r="H77" s="163">
        <f t="shared" si="16"/>
        <v>0.84246456924561652</v>
      </c>
      <c r="I77" s="62">
        <f t="shared" si="17"/>
        <v>251.94977477</v>
      </c>
      <c r="J77" s="121">
        <v>194.56283175999999</v>
      </c>
      <c r="K77" s="121">
        <v>57.386943010000003</v>
      </c>
      <c r="L77" s="121">
        <v>0</v>
      </c>
      <c r="M77" s="163">
        <f t="shared" si="18"/>
        <v>0.65583671495946116</v>
      </c>
      <c r="N77" s="168">
        <f t="shared" si="19"/>
        <v>0.77847394288252258</v>
      </c>
      <c r="O77" s="62">
        <v>41.989999999999995</v>
      </c>
      <c r="P77" s="62">
        <v>5.16</v>
      </c>
      <c r="Q77" s="62">
        <v>119.03999999999999</v>
      </c>
      <c r="R77" s="62">
        <f t="shared" si="20"/>
        <v>124.19999999999999</v>
      </c>
      <c r="S77" s="163">
        <f t="shared" si="21"/>
        <v>2.9578471064539178</v>
      </c>
      <c r="T77" s="62">
        <v>2.3099999999999996</v>
      </c>
      <c r="U77" s="62">
        <v>0.3</v>
      </c>
      <c r="V77" s="62">
        <v>8.34</v>
      </c>
      <c r="W77" s="62">
        <f t="shared" si="22"/>
        <v>8.64</v>
      </c>
      <c r="X77" s="163">
        <f t="shared" si="23"/>
        <v>3.7402597402597411</v>
      </c>
    </row>
    <row r="78" spans="1:24" ht="45" customHeight="1" x14ac:dyDescent="0.5">
      <c r="A78" s="57"/>
      <c r="B78" s="59" t="s">
        <v>225</v>
      </c>
      <c r="C78" s="61">
        <v>10952.425079339999</v>
      </c>
      <c r="D78" s="119">
        <f t="shared" ref="D78:F78" si="24">SUM(D79:D88)</f>
        <v>4750.2846885899999</v>
      </c>
      <c r="E78" s="119">
        <f t="shared" si="24"/>
        <v>2231.0248310900001</v>
      </c>
      <c r="F78" s="119">
        <f t="shared" si="24"/>
        <v>304.92426524000001</v>
      </c>
      <c r="G78" s="62">
        <f t="shared" si="15"/>
        <v>7286.2337849200003</v>
      </c>
      <c r="H78" s="162">
        <f t="shared" si="16"/>
        <v>0.6652621435105105</v>
      </c>
      <c r="I78" s="61">
        <f t="shared" si="17"/>
        <v>5602.60202751</v>
      </c>
      <c r="J78" s="119">
        <f t="shared" ref="J78:L78" si="25">SUM(J79:J88)</f>
        <v>4491.9459575700002</v>
      </c>
      <c r="K78" s="119">
        <f t="shared" si="25"/>
        <v>1110.6560699400002</v>
      </c>
      <c r="L78" s="119">
        <f t="shared" si="25"/>
        <v>0</v>
      </c>
      <c r="M78" s="162">
        <f t="shared" si="18"/>
        <v>0.51153986326538903</v>
      </c>
      <c r="N78" s="168">
        <f t="shared" si="19"/>
        <v>0.76892976438739324</v>
      </c>
      <c r="O78" s="61">
        <v>170.26</v>
      </c>
      <c r="P78" s="61">
        <v>20.919999999999998</v>
      </c>
      <c r="Q78" s="61">
        <v>175.08999999999997</v>
      </c>
      <c r="R78" s="61">
        <f t="shared" si="20"/>
        <v>196.00999999999996</v>
      </c>
      <c r="S78" s="162">
        <f t="shared" si="21"/>
        <v>1.1512392810994947</v>
      </c>
      <c r="T78" s="61">
        <v>9.391</v>
      </c>
      <c r="U78" s="61">
        <v>1.2210000000000001</v>
      </c>
      <c r="V78" s="61">
        <v>10.092000000000001</v>
      </c>
      <c r="W78" s="61">
        <f t="shared" si="22"/>
        <v>11.313000000000001</v>
      </c>
      <c r="X78" s="162">
        <f t="shared" si="23"/>
        <v>1.2046640400383346</v>
      </c>
    </row>
    <row r="79" spans="1:24" ht="45" customHeight="1" x14ac:dyDescent="0.5">
      <c r="A79" s="56">
        <v>65</v>
      </c>
      <c r="B79" s="58" t="s">
        <v>226</v>
      </c>
      <c r="C79" s="62">
        <v>710.34565368999995</v>
      </c>
      <c r="D79" s="121">
        <v>268.21828555000002</v>
      </c>
      <c r="E79" s="121">
        <v>201.15442315000001</v>
      </c>
      <c r="F79" s="121">
        <v>0</v>
      </c>
      <c r="G79" s="62">
        <f t="shared" si="15"/>
        <v>469.37270870000003</v>
      </c>
      <c r="H79" s="163">
        <f t="shared" si="16"/>
        <v>0.66076663700519767</v>
      </c>
      <c r="I79" s="62">
        <f t="shared" si="17"/>
        <v>432.46164926999995</v>
      </c>
      <c r="J79" s="121">
        <v>264.82355969999998</v>
      </c>
      <c r="K79" s="121">
        <v>167.63808957000001</v>
      </c>
      <c r="L79" s="121">
        <v>0</v>
      </c>
      <c r="M79" s="163">
        <f t="shared" si="18"/>
        <v>0.60880452639290639</v>
      </c>
      <c r="N79" s="168">
        <f t="shared" si="19"/>
        <v>0.92136087432047142</v>
      </c>
      <c r="O79" s="62">
        <v>14.33</v>
      </c>
      <c r="P79" s="62">
        <v>1.76</v>
      </c>
      <c r="Q79" s="62">
        <v>16.989999999999998</v>
      </c>
      <c r="R79" s="62">
        <f t="shared" si="20"/>
        <v>18.75</v>
      </c>
      <c r="S79" s="163">
        <f t="shared" si="21"/>
        <v>1.3084438241451499</v>
      </c>
      <c r="T79" s="62">
        <v>0.78999999999999992</v>
      </c>
      <c r="U79" s="62">
        <v>0.1</v>
      </c>
      <c r="V79" s="62">
        <v>1.1299999999999999</v>
      </c>
      <c r="W79" s="62">
        <f t="shared" si="22"/>
        <v>1.23</v>
      </c>
      <c r="X79" s="163">
        <f t="shared" si="23"/>
        <v>1.5569620253164558</v>
      </c>
    </row>
    <row r="80" spans="1:24" ht="45" customHeight="1" x14ac:dyDescent="0.5">
      <c r="A80" s="55">
        <v>66</v>
      </c>
      <c r="B80" s="58" t="s">
        <v>227</v>
      </c>
      <c r="C80" s="62">
        <v>2345.9722330200002</v>
      </c>
      <c r="D80" s="121">
        <v>797.78594143999999</v>
      </c>
      <c r="E80" s="121">
        <v>454.05345991000002</v>
      </c>
      <c r="F80" s="121">
        <v>151.35115329999999</v>
      </c>
      <c r="G80" s="62">
        <f t="shared" si="15"/>
        <v>1403.1905546500002</v>
      </c>
      <c r="H80" s="163">
        <f t="shared" si="16"/>
        <v>0.59812752039424399</v>
      </c>
      <c r="I80" s="62">
        <f t="shared" si="17"/>
        <v>797.39201786000001</v>
      </c>
      <c r="J80" s="121">
        <v>789.79610652999997</v>
      </c>
      <c r="K80" s="121">
        <v>7.5959113299999999</v>
      </c>
      <c r="L80" s="121">
        <v>0</v>
      </c>
      <c r="M80" s="163">
        <f t="shared" si="18"/>
        <v>0.33989831875951365</v>
      </c>
      <c r="N80" s="168">
        <f t="shared" si="19"/>
        <v>0.56827065662432041</v>
      </c>
      <c r="O80" s="62">
        <v>26.520000000000003</v>
      </c>
      <c r="P80" s="62">
        <v>3.26</v>
      </c>
      <c r="Q80" s="62">
        <v>38.9</v>
      </c>
      <c r="R80" s="62">
        <f t="shared" si="20"/>
        <v>42.16</v>
      </c>
      <c r="S80" s="163">
        <f t="shared" si="21"/>
        <v>1.5897435897435894</v>
      </c>
      <c r="T80" s="62">
        <v>1.46</v>
      </c>
      <c r="U80" s="62">
        <v>0.19</v>
      </c>
      <c r="V80" s="62">
        <v>2.2599999999999998</v>
      </c>
      <c r="W80" s="62">
        <f t="shared" si="22"/>
        <v>2.4499999999999997</v>
      </c>
      <c r="X80" s="163">
        <f t="shared" si="23"/>
        <v>1.6780821917808217</v>
      </c>
    </row>
    <row r="81" spans="1:24" ht="45" customHeight="1" x14ac:dyDescent="0.5">
      <c r="A81" s="56">
        <v>67</v>
      </c>
      <c r="B81" s="171" t="s">
        <v>228</v>
      </c>
      <c r="C81" s="62">
        <v>2961.5693649099999</v>
      </c>
      <c r="D81" s="121">
        <v>1328.1777830000001</v>
      </c>
      <c r="E81" s="121">
        <v>749.44679886999995</v>
      </c>
      <c r="F81" s="121">
        <v>0</v>
      </c>
      <c r="G81" s="62">
        <f t="shared" si="15"/>
        <v>2077.6245818699999</v>
      </c>
      <c r="H81" s="163">
        <f t="shared" si="16"/>
        <v>0.70152825271851693</v>
      </c>
      <c r="I81" s="62">
        <f t="shared" si="17"/>
        <v>1995.37180046</v>
      </c>
      <c r="J81" s="121">
        <v>1328.1777830000001</v>
      </c>
      <c r="K81" s="121">
        <v>667.19401746000005</v>
      </c>
      <c r="L81" s="121">
        <v>0</v>
      </c>
      <c r="M81" s="163">
        <f t="shared" si="18"/>
        <v>0.67375487608092477</v>
      </c>
      <c r="N81" s="168">
        <f t="shared" si="19"/>
        <v>0.96041018087302044</v>
      </c>
      <c r="O81" s="62">
        <v>52.33</v>
      </c>
      <c r="P81" s="62">
        <v>6.43</v>
      </c>
      <c r="Q81" s="62">
        <v>56.11</v>
      </c>
      <c r="R81" s="62">
        <f t="shared" si="20"/>
        <v>62.54</v>
      </c>
      <c r="S81" s="163">
        <f t="shared" si="21"/>
        <v>1.1951079686604242</v>
      </c>
      <c r="T81" s="62">
        <v>2.88</v>
      </c>
      <c r="U81" s="62">
        <v>0.37</v>
      </c>
      <c r="V81" s="62">
        <v>2.86</v>
      </c>
      <c r="W81" s="62">
        <f t="shared" si="22"/>
        <v>3.23</v>
      </c>
      <c r="X81" s="163">
        <f t="shared" si="23"/>
        <v>1.1215277777777779</v>
      </c>
    </row>
    <row r="82" spans="1:24" ht="45" customHeight="1" x14ac:dyDescent="0.5">
      <c r="A82" s="56">
        <v>68</v>
      </c>
      <c r="B82" s="171" t="s">
        <v>229</v>
      </c>
      <c r="C82" s="62">
        <v>2439.69827764</v>
      </c>
      <c r="D82" s="121">
        <v>1161.8356642799999</v>
      </c>
      <c r="E82" s="121">
        <v>343.50683328999997</v>
      </c>
      <c r="F82" s="121">
        <v>0</v>
      </c>
      <c r="G82" s="62">
        <f t="shared" si="15"/>
        <v>1505.34249757</v>
      </c>
      <c r="H82" s="163">
        <f t="shared" si="16"/>
        <v>0.61701994519837389</v>
      </c>
      <c r="I82" s="62">
        <f t="shared" si="17"/>
        <v>1159.1918875900001</v>
      </c>
      <c r="J82" s="121">
        <v>990.95090335999998</v>
      </c>
      <c r="K82" s="121">
        <v>168.24098423000001</v>
      </c>
      <c r="L82" s="121">
        <v>0</v>
      </c>
      <c r="M82" s="163">
        <f t="shared" si="18"/>
        <v>0.47513739637973773</v>
      </c>
      <c r="N82" s="168">
        <f t="shared" si="19"/>
        <v>0.77005192470233608</v>
      </c>
      <c r="O82" s="62">
        <v>37.47</v>
      </c>
      <c r="P82" s="62">
        <v>4.5999999999999996</v>
      </c>
      <c r="Q82" s="62">
        <v>22.99</v>
      </c>
      <c r="R82" s="62">
        <f t="shared" si="20"/>
        <v>27.589999999999996</v>
      </c>
      <c r="S82" s="163">
        <f t="shared" si="21"/>
        <v>0.73632239124633037</v>
      </c>
      <c r="T82" s="62">
        <v>2.0700000000000003</v>
      </c>
      <c r="U82" s="62">
        <v>0.27</v>
      </c>
      <c r="V82" s="62">
        <v>1.2</v>
      </c>
      <c r="W82" s="62">
        <f t="shared" si="22"/>
        <v>1.47</v>
      </c>
      <c r="X82" s="163">
        <f t="shared" si="23"/>
        <v>0.71014492753623182</v>
      </c>
    </row>
    <row r="83" spans="1:24" ht="45" customHeight="1" x14ac:dyDescent="0.5">
      <c r="A83" s="56">
        <v>69</v>
      </c>
      <c r="B83" s="211" t="s">
        <v>230</v>
      </c>
      <c r="C83" s="62">
        <v>761.35105135000003</v>
      </c>
      <c r="D83" s="121">
        <v>452.49677580999997</v>
      </c>
      <c r="E83" s="121">
        <v>121.52877669999999</v>
      </c>
      <c r="F83" s="121">
        <v>53.934705819999998</v>
      </c>
      <c r="G83" s="62">
        <f t="shared" si="15"/>
        <v>627.96025832999999</v>
      </c>
      <c r="H83" s="163">
        <f t="shared" si="16"/>
        <v>0.82479725642530299</v>
      </c>
      <c r="I83" s="62">
        <f t="shared" si="17"/>
        <v>467.36347491999999</v>
      </c>
      <c r="J83" s="121">
        <v>419.86315605999999</v>
      </c>
      <c r="K83" s="121">
        <v>47.50031886</v>
      </c>
      <c r="L83" s="121">
        <v>0</v>
      </c>
      <c r="M83" s="163">
        <f t="shared" si="18"/>
        <v>0.61386068107647329</v>
      </c>
      <c r="N83" s="168">
        <f t="shared" si="19"/>
        <v>0.7442564536853149</v>
      </c>
      <c r="O83" s="62">
        <v>13.7</v>
      </c>
      <c r="P83" s="62">
        <v>1.68</v>
      </c>
      <c r="Q83" s="62">
        <v>24.86</v>
      </c>
      <c r="R83" s="62">
        <f t="shared" si="20"/>
        <v>26.54</v>
      </c>
      <c r="S83" s="163">
        <f t="shared" si="21"/>
        <v>1.9372262773722628</v>
      </c>
      <c r="T83" s="62">
        <v>0.76</v>
      </c>
      <c r="U83" s="62">
        <v>0.1</v>
      </c>
      <c r="V83" s="62">
        <v>1.63</v>
      </c>
      <c r="W83" s="62">
        <f t="shared" si="22"/>
        <v>1.73</v>
      </c>
      <c r="X83" s="163">
        <f t="shared" si="23"/>
        <v>2.2763157894736841</v>
      </c>
    </row>
    <row r="84" spans="1:24" ht="45" customHeight="1" x14ac:dyDescent="0.5">
      <c r="A84" s="55">
        <v>70</v>
      </c>
      <c r="B84" s="58" t="s">
        <v>231</v>
      </c>
      <c r="C84" s="62">
        <v>494.32034848000001</v>
      </c>
      <c r="D84" s="121">
        <v>142.61039628</v>
      </c>
      <c r="E84" s="121">
        <v>78.935714540000006</v>
      </c>
      <c r="F84" s="121">
        <v>78.935714540000006</v>
      </c>
      <c r="G84" s="62">
        <f t="shared" si="15"/>
        <v>300.48182536000002</v>
      </c>
      <c r="H84" s="163">
        <f t="shared" si="16"/>
        <v>0.60786861452084728</v>
      </c>
      <c r="I84" s="62">
        <f t="shared" si="17"/>
        <v>104.64286611999999</v>
      </c>
      <c r="J84" s="121">
        <v>104.64286611999999</v>
      </c>
      <c r="K84" s="121">
        <v>0</v>
      </c>
      <c r="L84" s="121">
        <v>0</v>
      </c>
      <c r="M84" s="163">
        <f t="shared" si="18"/>
        <v>0.21169038750229358</v>
      </c>
      <c r="N84" s="168">
        <f t="shared" si="19"/>
        <v>0.34825023441810465</v>
      </c>
      <c r="O84" s="62">
        <v>7.58</v>
      </c>
      <c r="P84" s="62">
        <v>0.93</v>
      </c>
      <c r="Q84" s="62">
        <v>3.55</v>
      </c>
      <c r="R84" s="62">
        <f t="shared" si="20"/>
        <v>4.4799999999999995</v>
      </c>
      <c r="S84" s="163">
        <f t="shared" si="21"/>
        <v>0.59102902374670174</v>
      </c>
      <c r="T84" s="62">
        <v>0.41</v>
      </c>
      <c r="U84" s="62">
        <v>0.05</v>
      </c>
      <c r="V84" s="62">
        <v>0.23</v>
      </c>
      <c r="W84" s="62">
        <f t="shared" si="22"/>
        <v>0.28000000000000003</v>
      </c>
      <c r="X84" s="163">
        <f t="shared" si="23"/>
        <v>0.68292682926829273</v>
      </c>
    </row>
    <row r="85" spans="1:24" ht="45" customHeight="1" x14ac:dyDescent="0.5">
      <c r="A85" s="55">
        <v>71</v>
      </c>
      <c r="B85" s="58" t="s">
        <v>232</v>
      </c>
      <c r="C85" s="62">
        <v>57.30451334</v>
      </c>
      <c r="D85" s="121">
        <v>31.1614039</v>
      </c>
      <c r="E85" s="121">
        <v>7.4094340000000001</v>
      </c>
      <c r="F85" s="121">
        <v>0</v>
      </c>
      <c r="G85" s="62">
        <f t="shared" si="15"/>
        <v>38.570837900000001</v>
      </c>
      <c r="H85" s="163">
        <f t="shared" si="16"/>
        <v>0.67308551546631112</v>
      </c>
      <c r="I85" s="62">
        <f t="shared" si="17"/>
        <v>38.570837900000001</v>
      </c>
      <c r="J85" s="121">
        <v>31.1614039</v>
      </c>
      <c r="K85" s="121">
        <v>7.4094340000000001</v>
      </c>
      <c r="L85" s="121">
        <v>0</v>
      </c>
      <c r="M85" s="163">
        <f t="shared" si="18"/>
        <v>0.67308551546631112</v>
      </c>
      <c r="N85" s="168">
        <f t="shared" si="19"/>
        <v>1</v>
      </c>
      <c r="O85" s="62">
        <v>1.1299999999999999</v>
      </c>
      <c r="P85" s="62">
        <v>0.14000000000000001</v>
      </c>
      <c r="Q85" s="62">
        <v>0.56999999999999995</v>
      </c>
      <c r="R85" s="62">
        <f t="shared" si="20"/>
        <v>0.71</v>
      </c>
      <c r="S85" s="163">
        <f t="shared" si="21"/>
        <v>0.62831858407079644</v>
      </c>
      <c r="T85" s="62">
        <v>6.0000000000000005E-2</v>
      </c>
      <c r="U85" s="62">
        <v>0.01</v>
      </c>
      <c r="V85" s="62">
        <v>0.03</v>
      </c>
      <c r="W85" s="62">
        <f t="shared" si="22"/>
        <v>0.04</v>
      </c>
      <c r="X85" s="163">
        <f t="shared" si="23"/>
        <v>0.66666666666666663</v>
      </c>
    </row>
    <row r="86" spans="1:24" ht="45" customHeight="1" x14ac:dyDescent="0.5">
      <c r="A86" s="55">
        <v>72</v>
      </c>
      <c r="B86" s="213" t="s">
        <v>233</v>
      </c>
      <c r="C86" s="62">
        <v>65.839673099999999</v>
      </c>
      <c r="D86" s="121">
        <v>4.0099</v>
      </c>
      <c r="E86" s="121">
        <v>12.36595462</v>
      </c>
      <c r="F86" s="121">
        <v>0</v>
      </c>
      <c r="G86" s="61">
        <f t="shared" si="15"/>
        <v>16.375854619999998</v>
      </c>
      <c r="H86" s="163">
        <f t="shared" si="16"/>
        <v>0.2487232066770392</v>
      </c>
      <c r="I86" s="62">
        <f t="shared" si="17"/>
        <v>1.1760349999999999</v>
      </c>
      <c r="J86" s="121">
        <v>1.1760349999999999</v>
      </c>
      <c r="K86" s="121">
        <v>0</v>
      </c>
      <c r="L86" s="121">
        <v>0</v>
      </c>
      <c r="M86" s="163">
        <f t="shared" si="18"/>
        <v>1.7862102659801937E-2</v>
      </c>
      <c r="N86" s="168">
        <f t="shared" si="19"/>
        <v>7.1815183224922891E-2</v>
      </c>
      <c r="O86" s="62">
        <v>0.13</v>
      </c>
      <c r="P86" s="62">
        <v>0.02</v>
      </c>
      <c r="Q86" s="62">
        <v>0.01</v>
      </c>
      <c r="R86" s="62">
        <f t="shared" si="20"/>
        <v>0.03</v>
      </c>
      <c r="S86" s="163">
        <f t="shared" si="21"/>
        <v>0.23076923076923075</v>
      </c>
      <c r="T86" s="62">
        <v>1.0999999999999999E-2</v>
      </c>
      <c r="U86" s="62">
        <v>1E-3</v>
      </c>
      <c r="V86" s="62">
        <v>0</v>
      </c>
      <c r="W86" s="62">
        <f t="shared" si="22"/>
        <v>1E-3</v>
      </c>
      <c r="X86" s="163">
        <f t="shared" si="23"/>
        <v>9.0909090909090912E-2</v>
      </c>
    </row>
    <row r="87" spans="1:24" ht="45" customHeight="1" x14ac:dyDescent="0.5">
      <c r="A87" s="55">
        <v>73</v>
      </c>
      <c r="B87" s="58" t="s">
        <v>234</v>
      </c>
      <c r="C87" s="62">
        <v>130.55657194</v>
      </c>
      <c r="D87" s="121">
        <v>61.140950330000003</v>
      </c>
      <c r="E87" s="121">
        <v>35.903593430000001</v>
      </c>
      <c r="F87" s="121">
        <v>20.70269158</v>
      </c>
      <c r="G87" s="62">
        <f t="shared" si="15"/>
        <v>117.74723534</v>
      </c>
      <c r="H87" s="163">
        <f t="shared" si="16"/>
        <v>0.90188669624469919</v>
      </c>
      <c r="I87" s="62">
        <f t="shared" si="17"/>
        <v>65.931816949999998</v>
      </c>
      <c r="J87" s="121">
        <v>60.966671900000001</v>
      </c>
      <c r="K87" s="121">
        <v>4.9651450500000003</v>
      </c>
      <c r="L87" s="121">
        <v>0</v>
      </c>
      <c r="M87" s="163">
        <f t="shared" si="18"/>
        <v>0.50500573023853856</v>
      </c>
      <c r="N87" s="168">
        <f t="shared" si="19"/>
        <v>0.55994365183708272</v>
      </c>
      <c r="O87" s="62">
        <v>2.1100000000000003</v>
      </c>
      <c r="P87" s="62">
        <v>0.26</v>
      </c>
      <c r="Q87" s="62">
        <v>0.51</v>
      </c>
      <c r="R87" s="62">
        <f t="shared" si="20"/>
        <v>0.77</v>
      </c>
      <c r="S87" s="163">
        <f t="shared" si="21"/>
        <v>0.36492890995260657</v>
      </c>
      <c r="T87" s="62">
        <v>0.12000000000000001</v>
      </c>
      <c r="U87" s="62">
        <v>0.02</v>
      </c>
      <c r="V87" s="62">
        <v>4.2000000000000003E-2</v>
      </c>
      <c r="W87" s="62">
        <f t="shared" si="22"/>
        <v>6.2E-2</v>
      </c>
      <c r="X87" s="163">
        <f t="shared" si="23"/>
        <v>0.51666666666666661</v>
      </c>
    </row>
    <row r="88" spans="1:24" ht="45" customHeight="1" x14ac:dyDescent="0.5">
      <c r="A88" s="55">
        <v>74</v>
      </c>
      <c r="B88" s="172" t="s">
        <v>235</v>
      </c>
      <c r="C88" s="62">
        <v>985.46739187000003</v>
      </c>
      <c r="D88" s="121">
        <v>502.84758799999997</v>
      </c>
      <c r="E88" s="121">
        <v>226.71984258000001</v>
      </c>
      <c r="F88" s="121">
        <v>0</v>
      </c>
      <c r="G88" s="62">
        <f t="shared" si="15"/>
        <v>729.56743057999995</v>
      </c>
      <c r="H88" s="163">
        <f t="shared" si="16"/>
        <v>0.74032630262437171</v>
      </c>
      <c r="I88" s="62">
        <f t="shared" si="17"/>
        <v>540.49964144</v>
      </c>
      <c r="J88" s="121">
        <v>500.387472</v>
      </c>
      <c r="K88" s="121">
        <v>40.112169440000002</v>
      </c>
      <c r="L88" s="121">
        <v>0</v>
      </c>
      <c r="M88" s="163">
        <f t="shared" si="18"/>
        <v>0.54847034605007117</v>
      </c>
      <c r="N88" s="168">
        <f t="shared" si="19"/>
        <v>0.74084946611488312</v>
      </c>
      <c r="O88" s="62">
        <v>14.959999999999999</v>
      </c>
      <c r="P88" s="62">
        <v>1.84</v>
      </c>
      <c r="Q88" s="62">
        <v>10.6</v>
      </c>
      <c r="R88" s="62">
        <f t="shared" si="20"/>
        <v>12.44</v>
      </c>
      <c r="S88" s="163">
        <f t="shared" si="21"/>
        <v>0.83155080213903743</v>
      </c>
      <c r="T88" s="62">
        <v>0.83</v>
      </c>
      <c r="U88" s="62">
        <v>0.11</v>
      </c>
      <c r="V88" s="62">
        <v>0.71</v>
      </c>
      <c r="W88" s="62">
        <f t="shared" si="22"/>
        <v>0.82</v>
      </c>
      <c r="X88" s="163">
        <f t="shared" si="23"/>
        <v>0.98795180722891562</v>
      </c>
    </row>
    <row r="89" spans="1:24" ht="45" customHeight="1" x14ac:dyDescent="0.5">
      <c r="A89" s="57"/>
      <c r="B89" s="59" t="s">
        <v>236</v>
      </c>
      <c r="C89" s="61">
        <v>19114.620919079996</v>
      </c>
      <c r="D89" s="119">
        <f t="shared" ref="D89:F89" si="26">SUM(D90:D100)</f>
        <v>7290.2621948900005</v>
      </c>
      <c r="E89" s="119">
        <f t="shared" si="26"/>
        <v>6093.9479155800009</v>
      </c>
      <c r="F89" s="119">
        <f t="shared" si="26"/>
        <v>2905.1345737799998</v>
      </c>
      <c r="G89" s="62">
        <f t="shared" si="15"/>
        <v>16289.344684250002</v>
      </c>
      <c r="H89" s="162">
        <f t="shared" si="16"/>
        <v>0.85219292358501153</v>
      </c>
      <c r="I89" s="61">
        <f t="shared" si="17"/>
        <v>9621.7363249099999</v>
      </c>
      <c r="J89" s="119">
        <f t="shared" ref="J89:L89" si="27">SUM(J90:J100)</f>
        <v>6423.4643485400002</v>
      </c>
      <c r="K89" s="119">
        <f t="shared" si="27"/>
        <v>3137.9044578000003</v>
      </c>
      <c r="L89" s="119">
        <f t="shared" si="27"/>
        <v>60.367518570000001</v>
      </c>
      <c r="M89" s="162">
        <f t="shared" si="18"/>
        <v>0.50337050186047338</v>
      </c>
      <c r="N89" s="168">
        <f t="shared" si="19"/>
        <v>0.59067669764598674</v>
      </c>
      <c r="O89" s="61">
        <v>189.47999999999996</v>
      </c>
      <c r="P89" s="61">
        <v>23.28</v>
      </c>
      <c r="Q89" s="61">
        <v>143.63999999999996</v>
      </c>
      <c r="R89" s="61">
        <f t="shared" si="20"/>
        <v>166.91999999999996</v>
      </c>
      <c r="S89" s="162">
        <f t="shared" si="21"/>
        <v>0.88093730208993026</v>
      </c>
      <c r="T89" s="61">
        <v>10.440000000000001</v>
      </c>
      <c r="U89" s="61">
        <v>1.3800000000000001</v>
      </c>
      <c r="V89" s="61">
        <v>7.01</v>
      </c>
      <c r="W89" s="61">
        <f t="shared" si="22"/>
        <v>8.39</v>
      </c>
      <c r="X89" s="162">
        <f t="shared" si="23"/>
        <v>0.80363984674329503</v>
      </c>
    </row>
    <row r="90" spans="1:24" ht="45" customHeight="1" x14ac:dyDescent="0.5">
      <c r="A90" s="55">
        <v>75</v>
      </c>
      <c r="B90" s="171" t="s">
        <v>237</v>
      </c>
      <c r="C90" s="62">
        <v>1113.2555131900001</v>
      </c>
      <c r="D90" s="121">
        <v>434.78694410999998</v>
      </c>
      <c r="E90" s="121">
        <v>400.45131923999998</v>
      </c>
      <c r="F90" s="121">
        <v>171.62199394999999</v>
      </c>
      <c r="G90" s="62">
        <f t="shared" si="15"/>
        <v>1006.8602572999998</v>
      </c>
      <c r="H90" s="163">
        <f t="shared" si="16"/>
        <v>0.90442871862801033</v>
      </c>
      <c r="I90" s="62">
        <f t="shared" si="17"/>
        <v>602.09493262000001</v>
      </c>
      <c r="J90" s="121">
        <v>345.60774607000002</v>
      </c>
      <c r="K90" s="121">
        <v>200.33020798000001</v>
      </c>
      <c r="L90" s="121">
        <v>56.15697857</v>
      </c>
      <c r="M90" s="163">
        <f t="shared" si="18"/>
        <v>0.54084163562299825</v>
      </c>
      <c r="N90" s="168">
        <f t="shared" si="19"/>
        <v>0.59799254986444694</v>
      </c>
      <c r="O90" s="62">
        <v>14.25</v>
      </c>
      <c r="P90" s="62">
        <v>1.75</v>
      </c>
      <c r="Q90" s="62">
        <v>11.51</v>
      </c>
      <c r="R90" s="62">
        <f t="shared" si="20"/>
        <v>13.26</v>
      </c>
      <c r="S90" s="163">
        <f t="shared" si="21"/>
        <v>0.93052631578947365</v>
      </c>
      <c r="T90" s="62">
        <v>0.78</v>
      </c>
      <c r="U90" s="62">
        <v>0.1</v>
      </c>
      <c r="V90" s="62">
        <v>0.44</v>
      </c>
      <c r="W90" s="62">
        <f t="shared" si="22"/>
        <v>0.54</v>
      </c>
      <c r="X90" s="163">
        <f t="shared" si="23"/>
        <v>0.69230769230769229</v>
      </c>
    </row>
    <row r="91" spans="1:24" ht="45" customHeight="1" x14ac:dyDescent="0.5">
      <c r="A91" s="55">
        <v>76</v>
      </c>
      <c r="B91" s="58" t="s">
        <v>238</v>
      </c>
      <c r="C91" s="62">
        <v>555.96459330000005</v>
      </c>
      <c r="D91" s="121">
        <v>86.88166056</v>
      </c>
      <c r="E91" s="121">
        <v>91.986387989999997</v>
      </c>
      <c r="F91" s="121">
        <v>0</v>
      </c>
      <c r="G91" s="62">
        <f t="shared" si="15"/>
        <v>178.86804855</v>
      </c>
      <c r="H91" s="163">
        <f t="shared" si="16"/>
        <v>0.32172561113704284</v>
      </c>
      <c r="I91" s="62">
        <f t="shared" si="17"/>
        <v>27.362145309999999</v>
      </c>
      <c r="J91" s="121">
        <v>27.362145309999999</v>
      </c>
      <c r="K91" s="121">
        <v>0</v>
      </c>
      <c r="L91" s="121">
        <v>0</v>
      </c>
      <c r="M91" s="163">
        <f t="shared" si="18"/>
        <v>4.9215625670671635E-2</v>
      </c>
      <c r="N91" s="168">
        <f t="shared" si="19"/>
        <v>0.15297391307062483</v>
      </c>
      <c r="O91" s="62">
        <v>8.42</v>
      </c>
      <c r="P91" s="62">
        <v>1.03</v>
      </c>
      <c r="Q91" s="62">
        <v>1.29</v>
      </c>
      <c r="R91" s="62">
        <f t="shared" si="20"/>
        <v>2.3200000000000003</v>
      </c>
      <c r="S91" s="163">
        <f t="shared" si="21"/>
        <v>0.27553444180522568</v>
      </c>
      <c r="T91" s="62">
        <v>0.46</v>
      </c>
      <c r="U91" s="62">
        <v>0.06</v>
      </c>
      <c r="V91" s="62">
        <v>6.9999999999999993E-2</v>
      </c>
      <c r="W91" s="62">
        <f t="shared" si="22"/>
        <v>0.13</v>
      </c>
      <c r="X91" s="163">
        <f t="shared" si="23"/>
        <v>0.28260869565217389</v>
      </c>
    </row>
    <row r="92" spans="1:24" ht="45" customHeight="1" x14ac:dyDescent="0.5">
      <c r="A92" s="55">
        <v>77</v>
      </c>
      <c r="B92" s="58" t="s">
        <v>239</v>
      </c>
      <c r="C92" s="62">
        <v>536.45321471</v>
      </c>
      <c r="D92" s="121">
        <v>77.020388060000002</v>
      </c>
      <c r="E92" s="121">
        <v>152.77382266999999</v>
      </c>
      <c r="F92" s="121">
        <v>0</v>
      </c>
      <c r="G92" s="62">
        <f t="shared" si="15"/>
        <v>229.79421072999997</v>
      </c>
      <c r="H92" s="163">
        <f t="shared" si="16"/>
        <v>0.4283583440808047</v>
      </c>
      <c r="I92" s="62">
        <f t="shared" si="17"/>
        <v>80.232124060000004</v>
      </c>
      <c r="J92" s="121">
        <v>65.049541730000001</v>
      </c>
      <c r="K92" s="121">
        <v>15.182582330000001</v>
      </c>
      <c r="L92" s="121">
        <v>0</v>
      </c>
      <c r="M92" s="163">
        <f t="shared" si="18"/>
        <v>0.14956033790080372</v>
      </c>
      <c r="N92" s="168">
        <f t="shared" si="19"/>
        <v>0.34914771701655223</v>
      </c>
      <c r="O92" s="62">
        <v>6.92</v>
      </c>
      <c r="P92" s="62">
        <v>0.85</v>
      </c>
      <c r="Q92" s="62">
        <v>1.1200000000000001</v>
      </c>
      <c r="R92" s="62">
        <f t="shared" si="20"/>
        <v>1.9700000000000002</v>
      </c>
      <c r="S92" s="163">
        <f t="shared" si="21"/>
        <v>0.28468208092485553</v>
      </c>
      <c r="T92" s="62">
        <v>0.38</v>
      </c>
      <c r="U92" s="62">
        <v>0.05</v>
      </c>
      <c r="V92" s="62">
        <v>0.08</v>
      </c>
      <c r="W92" s="62">
        <f t="shared" si="22"/>
        <v>0.13</v>
      </c>
      <c r="X92" s="163">
        <f t="shared" si="23"/>
        <v>0.34210526315789475</v>
      </c>
    </row>
    <row r="93" spans="1:24" ht="45" customHeight="1" x14ac:dyDescent="0.5">
      <c r="A93" s="56">
        <v>78</v>
      </c>
      <c r="B93" s="212" t="s">
        <v>240</v>
      </c>
      <c r="C93" s="62">
        <v>542.11344183000006</v>
      </c>
      <c r="D93" s="121">
        <v>277.07667409999999</v>
      </c>
      <c r="E93" s="121">
        <v>113.24318784</v>
      </c>
      <c r="F93" s="121">
        <v>78.602772549999997</v>
      </c>
      <c r="G93" s="62">
        <f t="shared" si="15"/>
        <v>468.92263449000001</v>
      </c>
      <c r="H93" s="163">
        <f t="shared" si="16"/>
        <v>0.86498986800081645</v>
      </c>
      <c r="I93" s="62">
        <f t="shared" si="17"/>
        <v>332.53760795000005</v>
      </c>
      <c r="J93" s="121">
        <v>263.85337069000002</v>
      </c>
      <c r="K93" s="121">
        <v>68.684237260000003</v>
      </c>
      <c r="L93" s="121">
        <v>0</v>
      </c>
      <c r="M93" s="163">
        <f t="shared" si="18"/>
        <v>0.6134096340195152</v>
      </c>
      <c r="N93" s="168">
        <f t="shared" si="19"/>
        <v>0.7091523920820495</v>
      </c>
      <c r="O93" s="62">
        <v>6.65</v>
      </c>
      <c r="P93" s="62">
        <v>0.82</v>
      </c>
      <c r="Q93" s="62">
        <v>8.7099999999999991</v>
      </c>
      <c r="R93" s="62">
        <f t="shared" si="20"/>
        <v>9.5299999999999994</v>
      </c>
      <c r="S93" s="163">
        <f t="shared" si="21"/>
        <v>1.4330827067669172</v>
      </c>
      <c r="T93" s="62">
        <v>0.37</v>
      </c>
      <c r="U93" s="62">
        <v>0.05</v>
      </c>
      <c r="V93" s="62">
        <v>0.43000000000000005</v>
      </c>
      <c r="W93" s="62">
        <f t="shared" si="22"/>
        <v>0.48000000000000004</v>
      </c>
      <c r="X93" s="163">
        <f t="shared" si="23"/>
        <v>1.2972972972972974</v>
      </c>
    </row>
    <row r="94" spans="1:24" ht="45" customHeight="1" x14ac:dyDescent="0.5">
      <c r="A94" s="55">
        <v>79</v>
      </c>
      <c r="B94" s="171" t="s">
        <v>241</v>
      </c>
      <c r="C94" s="62">
        <v>93.381516480000002</v>
      </c>
      <c r="D94" s="121">
        <v>40.872386579999997</v>
      </c>
      <c r="E94" s="121">
        <v>10.50182596</v>
      </c>
      <c r="F94" s="121">
        <v>0</v>
      </c>
      <c r="G94" s="62">
        <f t="shared" si="15"/>
        <v>51.374212539999995</v>
      </c>
      <c r="H94" s="163">
        <f t="shared" si="16"/>
        <v>0.55015397561039903</v>
      </c>
      <c r="I94" s="62">
        <f t="shared" si="17"/>
        <v>40.872386579999997</v>
      </c>
      <c r="J94" s="121">
        <v>40.872386579999997</v>
      </c>
      <c r="K94" s="121">
        <v>0</v>
      </c>
      <c r="L94" s="121">
        <v>0</v>
      </c>
      <c r="M94" s="163">
        <f t="shared" si="18"/>
        <v>0.43769246978071774</v>
      </c>
      <c r="N94" s="168">
        <f t="shared" si="19"/>
        <v>0.79558176289664251</v>
      </c>
      <c r="O94" s="62">
        <v>1.03</v>
      </c>
      <c r="P94" s="62">
        <v>0.12</v>
      </c>
      <c r="Q94" s="62">
        <v>4.5500000000000007</v>
      </c>
      <c r="R94" s="62">
        <f t="shared" si="20"/>
        <v>4.6700000000000008</v>
      </c>
      <c r="S94" s="163">
        <f t="shared" si="21"/>
        <v>4.5339805825242729</v>
      </c>
      <c r="T94" s="62">
        <v>6.0000000000000005E-2</v>
      </c>
      <c r="U94" s="62">
        <v>0.01</v>
      </c>
      <c r="V94" s="62">
        <v>0.19</v>
      </c>
      <c r="W94" s="62">
        <f t="shared" si="22"/>
        <v>0.2</v>
      </c>
      <c r="X94" s="163">
        <f t="shared" si="23"/>
        <v>3.333333333333333</v>
      </c>
    </row>
    <row r="95" spans="1:24" ht="45" customHeight="1" x14ac:dyDescent="0.5">
      <c r="A95" s="55">
        <v>80</v>
      </c>
      <c r="B95" s="172" t="s">
        <v>242</v>
      </c>
      <c r="C95" s="62">
        <v>979.26951573999997</v>
      </c>
      <c r="D95" s="121">
        <v>512.23053976999995</v>
      </c>
      <c r="E95" s="121">
        <v>128.64027472000001</v>
      </c>
      <c r="F95" s="121">
        <v>128.64027472000001</v>
      </c>
      <c r="G95" s="62">
        <f t="shared" si="15"/>
        <v>769.51108920999991</v>
      </c>
      <c r="H95" s="163">
        <f t="shared" si="16"/>
        <v>0.78580112710698147</v>
      </c>
      <c r="I95" s="62">
        <f t="shared" si="17"/>
        <v>463.26177620999999</v>
      </c>
      <c r="J95" s="121">
        <v>452.34789832000001</v>
      </c>
      <c r="K95" s="121">
        <v>10.91387789</v>
      </c>
      <c r="L95" s="121">
        <v>0</v>
      </c>
      <c r="M95" s="163">
        <f t="shared" si="18"/>
        <v>0.47306871986097632</v>
      </c>
      <c r="N95" s="168">
        <f t="shared" si="19"/>
        <v>0.60202092303256682</v>
      </c>
      <c r="O95" s="62">
        <v>12.27</v>
      </c>
      <c r="P95" s="62">
        <v>1.51</v>
      </c>
      <c r="Q95" s="62">
        <v>11.459999999999999</v>
      </c>
      <c r="R95" s="62">
        <f t="shared" si="20"/>
        <v>12.969999999999999</v>
      </c>
      <c r="S95" s="163">
        <f t="shared" si="21"/>
        <v>1.0570497147514262</v>
      </c>
      <c r="T95" s="62">
        <v>0.67999999999999994</v>
      </c>
      <c r="U95" s="62">
        <v>0.09</v>
      </c>
      <c r="V95" s="62">
        <v>0.47000000000000003</v>
      </c>
      <c r="W95" s="62">
        <f t="shared" si="22"/>
        <v>0.56000000000000005</v>
      </c>
      <c r="X95" s="163">
        <f t="shared" si="23"/>
        <v>0.82352941176470607</v>
      </c>
    </row>
    <row r="96" spans="1:24" ht="45" customHeight="1" x14ac:dyDescent="0.5">
      <c r="A96" s="55">
        <v>81</v>
      </c>
      <c r="B96" s="58" t="s">
        <v>243</v>
      </c>
      <c r="C96" s="62">
        <v>706.01065074999997</v>
      </c>
      <c r="D96" s="121">
        <v>178.74181078999999</v>
      </c>
      <c r="E96" s="121">
        <v>140.89429523000001</v>
      </c>
      <c r="F96" s="121">
        <v>0</v>
      </c>
      <c r="G96" s="62">
        <f t="shared" si="15"/>
        <v>319.63610602</v>
      </c>
      <c r="H96" s="163">
        <f t="shared" si="16"/>
        <v>0.45273552981169385</v>
      </c>
      <c r="I96" s="62">
        <f t="shared" si="17"/>
        <v>319.63610602</v>
      </c>
      <c r="J96" s="121">
        <v>178.74181078999999</v>
      </c>
      <c r="K96" s="121">
        <v>140.89429523000001</v>
      </c>
      <c r="L96" s="121">
        <v>0</v>
      </c>
      <c r="M96" s="163">
        <f t="shared" si="18"/>
        <v>0.45273552981169385</v>
      </c>
      <c r="N96" s="168">
        <f t="shared" si="19"/>
        <v>1</v>
      </c>
      <c r="O96" s="62">
        <v>7.91</v>
      </c>
      <c r="P96" s="62">
        <v>0.97</v>
      </c>
      <c r="Q96" s="62">
        <v>8.42</v>
      </c>
      <c r="R96" s="62">
        <f t="shared" si="20"/>
        <v>9.39</v>
      </c>
      <c r="S96" s="163">
        <f t="shared" si="21"/>
        <v>1.1871049304677623</v>
      </c>
      <c r="T96" s="62">
        <v>0.44</v>
      </c>
      <c r="U96" s="62">
        <v>0.06</v>
      </c>
      <c r="V96" s="62">
        <v>0.53</v>
      </c>
      <c r="W96" s="62">
        <f t="shared" si="22"/>
        <v>0.59000000000000008</v>
      </c>
      <c r="X96" s="163">
        <f t="shared" si="23"/>
        <v>1.3409090909090911</v>
      </c>
    </row>
    <row r="97" spans="1:24" ht="45" customHeight="1" x14ac:dyDescent="0.5">
      <c r="A97" s="55">
        <v>82</v>
      </c>
      <c r="B97" s="213" t="s">
        <v>244</v>
      </c>
      <c r="C97" s="62">
        <v>13158.501304109999</v>
      </c>
      <c r="D97" s="121">
        <v>4960.9120000000003</v>
      </c>
      <c r="E97" s="121">
        <v>4859.2767612300004</v>
      </c>
      <c r="F97" s="121">
        <v>2459.2767612299999</v>
      </c>
      <c r="G97" s="62">
        <f t="shared" si="15"/>
        <v>12279.465522460001</v>
      </c>
      <c r="H97" s="163">
        <f t="shared" si="16"/>
        <v>0.93319636018309815</v>
      </c>
      <c r="I97" s="62">
        <f t="shared" si="17"/>
        <v>7360.2235257800003</v>
      </c>
      <c r="J97" s="121">
        <v>4662.5888948000002</v>
      </c>
      <c r="K97" s="121">
        <v>2697.6346309800001</v>
      </c>
      <c r="L97" s="121">
        <v>0</v>
      </c>
      <c r="M97" s="163">
        <f t="shared" si="18"/>
        <v>0.55935120236535352</v>
      </c>
      <c r="N97" s="168">
        <f t="shared" si="19"/>
        <v>0.59939282473798527</v>
      </c>
      <c r="O97" s="62">
        <v>109.79</v>
      </c>
      <c r="P97" s="62">
        <v>13.5</v>
      </c>
      <c r="Q97" s="62">
        <v>26.22</v>
      </c>
      <c r="R97" s="62">
        <f t="shared" si="20"/>
        <v>39.72</v>
      </c>
      <c r="S97" s="163">
        <f t="shared" si="21"/>
        <v>0.36178158302213315</v>
      </c>
      <c r="T97" s="62">
        <v>6.04</v>
      </c>
      <c r="U97" s="62">
        <v>0.8</v>
      </c>
      <c r="V97" s="62">
        <v>1.1800000000000002</v>
      </c>
      <c r="W97" s="62">
        <f t="shared" si="22"/>
        <v>1.9800000000000002</v>
      </c>
      <c r="X97" s="163">
        <f t="shared" si="23"/>
        <v>0.32781456953642385</v>
      </c>
    </row>
    <row r="98" spans="1:24" ht="45" customHeight="1" x14ac:dyDescent="0.5">
      <c r="A98" s="55">
        <v>83</v>
      </c>
      <c r="B98" s="211" t="s">
        <v>245</v>
      </c>
      <c r="C98" s="62">
        <v>712.83723775999999</v>
      </c>
      <c r="D98" s="121">
        <v>477.81351172000001</v>
      </c>
      <c r="E98" s="121">
        <v>66.992771329999997</v>
      </c>
      <c r="F98" s="121">
        <v>66.992771329999997</v>
      </c>
      <c r="G98" s="62">
        <f t="shared" si="15"/>
        <v>611.79905438000003</v>
      </c>
      <c r="H98" s="163">
        <f t="shared" si="16"/>
        <v>0.85825911157854273</v>
      </c>
      <c r="I98" s="62">
        <f t="shared" si="17"/>
        <v>151.06894</v>
      </c>
      <c r="J98" s="121">
        <v>146.85839999999999</v>
      </c>
      <c r="K98" s="121">
        <v>0</v>
      </c>
      <c r="L98" s="121">
        <v>4.2105399999999999</v>
      </c>
      <c r="M98" s="163">
        <f t="shared" si="18"/>
        <v>0.21192627432696257</v>
      </c>
      <c r="N98" s="168">
        <f t="shared" si="19"/>
        <v>0.24692574942452952</v>
      </c>
      <c r="O98" s="62">
        <v>15.3</v>
      </c>
      <c r="P98" s="62">
        <v>1.88</v>
      </c>
      <c r="Q98" s="62">
        <v>62.980000000000004</v>
      </c>
      <c r="R98" s="62">
        <f t="shared" si="20"/>
        <v>64.86</v>
      </c>
      <c r="S98" s="163">
        <f t="shared" si="21"/>
        <v>4.2392156862745098</v>
      </c>
      <c r="T98" s="62">
        <v>0.84</v>
      </c>
      <c r="U98" s="62">
        <v>0.11</v>
      </c>
      <c r="V98" s="62">
        <v>3.25</v>
      </c>
      <c r="W98" s="62">
        <f t="shared" si="22"/>
        <v>3.36</v>
      </c>
      <c r="X98" s="163">
        <f t="shared" si="23"/>
        <v>4</v>
      </c>
    </row>
    <row r="99" spans="1:24" ht="45" customHeight="1" x14ac:dyDescent="0.5">
      <c r="A99" s="55">
        <v>84</v>
      </c>
      <c r="B99" s="58" t="s">
        <v>246</v>
      </c>
      <c r="C99" s="62">
        <v>597.50649116</v>
      </c>
      <c r="D99" s="121">
        <v>219.9550792</v>
      </c>
      <c r="E99" s="121">
        <v>100.58039735</v>
      </c>
      <c r="F99" s="121">
        <v>0</v>
      </c>
      <c r="G99" s="62">
        <f t="shared" si="15"/>
        <v>320.53547655</v>
      </c>
      <c r="H99" s="163">
        <f t="shared" si="16"/>
        <v>0.53645522064155649</v>
      </c>
      <c r="I99" s="62">
        <f t="shared" si="17"/>
        <v>220.47558038</v>
      </c>
      <c r="J99" s="121">
        <v>216.21095424999999</v>
      </c>
      <c r="K99" s="121">
        <v>4.2646261299999999</v>
      </c>
      <c r="L99" s="121">
        <v>0</v>
      </c>
      <c r="M99" s="163">
        <f t="shared" si="18"/>
        <v>0.36899277855872054</v>
      </c>
      <c r="N99" s="168">
        <f t="shared" si="19"/>
        <v>0.68783518989233705</v>
      </c>
      <c r="O99" s="62">
        <v>6.18</v>
      </c>
      <c r="P99" s="62">
        <v>0.76</v>
      </c>
      <c r="Q99" s="62">
        <v>4.8899999999999997</v>
      </c>
      <c r="R99" s="62">
        <f t="shared" si="20"/>
        <v>5.6499999999999995</v>
      </c>
      <c r="S99" s="163">
        <f t="shared" si="21"/>
        <v>0.91423948220064721</v>
      </c>
      <c r="T99" s="62">
        <v>0.33999999999999997</v>
      </c>
      <c r="U99" s="62">
        <v>0.04</v>
      </c>
      <c r="V99" s="62">
        <v>0.26</v>
      </c>
      <c r="W99" s="62">
        <f t="shared" si="22"/>
        <v>0.3</v>
      </c>
      <c r="X99" s="163">
        <f t="shared" si="23"/>
        <v>0.88235294117647067</v>
      </c>
    </row>
    <row r="100" spans="1:24" ht="45" customHeight="1" x14ac:dyDescent="0.5">
      <c r="A100" s="55">
        <v>85</v>
      </c>
      <c r="B100" s="58" t="s">
        <v>247</v>
      </c>
      <c r="C100" s="62">
        <v>119.32744005000001</v>
      </c>
      <c r="D100" s="121">
        <v>23.9712</v>
      </c>
      <c r="E100" s="121">
        <v>28.606872020000001</v>
      </c>
      <c r="F100" s="121">
        <v>0</v>
      </c>
      <c r="G100" s="175">
        <f t="shared" si="15"/>
        <v>52.57807202</v>
      </c>
      <c r="H100" s="163">
        <f t="shared" si="16"/>
        <v>0.44062012893236452</v>
      </c>
      <c r="I100" s="62">
        <f t="shared" si="17"/>
        <v>23.9712</v>
      </c>
      <c r="J100" s="121">
        <v>23.9712</v>
      </c>
      <c r="K100" s="121">
        <v>0</v>
      </c>
      <c r="L100" s="121">
        <v>0</v>
      </c>
      <c r="M100" s="163">
        <f t="shared" si="18"/>
        <v>0.20088589841494717</v>
      </c>
      <c r="N100" s="168">
        <f t="shared" si="19"/>
        <v>0.45591629892556107</v>
      </c>
      <c r="O100" s="62">
        <v>0.76</v>
      </c>
      <c r="P100" s="62">
        <v>0.09</v>
      </c>
      <c r="Q100" s="62">
        <v>2.4900000000000002</v>
      </c>
      <c r="R100" s="62">
        <f t="shared" si="20"/>
        <v>2.58</v>
      </c>
      <c r="S100" s="163">
        <f t="shared" si="21"/>
        <v>3.3947368421052633</v>
      </c>
      <c r="T100" s="62">
        <v>0.05</v>
      </c>
      <c r="U100" s="62">
        <v>0.01</v>
      </c>
      <c r="V100" s="175">
        <v>0.11</v>
      </c>
      <c r="W100" s="62">
        <f t="shared" si="22"/>
        <v>0.12</v>
      </c>
      <c r="X100" s="163">
        <f t="shared" si="23"/>
        <v>2.4</v>
      </c>
    </row>
    <row r="101" spans="1:24" ht="38.25" x14ac:dyDescent="0.5">
      <c r="D101" s="175"/>
      <c r="E101" s="175"/>
      <c r="F101" s="175"/>
      <c r="G101" s="175"/>
      <c r="J101" s="175"/>
      <c r="K101" s="175"/>
      <c r="L101" s="175"/>
      <c r="Q101" s="175"/>
      <c r="V101" s="175"/>
    </row>
    <row r="102" spans="1:24" ht="38.25" x14ac:dyDescent="0.5">
      <c r="B102" s="174" t="s">
        <v>280</v>
      </c>
      <c r="D102" s="175"/>
      <c r="E102" s="175"/>
      <c r="F102" s="175"/>
      <c r="G102" s="175"/>
      <c r="J102" s="175"/>
      <c r="K102" s="175"/>
      <c r="L102" s="175"/>
      <c r="Q102" s="175"/>
      <c r="V102" s="175"/>
    </row>
    <row r="103" spans="1:24" s="178" customFormat="1" ht="45" customHeight="1" x14ac:dyDescent="0.5">
      <c r="A103" s="173">
        <v>5</v>
      </c>
      <c r="B103" s="174" t="s">
        <v>269</v>
      </c>
      <c r="C103" s="175"/>
      <c r="D103" s="1"/>
      <c r="E103" s="1"/>
      <c r="F103" s="1"/>
      <c r="G103" s="1"/>
      <c r="H103" s="177"/>
      <c r="I103" s="175"/>
      <c r="J103" s="1"/>
      <c r="K103" s="1"/>
      <c r="L103" s="1"/>
      <c r="M103" s="177"/>
      <c r="N103" s="168"/>
      <c r="O103" s="175"/>
      <c r="P103" s="175"/>
      <c r="R103" s="175"/>
      <c r="S103" s="176"/>
      <c r="T103" s="175"/>
      <c r="U103" s="175"/>
      <c r="W103" s="175"/>
      <c r="X103" s="176"/>
    </row>
    <row r="104" spans="1:24" s="178" customFormat="1" ht="45" customHeight="1" x14ac:dyDescent="0.5">
      <c r="A104" s="173">
        <v>21</v>
      </c>
      <c r="B104" s="179" t="s">
        <v>270</v>
      </c>
      <c r="C104" s="175"/>
      <c r="D104" s="1"/>
      <c r="E104" s="1"/>
      <c r="F104" s="1"/>
      <c r="G104" s="1"/>
      <c r="H104" s="177"/>
      <c r="I104" s="175"/>
      <c r="J104" s="1"/>
      <c r="K104" s="1"/>
      <c r="L104" s="1"/>
      <c r="M104" s="177"/>
      <c r="N104" s="168"/>
      <c r="O104" s="175">
        <v>0.83</v>
      </c>
      <c r="P104" s="175">
        <v>0.1</v>
      </c>
      <c r="Q104" s="1">
        <v>4.5199999999999996</v>
      </c>
      <c r="R104" s="175">
        <f>P104+Q104</f>
        <v>4.6199999999999992</v>
      </c>
      <c r="S104" s="177">
        <v>4.4096385542168681</v>
      </c>
      <c r="T104" s="175">
        <v>0.05</v>
      </c>
      <c r="U104" s="175">
        <v>0.05</v>
      </c>
      <c r="V104" s="1">
        <v>0.26</v>
      </c>
      <c r="W104" s="175">
        <f>U104+V104</f>
        <v>0.31</v>
      </c>
      <c r="X104" s="177">
        <v>4.6199999999999992</v>
      </c>
    </row>
    <row r="105" spans="1:24" s="178" customFormat="1" ht="45" customHeight="1" x14ac:dyDescent="0.5">
      <c r="A105" s="173">
        <v>32</v>
      </c>
      <c r="B105" s="179" t="s">
        <v>271</v>
      </c>
      <c r="C105" s="175"/>
      <c r="D105" s="1"/>
      <c r="E105" s="1"/>
      <c r="F105" s="1"/>
      <c r="G105" s="1"/>
      <c r="H105" s="177"/>
      <c r="I105" s="175"/>
      <c r="J105" s="1"/>
      <c r="K105" s="1"/>
      <c r="L105" s="1"/>
      <c r="M105" s="177"/>
      <c r="N105" s="168"/>
      <c r="O105" s="175">
        <v>0.2</v>
      </c>
      <c r="P105" s="175">
        <v>0.03</v>
      </c>
      <c r="Q105" s="1">
        <v>1.18</v>
      </c>
      <c r="R105" s="175">
        <f>P105+Q105</f>
        <v>1.21</v>
      </c>
      <c r="S105" s="177">
        <v>2.9499999999999997</v>
      </c>
      <c r="T105" s="175">
        <v>1.0999999999999999E-2</v>
      </c>
      <c r="U105" s="175">
        <v>0.01</v>
      </c>
      <c r="V105" s="1">
        <v>0.03</v>
      </c>
      <c r="W105" s="175">
        <f>U105+V105</f>
        <v>0.04</v>
      </c>
      <c r="X105" s="177">
        <v>3.6363636363636367</v>
      </c>
    </row>
  </sheetData>
  <mergeCells count="15">
    <mergeCell ref="A1:X1"/>
    <mergeCell ref="A4:A7"/>
    <mergeCell ref="B4:B7"/>
    <mergeCell ref="C4:N4"/>
    <mergeCell ref="O4:X4"/>
    <mergeCell ref="C5:C6"/>
    <mergeCell ref="G5:G6"/>
    <mergeCell ref="H5:H6"/>
    <mergeCell ref="I5:I6"/>
    <mergeCell ref="M5:M6"/>
    <mergeCell ref="N5:N6"/>
    <mergeCell ref="O5:S5"/>
    <mergeCell ref="T5:X5"/>
    <mergeCell ref="R6:S6"/>
    <mergeCell ref="W6:X6"/>
  </mergeCells>
  <conditionalFormatting sqref="S10:S100">
    <cfRule type="cellIs" dxfId="23" priority="10" operator="between">
      <formula>0.5</formula>
      <formula>1</formula>
    </cfRule>
    <cfRule type="cellIs" dxfId="22" priority="11" operator="lessThanOrEqual">
      <formula>0.5</formula>
    </cfRule>
    <cfRule type="cellIs" dxfId="21" priority="12" operator="greaterThanOrEqual">
      <formula>1</formula>
    </cfRule>
  </conditionalFormatting>
  <conditionalFormatting sqref="X10:X100">
    <cfRule type="cellIs" dxfId="20" priority="7" operator="between">
      <formula>0.5</formula>
      <formula>1</formula>
    </cfRule>
    <cfRule type="cellIs" dxfId="19" priority="8" operator="greaterThanOrEqual">
      <formula>1</formula>
    </cfRule>
    <cfRule type="cellIs" dxfId="18" priority="9" operator="lessThanOrEqual">
      <formula>0.5</formula>
    </cfRule>
  </conditionalFormatting>
  <conditionalFormatting sqref="H10:H100">
    <cfRule type="cellIs" dxfId="17" priority="4" operator="between">
      <formula>0.25</formula>
      <formula>0.8</formula>
    </cfRule>
    <cfRule type="cellIs" dxfId="16" priority="5" operator="greaterThanOrEqual">
      <formula>0.8</formula>
    </cfRule>
    <cfRule type="cellIs" dxfId="15" priority="6" operator="lessThanOrEqual">
      <formula>0.25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2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97"/>
  <sheetViews>
    <sheetView view="pageBreakPreview" zoomScale="30" zoomScaleNormal="30" zoomScaleSheetLayoutView="30" workbookViewId="0">
      <selection activeCell="B11" sqref="B11"/>
    </sheetView>
  </sheetViews>
  <sheetFormatPr defaultColWidth="9.140625" defaultRowHeight="35.25" x14ac:dyDescent="0.5"/>
  <cols>
    <col min="1" max="1" width="14" style="1" customWidth="1"/>
    <col min="2" max="2" width="155.85546875" style="1" customWidth="1"/>
    <col min="3" max="3" width="33" style="1" customWidth="1"/>
    <col min="4" max="4" width="24.42578125" style="1" bestFit="1" customWidth="1"/>
    <col min="5" max="5" width="54.7109375" style="1" customWidth="1"/>
    <col min="6" max="6" width="33" style="1" customWidth="1"/>
    <col min="7" max="8" width="33" style="1" hidden="1" customWidth="1"/>
    <col min="9" max="9" width="25.85546875" style="1" bestFit="1" customWidth="1"/>
    <col min="10" max="10" width="47.85546875" style="1" customWidth="1"/>
    <col min="11" max="11" width="36.85546875" style="1" bestFit="1" customWidth="1"/>
    <col min="12" max="14" width="36.85546875" style="1" hidden="1" customWidth="1"/>
    <col min="15" max="15" width="40.7109375" style="1" customWidth="1"/>
    <col min="16" max="16" width="50.140625" style="1" customWidth="1"/>
    <col min="17" max="17" width="53.140625" style="1" customWidth="1"/>
    <col min="18" max="16384" width="9.140625" style="1"/>
  </cols>
  <sheetData>
    <row r="1" spans="1:17" ht="49.5" customHeight="1" x14ac:dyDescent="0.5">
      <c r="A1" s="306" t="s">
        <v>262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35.25" customHeight="1" x14ac:dyDescent="0.5">
      <c r="A2" s="1" t="s">
        <v>254</v>
      </c>
      <c r="B2" s="200" t="s">
        <v>285</v>
      </c>
    </row>
    <row r="3" spans="1:17" ht="5.25" customHeight="1" x14ac:dyDescent="0.5"/>
    <row r="4" spans="1:17" ht="30.75" customHeight="1" x14ac:dyDescent="0.5">
      <c r="A4" s="287" t="s">
        <v>1</v>
      </c>
      <c r="B4" s="285" t="s">
        <v>2</v>
      </c>
      <c r="C4" s="307" t="s">
        <v>274</v>
      </c>
      <c r="D4" s="307"/>
      <c r="E4" s="307"/>
      <c r="F4" s="307"/>
      <c r="G4" s="307"/>
      <c r="H4" s="307"/>
      <c r="I4" s="307"/>
      <c r="J4" s="307"/>
      <c r="K4" s="54" t="s">
        <v>273</v>
      </c>
      <c r="L4" s="54"/>
      <c r="M4" s="54"/>
      <c r="N4" s="54"/>
      <c r="O4" s="54"/>
      <c r="P4" s="54"/>
      <c r="Q4" s="54"/>
    </row>
    <row r="5" spans="1:17" ht="57.75" customHeight="1" x14ac:dyDescent="0.5">
      <c r="A5" s="287"/>
      <c r="B5" s="285"/>
      <c r="C5" s="287" t="s">
        <v>4</v>
      </c>
      <c r="D5" s="287"/>
      <c r="E5" s="287"/>
      <c r="F5" s="287" t="s">
        <v>17</v>
      </c>
      <c r="G5" s="287"/>
      <c r="H5" s="287"/>
      <c r="I5" s="287"/>
      <c r="J5" s="287"/>
      <c r="K5" s="287" t="s">
        <v>97</v>
      </c>
      <c r="L5" s="218"/>
      <c r="M5" s="218"/>
      <c r="N5" s="218"/>
      <c r="O5" s="287" t="s">
        <v>259</v>
      </c>
      <c r="P5" s="287" t="s">
        <v>287</v>
      </c>
      <c r="Q5" s="287" t="s">
        <v>260</v>
      </c>
    </row>
    <row r="6" spans="1:17" ht="236.25" customHeight="1" x14ac:dyDescent="0.5">
      <c r="A6" s="287"/>
      <c r="B6" s="285"/>
      <c r="C6" s="218" t="s">
        <v>258</v>
      </c>
      <c r="D6" s="287" t="s">
        <v>293</v>
      </c>
      <c r="E6" s="287"/>
      <c r="F6" s="218" t="s">
        <v>258</v>
      </c>
      <c r="G6" s="218" t="s">
        <v>283</v>
      </c>
      <c r="H6" s="218" t="s">
        <v>284</v>
      </c>
      <c r="I6" s="287" t="s">
        <v>257</v>
      </c>
      <c r="J6" s="287"/>
      <c r="K6" s="287"/>
      <c r="L6" s="218"/>
      <c r="M6" s="218"/>
      <c r="N6" s="218"/>
      <c r="O6" s="287"/>
      <c r="P6" s="287"/>
      <c r="Q6" s="287"/>
    </row>
    <row r="7" spans="1:17" ht="32.25" customHeight="1" x14ac:dyDescent="0.5">
      <c r="A7" s="287"/>
      <c r="B7" s="285"/>
      <c r="C7" s="217" t="s">
        <v>8</v>
      </c>
      <c r="D7" s="217" t="s">
        <v>8</v>
      </c>
      <c r="E7" s="217" t="s">
        <v>10</v>
      </c>
      <c r="F7" s="217" t="s">
        <v>22</v>
      </c>
      <c r="G7" s="217"/>
      <c r="H7" s="217"/>
      <c r="I7" s="217" t="s">
        <v>22</v>
      </c>
      <c r="J7" s="217" t="s">
        <v>10</v>
      </c>
      <c r="K7" s="218" t="s">
        <v>77</v>
      </c>
      <c r="L7" s="218"/>
      <c r="M7" s="218"/>
      <c r="N7" s="218"/>
      <c r="O7" s="218" t="s">
        <v>77</v>
      </c>
      <c r="P7" s="217" t="s">
        <v>10</v>
      </c>
      <c r="Q7" s="218" t="s">
        <v>77</v>
      </c>
    </row>
    <row r="8" spans="1:17" ht="121.5" customHeight="1" x14ac:dyDescent="0.5">
      <c r="A8" s="218"/>
      <c r="B8" s="203"/>
      <c r="C8" s="203"/>
      <c r="D8" s="203"/>
      <c r="E8" s="203" t="s">
        <v>282</v>
      </c>
      <c r="F8" s="203"/>
      <c r="G8" s="203"/>
      <c r="H8" s="203"/>
      <c r="I8" s="203"/>
      <c r="J8" s="203"/>
      <c r="K8" s="204"/>
      <c r="L8" s="204"/>
      <c r="M8" s="204"/>
      <c r="N8" s="204"/>
      <c r="O8" s="204"/>
      <c r="P8" s="203"/>
      <c r="Q8" s="204"/>
    </row>
    <row r="9" spans="1:17" ht="46.5" customHeight="1" x14ac:dyDescent="0.5">
      <c r="A9" s="2">
        <v>1</v>
      </c>
      <c r="B9" s="2">
        <v>2</v>
      </c>
      <c r="C9" s="2">
        <v>3</v>
      </c>
      <c r="D9" s="2">
        <v>4</v>
      </c>
      <c r="E9" s="2" t="s">
        <v>264</v>
      </c>
      <c r="F9" s="2">
        <v>6</v>
      </c>
      <c r="G9" s="2"/>
      <c r="H9" s="2"/>
      <c r="I9" s="2">
        <v>7</v>
      </c>
      <c r="J9" s="2" t="s">
        <v>292</v>
      </c>
      <c r="K9" s="2">
        <v>9</v>
      </c>
      <c r="L9" s="2"/>
      <c r="M9" s="2"/>
      <c r="N9" s="2"/>
      <c r="O9" s="2">
        <v>10</v>
      </c>
      <c r="P9" s="2" t="s">
        <v>265</v>
      </c>
      <c r="Q9" s="2">
        <v>12</v>
      </c>
    </row>
    <row r="10" spans="1:17" ht="45" customHeight="1" x14ac:dyDescent="0.5">
      <c r="A10" s="3"/>
      <c r="B10" s="16" t="s">
        <v>11</v>
      </c>
      <c r="C10" s="167">
        <v>1140.9899999999998</v>
      </c>
      <c r="D10" s="167">
        <v>1375.88</v>
      </c>
      <c r="E10" s="168">
        <v>1.2058650820778449</v>
      </c>
      <c r="F10" s="167">
        <v>62.804000000000009</v>
      </c>
      <c r="G10" s="167">
        <v>8.1440000000000001</v>
      </c>
      <c r="H10" s="167">
        <v>77.411999999999992</v>
      </c>
      <c r="I10" s="167">
        <v>85.555999999999997</v>
      </c>
      <c r="J10" s="168">
        <v>1.362269919113432</v>
      </c>
      <c r="K10" s="167">
        <v>70804.533749999988</v>
      </c>
      <c r="L10" s="227">
        <v>31317.094715360003</v>
      </c>
      <c r="M10" s="227">
        <v>15312.880101050003</v>
      </c>
      <c r="N10" s="227">
        <v>7728.2767517399989</v>
      </c>
      <c r="O10" s="167">
        <v>54358.251568150001</v>
      </c>
      <c r="P10" s="168">
        <v>0.76772275289716185</v>
      </c>
      <c r="Q10" s="167">
        <v>34294.386437859997</v>
      </c>
    </row>
    <row r="11" spans="1:17" ht="45" customHeight="1" x14ac:dyDescent="0.5">
      <c r="A11" s="55">
        <v>76</v>
      </c>
      <c r="B11" s="171" t="s">
        <v>241</v>
      </c>
      <c r="C11" s="228">
        <v>1.03</v>
      </c>
      <c r="D11" s="228">
        <v>4.6700000000000008</v>
      </c>
      <c r="E11" s="229">
        <v>4.5339805825242729</v>
      </c>
      <c r="F11" s="228">
        <v>6.0000000000000005E-2</v>
      </c>
      <c r="G11" s="228">
        <v>0.01</v>
      </c>
      <c r="H11" s="228">
        <v>0.19</v>
      </c>
      <c r="I11" s="228">
        <v>0.2</v>
      </c>
      <c r="J11" s="229">
        <v>3.333333333333333</v>
      </c>
      <c r="K11" s="228">
        <v>93.381516480000002</v>
      </c>
      <c r="L11" s="230">
        <v>40.872386579999997</v>
      </c>
      <c r="M11" s="230">
        <v>10.50182596</v>
      </c>
      <c r="N11" s="230">
        <v>0</v>
      </c>
      <c r="O11" s="228">
        <v>51.374212539999995</v>
      </c>
      <c r="P11" s="229">
        <v>0.55015397561039903</v>
      </c>
      <c r="Q11" s="228">
        <v>40.872386579999997</v>
      </c>
    </row>
    <row r="12" spans="1:17" ht="45" customHeight="1" x14ac:dyDescent="0.5">
      <c r="A12" s="55">
        <v>80</v>
      </c>
      <c r="B12" s="223" t="s">
        <v>245</v>
      </c>
      <c r="C12" s="228">
        <v>15.3</v>
      </c>
      <c r="D12" s="228">
        <v>64.86</v>
      </c>
      <c r="E12" s="229">
        <v>4.2392156862745098</v>
      </c>
      <c r="F12" s="228">
        <v>0.84</v>
      </c>
      <c r="G12" s="228">
        <v>0.11</v>
      </c>
      <c r="H12" s="228">
        <v>3.25</v>
      </c>
      <c r="I12" s="228">
        <v>3.36</v>
      </c>
      <c r="J12" s="229">
        <v>4</v>
      </c>
      <c r="K12" s="228">
        <v>712.83723775999999</v>
      </c>
      <c r="L12" s="230">
        <v>477.81351172000001</v>
      </c>
      <c r="M12" s="230">
        <v>66.992771329999997</v>
      </c>
      <c r="N12" s="230">
        <v>66.992771329999997</v>
      </c>
      <c r="O12" s="228">
        <v>611.79905438000003</v>
      </c>
      <c r="P12" s="229">
        <v>0.85825911157854273</v>
      </c>
      <c r="Q12" s="228">
        <v>151.06894</v>
      </c>
    </row>
    <row r="13" spans="1:17" ht="45" customHeight="1" x14ac:dyDescent="0.5">
      <c r="A13" s="55">
        <v>82</v>
      </c>
      <c r="B13" s="222" t="s">
        <v>247</v>
      </c>
      <c r="C13" s="228">
        <v>0.76</v>
      </c>
      <c r="D13" s="228">
        <v>2.58</v>
      </c>
      <c r="E13" s="229">
        <v>3.3947368421052633</v>
      </c>
      <c r="F13" s="228">
        <v>0.05</v>
      </c>
      <c r="G13" s="228">
        <v>0.01</v>
      </c>
      <c r="H13" s="228">
        <v>0.11</v>
      </c>
      <c r="I13" s="228">
        <v>0.12</v>
      </c>
      <c r="J13" s="229">
        <v>2.4</v>
      </c>
      <c r="K13" s="228">
        <v>119.32744005000001</v>
      </c>
      <c r="L13" s="230">
        <v>23.9712</v>
      </c>
      <c r="M13" s="230">
        <v>28.606872020000001</v>
      </c>
      <c r="N13" s="230">
        <v>0</v>
      </c>
      <c r="O13" s="228">
        <v>52.57807202</v>
      </c>
      <c r="P13" s="229">
        <v>0.44062012893236452</v>
      </c>
      <c r="Q13" s="228">
        <v>23.9712</v>
      </c>
    </row>
    <row r="14" spans="1:17" ht="45" customHeight="1" x14ac:dyDescent="0.5">
      <c r="A14" s="55">
        <v>59</v>
      </c>
      <c r="B14" s="222" t="s">
        <v>222</v>
      </c>
      <c r="C14" s="228">
        <v>46.09</v>
      </c>
      <c r="D14" s="228">
        <v>154.75</v>
      </c>
      <c r="E14" s="229">
        <v>3.3575612931221519</v>
      </c>
      <c r="F14" s="228">
        <v>2.54</v>
      </c>
      <c r="G14" s="228">
        <v>0.33</v>
      </c>
      <c r="H14" s="228">
        <v>10.040000000000001</v>
      </c>
      <c r="I14" s="228">
        <v>10.370000000000001</v>
      </c>
      <c r="J14" s="229">
        <v>4.0826771653543314</v>
      </c>
      <c r="K14" s="228">
        <v>1439.7939452000001</v>
      </c>
      <c r="L14" s="230">
        <v>319.05327550999999</v>
      </c>
      <c r="M14" s="230">
        <v>214.82512356000001</v>
      </c>
      <c r="N14" s="230">
        <v>214.82512356000001</v>
      </c>
      <c r="O14" s="228">
        <v>748.70352262999995</v>
      </c>
      <c r="P14" s="229">
        <v>0.52000741156471419</v>
      </c>
      <c r="Q14" s="228">
        <v>230.54839453</v>
      </c>
    </row>
    <row r="15" spans="1:17" ht="45" customHeight="1" x14ac:dyDescent="0.5">
      <c r="A15" s="55">
        <v>61</v>
      </c>
      <c r="B15" s="223" t="s">
        <v>224</v>
      </c>
      <c r="C15" s="228">
        <v>41.989999999999995</v>
      </c>
      <c r="D15" s="228">
        <v>124.19999999999999</v>
      </c>
      <c r="E15" s="229">
        <v>2.9578471064539178</v>
      </c>
      <c r="F15" s="228">
        <v>2.3099999999999996</v>
      </c>
      <c r="G15" s="228">
        <v>0.3</v>
      </c>
      <c r="H15" s="228">
        <v>8.34</v>
      </c>
      <c r="I15" s="228">
        <v>8.64</v>
      </c>
      <c r="J15" s="229">
        <v>3.7402597402597411</v>
      </c>
      <c r="K15" s="228">
        <v>384.16540127000002</v>
      </c>
      <c r="L15" s="230">
        <v>243.13741603</v>
      </c>
      <c r="M15" s="230">
        <v>57.386943010000003</v>
      </c>
      <c r="N15" s="230">
        <v>23.121380259999999</v>
      </c>
      <c r="O15" s="228">
        <v>323.6457393</v>
      </c>
      <c r="P15" s="229">
        <v>0.84246456924561652</v>
      </c>
      <c r="Q15" s="228">
        <v>251.94977477</v>
      </c>
    </row>
    <row r="16" spans="1:17" ht="45" customHeight="1" x14ac:dyDescent="0.5">
      <c r="A16" s="55">
        <v>23</v>
      </c>
      <c r="B16" s="224" t="s">
        <v>181</v>
      </c>
      <c r="C16" s="228">
        <v>3.8600000000000003</v>
      </c>
      <c r="D16" s="228">
        <v>10.510000000000002</v>
      </c>
      <c r="E16" s="229">
        <v>2.7227979274611402</v>
      </c>
      <c r="F16" s="228">
        <v>0.21</v>
      </c>
      <c r="G16" s="228">
        <v>0.03</v>
      </c>
      <c r="H16" s="228">
        <v>0.53</v>
      </c>
      <c r="I16" s="228">
        <v>0.56000000000000005</v>
      </c>
      <c r="J16" s="229">
        <v>2.666666666666667</v>
      </c>
      <c r="K16" s="228">
        <v>315.75800541000001</v>
      </c>
      <c r="L16" s="230">
        <v>180.5591</v>
      </c>
      <c r="M16" s="230">
        <v>40.559671620000003</v>
      </c>
      <c r="N16" s="230">
        <v>40.559671629999997</v>
      </c>
      <c r="O16" s="228">
        <v>261.67844324999999</v>
      </c>
      <c r="P16" s="229">
        <v>0.82873098628242303</v>
      </c>
      <c r="Q16" s="228">
        <v>195.02588739000001</v>
      </c>
    </row>
    <row r="17" spans="1:17" ht="45" customHeight="1" x14ac:dyDescent="0.5">
      <c r="A17" s="55">
        <v>8</v>
      </c>
      <c r="B17" s="172" t="s">
        <v>164</v>
      </c>
      <c r="C17" s="228">
        <v>1.65</v>
      </c>
      <c r="D17" s="228">
        <v>4.4000000000000004</v>
      </c>
      <c r="E17" s="229">
        <v>2.666666666666667</v>
      </c>
      <c r="F17" s="228">
        <v>0.09</v>
      </c>
      <c r="G17" s="228">
        <v>0.01</v>
      </c>
      <c r="H17" s="228">
        <v>0.47</v>
      </c>
      <c r="I17" s="228">
        <v>0.48</v>
      </c>
      <c r="J17" s="229">
        <v>5.333333333333333</v>
      </c>
      <c r="K17" s="228">
        <v>96.896885530000006</v>
      </c>
      <c r="L17" s="230">
        <v>39.894305199999998</v>
      </c>
      <c r="M17" s="230">
        <v>16.54436566</v>
      </c>
      <c r="N17" s="230">
        <v>16.544305659999999</v>
      </c>
      <c r="O17" s="228">
        <v>72.982976519999994</v>
      </c>
      <c r="P17" s="229">
        <v>0.75320250099683461</v>
      </c>
      <c r="Q17" s="228">
        <v>39.099435999999997</v>
      </c>
    </row>
    <row r="18" spans="1:17" ht="45" customHeight="1" x14ac:dyDescent="0.5">
      <c r="A18" s="55">
        <v>4</v>
      </c>
      <c r="B18" s="223" t="s">
        <v>159</v>
      </c>
      <c r="C18" s="228">
        <v>6.83</v>
      </c>
      <c r="D18" s="228">
        <v>17.59</v>
      </c>
      <c r="E18" s="229">
        <v>2.5754026354319182</v>
      </c>
      <c r="F18" s="228">
        <v>0.38</v>
      </c>
      <c r="G18" s="228">
        <v>0.05</v>
      </c>
      <c r="H18" s="228">
        <v>1.21</v>
      </c>
      <c r="I18" s="228">
        <v>1.26</v>
      </c>
      <c r="J18" s="229">
        <v>3.3157894736842106</v>
      </c>
      <c r="K18" s="228">
        <v>274.02508440999998</v>
      </c>
      <c r="L18" s="230">
        <v>192.51711950999999</v>
      </c>
      <c r="M18" s="230">
        <v>54.947783080000001</v>
      </c>
      <c r="N18" s="230">
        <v>24.324897839999998</v>
      </c>
      <c r="O18" s="228">
        <v>271.78980042999996</v>
      </c>
      <c r="P18" s="229">
        <v>0.99184277605529148</v>
      </c>
      <c r="Q18" s="228">
        <v>211.49497233999998</v>
      </c>
    </row>
    <row r="19" spans="1:17" ht="45" customHeight="1" x14ac:dyDescent="0.5">
      <c r="A19" s="55">
        <v>58</v>
      </c>
      <c r="B19" s="224" t="s">
        <v>221</v>
      </c>
      <c r="C19" s="228">
        <v>22.72</v>
      </c>
      <c r="D19" s="228">
        <v>58.390000000000008</v>
      </c>
      <c r="E19" s="229">
        <v>2.5699823943661975</v>
      </c>
      <c r="F19" s="228">
        <v>1.25</v>
      </c>
      <c r="G19" s="228">
        <v>0.16</v>
      </c>
      <c r="H19" s="228">
        <v>3.49</v>
      </c>
      <c r="I19" s="228">
        <v>3.6500000000000004</v>
      </c>
      <c r="J19" s="229">
        <v>2.9200000000000004</v>
      </c>
      <c r="K19" s="228">
        <v>316.94925209000002</v>
      </c>
      <c r="L19" s="230">
        <v>227.36562311</v>
      </c>
      <c r="M19" s="230">
        <v>52.163428359999997</v>
      </c>
      <c r="N19" s="230">
        <v>0</v>
      </c>
      <c r="O19" s="228">
        <v>279.52905147000001</v>
      </c>
      <c r="P19" s="229">
        <v>0.88193630250506394</v>
      </c>
      <c r="Q19" s="228">
        <v>263.71421968000004</v>
      </c>
    </row>
    <row r="20" spans="1:17" ht="45" customHeight="1" x14ac:dyDescent="0.5">
      <c r="A20" s="55">
        <v>46</v>
      </c>
      <c r="B20" s="224" t="s">
        <v>208</v>
      </c>
      <c r="C20" s="228">
        <v>55.11</v>
      </c>
      <c r="D20" s="228">
        <v>136.57000000000002</v>
      </c>
      <c r="E20" s="229">
        <v>2.4781346398112869</v>
      </c>
      <c r="F20" s="228">
        <v>3.0300000000000002</v>
      </c>
      <c r="G20" s="228">
        <v>0.39</v>
      </c>
      <c r="H20" s="228">
        <v>9.18</v>
      </c>
      <c r="I20" s="228">
        <v>9.57</v>
      </c>
      <c r="J20" s="229">
        <v>3.1584158415841581</v>
      </c>
      <c r="K20" s="228">
        <v>3424.1909140399998</v>
      </c>
      <c r="L20" s="230">
        <v>1655.4668584000001</v>
      </c>
      <c r="M20" s="230">
        <v>935.85081767999998</v>
      </c>
      <c r="N20" s="230">
        <v>508.29084420999999</v>
      </c>
      <c r="O20" s="228">
        <v>3099.6085202900003</v>
      </c>
      <c r="P20" s="229">
        <v>0.90520902546083681</v>
      </c>
      <c r="Q20" s="228">
        <v>2163.2296499999998</v>
      </c>
    </row>
    <row r="21" spans="1:17" ht="45" customHeight="1" x14ac:dyDescent="0.5">
      <c r="A21" s="56">
        <v>30</v>
      </c>
      <c r="B21" s="172" t="s">
        <v>190</v>
      </c>
      <c r="C21" s="228">
        <v>5.17</v>
      </c>
      <c r="D21" s="228">
        <v>11.120000000000001</v>
      </c>
      <c r="E21" s="229">
        <v>2.1508704061895552</v>
      </c>
      <c r="F21" s="228">
        <v>0.28999999999999998</v>
      </c>
      <c r="G21" s="228">
        <v>1E-3</v>
      </c>
      <c r="H21" s="228">
        <v>0.82000000000000006</v>
      </c>
      <c r="I21" s="228">
        <v>0.82100000000000006</v>
      </c>
      <c r="J21" s="229">
        <v>2.8310344827586209</v>
      </c>
      <c r="K21" s="228">
        <v>349.40839742000003</v>
      </c>
      <c r="L21" s="230">
        <v>133.67484816000001</v>
      </c>
      <c r="M21" s="230">
        <v>54.618177629999998</v>
      </c>
      <c r="N21" s="230">
        <v>54.618067150000002</v>
      </c>
      <c r="O21" s="228">
        <v>242.91109294</v>
      </c>
      <c r="P21" s="229">
        <v>0.69520679735699975</v>
      </c>
      <c r="Q21" s="228">
        <v>129.49800608999999</v>
      </c>
    </row>
    <row r="22" spans="1:17" ht="45" customHeight="1" x14ac:dyDescent="0.5">
      <c r="A22" s="56">
        <v>66</v>
      </c>
      <c r="B22" s="223" t="s">
        <v>230</v>
      </c>
      <c r="C22" s="228">
        <v>13.7</v>
      </c>
      <c r="D22" s="228">
        <v>26.54</v>
      </c>
      <c r="E22" s="229">
        <v>1.9372262773722628</v>
      </c>
      <c r="F22" s="228">
        <v>0.76</v>
      </c>
      <c r="G22" s="228">
        <v>0.1</v>
      </c>
      <c r="H22" s="228">
        <v>1.63</v>
      </c>
      <c r="I22" s="228">
        <v>1.73</v>
      </c>
      <c r="J22" s="229">
        <v>2.2763157894736841</v>
      </c>
      <c r="K22" s="228">
        <v>761.35105135000003</v>
      </c>
      <c r="L22" s="230">
        <v>452.49677580999997</v>
      </c>
      <c r="M22" s="230">
        <v>121.52877669999999</v>
      </c>
      <c r="N22" s="230">
        <v>53.934705819999998</v>
      </c>
      <c r="O22" s="228">
        <v>627.96025832999999</v>
      </c>
      <c r="P22" s="229">
        <v>0.82479725642530299</v>
      </c>
      <c r="Q22" s="228">
        <v>467.36347491999999</v>
      </c>
    </row>
    <row r="23" spans="1:17" ht="45" customHeight="1" x14ac:dyDescent="0.5">
      <c r="A23" s="55">
        <v>34</v>
      </c>
      <c r="B23" s="172" t="s">
        <v>194</v>
      </c>
      <c r="C23" s="228">
        <v>19.080000000000002</v>
      </c>
      <c r="D23" s="228">
        <v>36.630000000000003</v>
      </c>
      <c r="E23" s="229">
        <v>1.9198113207547169</v>
      </c>
      <c r="F23" s="228">
        <v>1.05</v>
      </c>
      <c r="G23" s="228">
        <v>0.14000000000000001</v>
      </c>
      <c r="H23" s="228">
        <v>1.9300000000000002</v>
      </c>
      <c r="I23" s="228">
        <v>2.0700000000000003</v>
      </c>
      <c r="J23" s="229">
        <v>1.9714285714285715</v>
      </c>
      <c r="K23" s="228">
        <v>1139.3797388600001</v>
      </c>
      <c r="L23" s="230">
        <v>527.18993281999997</v>
      </c>
      <c r="M23" s="230">
        <v>149.81585436</v>
      </c>
      <c r="N23" s="230">
        <v>149.81592000000001</v>
      </c>
      <c r="O23" s="228">
        <v>826.82170717999998</v>
      </c>
      <c r="P23" s="229">
        <v>0.7256770319676491</v>
      </c>
      <c r="Q23" s="228">
        <v>620.35010554999997</v>
      </c>
    </row>
    <row r="24" spans="1:17" ht="45" customHeight="1" x14ac:dyDescent="0.5">
      <c r="A24" s="55">
        <v>47</v>
      </c>
      <c r="B24" s="224" t="s">
        <v>209</v>
      </c>
      <c r="C24" s="228">
        <v>8.59</v>
      </c>
      <c r="D24" s="228">
        <v>15.77</v>
      </c>
      <c r="E24" s="229">
        <v>1.8358556461001163</v>
      </c>
      <c r="F24" s="228">
        <v>0.47</v>
      </c>
      <c r="G24" s="228">
        <v>0.06</v>
      </c>
      <c r="H24" s="228">
        <v>1.2799999999999998</v>
      </c>
      <c r="I24" s="228">
        <v>1.3399999999999999</v>
      </c>
      <c r="J24" s="229">
        <v>2.8510638297872339</v>
      </c>
      <c r="K24" s="228">
        <v>339.51093687000002</v>
      </c>
      <c r="L24" s="230">
        <v>281.11727149000001</v>
      </c>
      <c r="M24" s="230">
        <v>15.91012194</v>
      </c>
      <c r="N24" s="230">
        <v>0</v>
      </c>
      <c r="O24" s="228">
        <v>297.02739343000002</v>
      </c>
      <c r="P24" s="229">
        <v>0.87486840974355085</v>
      </c>
      <c r="Q24" s="228">
        <v>216.53268783999999</v>
      </c>
    </row>
    <row r="25" spans="1:17" ht="45" customHeight="1" x14ac:dyDescent="0.5">
      <c r="A25" s="55">
        <v>41</v>
      </c>
      <c r="B25" s="224" t="s">
        <v>202</v>
      </c>
      <c r="C25" s="228">
        <v>5.81</v>
      </c>
      <c r="D25" s="228">
        <v>10.149999999999999</v>
      </c>
      <c r="E25" s="229">
        <v>1.7469879518072289</v>
      </c>
      <c r="F25" s="228">
        <v>0.32</v>
      </c>
      <c r="G25" s="228">
        <v>0.04</v>
      </c>
      <c r="H25" s="228">
        <v>0.58000000000000007</v>
      </c>
      <c r="I25" s="228">
        <v>0.62000000000000011</v>
      </c>
      <c r="J25" s="229">
        <v>1.9375000000000002</v>
      </c>
      <c r="K25" s="228">
        <v>383.19464354000002</v>
      </c>
      <c r="L25" s="230">
        <v>171.571</v>
      </c>
      <c r="M25" s="230">
        <v>148.13655048000001</v>
      </c>
      <c r="N25" s="230">
        <v>63.487093059999999</v>
      </c>
      <c r="O25" s="228">
        <v>383.19464354000002</v>
      </c>
      <c r="P25" s="229">
        <v>1</v>
      </c>
      <c r="Q25" s="228">
        <v>383.19464354000002</v>
      </c>
    </row>
    <row r="26" spans="1:17" ht="45" customHeight="1" x14ac:dyDescent="0.5">
      <c r="A26" s="56">
        <v>63</v>
      </c>
      <c r="B26" s="58" t="s">
        <v>227</v>
      </c>
      <c r="C26" s="228">
        <v>26.520000000000003</v>
      </c>
      <c r="D26" s="228">
        <v>42.16</v>
      </c>
      <c r="E26" s="229">
        <v>1.5897435897435894</v>
      </c>
      <c r="F26" s="228">
        <v>1.46</v>
      </c>
      <c r="G26" s="228">
        <v>0.19</v>
      </c>
      <c r="H26" s="228">
        <v>2.2599999999999998</v>
      </c>
      <c r="I26" s="228">
        <v>2.4499999999999997</v>
      </c>
      <c r="J26" s="229">
        <v>1.6780821917808217</v>
      </c>
      <c r="K26" s="228">
        <v>2345.9722330200002</v>
      </c>
      <c r="L26" s="230">
        <v>797.78594143999999</v>
      </c>
      <c r="M26" s="230">
        <v>454.05345991000002</v>
      </c>
      <c r="N26" s="230">
        <v>151.35115329999999</v>
      </c>
      <c r="O26" s="228">
        <v>1403.1905546500002</v>
      </c>
      <c r="P26" s="229">
        <v>0.59812752039424399</v>
      </c>
      <c r="Q26" s="228">
        <v>797.39201786000001</v>
      </c>
    </row>
    <row r="27" spans="1:17" ht="45" customHeight="1" x14ac:dyDescent="0.5">
      <c r="A27" s="56">
        <v>60</v>
      </c>
      <c r="B27" s="223" t="s">
        <v>223</v>
      </c>
      <c r="C27" s="228">
        <v>22.47</v>
      </c>
      <c r="D27" s="228">
        <v>34.22</v>
      </c>
      <c r="E27" s="229">
        <v>1.522919448153093</v>
      </c>
      <c r="F27" s="228">
        <v>1.24</v>
      </c>
      <c r="G27" s="228">
        <v>0.16</v>
      </c>
      <c r="H27" s="228">
        <v>2.09</v>
      </c>
      <c r="I27" s="228">
        <v>2.25</v>
      </c>
      <c r="J27" s="229">
        <v>1.814516129032258</v>
      </c>
      <c r="K27" s="228">
        <v>1045.01548637</v>
      </c>
      <c r="L27" s="230">
        <v>582.82766962000005</v>
      </c>
      <c r="M27" s="230">
        <v>318.40220046000002</v>
      </c>
      <c r="N27" s="230">
        <v>136.45808590999999</v>
      </c>
      <c r="O27" s="228">
        <v>1037.6879559900001</v>
      </c>
      <c r="P27" s="229">
        <v>0.99298811311834911</v>
      </c>
      <c r="Q27" s="228">
        <v>704.11296425</v>
      </c>
    </row>
    <row r="28" spans="1:17" ht="45" customHeight="1" x14ac:dyDescent="0.5">
      <c r="A28" s="56">
        <v>75</v>
      </c>
      <c r="B28" s="224" t="s">
        <v>240</v>
      </c>
      <c r="C28" s="228">
        <v>6.65</v>
      </c>
      <c r="D28" s="228">
        <v>9.5299999999999994</v>
      </c>
      <c r="E28" s="229">
        <v>1.4330827067669172</v>
      </c>
      <c r="F28" s="228">
        <v>0.37</v>
      </c>
      <c r="G28" s="228">
        <v>0.05</v>
      </c>
      <c r="H28" s="228">
        <v>0.43000000000000005</v>
      </c>
      <c r="I28" s="228">
        <v>0.48000000000000004</v>
      </c>
      <c r="J28" s="229">
        <v>1.2972972972972974</v>
      </c>
      <c r="K28" s="228">
        <v>542.11344183000006</v>
      </c>
      <c r="L28" s="230">
        <v>277.07667409999999</v>
      </c>
      <c r="M28" s="230">
        <v>113.24318784</v>
      </c>
      <c r="N28" s="230">
        <v>78.602772549999997</v>
      </c>
      <c r="O28" s="228">
        <v>468.92263449000001</v>
      </c>
      <c r="P28" s="229">
        <v>0.86498986800081645</v>
      </c>
      <c r="Q28" s="228">
        <v>332.53760795000005</v>
      </c>
    </row>
    <row r="29" spans="1:17" ht="45" customHeight="1" x14ac:dyDescent="0.5">
      <c r="A29" s="55">
        <v>10</v>
      </c>
      <c r="B29" s="222" t="s">
        <v>166</v>
      </c>
      <c r="C29" s="228">
        <v>29.64</v>
      </c>
      <c r="D29" s="228">
        <v>41.970000000000006</v>
      </c>
      <c r="E29" s="229">
        <v>1.4159919028340082</v>
      </c>
      <c r="F29" s="228">
        <v>1.63</v>
      </c>
      <c r="G29" s="228">
        <v>0.21</v>
      </c>
      <c r="H29" s="228">
        <v>2.4899999999999998</v>
      </c>
      <c r="I29" s="228">
        <v>2.6999999999999997</v>
      </c>
      <c r="J29" s="229">
        <v>1.656441717791411</v>
      </c>
      <c r="K29" s="228">
        <v>1339.51906515</v>
      </c>
      <c r="L29" s="230">
        <v>689.55224811000005</v>
      </c>
      <c r="M29" s="230">
        <v>69.75913955</v>
      </c>
      <c r="N29" s="230">
        <v>0</v>
      </c>
      <c r="O29" s="228">
        <v>759.31138766000004</v>
      </c>
      <c r="P29" s="229">
        <v>0.56685373684843521</v>
      </c>
      <c r="Q29" s="228">
        <v>484.66417551000001</v>
      </c>
    </row>
    <row r="30" spans="1:17" ht="45" customHeight="1" x14ac:dyDescent="0.5">
      <c r="A30" s="56">
        <v>54</v>
      </c>
      <c r="B30" s="58" t="s">
        <v>216</v>
      </c>
      <c r="C30" s="228">
        <v>5.24</v>
      </c>
      <c r="D30" s="228">
        <v>7.2200000000000006</v>
      </c>
      <c r="E30" s="229">
        <v>1.3778625954198473</v>
      </c>
      <c r="F30" s="228">
        <v>0.28999999999999998</v>
      </c>
      <c r="G30" s="228">
        <v>0.04</v>
      </c>
      <c r="H30" s="228">
        <v>0.54</v>
      </c>
      <c r="I30" s="228">
        <v>0.58000000000000007</v>
      </c>
      <c r="J30" s="229">
        <v>2.0000000000000004</v>
      </c>
      <c r="K30" s="228">
        <v>265.02536859000003</v>
      </c>
      <c r="L30" s="230">
        <v>132.35530779999999</v>
      </c>
      <c r="M30" s="230">
        <v>36.66653058</v>
      </c>
      <c r="N30" s="230">
        <v>0</v>
      </c>
      <c r="O30" s="228">
        <v>169.02183837999999</v>
      </c>
      <c r="P30" s="229">
        <v>0.63775720520355328</v>
      </c>
      <c r="Q30" s="228">
        <v>130.65482188999999</v>
      </c>
    </row>
    <row r="31" spans="1:17" ht="45" customHeight="1" x14ac:dyDescent="0.5">
      <c r="A31" s="56">
        <v>3</v>
      </c>
      <c r="B31" s="224" t="s">
        <v>158</v>
      </c>
      <c r="C31" s="228">
        <v>12.94</v>
      </c>
      <c r="D31" s="228">
        <v>17.600000000000001</v>
      </c>
      <c r="E31" s="229">
        <v>1.3601236476043279</v>
      </c>
      <c r="F31" s="228">
        <v>0.71</v>
      </c>
      <c r="G31" s="228">
        <v>0.09</v>
      </c>
      <c r="H31" s="228">
        <v>0.85</v>
      </c>
      <c r="I31" s="228">
        <v>0.94</v>
      </c>
      <c r="J31" s="229">
        <v>1.323943661971831</v>
      </c>
      <c r="K31" s="228">
        <v>763.68322263000005</v>
      </c>
      <c r="L31" s="230">
        <v>370.31453643999998</v>
      </c>
      <c r="M31" s="230">
        <v>198.47163019999999</v>
      </c>
      <c r="N31" s="230">
        <v>114.39840679</v>
      </c>
      <c r="O31" s="228">
        <v>683.18457342999989</v>
      </c>
      <c r="P31" s="229">
        <v>0.89459157041217174</v>
      </c>
      <c r="Q31" s="228">
        <v>504.50016196000001</v>
      </c>
    </row>
    <row r="32" spans="1:17" ht="45" customHeight="1" x14ac:dyDescent="0.5">
      <c r="A32" s="55">
        <v>62</v>
      </c>
      <c r="B32" s="222" t="s">
        <v>226</v>
      </c>
      <c r="C32" s="228">
        <v>14.33</v>
      </c>
      <c r="D32" s="228">
        <v>18.75</v>
      </c>
      <c r="E32" s="229">
        <v>1.3084438241451499</v>
      </c>
      <c r="F32" s="228">
        <v>0.78999999999999992</v>
      </c>
      <c r="G32" s="228">
        <v>0.1</v>
      </c>
      <c r="H32" s="228">
        <v>1.1299999999999999</v>
      </c>
      <c r="I32" s="228">
        <v>1.23</v>
      </c>
      <c r="J32" s="229">
        <v>1.5569620253164558</v>
      </c>
      <c r="K32" s="228">
        <v>710.34565368999995</v>
      </c>
      <c r="L32" s="230">
        <v>268.21828555000002</v>
      </c>
      <c r="M32" s="230">
        <v>201.15442315000001</v>
      </c>
      <c r="N32" s="230">
        <v>0</v>
      </c>
      <c r="O32" s="228">
        <v>469.37270870000003</v>
      </c>
      <c r="P32" s="229">
        <v>0.66076663700519767</v>
      </c>
      <c r="Q32" s="228">
        <v>432.46164926999995</v>
      </c>
    </row>
    <row r="33" spans="1:17" ht="45" customHeight="1" x14ac:dyDescent="0.5">
      <c r="A33" s="55">
        <v>38</v>
      </c>
      <c r="B33" s="171" t="s">
        <v>199</v>
      </c>
      <c r="C33" s="228">
        <v>1.1499999999999999</v>
      </c>
      <c r="D33" s="228">
        <v>1.3900000000000001</v>
      </c>
      <c r="E33" s="229">
        <v>1.2086956521739132</v>
      </c>
      <c r="F33" s="228">
        <v>6.0000000000000005E-2</v>
      </c>
      <c r="G33" s="228">
        <v>0.01</v>
      </c>
      <c r="H33" s="228">
        <v>0.15000000000000002</v>
      </c>
      <c r="I33" s="228">
        <v>0.16000000000000003</v>
      </c>
      <c r="J33" s="229">
        <v>2.666666666666667</v>
      </c>
      <c r="K33" s="228">
        <v>41.09726757</v>
      </c>
      <c r="L33" s="230">
        <v>28.01051837</v>
      </c>
      <c r="M33" s="230">
        <v>3.85484027</v>
      </c>
      <c r="N33" s="230">
        <v>0</v>
      </c>
      <c r="O33" s="228">
        <v>31.86535864</v>
      </c>
      <c r="P33" s="229">
        <v>0.77536441043737259</v>
      </c>
      <c r="Q33" s="228">
        <v>25.9489318</v>
      </c>
    </row>
    <row r="34" spans="1:17" ht="45" customHeight="1" x14ac:dyDescent="0.5">
      <c r="A34" s="55">
        <v>64</v>
      </c>
      <c r="B34" s="171" t="s">
        <v>228</v>
      </c>
      <c r="C34" s="228">
        <v>52.33</v>
      </c>
      <c r="D34" s="228">
        <v>62.54</v>
      </c>
      <c r="E34" s="229">
        <v>1.1951079686604242</v>
      </c>
      <c r="F34" s="228">
        <v>2.88</v>
      </c>
      <c r="G34" s="228">
        <v>0.37</v>
      </c>
      <c r="H34" s="228">
        <v>2.86</v>
      </c>
      <c r="I34" s="228">
        <v>3.23</v>
      </c>
      <c r="J34" s="229">
        <v>1.1215277777777779</v>
      </c>
      <c r="K34" s="228">
        <v>2961.5693649099999</v>
      </c>
      <c r="L34" s="230">
        <v>1328.1777830000001</v>
      </c>
      <c r="M34" s="230">
        <v>749.44679886999995</v>
      </c>
      <c r="N34" s="230">
        <v>0</v>
      </c>
      <c r="O34" s="228">
        <v>2077.6245818699999</v>
      </c>
      <c r="P34" s="229">
        <v>0.70152825271851693</v>
      </c>
      <c r="Q34" s="228">
        <v>1995.37180046</v>
      </c>
    </row>
    <row r="35" spans="1:17" ht="45" customHeight="1" x14ac:dyDescent="0.5">
      <c r="A35" s="55">
        <v>22</v>
      </c>
      <c r="B35" s="172" t="s">
        <v>180</v>
      </c>
      <c r="C35" s="228">
        <v>13.7</v>
      </c>
      <c r="D35" s="228">
        <v>16.350000000000001</v>
      </c>
      <c r="E35" s="229">
        <v>1.1934306569343067</v>
      </c>
      <c r="F35" s="228">
        <v>0.76</v>
      </c>
      <c r="G35" s="228">
        <v>0.1</v>
      </c>
      <c r="H35" s="228">
        <v>0.77</v>
      </c>
      <c r="I35" s="228">
        <v>0.87</v>
      </c>
      <c r="J35" s="229">
        <v>1.1447368421052631</v>
      </c>
      <c r="K35" s="228">
        <v>860.29658671000004</v>
      </c>
      <c r="L35" s="230">
        <v>434.83150060999998</v>
      </c>
      <c r="M35" s="230">
        <v>113.18246601</v>
      </c>
      <c r="N35" s="230">
        <v>113.18246601</v>
      </c>
      <c r="O35" s="228">
        <v>661.19643263</v>
      </c>
      <c r="P35" s="229">
        <v>0.76856800648086809</v>
      </c>
      <c r="Q35" s="228">
        <v>434.60128405</v>
      </c>
    </row>
    <row r="36" spans="1:17" ht="45" customHeight="1" x14ac:dyDescent="0.5">
      <c r="A36" s="56">
        <v>78</v>
      </c>
      <c r="B36" s="222" t="s">
        <v>243</v>
      </c>
      <c r="C36" s="228">
        <v>7.91</v>
      </c>
      <c r="D36" s="228">
        <v>9.39</v>
      </c>
      <c r="E36" s="229">
        <v>1.1871049304677623</v>
      </c>
      <c r="F36" s="228">
        <v>0.44</v>
      </c>
      <c r="G36" s="228">
        <v>0.06</v>
      </c>
      <c r="H36" s="228">
        <v>0.53</v>
      </c>
      <c r="I36" s="228">
        <v>0.59000000000000008</v>
      </c>
      <c r="J36" s="229">
        <v>1.3409090909090911</v>
      </c>
      <c r="K36" s="228">
        <v>706.01065074999997</v>
      </c>
      <c r="L36" s="230">
        <v>178.74181078999999</v>
      </c>
      <c r="M36" s="230">
        <v>140.89429523000001</v>
      </c>
      <c r="N36" s="230">
        <v>0</v>
      </c>
      <c r="O36" s="228">
        <v>319.63610602</v>
      </c>
      <c r="P36" s="229">
        <v>0.45273552981169385</v>
      </c>
      <c r="Q36" s="228">
        <v>319.63610602</v>
      </c>
    </row>
    <row r="37" spans="1:17" ht="45" customHeight="1" x14ac:dyDescent="0.5">
      <c r="A37" s="55">
        <v>20</v>
      </c>
      <c r="B37" s="172" t="s">
        <v>178</v>
      </c>
      <c r="C37" s="228">
        <v>6.66</v>
      </c>
      <c r="D37" s="228">
        <v>7.74</v>
      </c>
      <c r="E37" s="229">
        <v>1.1621621621621621</v>
      </c>
      <c r="F37" s="228">
        <v>0.37</v>
      </c>
      <c r="G37" s="228">
        <v>0.01</v>
      </c>
      <c r="H37" s="228">
        <v>0.48</v>
      </c>
      <c r="I37" s="228">
        <v>0.49</v>
      </c>
      <c r="J37" s="229">
        <v>1.3243243243243243</v>
      </c>
      <c r="K37" s="228">
        <v>400.83394056999998</v>
      </c>
      <c r="L37" s="230">
        <v>206.60475529999999</v>
      </c>
      <c r="M37" s="230">
        <v>55.716012169999999</v>
      </c>
      <c r="N37" s="230">
        <v>55.716012169999999</v>
      </c>
      <c r="O37" s="228">
        <v>318.03677963999996</v>
      </c>
      <c r="P37" s="229">
        <v>0.79343774927776944</v>
      </c>
      <c r="Q37" s="228">
        <v>207.53487505000001</v>
      </c>
    </row>
    <row r="38" spans="1:17" ht="45" customHeight="1" x14ac:dyDescent="0.5">
      <c r="A38" s="55">
        <v>44</v>
      </c>
      <c r="B38" s="58" t="s">
        <v>206</v>
      </c>
      <c r="C38" s="228">
        <v>13.43</v>
      </c>
      <c r="D38" s="228">
        <v>15.47</v>
      </c>
      <c r="E38" s="229">
        <v>1.1518987341772153</v>
      </c>
      <c r="F38" s="228">
        <v>0.73</v>
      </c>
      <c r="G38" s="228">
        <v>0.09</v>
      </c>
      <c r="H38" s="228">
        <v>0.67999999999999994</v>
      </c>
      <c r="I38" s="228">
        <v>0.76999999999999991</v>
      </c>
      <c r="J38" s="229">
        <v>1.0547945205479452</v>
      </c>
      <c r="K38" s="228">
        <v>620.08089784000003</v>
      </c>
      <c r="L38" s="230">
        <v>293.58093538999998</v>
      </c>
      <c r="M38" s="230">
        <v>98.656822599999998</v>
      </c>
      <c r="N38" s="230">
        <v>77.467199100000002</v>
      </c>
      <c r="O38" s="228">
        <v>469.70495708999999</v>
      </c>
      <c r="P38" s="229">
        <v>0.75748980290503698</v>
      </c>
      <c r="Q38" s="228">
        <v>347.01123952999995</v>
      </c>
    </row>
    <row r="39" spans="1:17" ht="45" customHeight="1" x14ac:dyDescent="0.5">
      <c r="A39" s="55">
        <v>7</v>
      </c>
      <c r="B39" s="172" t="s">
        <v>163</v>
      </c>
      <c r="C39" s="228">
        <v>6.72</v>
      </c>
      <c r="D39" s="228">
        <v>7.41</v>
      </c>
      <c r="E39" s="229">
        <v>1.1026785714285714</v>
      </c>
      <c r="F39" s="228">
        <v>0.37</v>
      </c>
      <c r="G39" s="228">
        <v>0.05</v>
      </c>
      <c r="H39" s="228">
        <v>0.37</v>
      </c>
      <c r="I39" s="228">
        <v>0.42</v>
      </c>
      <c r="J39" s="229">
        <v>1.1351351351351351</v>
      </c>
      <c r="K39" s="228">
        <v>472.50454502000002</v>
      </c>
      <c r="L39" s="230">
        <v>163.90305201000001</v>
      </c>
      <c r="M39" s="230">
        <v>88.024963510000006</v>
      </c>
      <c r="N39" s="230">
        <v>88.024963510000006</v>
      </c>
      <c r="O39" s="228">
        <v>339.95297903000005</v>
      </c>
      <c r="P39" s="229">
        <v>0.71947028364692367</v>
      </c>
      <c r="Q39" s="228">
        <v>153.7681067</v>
      </c>
    </row>
    <row r="40" spans="1:17" ht="45" customHeight="1" x14ac:dyDescent="0.5">
      <c r="A40" s="55">
        <v>28</v>
      </c>
      <c r="B40" s="222" t="s">
        <v>187</v>
      </c>
      <c r="C40" s="228">
        <v>3.99</v>
      </c>
      <c r="D40" s="228">
        <v>4.3</v>
      </c>
      <c r="E40" s="229">
        <v>1.0776942355889723</v>
      </c>
      <c r="F40" s="228">
        <v>0.22</v>
      </c>
      <c r="G40" s="228">
        <v>0.03</v>
      </c>
      <c r="H40" s="228">
        <v>0.15000000000000002</v>
      </c>
      <c r="I40" s="228">
        <v>0.18000000000000002</v>
      </c>
      <c r="J40" s="229">
        <v>0.81818181818181823</v>
      </c>
      <c r="K40" s="228">
        <v>251.58094227000001</v>
      </c>
      <c r="L40" s="230">
        <v>94.450209279999996</v>
      </c>
      <c r="M40" s="230">
        <v>43.916112679999998</v>
      </c>
      <c r="N40" s="230">
        <v>0</v>
      </c>
      <c r="O40" s="228">
        <v>138.36632195999999</v>
      </c>
      <c r="P40" s="229">
        <v>0.54998729518829537</v>
      </c>
      <c r="Q40" s="228">
        <v>137.03652127000001</v>
      </c>
    </row>
    <row r="41" spans="1:17" ht="45" customHeight="1" x14ac:dyDescent="0.5">
      <c r="A41" s="55">
        <v>77</v>
      </c>
      <c r="B41" s="172" t="s">
        <v>242</v>
      </c>
      <c r="C41" s="228">
        <v>12.27</v>
      </c>
      <c r="D41" s="228">
        <v>12.969999999999999</v>
      </c>
      <c r="E41" s="229">
        <v>1.0570497147514262</v>
      </c>
      <c r="F41" s="228">
        <v>0.67999999999999994</v>
      </c>
      <c r="G41" s="228">
        <v>0.09</v>
      </c>
      <c r="H41" s="228">
        <v>0.47000000000000003</v>
      </c>
      <c r="I41" s="228">
        <v>0.56000000000000005</v>
      </c>
      <c r="J41" s="229">
        <v>0.82352941176470607</v>
      </c>
      <c r="K41" s="228">
        <v>979.26951573999997</v>
      </c>
      <c r="L41" s="230">
        <v>512.23053976999995</v>
      </c>
      <c r="M41" s="230">
        <v>128.64027472000001</v>
      </c>
      <c r="N41" s="230">
        <v>128.64027472000001</v>
      </c>
      <c r="O41" s="228">
        <v>769.51108920999991</v>
      </c>
      <c r="P41" s="229">
        <v>0.78580112710698147</v>
      </c>
      <c r="Q41" s="228">
        <v>463.26177620999999</v>
      </c>
    </row>
    <row r="42" spans="1:17" ht="45" customHeight="1" x14ac:dyDescent="0.5">
      <c r="A42" s="55">
        <v>37</v>
      </c>
      <c r="B42" s="224" t="s">
        <v>198</v>
      </c>
      <c r="C42" s="228">
        <v>0.75</v>
      </c>
      <c r="D42" s="228">
        <v>0.76</v>
      </c>
      <c r="E42" s="229">
        <v>1.0133333333333334</v>
      </c>
      <c r="F42" s="228">
        <v>0.05</v>
      </c>
      <c r="G42" s="228">
        <v>0.01</v>
      </c>
      <c r="H42" s="228">
        <v>0.05</v>
      </c>
      <c r="I42" s="228">
        <v>6.0000000000000005E-2</v>
      </c>
      <c r="J42" s="229">
        <v>1.2</v>
      </c>
      <c r="K42" s="228">
        <v>22.977168979999998</v>
      </c>
      <c r="L42" s="230">
        <v>18.645106200000001</v>
      </c>
      <c r="M42" s="230">
        <v>1.1307506899999999</v>
      </c>
      <c r="N42" s="230">
        <v>1.1307506899999999</v>
      </c>
      <c r="O42" s="228">
        <v>20.906607579999999</v>
      </c>
      <c r="P42" s="229">
        <v>0.90988613950646935</v>
      </c>
      <c r="Q42" s="228">
        <v>18.40386603</v>
      </c>
    </row>
    <row r="43" spans="1:17" ht="45" customHeight="1" x14ac:dyDescent="0.5">
      <c r="A43" s="56">
        <v>57</v>
      </c>
      <c r="B43" s="224" t="s">
        <v>220</v>
      </c>
      <c r="C43" s="228">
        <v>42.08</v>
      </c>
      <c r="D43" s="228">
        <v>42.02</v>
      </c>
      <c r="E43" s="229">
        <v>0.99857414448669213</v>
      </c>
      <c r="F43" s="228">
        <v>2.3199999999999998</v>
      </c>
      <c r="G43" s="228">
        <v>0.3</v>
      </c>
      <c r="H43" s="228">
        <v>2.06</v>
      </c>
      <c r="I43" s="228">
        <v>2.36</v>
      </c>
      <c r="J43" s="229">
        <v>1.0172413793103448</v>
      </c>
      <c r="K43" s="228">
        <v>2531.5033618299999</v>
      </c>
      <c r="L43" s="230">
        <v>1449.7808574999999</v>
      </c>
      <c r="M43" s="230">
        <v>603.86616700000002</v>
      </c>
      <c r="N43" s="230">
        <v>315.61888854</v>
      </c>
      <c r="O43" s="228">
        <v>2369.2659130400002</v>
      </c>
      <c r="P43" s="229">
        <v>0.93591260780601149</v>
      </c>
      <c r="Q43" s="228">
        <v>1521.53940309</v>
      </c>
    </row>
    <row r="44" spans="1:17" ht="45" customHeight="1" x14ac:dyDescent="0.5">
      <c r="A44" s="56">
        <v>15</v>
      </c>
      <c r="B44" s="222" t="s">
        <v>171</v>
      </c>
      <c r="C44" s="228">
        <v>7.1899999999999995</v>
      </c>
      <c r="D44" s="228">
        <v>7.05</v>
      </c>
      <c r="E44" s="229">
        <v>0.98052851182197498</v>
      </c>
      <c r="F44" s="228">
        <v>0.39</v>
      </c>
      <c r="G44" s="228">
        <v>0.05</v>
      </c>
      <c r="H44" s="228">
        <v>0.4</v>
      </c>
      <c r="I44" s="228">
        <v>0.45</v>
      </c>
      <c r="J44" s="229">
        <v>1.1538461538461537</v>
      </c>
      <c r="K44" s="228">
        <v>556.85195496999995</v>
      </c>
      <c r="L44" s="230">
        <v>206.40907168000001</v>
      </c>
      <c r="M44" s="230">
        <v>95.291899319999999</v>
      </c>
      <c r="N44" s="230">
        <v>95.291899319999999</v>
      </c>
      <c r="O44" s="228">
        <v>396.99287031999995</v>
      </c>
      <c r="P44" s="229">
        <v>0.7129235459744192</v>
      </c>
      <c r="Q44" s="228">
        <v>149.27944687999999</v>
      </c>
    </row>
    <row r="45" spans="1:17" ht="45" customHeight="1" x14ac:dyDescent="0.5">
      <c r="A45" s="56">
        <v>36</v>
      </c>
      <c r="B45" s="223" t="s">
        <v>197</v>
      </c>
      <c r="C45" s="228">
        <v>0.21</v>
      </c>
      <c r="D45" s="228">
        <v>0.2</v>
      </c>
      <c r="E45" s="229">
        <v>0.95238095238095244</v>
      </c>
      <c r="F45" s="228">
        <v>1.2E-2</v>
      </c>
      <c r="G45" s="228">
        <v>2E-3</v>
      </c>
      <c r="H45" s="228">
        <v>0.02</v>
      </c>
      <c r="I45" s="228">
        <v>2.1999999999999999E-2</v>
      </c>
      <c r="J45" s="229">
        <v>1.8333333333333333</v>
      </c>
      <c r="K45" s="228">
        <v>16.266415200000001</v>
      </c>
      <c r="L45" s="230">
        <v>5.8838206700000004</v>
      </c>
      <c r="M45" s="230">
        <v>10.0609152</v>
      </c>
      <c r="N45" s="230">
        <v>0</v>
      </c>
      <c r="O45" s="228">
        <v>15.944735870000001</v>
      </c>
      <c r="P45" s="229">
        <v>0.98022432563998485</v>
      </c>
      <c r="Q45" s="228">
        <v>15.806873299999999</v>
      </c>
    </row>
    <row r="46" spans="1:17" ht="45" customHeight="1" x14ac:dyDescent="0.5">
      <c r="A46" s="55">
        <v>31</v>
      </c>
      <c r="B46" s="222" t="s">
        <v>191</v>
      </c>
      <c r="C46" s="228">
        <v>0.72</v>
      </c>
      <c r="D46" s="228">
        <v>0.66999999999999993</v>
      </c>
      <c r="E46" s="229">
        <v>0.93055555555555547</v>
      </c>
      <c r="F46" s="228">
        <v>0.04</v>
      </c>
      <c r="G46" s="228">
        <v>0.04</v>
      </c>
      <c r="H46" s="228">
        <v>0.04</v>
      </c>
      <c r="I46" s="228">
        <v>0.08</v>
      </c>
      <c r="J46" s="229">
        <v>2</v>
      </c>
      <c r="K46" s="228">
        <v>42.055132839999999</v>
      </c>
      <c r="L46" s="230">
        <v>17.2942</v>
      </c>
      <c r="M46" s="230">
        <v>7.42827985</v>
      </c>
      <c r="N46" s="230">
        <v>7.42827985</v>
      </c>
      <c r="O46" s="228">
        <v>32.150759700000002</v>
      </c>
      <c r="P46" s="229">
        <v>0.76449074176791976</v>
      </c>
      <c r="Q46" s="228">
        <v>18.174008329999999</v>
      </c>
    </row>
    <row r="47" spans="1:17" ht="45" customHeight="1" x14ac:dyDescent="0.5">
      <c r="A47" s="56">
        <v>72</v>
      </c>
      <c r="B47" s="171" t="s">
        <v>237</v>
      </c>
      <c r="C47" s="228">
        <v>14.25</v>
      </c>
      <c r="D47" s="228">
        <v>13.26</v>
      </c>
      <c r="E47" s="229">
        <v>0.93052631578947365</v>
      </c>
      <c r="F47" s="228">
        <v>0.78</v>
      </c>
      <c r="G47" s="228">
        <v>0.1</v>
      </c>
      <c r="H47" s="228">
        <v>0.44</v>
      </c>
      <c r="I47" s="228">
        <v>0.54</v>
      </c>
      <c r="J47" s="229">
        <v>0.69230769230769229</v>
      </c>
      <c r="K47" s="228">
        <v>1113.2555131900001</v>
      </c>
      <c r="L47" s="230">
        <v>434.78694410999998</v>
      </c>
      <c r="M47" s="230">
        <v>400.45131923999998</v>
      </c>
      <c r="N47" s="230">
        <v>171.62199394999999</v>
      </c>
      <c r="O47" s="228">
        <v>1006.8602572999998</v>
      </c>
      <c r="P47" s="229">
        <v>0.90442871862801033</v>
      </c>
      <c r="Q47" s="228">
        <v>602.09493262000001</v>
      </c>
    </row>
    <row r="48" spans="1:17" ht="45" customHeight="1" x14ac:dyDescent="0.5">
      <c r="A48" s="56">
        <v>81</v>
      </c>
      <c r="B48" s="222" t="s">
        <v>246</v>
      </c>
      <c r="C48" s="228">
        <v>6.18</v>
      </c>
      <c r="D48" s="228">
        <v>5.6499999999999995</v>
      </c>
      <c r="E48" s="229">
        <v>0.91423948220064721</v>
      </c>
      <c r="F48" s="228">
        <v>0.33999999999999997</v>
      </c>
      <c r="G48" s="228">
        <v>0.04</v>
      </c>
      <c r="H48" s="228">
        <v>0.26</v>
      </c>
      <c r="I48" s="228">
        <v>0.3</v>
      </c>
      <c r="J48" s="229">
        <v>0.88235294117647067</v>
      </c>
      <c r="K48" s="228">
        <v>597.50649116</v>
      </c>
      <c r="L48" s="230">
        <v>219.9550792</v>
      </c>
      <c r="M48" s="230">
        <v>100.58039735</v>
      </c>
      <c r="N48" s="230">
        <v>0</v>
      </c>
      <c r="O48" s="228">
        <v>320.53547655</v>
      </c>
      <c r="P48" s="229">
        <v>0.53645522064155649</v>
      </c>
      <c r="Q48" s="228">
        <v>220.47558038</v>
      </c>
    </row>
    <row r="49" spans="1:17" ht="45" customHeight="1" x14ac:dyDescent="0.5">
      <c r="A49" s="55">
        <v>2</v>
      </c>
      <c r="B49" s="171" t="s">
        <v>157</v>
      </c>
      <c r="C49" s="228">
        <v>2.8</v>
      </c>
      <c r="D49" s="228">
        <v>2.52</v>
      </c>
      <c r="E49" s="229">
        <v>0.9</v>
      </c>
      <c r="F49" s="228">
        <v>0.15</v>
      </c>
      <c r="G49" s="228">
        <v>0.02</v>
      </c>
      <c r="H49" s="228">
        <v>0.13</v>
      </c>
      <c r="I49" s="228">
        <v>0.15</v>
      </c>
      <c r="J49" s="229">
        <v>1</v>
      </c>
      <c r="K49" s="228">
        <v>139.51673861</v>
      </c>
      <c r="L49" s="230">
        <v>62.28338463</v>
      </c>
      <c r="M49" s="230">
        <v>20.460014279999999</v>
      </c>
      <c r="N49" s="230">
        <v>13.30384842</v>
      </c>
      <c r="O49" s="228">
        <v>96.04724732999999</v>
      </c>
      <c r="P49" s="229">
        <v>0.68842812903250961</v>
      </c>
      <c r="Q49" s="228">
        <v>82.743398909999996</v>
      </c>
    </row>
    <row r="50" spans="1:17" ht="45" customHeight="1" x14ac:dyDescent="0.5">
      <c r="A50" s="55">
        <v>19</v>
      </c>
      <c r="B50" s="172" t="s">
        <v>176</v>
      </c>
      <c r="C50" s="228">
        <v>17.64</v>
      </c>
      <c r="D50" s="228">
        <v>15.65</v>
      </c>
      <c r="E50" s="229">
        <v>0.88718820861678005</v>
      </c>
      <c r="F50" s="228">
        <v>0.97</v>
      </c>
      <c r="G50" s="228">
        <v>0.12</v>
      </c>
      <c r="H50" s="228">
        <v>0.81</v>
      </c>
      <c r="I50" s="228">
        <v>0.93</v>
      </c>
      <c r="J50" s="229">
        <v>0.95876288659793818</v>
      </c>
      <c r="K50" s="228">
        <v>798.13115587000004</v>
      </c>
      <c r="L50" s="230">
        <v>477.80499687999998</v>
      </c>
      <c r="M50" s="230">
        <v>84.344006879999995</v>
      </c>
      <c r="N50" s="230">
        <v>0</v>
      </c>
      <c r="O50" s="228">
        <v>562.14900375999991</v>
      </c>
      <c r="P50" s="229">
        <v>0.70433161219878881</v>
      </c>
      <c r="Q50" s="228">
        <v>484.99457787</v>
      </c>
    </row>
    <row r="51" spans="1:17" ht="45" customHeight="1" x14ac:dyDescent="0.5">
      <c r="A51" s="55">
        <v>5</v>
      </c>
      <c r="B51" s="171" t="s">
        <v>161</v>
      </c>
      <c r="C51" s="228">
        <v>2.76</v>
      </c>
      <c r="D51" s="228">
        <v>2.4299999999999997</v>
      </c>
      <c r="E51" s="229">
        <v>0.88043478260869557</v>
      </c>
      <c r="F51" s="228">
        <v>0.15</v>
      </c>
      <c r="G51" s="228">
        <v>0.02</v>
      </c>
      <c r="H51" s="228">
        <v>0.12</v>
      </c>
      <c r="I51" s="228">
        <v>0.13999999999999999</v>
      </c>
      <c r="J51" s="229">
        <v>0.93333333333333324</v>
      </c>
      <c r="K51" s="228">
        <v>129.52839001999999</v>
      </c>
      <c r="L51" s="230">
        <v>70.315411359999999</v>
      </c>
      <c r="M51" s="230">
        <v>15.619788</v>
      </c>
      <c r="N51" s="230">
        <v>15.684444299999999</v>
      </c>
      <c r="O51" s="228">
        <v>101.61964365999999</v>
      </c>
      <c r="P51" s="229">
        <v>0.78453568089829029</v>
      </c>
      <c r="Q51" s="228">
        <v>67.987172700000002</v>
      </c>
    </row>
    <row r="52" spans="1:17" ht="45" customHeight="1" x14ac:dyDescent="0.5">
      <c r="A52" s="55">
        <v>50</v>
      </c>
      <c r="B52" s="172" t="s">
        <v>212</v>
      </c>
      <c r="C52" s="228">
        <v>2.3200000000000003</v>
      </c>
      <c r="D52" s="228">
        <v>2.0200000000000005</v>
      </c>
      <c r="E52" s="229">
        <v>0.87068965517241392</v>
      </c>
      <c r="F52" s="228">
        <v>0.13</v>
      </c>
      <c r="G52" s="228">
        <v>0.02</v>
      </c>
      <c r="H52" s="228">
        <v>0.17</v>
      </c>
      <c r="I52" s="228">
        <v>0.19</v>
      </c>
      <c r="J52" s="229">
        <v>1.4615384615384615</v>
      </c>
      <c r="K52" s="228">
        <v>136.18009544</v>
      </c>
      <c r="L52" s="230">
        <v>64.519499999999994</v>
      </c>
      <c r="M52" s="230">
        <v>71.660595000000001</v>
      </c>
      <c r="N52" s="230">
        <v>0</v>
      </c>
      <c r="O52" s="228">
        <v>136.18009499999999</v>
      </c>
      <c r="P52" s="229">
        <v>0.99999999676898443</v>
      </c>
      <c r="Q52" s="228">
        <v>136.18009499999999</v>
      </c>
    </row>
    <row r="53" spans="1:17" ht="45" customHeight="1" x14ac:dyDescent="0.5">
      <c r="A53" s="55">
        <v>26</v>
      </c>
      <c r="B53" s="172" t="s">
        <v>184</v>
      </c>
      <c r="C53" s="228">
        <v>21.41</v>
      </c>
      <c r="D53" s="228">
        <v>18.369999999999997</v>
      </c>
      <c r="E53" s="229">
        <v>0.85801027557216236</v>
      </c>
      <c r="F53" s="228">
        <v>1.18</v>
      </c>
      <c r="G53" s="228">
        <v>0.15</v>
      </c>
      <c r="H53" s="228">
        <v>0.92999999999999994</v>
      </c>
      <c r="I53" s="228">
        <v>1.0799999999999998</v>
      </c>
      <c r="J53" s="229">
        <v>0.91525423728813549</v>
      </c>
      <c r="K53" s="228">
        <v>1215.45887399</v>
      </c>
      <c r="L53" s="230">
        <v>345.87313950999999</v>
      </c>
      <c r="M53" s="230">
        <v>144.55625219999999</v>
      </c>
      <c r="N53" s="230">
        <v>144.55625219999999</v>
      </c>
      <c r="O53" s="228">
        <v>634.98564391000002</v>
      </c>
      <c r="P53" s="229">
        <v>0.52242462291260072</v>
      </c>
      <c r="Q53" s="228">
        <v>484.46996380999997</v>
      </c>
    </row>
    <row r="54" spans="1:17" ht="45" customHeight="1" x14ac:dyDescent="0.5">
      <c r="A54" s="55">
        <v>53</v>
      </c>
      <c r="B54" s="58" t="s">
        <v>215</v>
      </c>
      <c r="C54" s="228">
        <v>9.07</v>
      </c>
      <c r="D54" s="228">
        <v>7.6800000000000006</v>
      </c>
      <c r="E54" s="229">
        <v>0.84674751929437708</v>
      </c>
      <c r="F54" s="228">
        <v>0.49</v>
      </c>
      <c r="G54" s="228">
        <v>0.06</v>
      </c>
      <c r="H54" s="228">
        <v>0.44</v>
      </c>
      <c r="I54" s="228">
        <v>0.5</v>
      </c>
      <c r="J54" s="229">
        <v>1.0204081632653061</v>
      </c>
      <c r="K54" s="228">
        <v>611.11035017999995</v>
      </c>
      <c r="L54" s="230">
        <v>241.86388919000001</v>
      </c>
      <c r="M54" s="230">
        <v>97.964295050000004</v>
      </c>
      <c r="N54" s="230">
        <v>51.634238959999998</v>
      </c>
      <c r="O54" s="228">
        <v>391.46242320000005</v>
      </c>
      <c r="P54" s="229">
        <v>0.64057567194647658</v>
      </c>
      <c r="Q54" s="228">
        <v>296.13472681000002</v>
      </c>
    </row>
    <row r="55" spans="1:17" ht="45" customHeight="1" x14ac:dyDescent="0.5">
      <c r="A55" s="55">
        <v>71</v>
      </c>
      <c r="B55" s="172" t="s">
        <v>235</v>
      </c>
      <c r="C55" s="228">
        <v>14.959999999999999</v>
      </c>
      <c r="D55" s="228">
        <v>12.44</v>
      </c>
      <c r="E55" s="229">
        <v>0.83155080213903743</v>
      </c>
      <c r="F55" s="228">
        <v>0.83</v>
      </c>
      <c r="G55" s="228">
        <v>0.11</v>
      </c>
      <c r="H55" s="228">
        <v>0.71</v>
      </c>
      <c r="I55" s="228">
        <v>0.82</v>
      </c>
      <c r="J55" s="229">
        <v>0.98795180722891562</v>
      </c>
      <c r="K55" s="228">
        <v>985.46739187000003</v>
      </c>
      <c r="L55" s="230">
        <v>502.84758799999997</v>
      </c>
      <c r="M55" s="230">
        <v>226.71984258000001</v>
      </c>
      <c r="N55" s="230">
        <v>0</v>
      </c>
      <c r="O55" s="228">
        <v>729.56743057999995</v>
      </c>
      <c r="P55" s="229">
        <v>0.74032630262437171</v>
      </c>
      <c r="Q55" s="228">
        <v>540.49964144</v>
      </c>
    </row>
    <row r="56" spans="1:17" ht="45" customHeight="1" x14ac:dyDescent="0.5">
      <c r="A56" s="55">
        <v>17</v>
      </c>
      <c r="B56" s="171" t="s">
        <v>173</v>
      </c>
      <c r="C56" s="228">
        <v>10.469999999999999</v>
      </c>
      <c r="D56" s="228">
        <v>8.69</v>
      </c>
      <c r="E56" s="229">
        <v>0.82999044890162377</v>
      </c>
      <c r="F56" s="228">
        <v>0.57999999999999996</v>
      </c>
      <c r="G56" s="228">
        <v>0.08</v>
      </c>
      <c r="H56" s="228">
        <v>0.4</v>
      </c>
      <c r="I56" s="228">
        <v>0.48000000000000004</v>
      </c>
      <c r="J56" s="229">
        <v>0.82758620689655182</v>
      </c>
      <c r="K56" s="228">
        <v>703.54956033999997</v>
      </c>
      <c r="L56" s="230">
        <v>301.38801430000001</v>
      </c>
      <c r="M56" s="230">
        <v>106.75825810000001</v>
      </c>
      <c r="N56" s="230">
        <v>71.172172070000002</v>
      </c>
      <c r="O56" s="228">
        <v>479.31844447000003</v>
      </c>
      <c r="P56" s="229">
        <v>0.68128596973092104</v>
      </c>
      <c r="Q56" s="228">
        <v>353.65580689000001</v>
      </c>
    </row>
    <row r="57" spans="1:17" ht="45" customHeight="1" x14ac:dyDescent="0.5">
      <c r="A57" s="56">
        <v>39</v>
      </c>
      <c r="B57" s="171" t="s">
        <v>200</v>
      </c>
      <c r="C57" s="228">
        <v>2.4499999999999997</v>
      </c>
      <c r="D57" s="228">
        <v>2.0299999999999998</v>
      </c>
      <c r="E57" s="229">
        <v>0.82857142857142863</v>
      </c>
      <c r="F57" s="228">
        <v>0.13999999999999999</v>
      </c>
      <c r="G57" s="228">
        <v>0.02</v>
      </c>
      <c r="H57" s="228">
        <v>0.1</v>
      </c>
      <c r="I57" s="228">
        <v>0.12000000000000001</v>
      </c>
      <c r="J57" s="229">
        <v>0.85714285714285732</v>
      </c>
      <c r="K57" s="228">
        <v>122.48759556</v>
      </c>
      <c r="L57" s="230">
        <v>65.994799999999998</v>
      </c>
      <c r="M57" s="230">
        <v>39.544956890000002</v>
      </c>
      <c r="N57" s="230">
        <v>16.947838669999999</v>
      </c>
      <c r="O57" s="228">
        <v>122.48759556</v>
      </c>
      <c r="P57" s="229">
        <v>1</v>
      </c>
      <c r="Q57" s="228">
        <v>89.793911479999991</v>
      </c>
    </row>
    <row r="58" spans="1:17" ht="45" customHeight="1" x14ac:dyDescent="0.5">
      <c r="A58" s="55">
        <v>35</v>
      </c>
      <c r="B58" s="172" t="s">
        <v>196</v>
      </c>
      <c r="C58" s="228">
        <v>1.7</v>
      </c>
      <c r="D58" s="228">
        <v>1.38</v>
      </c>
      <c r="E58" s="229">
        <v>0.81176470588235294</v>
      </c>
      <c r="F58" s="228">
        <v>0.09</v>
      </c>
      <c r="G58" s="228">
        <v>0.01</v>
      </c>
      <c r="H58" s="228">
        <v>7.0000000000000007E-2</v>
      </c>
      <c r="I58" s="228">
        <v>0.08</v>
      </c>
      <c r="J58" s="229">
        <v>0.88888888888888895</v>
      </c>
      <c r="K58" s="228">
        <v>89.529951030000007</v>
      </c>
      <c r="L58" s="230">
        <v>41.012300000000003</v>
      </c>
      <c r="M58" s="230">
        <v>9.7035302100000003</v>
      </c>
      <c r="N58" s="230">
        <v>9.7035302100000003</v>
      </c>
      <c r="O58" s="228">
        <v>60.419360420000004</v>
      </c>
      <c r="P58" s="229">
        <v>0.67485081500552224</v>
      </c>
      <c r="Q58" s="228">
        <v>41.012300000000003</v>
      </c>
    </row>
    <row r="59" spans="1:17" ht="45" customHeight="1" x14ac:dyDescent="0.5">
      <c r="A59" s="56">
        <v>27</v>
      </c>
      <c r="B59" s="58" t="s">
        <v>185</v>
      </c>
      <c r="C59" s="228">
        <v>16.16</v>
      </c>
      <c r="D59" s="228">
        <v>12.98</v>
      </c>
      <c r="E59" s="229">
        <v>0.80321782178217827</v>
      </c>
      <c r="F59" s="228">
        <v>0.89</v>
      </c>
      <c r="G59" s="228">
        <v>0.12</v>
      </c>
      <c r="H59" s="228">
        <v>0.6</v>
      </c>
      <c r="I59" s="228">
        <v>0.72</v>
      </c>
      <c r="J59" s="229">
        <v>0.8089887640449438</v>
      </c>
      <c r="K59" s="228">
        <v>1136.22902187</v>
      </c>
      <c r="L59" s="230">
        <v>525.89026550999995</v>
      </c>
      <c r="M59" s="230">
        <v>166.65426656</v>
      </c>
      <c r="N59" s="230">
        <v>166.65426656</v>
      </c>
      <c r="O59" s="228">
        <v>859.19879862999994</v>
      </c>
      <c r="P59" s="229">
        <v>0.7561845209832212</v>
      </c>
      <c r="Q59" s="228">
        <v>457.57570751999998</v>
      </c>
    </row>
    <row r="60" spans="1:17" ht="45" customHeight="1" x14ac:dyDescent="0.5">
      <c r="A60" s="55">
        <v>52</v>
      </c>
      <c r="B60" s="171" t="s">
        <v>214</v>
      </c>
      <c r="C60" s="228">
        <v>16.78</v>
      </c>
      <c r="D60" s="228">
        <v>13.1</v>
      </c>
      <c r="E60" s="229">
        <v>0.78069129916567337</v>
      </c>
      <c r="F60" s="228">
        <v>0.92</v>
      </c>
      <c r="G60" s="228">
        <v>0.12</v>
      </c>
      <c r="H60" s="228">
        <v>0.74999999999999989</v>
      </c>
      <c r="I60" s="228">
        <v>0.86999999999999988</v>
      </c>
      <c r="J60" s="229">
        <v>0.94565217391304335</v>
      </c>
      <c r="K60" s="228">
        <v>816.73485556000003</v>
      </c>
      <c r="L60" s="230">
        <v>402.80877038</v>
      </c>
      <c r="M60" s="230">
        <v>117.42622013</v>
      </c>
      <c r="N60" s="230">
        <v>117.43546877999999</v>
      </c>
      <c r="O60" s="228">
        <v>637.67045928999994</v>
      </c>
      <c r="P60" s="229">
        <v>0.7807557801029279</v>
      </c>
      <c r="Q60" s="228">
        <v>289.97948327</v>
      </c>
    </row>
    <row r="61" spans="1:17" ht="45" customHeight="1" x14ac:dyDescent="0.5">
      <c r="A61" s="55">
        <v>55</v>
      </c>
      <c r="B61" s="172" t="s">
        <v>217</v>
      </c>
      <c r="C61" s="228">
        <v>3.5</v>
      </c>
      <c r="D61" s="228">
        <v>2.69</v>
      </c>
      <c r="E61" s="229">
        <v>0.76857142857142857</v>
      </c>
      <c r="F61" s="228">
        <v>0.2</v>
      </c>
      <c r="G61" s="228">
        <v>0.03</v>
      </c>
      <c r="H61" s="228">
        <v>0.14000000000000001</v>
      </c>
      <c r="I61" s="228">
        <v>0.17</v>
      </c>
      <c r="J61" s="229">
        <v>0.85</v>
      </c>
      <c r="K61" s="228">
        <v>93.259156390000001</v>
      </c>
      <c r="L61" s="230">
        <v>79.160708420000006</v>
      </c>
      <c r="M61" s="230">
        <v>0</v>
      </c>
      <c r="N61" s="230">
        <v>0</v>
      </c>
      <c r="O61" s="228">
        <v>79.160708420000006</v>
      </c>
      <c r="P61" s="229">
        <v>0.84882505358463933</v>
      </c>
      <c r="Q61" s="228">
        <v>72.461265800000007</v>
      </c>
    </row>
    <row r="62" spans="1:17" ht="45" customHeight="1" x14ac:dyDescent="0.5">
      <c r="A62" s="55">
        <v>1</v>
      </c>
      <c r="B62" s="172" t="s">
        <v>156</v>
      </c>
      <c r="C62" s="228">
        <v>6.42</v>
      </c>
      <c r="D62" s="228">
        <v>4.87</v>
      </c>
      <c r="E62" s="229">
        <v>0.75856697819314645</v>
      </c>
      <c r="F62" s="228">
        <v>0.36</v>
      </c>
      <c r="G62" s="228">
        <v>0.05</v>
      </c>
      <c r="H62" s="228">
        <v>0.21</v>
      </c>
      <c r="I62" s="228">
        <v>0.26</v>
      </c>
      <c r="J62" s="229">
        <v>0.72222222222222232</v>
      </c>
      <c r="K62" s="228">
        <v>392.15555339000002</v>
      </c>
      <c r="L62" s="230">
        <v>197.70693681</v>
      </c>
      <c r="M62" s="230">
        <v>133.07976737000001</v>
      </c>
      <c r="N62" s="230">
        <v>57.03418602</v>
      </c>
      <c r="O62" s="228">
        <v>387.82089020000001</v>
      </c>
      <c r="P62" s="229">
        <v>0.98894657195970093</v>
      </c>
      <c r="Q62" s="228">
        <v>251.41566501</v>
      </c>
    </row>
    <row r="63" spans="1:17" ht="45" customHeight="1" x14ac:dyDescent="0.5">
      <c r="A63" s="56">
        <v>24</v>
      </c>
      <c r="B63" s="172" t="s">
        <v>182</v>
      </c>
      <c r="C63" s="228">
        <v>5.85</v>
      </c>
      <c r="D63" s="228">
        <v>4.3999999999999995</v>
      </c>
      <c r="E63" s="229">
        <v>0.75213675213675213</v>
      </c>
      <c r="F63" s="228">
        <v>0.32</v>
      </c>
      <c r="G63" s="228">
        <v>0.04</v>
      </c>
      <c r="H63" s="228">
        <v>0.2</v>
      </c>
      <c r="I63" s="228">
        <v>0.24000000000000002</v>
      </c>
      <c r="J63" s="229">
        <v>0.75</v>
      </c>
      <c r="K63" s="228">
        <v>286.22737853000001</v>
      </c>
      <c r="L63" s="230">
        <v>161.4581124</v>
      </c>
      <c r="M63" s="230">
        <v>32.681848340000002</v>
      </c>
      <c r="N63" s="230">
        <v>24.419786940000002</v>
      </c>
      <c r="O63" s="228">
        <v>218.55974767999999</v>
      </c>
      <c r="P63" s="229">
        <v>0.76358784684565861</v>
      </c>
      <c r="Q63" s="228">
        <v>160.90358677</v>
      </c>
    </row>
    <row r="64" spans="1:17" ht="45" customHeight="1" x14ac:dyDescent="0.5">
      <c r="A64" s="55">
        <v>65</v>
      </c>
      <c r="B64" s="172" t="s">
        <v>229</v>
      </c>
      <c r="C64" s="228">
        <v>37.47</v>
      </c>
      <c r="D64" s="228">
        <v>27.589999999999996</v>
      </c>
      <c r="E64" s="229">
        <v>0.73632239124633037</v>
      </c>
      <c r="F64" s="228">
        <v>2.0700000000000003</v>
      </c>
      <c r="G64" s="228">
        <v>0.27</v>
      </c>
      <c r="H64" s="228">
        <v>1.2</v>
      </c>
      <c r="I64" s="228">
        <v>1.47</v>
      </c>
      <c r="J64" s="229">
        <v>0.71014492753623182</v>
      </c>
      <c r="K64" s="228">
        <v>2439.69827764</v>
      </c>
      <c r="L64" s="230">
        <v>1161.8356642799999</v>
      </c>
      <c r="M64" s="230">
        <v>343.50683328999997</v>
      </c>
      <c r="N64" s="230">
        <v>0</v>
      </c>
      <c r="O64" s="228">
        <v>1505.34249757</v>
      </c>
      <c r="P64" s="229">
        <v>0.61701994519837389</v>
      </c>
      <c r="Q64" s="228">
        <v>1159.1918875900001</v>
      </c>
    </row>
    <row r="65" spans="1:17" ht="45" customHeight="1" x14ac:dyDescent="0.5">
      <c r="A65" s="55">
        <v>43</v>
      </c>
      <c r="B65" s="222" t="s">
        <v>205</v>
      </c>
      <c r="C65" s="228">
        <v>25.15</v>
      </c>
      <c r="D65" s="228">
        <v>16.850000000000001</v>
      </c>
      <c r="E65" s="229">
        <v>0.66998011928429435</v>
      </c>
      <c r="F65" s="228">
        <v>1.38</v>
      </c>
      <c r="G65" s="228">
        <v>0.18</v>
      </c>
      <c r="H65" s="228">
        <v>0.90999999999999992</v>
      </c>
      <c r="I65" s="228">
        <v>1.0899999999999999</v>
      </c>
      <c r="J65" s="229">
        <v>0.78985507246376807</v>
      </c>
      <c r="K65" s="228">
        <v>1943.5360149200001</v>
      </c>
      <c r="L65" s="230">
        <v>748.56206552000003</v>
      </c>
      <c r="M65" s="230">
        <v>302.8844838</v>
      </c>
      <c r="N65" s="230">
        <v>290.51793090000001</v>
      </c>
      <c r="O65" s="228">
        <v>1341.96448022</v>
      </c>
      <c r="P65" s="229">
        <v>0.69047574622651797</v>
      </c>
      <c r="Q65" s="228">
        <v>669.97248671</v>
      </c>
    </row>
    <row r="66" spans="1:17" ht="45" customHeight="1" x14ac:dyDescent="0.5">
      <c r="A66" s="56">
        <v>21</v>
      </c>
      <c r="B66" s="58" t="s">
        <v>179</v>
      </c>
      <c r="C66" s="228">
        <v>24.3</v>
      </c>
      <c r="D66" s="228">
        <v>15.819999999999999</v>
      </c>
      <c r="E66" s="229">
        <v>0.65102880658436202</v>
      </c>
      <c r="F66" s="228">
        <v>1.28</v>
      </c>
      <c r="G66" s="228">
        <v>0.16</v>
      </c>
      <c r="H66" s="228">
        <v>0.9</v>
      </c>
      <c r="I66" s="228">
        <v>1.06</v>
      </c>
      <c r="J66" s="229">
        <v>0.828125</v>
      </c>
      <c r="K66" s="228">
        <v>1338.9086546799999</v>
      </c>
      <c r="L66" s="230">
        <v>502.42448739000002</v>
      </c>
      <c r="M66" s="230">
        <v>226.51916668999999</v>
      </c>
      <c r="N66" s="230">
        <v>0</v>
      </c>
      <c r="O66" s="228">
        <v>728.94365407999999</v>
      </c>
      <c r="P66" s="229">
        <v>0.54443120636502118</v>
      </c>
      <c r="Q66" s="228">
        <v>442.88099748000002</v>
      </c>
    </row>
    <row r="67" spans="1:17" ht="45" customHeight="1" x14ac:dyDescent="0.5">
      <c r="A67" s="55">
        <v>14</v>
      </c>
      <c r="B67" s="171" t="s">
        <v>170</v>
      </c>
      <c r="C67" s="228">
        <v>3.19</v>
      </c>
      <c r="D67" s="228">
        <v>2.06</v>
      </c>
      <c r="E67" s="229">
        <v>0.64576802507836994</v>
      </c>
      <c r="F67" s="228">
        <v>0.16999999999999998</v>
      </c>
      <c r="G67" s="228">
        <v>0.02</v>
      </c>
      <c r="H67" s="228">
        <v>0.15</v>
      </c>
      <c r="I67" s="228">
        <v>0.16999999999999998</v>
      </c>
      <c r="J67" s="229">
        <v>1</v>
      </c>
      <c r="K67" s="228">
        <v>135.48539210000001</v>
      </c>
      <c r="L67" s="230">
        <v>86.619155000000006</v>
      </c>
      <c r="M67" s="230">
        <v>14.31467763</v>
      </c>
      <c r="N67" s="230">
        <v>0</v>
      </c>
      <c r="O67" s="228">
        <v>100.93383263000001</v>
      </c>
      <c r="P67" s="229">
        <v>0.74497944808324468</v>
      </c>
      <c r="Q67" s="228">
        <v>92.314470390000011</v>
      </c>
    </row>
    <row r="68" spans="1:17" ht="45" customHeight="1" x14ac:dyDescent="0.5">
      <c r="A68" s="55">
        <v>68</v>
      </c>
      <c r="B68" s="58" t="s">
        <v>232</v>
      </c>
      <c r="C68" s="228">
        <v>1.1299999999999999</v>
      </c>
      <c r="D68" s="228">
        <v>0.71</v>
      </c>
      <c r="E68" s="229">
        <v>0.62831858407079644</v>
      </c>
      <c r="F68" s="228">
        <v>6.0000000000000005E-2</v>
      </c>
      <c r="G68" s="228">
        <v>0.01</v>
      </c>
      <c r="H68" s="228">
        <v>0.03</v>
      </c>
      <c r="I68" s="228">
        <v>0.04</v>
      </c>
      <c r="J68" s="229">
        <v>0.66666666666666663</v>
      </c>
      <c r="K68" s="228">
        <v>57.30451334</v>
      </c>
      <c r="L68" s="230">
        <v>31.1614039</v>
      </c>
      <c r="M68" s="230">
        <v>7.4094340000000001</v>
      </c>
      <c r="N68" s="230">
        <v>0</v>
      </c>
      <c r="O68" s="228">
        <v>38.570837900000001</v>
      </c>
      <c r="P68" s="229">
        <v>0.67308551546631112</v>
      </c>
      <c r="Q68" s="228">
        <v>38.570837900000001</v>
      </c>
    </row>
    <row r="69" spans="1:17" ht="45" customHeight="1" x14ac:dyDescent="0.5">
      <c r="A69" s="55">
        <v>67</v>
      </c>
      <c r="B69" s="58" t="s">
        <v>231</v>
      </c>
      <c r="C69" s="228">
        <v>7.58</v>
      </c>
      <c r="D69" s="228">
        <v>4.4799999999999995</v>
      </c>
      <c r="E69" s="229">
        <v>0.59102902374670174</v>
      </c>
      <c r="F69" s="228">
        <v>0.41</v>
      </c>
      <c r="G69" s="228">
        <v>0.05</v>
      </c>
      <c r="H69" s="228">
        <v>0.23</v>
      </c>
      <c r="I69" s="228">
        <v>0.28000000000000003</v>
      </c>
      <c r="J69" s="229">
        <v>0.68292682926829273</v>
      </c>
      <c r="K69" s="228">
        <v>494.32034848000001</v>
      </c>
      <c r="L69" s="230">
        <v>142.61039628</v>
      </c>
      <c r="M69" s="230">
        <v>78.935714540000006</v>
      </c>
      <c r="N69" s="230">
        <v>78.935714540000006</v>
      </c>
      <c r="O69" s="228">
        <v>300.48182536000002</v>
      </c>
      <c r="P69" s="229">
        <v>0.60786861452084728</v>
      </c>
      <c r="Q69" s="228">
        <v>104.64286611999999</v>
      </c>
    </row>
    <row r="70" spans="1:17" ht="45" customHeight="1" x14ac:dyDescent="0.5">
      <c r="A70" s="55">
        <v>16</v>
      </c>
      <c r="B70" s="222" t="s">
        <v>172</v>
      </c>
      <c r="C70" s="228">
        <v>21.95</v>
      </c>
      <c r="D70" s="228">
        <v>12.14</v>
      </c>
      <c r="E70" s="229">
        <v>0.55307517084282465</v>
      </c>
      <c r="F70" s="228">
        <v>1.21</v>
      </c>
      <c r="G70" s="228">
        <v>0.16</v>
      </c>
      <c r="H70" s="228">
        <v>0.53</v>
      </c>
      <c r="I70" s="228">
        <v>0.69000000000000006</v>
      </c>
      <c r="J70" s="229">
        <v>0.57024793388429762</v>
      </c>
      <c r="K70" s="228">
        <v>870.55481814999996</v>
      </c>
      <c r="L70" s="230">
        <v>498.69976309999998</v>
      </c>
      <c r="M70" s="230">
        <v>61.472195450000001</v>
      </c>
      <c r="N70" s="230">
        <v>61.472195450000001</v>
      </c>
      <c r="O70" s="228">
        <v>621.64415399999996</v>
      </c>
      <c r="P70" s="229">
        <v>0.7140781270053097</v>
      </c>
      <c r="Q70" s="228">
        <v>381.25797924</v>
      </c>
    </row>
    <row r="71" spans="1:17" ht="45" customHeight="1" x14ac:dyDescent="0.5">
      <c r="A71" s="56">
        <v>51</v>
      </c>
      <c r="B71" s="58" t="s">
        <v>213</v>
      </c>
      <c r="C71" s="228">
        <v>37.49</v>
      </c>
      <c r="D71" s="228">
        <v>18.82</v>
      </c>
      <c r="E71" s="229">
        <v>0.50200053347559348</v>
      </c>
      <c r="F71" s="228">
        <v>2.0700000000000003</v>
      </c>
      <c r="G71" s="228">
        <v>0.27</v>
      </c>
      <c r="H71" s="228">
        <v>1.04</v>
      </c>
      <c r="I71" s="228">
        <v>1.31</v>
      </c>
      <c r="J71" s="229">
        <v>0.63285024154589364</v>
      </c>
      <c r="K71" s="228">
        <v>1963.51979209</v>
      </c>
      <c r="L71" s="230">
        <v>956.64993107999999</v>
      </c>
      <c r="M71" s="230">
        <v>283.19357762999999</v>
      </c>
      <c r="N71" s="230">
        <v>283.19357762999999</v>
      </c>
      <c r="O71" s="228">
        <v>1523.0370863399999</v>
      </c>
      <c r="P71" s="229">
        <v>0.77566678598072913</v>
      </c>
      <c r="Q71" s="228">
        <v>849.07690866999997</v>
      </c>
    </row>
    <row r="72" spans="1:17" ht="45" customHeight="1" x14ac:dyDescent="0.5">
      <c r="A72" s="55">
        <v>13</v>
      </c>
      <c r="B72" s="58" t="s">
        <v>169</v>
      </c>
      <c r="C72" s="228">
        <v>3.35</v>
      </c>
      <c r="D72" s="228">
        <v>1.5599999999999998</v>
      </c>
      <c r="E72" s="229">
        <v>0.4656716417910447</v>
      </c>
      <c r="F72" s="228">
        <v>0.18</v>
      </c>
      <c r="G72" s="228">
        <v>0.02</v>
      </c>
      <c r="H72" s="228">
        <v>0.06</v>
      </c>
      <c r="I72" s="228">
        <v>0.08</v>
      </c>
      <c r="J72" s="229">
        <v>0.44444444444444448</v>
      </c>
      <c r="K72" s="228">
        <v>166.88221655000001</v>
      </c>
      <c r="L72" s="230">
        <v>89.123740299999994</v>
      </c>
      <c r="M72" s="230">
        <v>22.363744969999999</v>
      </c>
      <c r="N72" s="230">
        <v>0</v>
      </c>
      <c r="O72" s="228">
        <v>111.48748526999999</v>
      </c>
      <c r="P72" s="229">
        <v>0.66806090891414394</v>
      </c>
      <c r="Q72" s="228">
        <v>63.373618</v>
      </c>
    </row>
    <row r="73" spans="1:17" ht="45" customHeight="1" x14ac:dyDescent="0.5">
      <c r="A73" s="55">
        <v>29</v>
      </c>
      <c r="B73" s="58" t="s">
        <v>188</v>
      </c>
      <c r="C73" s="228">
        <v>21.04</v>
      </c>
      <c r="D73" s="228">
        <v>9.77</v>
      </c>
      <c r="E73" s="229">
        <v>0.46435361216730037</v>
      </c>
      <c r="F73" s="228">
        <v>1.1599999999999999</v>
      </c>
      <c r="G73" s="228">
        <v>0.15</v>
      </c>
      <c r="H73" s="228">
        <v>0.49</v>
      </c>
      <c r="I73" s="228">
        <v>0.64</v>
      </c>
      <c r="J73" s="229">
        <v>0.55172413793103459</v>
      </c>
      <c r="K73" s="228">
        <v>1033.06707188</v>
      </c>
      <c r="L73" s="230">
        <v>563.40857162999998</v>
      </c>
      <c r="M73" s="230">
        <v>134.02088155999999</v>
      </c>
      <c r="N73" s="230">
        <v>134.02088155999999</v>
      </c>
      <c r="O73" s="228">
        <v>831.45033475000002</v>
      </c>
      <c r="P73" s="229">
        <v>0.80483674040341546</v>
      </c>
      <c r="Q73" s="228">
        <v>406.35560493999998</v>
      </c>
    </row>
    <row r="74" spans="1:17" ht="45" customHeight="1" x14ac:dyDescent="0.5">
      <c r="A74" s="56">
        <v>12</v>
      </c>
      <c r="B74" s="171" t="s">
        <v>168</v>
      </c>
      <c r="C74" s="228">
        <v>8.26</v>
      </c>
      <c r="D74" s="228">
        <v>3.78</v>
      </c>
      <c r="E74" s="229">
        <v>0.4576271186440678</v>
      </c>
      <c r="F74" s="228">
        <v>0.46</v>
      </c>
      <c r="G74" s="228">
        <v>0.06</v>
      </c>
      <c r="H74" s="228">
        <v>0.14000000000000001</v>
      </c>
      <c r="I74" s="228">
        <v>0.2</v>
      </c>
      <c r="J74" s="229">
        <v>0.43478260869565216</v>
      </c>
      <c r="K74" s="228">
        <v>395.15653271000002</v>
      </c>
      <c r="L74" s="230">
        <v>231.99225353</v>
      </c>
      <c r="M74" s="230">
        <v>44.736369809999999</v>
      </c>
      <c r="N74" s="230">
        <v>0</v>
      </c>
      <c r="O74" s="228">
        <v>276.72862334000001</v>
      </c>
      <c r="P74" s="229">
        <v>0.70030127413605825</v>
      </c>
      <c r="Q74" s="228">
        <v>119.97312531</v>
      </c>
    </row>
    <row r="75" spans="1:17" ht="45" customHeight="1" x14ac:dyDescent="0.5">
      <c r="A75" s="56">
        <v>45</v>
      </c>
      <c r="B75" s="222" t="s">
        <v>207</v>
      </c>
      <c r="C75" s="228">
        <v>8.17</v>
      </c>
      <c r="D75" s="228">
        <v>3.5999999999999996</v>
      </c>
      <c r="E75" s="229">
        <v>0.44063647490820068</v>
      </c>
      <c r="F75" s="228">
        <v>0.45</v>
      </c>
      <c r="G75" s="228">
        <v>0.06</v>
      </c>
      <c r="H75" s="228">
        <v>0.18</v>
      </c>
      <c r="I75" s="228">
        <v>0.24</v>
      </c>
      <c r="J75" s="229">
        <v>0.53333333333333333</v>
      </c>
      <c r="K75" s="228">
        <v>423.50230324</v>
      </c>
      <c r="L75" s="230">
        <v>229.07552032999999</v>
      </c>
      <c r="M75" s="230">
        <v>96.015721639999995</v>
      </c>
      <c r="N75" s="230">
        <v>58.328034879999997</v>
      </c>
      <c r="O75" s="228">
        <v>383.41927685000002</v>
      </c>
      <c r="P75" s="229">
        <v>0.90535346305475739</v>
      </c>
      <c r="Q75" s="228">
        <v>173.62696220999999</v>
      </c>
    </row>
    <row r="76" spans="1:17" ht="45" customHeight="1" x14ac:dyDescent="0.5">
      <c r="A76" s="55">
        <v>56</v>
      </c>
      <c r="B76" s="171" t="s">
        <v>219</v>
      </c>
      <c r="C76" s="228">
        <v>6.9399999999999995</v>
      </c>
      <c r="D76" s="228">
        <v>2.9200000000000004</v>
      </c>
      <c r="E76" s="229">
        <v>0.42074927953890501</v>
      </c>
      <c r="F76" s="228">
        <v>0.38</v>
      </c>
      <c r="G76" s="228">
        <v>0.05</v>
      </c>
      <c r="H76" s="228">
        <v>0.13999999999999999</v>
      </c>
      <c r="I76" s="228">
        <v>0.19</v>
      </c>
      <c r="J76" s="229">
        <v>0.5</v>
      </c>
      <c r="K76" s="228">
        <v>302.91352108000001</v>
      </c>
      <c r="L76" s="230">
        <v>169.26297543999999</v>
      </c>
      <c r="M76" s="230">
        <v>60.309860350000001</v>
      </c>
      <c r="N76" s="230">
        <v>36.899616330000001</v>
      </c>
      <c r="O76" s="228">
        <v>266.47245212000001</v>
      </c>
      <c r="P76" s="229">
        <v>0.87969811043734869</v>
      </c>
      <c r="Q76" s="228">
        <v>141.00301145</v>
      </c>
    </row>
    <row r="77" spans="1:17" ht="45" customHeight="1" x14ac:dyDescent="0.5">
      <c r="A77" s="55">
        <v>40</v>
      </c>
      <c r="B77" s="58" t="s">
        <v>201</v>
      </c>
      <c r="C77" s="228">
        <v>4</v>
      </c>
      <c r="D77" s="228">
        <v>1.6</v>
      </c>
      <c r="E77" s="229">
        <v>0.4</v>
      </c>
      <c r="F77" s="228">
        <v>0.22</v>
      </c>
      <c r="G77" s="228">
        <v>0.03</v>
      </c>
      <c r="H77" s="228">
        <v>0.12</v>
      </c>
      <c r="I77" s="228">
        <v>0.15</v>
      </c>
      <c r="J77" s="229">
        <v>0.68181818181818177</v>
      </c>
      <c r="K77" s="228">
        <v>180.04990950999999</v>
      </c>
      <c r="L77" s="230">
        <v>99.553524350000004</v>
      </c>
      <c r="M77" s="230">
        <v>24.034282529999999</v>
      </c>
      <c r="N77" s="230">
        <v>0</v>
      </c>
      <c r="O77" s="228">
        <v>123.58780688</v>
      </c>
      <c r="P77" s="229">
        <v>0.68640860312754515</v>
      </c>
      <c r="Q77" s="228">
        <v>46.873027960000002</v>
      </c>
    </row>
    <row r="78" spans="1:17" ht="45" customHeight="1" x14ac:dyDescent="0.5">
      <c r="A78" s="56">
        <v>18</v>
      </c>
      <c r="B78" s="172" t="s">
        <v>175</v>
      </c>
      <c r="C78" s="228">
        <v>44.25</v>
      </c>
      <c r="D78" s="228">
        <v>16.18</v>
      </c>
      <c r="E78" s="229">
        <v>0.36564971751412428</v>
      </c>
      <c r="F78" s="228">
        <v>2.44</v>
      </c>
      <c r="G78" s="228">
        <v>0.32</v>
      </c>
      <c r="H78" s="228">
        <v>0.55000000000000004</v>
      </c>
      <c r="I78" s="228">
        <v>0.87000000000000011</v>
      </c>
      <c r="J78" s="229">
        <v>0.35655737704918039</v>
      </c>
      <c r="K78" s="228">
        <v>3826.7926866799999</v>
      </c>
      <c r="L78" s="230">
        <v>1661.37762914</v>
      </c>
      <c r="M78" s="230">
        <v>620.44868599999995</v>
      </c>
      <c r="N78" s="230">
        <v>620.44867773999999</v>
      </c>
      <c r="O78" s="228">
        <v>2902.2749928799994</v>
      </c>
      <c r="P78" s="229">
        <v>0.75840925561032113</v>
      </c>
      <c r="Q78" s="228">
        <v>1544.4139391799999</v>
      </c>
    </row>
    <row r="79" spans="1:17" ht="45" customHeight="1" x14ac:dyDescent="0.5">
      <c r="A79" s="55">
        <v>70</v>
      </c>
      <c r="B79" s="58" t="s">
        <v>234</v>
      </c>
      <c r="C79" s="228">
        <v>2.1100000000000003</v>
      </c>
      <c r="D79" s="228">
        <v>0.77</v>
      </c>
      <c r="E79" s="229">
        <v>0.36492890995260657</v>
      </c>
      <c r="F79" s="228">
        <v>0.12000000000000001</v>
      </c>
      <c r="G79" s="228">
        <v>0.02</v>
      </c>
      <c r="H79" s="228">
        <v>4.2000000000000003E-2</v>
      </c>
      <c r="I79" s="228">
        <v>6.2E-2</v>
      </c>
      <c r="J79" s="229">
        <v>0.51666666666666661</v>
      </c>
      <c r="K79" s="228">
        <v>130.55657194</v>
      </c>
      <c r="L79" s="230">
        <v>61.140950330000003</v>
      </c>
      <c r="M79" s="230">
        <v>35.903593430000001</v>
      </c>
      <c r="N79" s="230">
        <v>20.70269158</v>
      </c>
      <c r="O79" s="228">
        <v>117.74723534</v>
      </c>
      <c r="P79" s="229">
        <v>0.90188669624469919</v>
      </c>
      <c r="Q79" s="228">
        <v>65.931816949999998</v>
      </c>
    </row>
    <row r="80" spans="1:17" ht="45" customHeight="1" x14ac:dyDescent="0.5">
      <c r="A80" s="55">
        <v>79</v>
      </c>
      <c r="B80" s="224" t="s">
        <v>244</v>
      </c>
      <c r="C80" s="228">
        <v>109.79</v>
      </c>
      <c r="D80" s="228">
        <v>39.72</v>
      </c>
      <c r="E80" s="229">
        <v>0.36178158302213315</v>
      </c>
      <c r="F80" s="228">
        <v>6.04</v>
      </c>
      <c r="G80" s="228">
        <v>0.8</v>
      </c>
      <c r="H80" s="228">
        <v>1.1800000000000002</v>
      </c>
      <c r="I80" s="228">
        <v>1.9800000000000002</v>
      </c>
      <c r="J80" s="229">
        <v>0.32781456953642385</v>
      </c>
      <c r="K80" s="228">
        <v>13158.501304109999</v>
      </c>
      <c r="L80" s="230">
        <v>4960.9120000000003</v>
      </c>
      <c r="M80" s="230">
        <v>4859.2767612300004</v>
      </c>
      <c r="N80" s="230">
        <v>2459.2767612299999</v>
      </c>
      <c r="O80" s="228">
        <v>12279.465522460001</v>
      </c>
      <c r="P80" s="229">
        <v>0.93319636018309815</v>
      </c>
      <c r="Q80" s="228">
        <v>7360.2235257800003</v>
      </c>
    </row>
    <row r="81" spans="1:17" ht="45" customHeight="1" x14ac:dyDescent="0.5">
      <c r="A81" s="56">
        <v>6</v>
      </c>
      <c r="B81" s="58" t="s">
        <v>162</v>
      </c>
      <c r="C81" s="228">
        <v>6.8999999999999995</v>
      </c>
      <c r="D81" s="228">
        <v>2.35</v>
      </c>
      <c r="E81" s="229">
        <v>0.34057971014492755</v>
      </c>
      <c r="F81" s="228">
        <v>0.38</v>
      </c>
      <c r="G81" s="228">
        <v>0.05</v>
      </c>
      <c r="H81" s="228">
        <v>0.1</v>
      </c>
      <c r="I81" s="228">
        <v>0.15000000000000002</v>
      </c>
      <c r="J81" s="229">
        <v>0.39473684210526322</v>
      </c>
      <c r="K81" s="228">
        <v>489.85728167000002</v>
      </c>
      <c r="L81" s="230">
        <v>216.52559475000001</v>
      </c>
      <c r="M81" s="230">
        <v>79.179624500000003</v>
      </c>
      <c r="N81" s="230">
        <v>0</v>
      </c>
      <c r="O81" s="228">
        <v>295.70521925000003</v>
      </c>
      <c r="P81" s="229">
        <v>0.60365586123757253</v>
      </c>
      <c r="Q81" s="228">
        <v>109.42878954</v>
      </c>
    </row>
    <row r="82" spans="1:17" ht="45" customHeight="1" x14ac:dyDescent="0.5">
      <c r="A82" s="56">
        <v>48</v>
      </c>
      <c r="B82" s="222" t="s">
        <v>210</v>
      </c>
      <c r="C82" s="228">
        <v>12</v>
      </c>
      <c r="D82" s="228">
        <v>4.08</v>
      </c>
      <c r="E82" s="229">
        <v>0.34</v>
      </c>
      <c r="F82" s="228">
        <v>0.65999999999999992</v>
      </c>
      <c r="G82" s="228">
        <v>0.09</v>
      </c>
      <c r="H82" s="228">
        <v>0.15</v>
      </c>
      <c r="I82" s="228">
        <v>0.24</v>
      </c>
      <c r="J82" s="229">
        <v>0.36363636363636365</v>
      </c>
      <c r="K82" s="228">
        <v>612.72043330999998</v>
      </c>
      <c r="L82" s="230">
        <v>311.13642333000001</v>
      </c>
      <c r="M82" s="230">
        <v>84.802359989999999</v>
      </c>
      <c r="N82" s="230">
        <v>0</v>
      </c>
      <c r="O82" s="228">
        <v>395.93878332000003</v>
      </c>
      <c r="P82" s="229">
        <v>0.64619810568595581</v>
      </c>
      <c r="Q82" s="228">
        <v>193.66459432000002</v>
      </c>
    </row>
    <row r="83" spans="1:17" ht="45" customHeight="1" x14ac:dyDescent="0.5">
      <c r="A83" s="55">
        <v>11</v>
      </c>
      <c r="B83" s="58" t="s">
        <v>167</v>
      </c>
      <c r="C83" s="228">
        <v>6.03</v>
      </c>
      <c r="D83" s="228">
        <v>1.95</v>
      </c>
      <c r="E83" s="229">
        <v>0.3233830845771144</v>
      </c>
      <c r="F83" s="228">
        <v>0.32999999999999996</v>
      </c>
      <c r="G83" s="228">
        <v>0.04</v>
      </c>
      <c r="H83" s="228">
        <v>0.08</v>
      </c>
      <c r="I83" s="228">
        <v>0.12</v>
      </c>
      <c r="J83" s="229">
        <v>0.36363636363636365</v>
      </c>
      <c r="K83" s="228">
        <v>275.51302668</v>
      </c>
      <c r="L83" s="230">
        <v>82.557075080000004</v>
      </c>
      <c r="M83" s="230">
        <v>35.628968</v>
      </c>
      <c r="N83" s="230">
        <v>35.628968</v>
      </c>
      <c r="O83" s="228">
        <v>153.81501108</v>
      </c>
      <c r="P83" s="229">
        <v>0.55828580206717948</v>
      </c>
      <c r="Q83" s="228">
        <v>68.147032100000004</v>
      </c>
    </row>
    <row r="84" spans="1:17" ht="45" customHeight="1" x14ac:dyDescent="0.5">
      <c r="A84" s="55">
        <v>32</v>
      </c>
      <c r="B84" s="224" t="s">
        <v>192</v>
      </c>
      <c r="C84" s="228">
        <v>0.92999999999999994</v>
      </c>
      <c r="D84" s="228">
        <v>0.27999999999999997</v>
      </c>
      <c r="E84" s="229">
        <v>0.30107526881720431</v>
      </c>
      <c r="F84" s="228">
        <v>0.05</v>
      </c>
      <c r="G84" s="228">
        <v>0.01</v>
      </c>
      <c r="H84" s="228">
        <v>0.01</v>
      </c>
      <c r="I84" s="228">
        <v>0.02</v>
      </c>
      <c r="J84" s="229">
        <v>0.39999999999999997</v>
      </c>
      <c r="K84" s="228">
        <v>35.355240729999998</v>
      </c>
      <c r="L84" s="230">
        <v>22.523399999999999</v>
      </c>
      <c r="M84" s="230">
        <v>8.9822885100000001</v>
      </c>
      <c r="N84" s="230">
        <v>3.8495522200000001</v>
      </c>
      <c r="O84" s="228">
        <v>35.355240729999998</v>
      </c>
      <c r="P84" s="229">
        <v>1</v>
      </c>
      <c r="Q84" s="228">
        <v>12.63798854</v>
      </c>
    </row>
    <row r="85" spans="1:17" ht="45" customHeight="1" x14ac:dyDescent="0.5">
      <c r="A85" s="55">
        <v>74</v>
      </c>
      <c r="B85" s="58" t="s">
        <v>239</v>
      </c>
      <c r="C85" s="228">
        <v>6.92</v>
      </c>
      <c r="D85" s="228">
        <v>1.9700000000000002</v>
      </c>
      <c r="E85" s="229">
        <v>0.28468208092485553</v>
      </c>
      <c r="F85" s="228">
        <v>0.38</v>
      </c>
      <c r="G85" s="228">
        <v>0.05</v>
      </c>
      <c r="H85" s="228">
        <v>0.08</v>
      </c>
      <c r="I85" s="228">
        <v>0.13</v>
      </c>
      <c r="J85" s="229">
        <v>0.34210526315789475</v>
      </c>
      <c r="K85" s="228">
        <v>536.45321471</v>
      </c>
      <c r="L85" s="230">
        <v>77.020388060000002</v>
      </c>
      <c r="M85" s="230">
        <v>152.77382266999999</v>
      </c>
      <c r="N85" s="230">
        <v>0</v>
      </c>
      <c r="O85" s="228">
        <v>229.79421072999997</v>
      </c>
      <c r="P85" s="229">
        <v>0.4283583440808047</v>
      </c>
      <c r="Q85" s="228">
        <v>80.232124060000004</v>
      </c>
    </row>
    <row r="86" spans="1:17" ht="45" customHeight="1" x14ac:dyDescent="0.5">
      <c r="A86" s="55">
        <v>73</v>
      </c>
      <c r="B86" s="222" t="s">
        <v>238</v>
      </c>
      <c r="C86" s="228">
        <v>8.42</v>
      </c>
      <c r="D86" s="228">
        <v>2.3200000000000003</v>
      </c>
      <c r="E86" s="229">
        <v>0.27553444180522568</v>
      </c>
      <c r="F86" s="228">
        <v>0.46</v>
      </c>
      <c r="G86" s="228">
        <v>0.06</v>
      </c>
      <c r="H86" s="228">
        <v>6.9999999999999993E-2</v>
      </c>
      <c r="I86" s="228">
        <v>0.13</v>
      </c>
      <c r="J86" s="229">
        <v>0.28260869565217389</v>
      </c>
      <c r="K86" s="228">
        <v>555.96459330000005</v>
      </c>
      <c r="L86" s="230">
        <v>86.88166056</v>
      </c>
      <c r="M86" s="230">
        <v>91.986387989999997</v>
      </c>
      <c r="N86" s="230">
        <v>0</v>
      </c>
      <c r="O86" s="228">
        <v>178.86804855</v>
      </c>
      <c r="P86" s="229">
        <v>0.32172561113704284</v>
      </c>
      <c r="Q86" s="228">
        <v>27.362145309999999</v>
      </c>
    </row>
    <row r="87" spans="1:17" ht="45" customHeight="1" x14ac:dyDescent="0.5">
      <c r="A87" s="56">
        <v>9</v>
      </c>
      <c r="B87" s="58" t="s">
        <v>165</v>
      </c>
      <c r="C87" s="228">
        <v>12.030000000000001</v>
      </c>
      <c r="D87" s="228">
        <v>3.11</v>
      </c>
      <c r="E87" s="229">
        <v>0.25852036575228593</v>
      </c>
      <c r="F87" s="228">
        <v>0.66999999999999993</v>
      </c>
      <c r="G87" s="228">
        <v>0.09</v>
      </c>
      <c r="H87" s="228">
        <v>0.13</v>
      </c>
      <c r="I87" s="228">
        <v>0.22</v>
      </c>
      <c r="J87" s="229">
        <v>0.32835820895522394</v>
      </c>
      <c r="K87" s="228">
        <v>640.66801176000001</v>
      </c>
      <c r="L87" s="230">
        <v>323.20186911000002</v>
      </c>
      <c r="M87" s="230">
        <v>94.369053530000002</v>
      </c>
      <c r="N87" s="230">
        <v>0</v>
      </c>
      <c r="O87" s="228">
        <v>417.57092264000005</v>
      </c>
      <c r="P87" s="229">
        <v>0.65177426525928361</v>
      </c>
      <c r="Q87" s="228">
        <v>332.20761788999999</v>
      </c>
    </row>
    <row r="88" spans="1:17" ht="45" customHeight="1" x14ac:dyDescent="0.5">
      <c r="A88" s="55">
        <v>49</v>
      </c>
      <c r="B88" s="58" t="s">
        <v>211</v>
      </c>
      <c r="C88" s="228">
        <v>8.4499999999999993</v>
      </c>
      <c r="D88" s="228">
        <v>2.13</v>
      </c>
      <c r="E88" s="229">
        <v>0.25207100591715975</v>
      </c>
      <c r="F88" s="228">
        <v>0.47</v>
      </c>
      <c r="G88" s="228">
        <v>0.06</v>
      </c>
      <c r="H88" s="228">
        <v>0.09</v>
      </c>
      <c r="I88" s="228">
        <v>0.15</v>
      </c>
      <c r="J88" s="229">
        <v>0.31914893617021278</v>
      </c>
      <c r="K88" s="228">
        <v>540.99256330000003</v>
      </c>
      <c r="L88" s="230">
        <v>134.63155778999999</v>
      </c>
      <c r="M88" s="230">
        <v>86.236347699999996</v>
      </c>
      <c r="N88" s="230">
        <v>86.236347699999996</v>
      </c>
      <c r="O88" s="228">
        <v>307.10425319000001</v>
      </c>
      <c r="P88" s="229">
        <v>0.56766816038411894</v>
      </c>
      <c r="Q88" s="228">
        <v>83.934881599999997</v>
      </c>
    </row>
    <row r="89" spans="1:17" ht="45" customHeight="1" x14ac:dyDescent="0.5">
      <c r="A89" s="56">
        <v>42</v>
      </c>
      <c r="B89" s="224" t="s">
        <v>204</v>
      </c>
      <c r="C89" s="228">
        <v>16.5</v>
      </c>
      <c r="D89" s="228">
        <v>3.87</v>
      </c>
      <c r="E89" s="229">
        <v>0.23454545454545456</v>
      </c>
      <c r="F89" s="228">
        <v>0.91</v>
      </c>
      <c r="G89" s="228">
        <v>0.12</v>
      </c>
      <c r="H89" s="228">
        <v>0.1</v>
      </c>
      <c r="I89" s="228">
        <v>0.22</v>
      </c>
      <c r="J89" s="229">
        <v>0.24175824175824176</v>
      </c>
      <c r="K89" s="228">
        <v>805.81835775000002</v>
      </c>
      <c r="L89" s="230">
        <v>488.70853103000002</v>
      </c>
      <c r="M89" s="230">
        <v>121.93620215999999</v>
      </c>
      <c r="N89" s="230">
        <v>94.4129571</v>
      </c>
      <c r="O89" s="228">
        <v>705.05769028999998</v>
      </c>
      <c r="P89" s="229">
        <v>0.87495858528050507</v>
      </c>
      <c r="Q89" s="228">
        <v>411.68106153999997</v>
      </c>
    </row>
    <row r="90" spans="1:17" ht="45" customHeight="1" x14ac:dyDescent="0.5">
      <c r="A90" s="56">
        <v>69</v>
      </c>
      <c r="B90" s="223" t="s">
        <v>233</v>
      </c>
      <c r="C90" s="228">
        <v>0.13</v>
      </c>
      <c r="D90" s="228">
        <v>0.03</v>
      </c>
      <c r="E90" s="229">
        <v>0.23076923076923075</v>
      </c>
      <c r="F90" s="228">
        <v>1.0999999999999999E-2</v>
      </c>
      <c r="G90" s="228">
        <v>1E-3</v>
      </c>
      <c r="H90" s="228">
        <v>0</v>
      </c>
      <c r="I90" s="228">
        <v>1E-3</v>
      </c>
      <c r="J90" s="229">
        <v>9.0909090909090912E-2</v>
      </c>
      <c r="K90" s="228">
        <v>65.839673099999999</v>
      </c>
      <c r="L90" s="230">
        <v>4.0099</v>
      </c>
      <c r="M90" s="230">
        <v>12.36595462</v>
      </c>
      <c r="N90" s="230">
        <v>0</v>
      </c>
      <c r="O90" s="228">
        <v>16.375854619999998</v>
      </c>
      <c r="P90" s="229">
        <v>0.2487232066770392</v>
      </c>
      <c r="Q90" s="228">
        <v>1.1760349999999999</v>
      </c>
    </row>
    <row r="91" spans="1:17" ht="45" customHeight="1" x14ac:dyDescent="0.5">
      <c r="A91" s="55">
        <v>25</v>
      </c>
      <c r="B91" s="224" t="s">
        <v>183</v>
      </c>
      <c r="C91" s="228">
        <v>4.78</v>
      </c>
      <c r="D91" s="228">
        <v>0.89999999999999991</v>
      </c>
      <c r="E91" s="229">
        <v>0.18828451882845185</v>
      </c>
      <c r="F91" s="228">
        <v>0.26</v>
      </c>
      <c r="G91" s="228">
        <v>0.03</v>
      </c>
      <c r="H91" s="228">
        <v>0.01</v>
      </c>
      <c r="I91" s="228">
        <v>0.04</v>
      </c>
      <c r="J91" s="229">
        <v>0.15384615384615385</v>
      </c>
      <c r="K91" s="232">
        <v>223.53068271999999</v>
      </c>
      <c r="L91" s="233">
        <v>134.52859093000001</v>
      </c>
      <c r="M91" s="233">
        <v>24.35888482</v>
      </c>
      <c r="N91" s="233">
        <v>24.35888482</v>
      </c>
      <c r="O91" s="232">
        <v>183.24636057000004</v>
      </c>
      <c r="P91" s="234">
        <v>0.81978168876054891</v>
      </c>
      <c r="Q91" s="232">
        <v>89.708991370000007</v>
      </c>
    </row>
    <row r="92" spans="1:17" ht="45" customHeight="1" x14ac:dyDescent="0.5">
      <c r="A92" s="56">
        <v>33</v>
      </c>
      <c r="B92" s="224" t="s">
        <v>193</v>
      </c>
      <c r="C92" s="228">
        <v>1.39</v>
      </c>
      <c r="D92" s="228">
        <v>0.22000000000000003</v>
      </c>
      <c r="E92" s="229">
        <v>0.15827338129496407</v>
      </c>
      <c r="F92" s="228">
        <v>0.08</v>
      </c>
      <c r="G92" s="228">
        <v>0.01</v>
      </c>
      <c r="H92" s="228">
        <v>0.02</v>
      </c>
      <c r="I92" s="228">
        <v>0.03</v>
      </c>
      <c r="J92" s="238">
        <v>0.375</v>
      </c>
      <c r="K92" s="228">
        <v>170.00000211</v>
      </c>
      <c r="L92" s="230">
        <v>21.914404449999999</v>
      </c>
      <c r="M92" s="230">
        <v>36.458610630000003</v>
      </c>
      <c r="N92" s="230">
        <v>0</v>
      </c>
      <c r="O92" s="228">
        <v>58.373015080000002</v>
      </c>
      <c r="P92" s="229">
        <v>0.34337067267934052</v>
      </c>
      <c r="Q92" s="228">
        <v>10.532877790000001</v>
      </c>
    </row>
    <row r="93" spans="1:17" ht="38.25" x14ac:dyDescent="0.5">
      <c r="H93" s="242"/>
      <c r="K93" s="235"/>
      <c r="L93" s="236"/>
      <c r="M93" s="236"/>
      <c r="N93" s="236"/>
      <c r="O93" s="236"/>
      <c r="P93" s="235"/>
      <c r="Q93" s="235"/>
    </row>
    <row r="94" spans="1:17" ht="38.25" x14ac:dyDescent="0.5">
      <c r="A94" s="17"/>
      <c r="B94" s="243" t="s">
        <v>280</v>
      </c>
      <c r="C94" s="243"/>
      <c r="D94" s="243"/>
      <c r="E94" s="243"/>
      <c r="F94" s="243"/>
      <c r="G94" s="243"/>
      <c r="H94" s="243"/>
      <c r="I94" s="243"/>
      <c r="J94" s="243"/>
      <c r="K94" s="235"/>
      <c r="L94" s="236"/>
      <c r="M94" s="236"/>
      <c r="N94" s="236"/>
      <c r="O94" s="236"/>
      <c r="P94" s="235"/>
      <c r="Q94" s="235"/>
    </row>
    <row r="95" spans="1:17" s="178" customFormat="1" ht="45" customHeight="1" x14ac:dyDescent="0.5">
      <c r="A95" s="173">
        <v>83</v>
      </c>
      <c r="B95" s="243" t="s">
        <v>269</v>
      </c>
      <c r="C95" s="231"/>
      <c r="D95" s="231"/>
      <c r="E95" s="240"/>
      <c r="F95" s="231"/>
      <c r="G95" s="231"/>
      <c r="H95" s="239"/>
      <c r="I95" s="231"/>
      <c r="J95" s="240"/>
      <c r="K95" s="236"/>
      <c r="L95" s="235"/>
      <c r="M95" s="235"/>
      <c r="N95" s="235"/>
      <c r="O95" s="235"/>
      <c r="P95" s="237"/>
      <c r="Q95" s="236"/>
    </row>
    <row r="96" spans="1:17" s="178" customFormat="1" ht="45" customHeight="1" x14ac:dyDescent="0.5">
      <c r="A96" s="173">
        <v>84</v>
      </c>
      <c r="B96" s="244" t="s">
        <v>270</v>
      </c>
      <c r="C96" s="231">
        <v>0.83</v>
      </c>
      <c r="D96" s="231">
        <v>4.6199999999999992</v>
      </c>
      <c r="E96" s="241">
        <v>4.4096385542168681</v>
      </c>
      <c r="F96" s="231">
        <v>0.05</v>
      </c>
      <c r="G96" s="231">
        <v>0.05</v>
      </c>
      <c r="H96" s="17">
        <v>0.26</v>
      </c>
      <c r="I96" s="231">
        <v>0.31</v>
      </c>
      <c r="J96" s="241">
        <v>4.6199999999999992</v>
      </c>
      <c r="K96" s="236"/>
      <c r="L96" s="235"/>
      <c r="M96" s="235"/>
      <c r="N96" s="235"/>
      <c r="O96" s="235"/>
      <c r="P96" s="237"/>
      <c r="Q96" s="236"/>
    </row>
    <row r="97" spans="1:17" s="178" customFormat="1" ht="45" customHeight="1" x14ac:dyDescent="0.5">
      <c r="A97" s="173">
        <v>85</v>
      </c>
      <c r="B97" s="244" t="s">
        <v>271</v>
      </c>
      <c r="C97" s="231">
        <v>0.2</v>
      </c>
      <c r="D97" s="231">
        <v>1.21</v>
      </c>
      <c r="E97" s="241">
        <v>2.9499999999999997</v>
      </c>
      <c r="F97" s="231">
        <v>1.0999999999999999E-2</v>
      </c>
      <c r="G97" s="231">
        <v>0.01</v>
      </c>
      <c r="H97" s="17">
        <v>0.03</v>
      </c>
      <c r="I97" s="231">
        <v>0.04</v>
      </c>
      <c r="J97" s="241">
        <v>3.6363636363636367</v>
      </c>
      <c r="K97" s="236"/>
      <c r="L97" s="235"/>
      <c r="M97" s="235"/>
      <c r="N97" s="235"/>
      <c r="O97" s="235"/>
      <c r="P97" s="237"/>
      <c r="Q97" s="236"/>
    </row>
  </sheetData>
  <sortState xmlns:xlrd2="http://schemas.microsoft.com/office/spreadsheetml/2017/richdata2" ref="A11:Q92">
    <sortCondition descending="1" ref="E11"/>
  </sortState>
  <mergeCells count="12">
    <mergeCell ref="C5:E5"/>
    <mergeCell ref="F5:J5"/>
    <mergeCell ref="D6:E6"/>
    <mergeCell ref="I6:J6"/>
    <mergeCell ref="A1:Q1"/>
    <mergeCell ref="A4:A7"/>
    <mergeCell ref="B4:B7"/>
    <mergeCell ref="C4:J4"/>
    <mergeCell ref="K5:K6"/>
    <mergeCell ref="O5:O6"/>
    <mergeCell ref="P5:P6"/>
    <mergeCell ref="Q5:Q6"/>
  </mergeCells>
  <conditionalFormatting sqref="E10:E92">
    <cfRule type="cellIs" dxfId="14" priority="7" operator="between">
      <formula>0.5</formula>
      <formula>1</formula>
    </cfRule>
    <cfRule type="cellIs" dxfId="13" priority="8" operator="lessThanOrEqual">
      <formula>0.5</formula>
    </cfRule>
    <cfRule type="cellIs" dxfId="12" priority="9" operator="greaterThanOrEqual">
      <formula>1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2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97"/>
  <sheetViews>
    <sheetView view="pageBreakPreview" topLeftCell="C1" zoomScale="30" zoomScaleNormal="30" zoomScaleSheetLayoutView="30" workbookViewId="0">
      <selection activeCell="K5" sqref="K5:N6"/>
    </sheetView>
  </sheetViews>
  <sheetFormatPr defaultColWidth="9.140625" defaultRowHeight="35.25" x14ac:dyDescent="0.5"/>
  <cols>
    <col min="1" max="1" width="14" style="1" customWidth="1"/>
    <col min="2" max="2" width="155.85546875" style="1" customWidth="1"/>
    <col min="3" max="3" width="33" style="1" customWidth="1"/>
    <col min="4" max="4" width="24.42578125" style="1" bestFit="1" customWidth="1"/>
    <col min="5" max="5" width="54.7109375" style="1" customWidth="1"/>
    <col min="6" max="6" width="33" style="1" customWidth="1"/>
    <col min="7" max="8" width="33" style="1" hidden="1" customWidth="1"/>
    <col min="9" max="9" width="25.85546875" style="1" bestFit="1" customWidth="1"/>
    <col min="10" max="10" width="47.85546875" style="1" customWidth="1"/>
    <col min="11" max="11" width="36.85546875" style="1" bestFit="1" customWidth="1"/>
    <col min="12" max="14" width="36.85546875" style="1" hidden="1" customWidth="1"/>
    <col min="15" max="15" width="40.7109375" style="1" customWidth="1"/>
    <col min="16" max="16" width="50.140625" style="1" customWidth="1"/>
    <col min="17" max="17" width="53.140625" style="1" customWidth="1"/>
    <col min="18" max="16384" width="9.140625" style="1"/>
  </cols>
  <sheetData>
    <row r="1" spans="1:17" ht="49.5" customHeight="1" x14ac:dyDescent="0.5">
      <c r="A1" s="306" t="s">
        <v>262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35.25" customHeight="1" x14ac:dyDescent="0.5">
      <c r="A2" s="1" t="s">
        <v>254</v>
      </c>
      <c r="B2" s="200" t="s">
        <v>285</v>
      </c>
    </row>
    <row r="3" spans="1:17" ht="5.25" customHeight="1" x14ac:dyDescent="0.5"/>
    <row r="4" spans="1:17" ht="30.75" customHeight="1" x14ac:dyDescent="0.5">
      <c r="A4" s="287" t="s">
        <v>1</v>
      </c>
      <c r="B4" s="285" t="s">
        <v>2</v>
      </c>
      <c r="C4" s="307" t="s">
        <v>274</v>
      </c>
      <c r="D4" s="307"/>
      <c r="E4" s="307"/>
      <c r="F4" s="307"/>
      <c r="G4" s="307"/>
      <c r="H4" s="307"/>
      <c r="I4" s="307"/>
      <c r="J4" s="307"/>
      <c r="K4" s="54" t="s">
        <v>273</v>
      </c>
      <c r="L4" s="54"/>
      <c r="M4" s="54"/>
      <c r="N4" s="54"/>
      <c r="O4" s="54"/>
      <c r="P4" s="54"/>
      <c r="Q4" s="54"/>
    </row>
    <row r="5" spans="1:17" ht="57.75" customHeight="1" x14ac:dyDescent="0.5">
      <c r="A5" s="287"/>
      <c r="B5" s="285"/>
      <c r="C5" s="308" t="s">
        <v>294</v>
      </c>
      <c r="D5" s="308"/>
      <c r="E5" s="308"/>
      <c r="F5" s="287" t="s">
        <v>298</v>
      </c>
      <c r="G5" s="287"/>
      <c r="H5" s="287"/>
      <c r="I5" s="287"/>
      <c r="J5" s="287"/>
      <c r="K5" s="308" t="s">
        <v>300</v>
      </c>
      <c r="L5" s="308" t="s">
        <v>301</v>
      </c>
      <c r="M5" s="308" t="s">
        <v>302</v>
      </c>
      <c r="N5" s="308" t="s">
        <v>303</v>
      </c>
      <c r="O5" s="287" t="s">
        <v>259</v>
      </c>
      <c r="P5" s="287" t="s">
        <v>287</v>
      </c>
      <c r="Q5" s="287" t="s">
        <v>260</v>
      </c>
    </row>
    <row r="6" spans="1:17" ht="236.25" customHeight="1" x14ac:dyDescent="0.5">
      <c r="A6" s="287"/>
      <c r="B6" s="285"/>
      <c r="C6" s="245" t="s">
        <v>295</v>
      </c>
      <c r="D6" s="308" t="s">
        <v>296</v>
      </c>
      <c r="E6" s="308"/>
      <c r="F6" s="226" t="s">
        <v>258</v>
      </c>
      <c r="G6" s="226" t="s">
        <v>283</v>
      </c>
      <c r="H6" s="226" t="s">
        <v>284</v>
      </c>
      <c r="I6" s="287" t="s">
        <v>299</v>
      </c>
      <c r="J6" s="287"/>
      <c r="K6" s="308"/>
      <c r="L6" s="308"/>
      <c r="M6" s="308"/>
      <c r="N6" s="308"/>
      <c r="O6" s="287"/>
      <c r="P6" s="287"/>
      <c r="Q6" s="287"/>
    </row>
    <row r="7" spans="1:17" ht="32.25" customHeight="1" x14ac:dyDescent="0.5">
      <c r="A7" s="287"/>
      <c r="B7" s="285"/>
      <c r="C7" s="246" t="s">
        <v>297</v>
      </c>
      <c r="D7" s="246" t="s">
        <v>297</v>
      </c>
      <c r="E7" s="246" t="s">
        <v>10</v>
      </c>
      <c r="F7" s="225" t="s">
        <v>22</v>
      </c>
      <c r="G7" s="225"/>
      <c r="H7" s="225"/>
      <c r="I7" s="225" t="s">
        <v>22</v>
      </c>
      <c r="J7" s="225" t="s">
        <v>10</v>
      </c>
      <c r="K7" s="226" t="s">
        <v>77</v>
      </c>
      <c r="L7" s="226"/>
      <c r="M7" s="226"/>
      <c r="N7" s="226"/>
      <c r="O7" s="226" t="s">
        <v>77</v>
      </c>
      <c r="P7" s="225" t="s">
        <v>10</v>
      </c>
      <c r="Q7" s="226" t="s">
        <v>77</v>
      </c>
    </row>
    <row r="8" spans="1:17" ht="121.5" customHeight="1" x14ac:dyDescent="0.5">
      <c r="A8" s="226"/>
      <c r="B8" s="203"/>
      <c r="C8" s="203"/>
      <c r="D8" s="203"/>
      <c r="E8" s="203" t="s">
        <v>282</v>
      </c>
      <c r="F8" s="203"/>
      <c r="G8" s="203"/>
      <c r="H8" s="203"/>
      <c r="I8" s="203"/>
      <c r="J8" s="203"/>
      <c r="K8" s="204"/>
      <c r="L8" s="204"/>
      <c r="M8" s="204"/>
      <c r="N8" s="204"/>
      <c r="O8" s="204"/>
      <c r="P8" s="203"/>
      <c r="Q8" s="204"/>
    </row>
    <row r="9" spans="1:17" ht="46.5" customHeight="1" x14ac:dyDescent="0.5">
      <c r="A9" s="2">
        <v>1</v>
      </c>
      <c r="B9" s="2">
        <v>2</v>
      </c>
      <c r="C9" s="2">
        <v>3</v>
      </c>
      <c r="D9" s="2">
        <v>4</v>
      </c>
      <c r="E9" s="2" t="s">
        <v>264</v>
      </c>
      <c r="F9" s="2">
        <v>6</v>
      </c>
      <c r="G9" s="2"/>
      <c r="H9" s="2"/>
      <c r="I9" s="2">
        <v>7</v>
      </c>
      <c r="J9" s="2" t="s">
        <v>292</v>
      </c>
      <c r="K9" s="2">
        <v>9</v>
      </c>
      <c r="L9" s="2"/>
      <c r="M9" s="2"/>
      <c r="N9" s="2"/>
      <c r="O9" s="2">
        <v>10</v>
      </c>
      <c r="P9" s="2" t="s">
        <v>265</v>
      </c>
      <c r="Q9" s="2">
        <v>12</v>
      </c>
    </row>
    <row r="10" spans="1:17" ht="45" customHeight="1" x14ac:dyDescent="0.5">
      <c r="A10" s="3"/>
      <c r="B10" s="16" t="s">
        <v>11</v>
      </c>
      <c r="C10" s="167">
        <v>1140.9899999999998</v>
      </c>
      <c r="D10" s="167">
        <v>1375.88</v>
      </c>
      <c r="E10" s="168">
        <v>1.2058650820778449</v>
      </c>
      <c r="F10" s="167">
        <v>62.804000000000009</v>
      </c>
      <c r="G10" s="167">
        <v>8.1440000000000001</v>
      </c>
      <c r="H10" s="167">
        <v>77.411999999999992</v>
      </c>
      <c r="I10" s="167">
        <v>85.555999999999997</v>
      </c>
      <c r="J10" s="168">
        <v>1.362269919113432</v>
      </c>
      <c r="K10" s="167">
        <v>70804.533749999988</v>
      </c>
      <c r="L10" s="227">
        <v>31317.094715360003</v>
      </c>
      <c r="M10" s="227">
        <v>15312.880101050003</v>
      </c>
      <c r="N10" s="227">
        <v>7728.2767517399989</v>
      </c>
      <c r="O10" s="167">
        <v>54358.251568150001</v>
      </c>
      <c r="P10" s="168">
        <v>0.76772275289716185</v>
      </c>
      <c r="Q10" s="167">
        <v>34294.386437859997</v>
      </c>
    </row>
    <row r="11" spans="1:17" ht="45" customHeight="1" x14ac:dyDescent="0.5">
      <c r="A11" s="55">
        <v>1</v>
      </c>
      <c r="B11" s="171" t="s">
        <v>241</v>
      </c>
      <c r="C11" s="228">
        <v>1.03</v>
      </c>
      <c r="D11" s="228">
        <v>4.6700000000000008</v>
      </c>
      <c r="E11" s="229">
        <v>4.5339805825242729</v>
      </c>
      <c r="F11" s="228">
        <v>6.0000000000000005E-2</v>
      </c>
      <c r="G11" s="228">
        <v>0.01</v>
      </c>
      <c r="H11" s="228">
        <v>0.19</v>
      </c>
      <c r="I11" s="228">
        <v>0.2</v>
      </c>
      <c r="J11" s="229">
        <v>3.333333333333333</v>
      </c>
      <c r="K11" s="228">
        <v>93.381516480000002</v>
      </c>
      <c r="L11" s="230">
        <v>40.872386579999997</v>
      </c>
      <c r="M11" s="230">
        <v>10.50182596</v>
      </c>
      <c r="N11" s="230">
        <v>0</v>
      </c>
      <c r="O11" s="228">
        <v>51.374212539999995</v>
      </c>
      <c r="P11" s="229">
        <v>0.55015397561039903</v>
      </c>
      <c r="Q11" s="228">
        <v>40.872386579999997</v>
      </c>
    </row>
    <row r="12" spans="1:17" ht="45" customHeight="1" x14ac:dyDescent="0.5">
      <c r="A12" s="55">
        <v>2</v>
      </c>
      <c r="B12" s="223" t="s">
        <v>245</v>
      </c>
      <c r="C12" s="228">
        <v>15.3</v>
      </c>
      <c r="D12" s="228">
        <v>64.86</v>
      </c>
      <c r="E12" s="229">
        <v>4.2392156862745098</v>
      </c>
      <c r="F12" s="228">
        <v>0.84</v>
      </c>
      <c r="G12" s="228">
        <v>0.11</v>
      </c>
      <c r="H12" s="228">
        <v>3.25</v>
      </c>
      <c r="I12" s="228">
        <v>3.36</v>
      </c>
      <c r="J12" s="229">
        <v>4</v>
      </c>
      <c r="K12" s="228">
        <v>712.83723775999999</v>
      </c>
      <c r="L12" s="230">
        <v>477.81351172000001</v>
      </c>
      <c r="M12" s="230">
        <v>66.992771329999997</v>
      </c>
      <c r="N12" s="230">
        <v>66.992771329999997</v>
      </c>
      <c r="O12" s="228">
        <v>611.79905438000003</v>
      </c>
      <c r="P12" s="229">
        <v>0.85825911157854273</v>
      </c>
      <c r="Q12" s="228">
        <v>151.06894</v>
      </c>
    </row>
    <row r="13" spans="1:17" ht="45" customHeight="1" x14ac:dyDescent="0.5">
      <c r="A13" s="55">
        <v>3</v>
      </c>
      <c r="B13" s="222" t="s">
        <v>247</v>
      </c>
      <c r="C13" s="228">
        <v>0.76</v>
      </c>
      <c r="D13" s="228">
        <v>2.58</v>
      </c>
      <c r="E13" s="229">
        <v>3.3947368421052633</v>
      </c>
      <c r="F13" s="228">
        <v>0.05</v>
      </c>
      <c r="G13" s="228">
        <v>0.01</v>
      </c>
      <c r="H13" s="228">
        <v>0.11</v>
      </c>
      <c r="I13" s="228">
        <v>0.12</v>
      </c>
      <c r="J13" s="229">
        <v>2.4</v>
      </c>
      <c r="K13" s="228">
        <v>119.32744005000001</v>
      </c>
      <c r="L13" s="230">
        <v>23.9712</v>
      </c>
      <c r="M13" s="230">
        <v>28.606872020000001</v>
      </c>
      <c r="N13" s="230">
        <v>0</v>
      </c>
      <c r="O13" s="228">
        <v>52.57807202</v>
      </c>
      <c r="P13" s="229">
        <v>0.44062012893236452</v>
      </c>
      <c r="Q13" s="228">
        <v>23.9712</v>
      </c>
    </row>
    <row r="14" spans="1:17" ht="45" customHeight="1" x14ac:dyDescent="0.5">
      <c r="A14" s="55">
        <v>4</v>
      </c>
      <c r="B14" s="222" t="s">
        <v>222</v>
      </c>
      <c r="C14" s="228">
        <v>46.09</v>
      </c>
      <c r="D14" s="228">
        <v>154.75</v>
      </c>
      <c r="E14" s="229">
        <v>3.3575612931221519</v>
      </c>
      <c r="F14" s="228">
        <v>2.54</v>
      </c>
      <c r="G14" s="228">
        <v>0.33</v>
      </c>
      <c r="H14" s="228">
        <v>10.040000000000001</v>
      </c>
      <c r="I14" s="228">
        <v>10.370000000000001</v>
      </c>
      <c r="J14" s="229">
        <v>4.0826771653543314</v>
      </c>
      <c r="K14" s="228">
        <v>1439.7939452000001</v>
      </c>
      <c r="L14" s="230">
        <v>319.05327550999999</v>
      </c>
      <c r="M14" s="230">
        <v>214.82512356000001</v>
      </c>
      <c r="N14" s="230">
        <v>214.82512356000001</v>
      </c>
      <c r="O14" s="228">
        <v>748.70352262999995</v>
      </c>
      <c r="P14" s="229">
        <v>0.52000741156471419</v>
      </c>
      <c r="Q14" s="228">
        <v>230.54839453</v>
      </c>
    </row>
    <row r="15" spans="1:17" ht="45" customHeight="1" x14ac:dyDescent="0.5">
      <c r="A15" s="55">
        <v>5</v>
      </c>
      <c r="B15" s="223" t="s">
        <v>224</v>
      </c>
      <c r="C15" s="228">
        <v>41.989999999999995</v>
      </c>
      <c r="D15" s="228">
        <v>124.19999999999999</v>
      </c>
      <c r="E15" s="229">
        <v>2.9578471064539178</v>
      </c>
      <c r="F15" s="228">
        <v>2.3099999999999996</v>
      </c>
      <c r="G15" s="228">
        <v>0.3</v>
      </c>
      <c r="H15" s="228">
        <v>8.34</v>
      </c>
      <c r="I15" s="228">
        <v>8.64</v>
      </c>
      <c r="J15" s="229">
        <v>3.7402597402597411</v>
      </c>
      <c r="K15" s="228">
        <v>384.16540127000002</v>
      </c>
      <c r="L15" s="230">
        <v>243.13741603</v>
      </c>
      <c r="M15" s="230">
        <v>57.386943010000003</v>
      </c>
      <c r="N15" s="230">
        <v>23.121380259999999</v>
      </c>
      <c r="O15" s="228">
        <v>323.6457393</v>
      </c>
      <c r="P15" s="229">
        <v>0.84246456924561652</v>
      </c>
      <c r="Q15" s="228">
        <v>251.94977477</v>
      </c>
    </row>
    <row r="16" spans="1:17" ht="45" customHeight="1" x14ac:dyDescent="0.5">
      <c r="A16" s="55">
        <v>6</v>
      </c>
      <c r="B16" s="224" t="s">
        <v>181</v>
      </c>
      <c r="C16" s="228">
        <v>3.8600000000000003</v>
      </c>
      <c r="D16" s="228">
        <v>10.510000000000002</v>
      </c>
      <c r="E16" s="229">
        <v>2.7227979274611402</v>
      </c>
      <c r="F16" s="228">
        <v>0.21</v>
      </c>
      <c r="G16" s="228">
        <v>0.03</v>
      </c>
      <c r="H16" s="228">
        <v>0.53</v>
      </c>
      <c r="I16" s="228">
        <v>0.56000000000000005</v>
      </c>
      <c r="J16" s="229">
        <v>2.666666666666667</v>
      </c>
      <c r="K16" s="228">
        <v>315.75800541000001</v>
      </c>
      <c r="L16" s="230">
        <v>180.5591</v>
      </c>
      <c r="M16" s="230">
        <v>40.559671620000003</v>
      </c>
      <c r="N16" s="230">
        <v>40.559671629999997</v>
      </c>
      <c r="O16" s="228">
        <v>261.67844324999999</v>
      </c>
      <c r="P16" s="229">
        <v>0.82873098628242303</v>
      </c>
      <c r="Q16" s="228">
        <v>195.02588739000001</v>
      </c>
    </row>
    <row r="17" spans="1:17" ht="45" customHeight="1" x14ac:dyDescent="0.5">
      <c r="A17" s="55">
        <v>7</v>
      </c>
      <c r="B17" s="172" t="s">
        <v>164</v>
      </c>
      <c r="C17" s="228">
        <v>1.65</v>
      </c>
      <c r="D17" s="228">
        <v>4.4000000000000004</v>
      </c>
      <c r="E17" s="229">
        <v>2.666666666666667</v>
      </c>
      <c r="F17" s="228">
        <v>0.09</v>
      </c>
      <c r="G17" s="228">
        <v>0.01</v>
      </c>
      <c r="H17" s="228">
        <v>0.47</v>
      </c>
      <c r="I17" s="228">
        <v>0.48</v>
      </c>
      <c r="J17" s="229">
        <v>5.333333333333333</v>
      </c>
      <c r="K17" s="228">
        <v>96.896885530000006</v>
      </c>
      <c r="L17" s="230">
        <v>39.894305199999998</v>
      </c>
      <c r="M17" s="230">
        <v>16.54436566</v>
      </c>
      <c r="N17" s="230">
        <v>16.544305659999999</v>
      </c>
      <c r="O17" s="228">
        <v>72.982976519999994</v>
      </c>
      <c r="P17" s="229">
        <v>0.75320250099683461</v>
      </c>
      <c r="Q17" s="228">
        <v>39.099435999999997</v>
      </c>
    </row>
    <row r="18" spans="1:17" ht="45" customHeight="1" x14ac:dyDescent="0.5">
      <c r="A18" s="55">
        <v>8</v>
      </c>
      <c r="B18" s="223" t="s">
        <v>159</v>
      </c>
      <c r="C18" s="228">
        <v>6.83</v>
      </c>
      <c r="D18" s="228">
        <v>17.59</v>
      </c>
      <c r="E18" s="229">
        <v>2.5754026354319182</v>
      </c>
      <c r="F18" s="228">
        <v>0.38</v>
      </c>
      <c r="G18" s="228">
        <v>0.05</v>
      </c>
      <c r="H18" s="228">
        <v>1.21</v>
      </c>
      <c r="I18" s="228">
        <v>1.26</v>
      </c>
      <c r="J18" s="229">
        <v>3.3157894736842106</v>
      </c>
      <c r="K18" s="228">
        <v>274.02508440999998</v>
      </c>
      <c r="L18" s="230">
        <v>192.51711950999999</v>
      </c>
      <c r="M18" s="230">
        <v>54.947783080000001</v>
      </c>
      <c r="N18" s="230">
        <v>24.324897839999998</v>
      </c>
      <c r="O18" s="228">
        <v>271.78980042999996</v>
      </c>
      <c r="P18" s="229">
        <v>0.99184277605529148</v>
      </c>
      <c r="Q18" s="228">
        <v>211.49497233999998</v>
      </c>
    </row>
    <row r="19" spans="1:17" ht="45" customHeight="1" x14ac:dyDescent="0.5">
      <c r="A19" s="55">
        <v>9</v>
      </c>
      <c r="B19" s="224" t="s">
        <v>221</v>
      </c>
      <c r="C19" s="228">
        <v>22.72</v>
      </c>
      <c r="D19" s="228">
        <v>58.390000000000008</v>
      </c>
      <c r="E19" s="229">
        <v>2.5699823943661975</v>
      </c>
      <c r="F19" s="228">
        <v>1.25</v>
      </c>
      <c r="G19" s="228">
        <v>0.16</v>
      </c>
      <c r="H19" s="228">
        <v>3.49</v>
      </c>
      <c r="I19" s="228">
        <v>3.6500000000000004</v>
      </c>
      <c r="J19" s="229">
        <v>2.9200000000000004</v>
      </c>
      <c r="K19" s="228">
        <v>316.94925209000002</v>
      </c>
      <c r="L19" s="230">
        <v>227.36562311</v>
      </c>
      <c r="M19" s="230">
        <v>52.163428359999997</v>
      </c>
      <c r="N19" s="230">
        <v>0</v>
      </c>
      <c r="O19" s="228">
        <v>279.52905147000001</v>
      </c>
      <c r="P19" s="229">
        <v>0.88193630250506394</v>
      </c>
      <c r="Q19" s="228">
        <v>263.71421968000004</v>
      </c>
    </row>
    <row r="20" spans="1:17" ht="45" customHeight="1" x14ac:dyDescent="0.5">
      <c r="A20" s="55">
        <v>10</v>
      </c>
      <c r="B20" s="224" t="s">
        <v>208</v>
      </c>
      <c r="C20" s="228">
        <v>55.11</v>
      </c>
      <c r="D20" s="228">
        <v>136.57000000000002</v>
      </c>
      <c r="E20" s="229">
        <v>2.4781346398112869</v>
      </c>
      <c r="F20" s="228">
        <v>3.0300000000000002</v>
      </c>
      <c r="G20" s="228">
        <v>0.39</v>
      </c>
      <c r="H20" s="228">
        <v>9.18</v>
      </c>
      <c r="I20" s="228">
        <v>9.57</v>
      </c>
      <c r="J20" s="229">
        <v>3.1584158415841581</v>
      </c>
      <c r="K20" s="228">
        <v>3424.1909140399998</v>
      </c>
      <c r="L20" s="230">
        <v>1655.4668584000001</v>
      </c>
      <c r="M20" s="230">
        <v>935.85081767999998</v>
      </c>
      <c r="N20" s="230">
        <v>508.29084420999999</v>
      </c>
      <c r="O20" s="228">
        <v>3099.6085202900003</v>
      </c>
      <c r="P20" s="229">
        <v>0.90520902546083681</v>
      </c>
      <c r="Q20" s="228">
        <v>2163.2296499999998</v>
      </c>
    </row>
    <row r="21" spans="1:17" ht="45" customHeight="1" x14ac:dyDescent="0.5">
      <c r="A21" s="55">
        <v>11</v>
      </c>
      <c r="B21" s="172" t="s">
        <v>190</v>
      </c>
      <c r="C21" s="228">
        <v>5.17</v>
      </c>
      <c r="D21" s="228">
        <v>11.120000000000001</v>
      </c>
      <c r="E21" s="229">
        <v>2.1508704061895552</v>
      </c>
      <c r="F21" s="228">
        <v>0.28999999999999998</v>
      </c>
      <c r="G21" s="228">
        <v>1E-3</v>
      </c>
      <c r="H21" s="228">
        <v>0.82000000000000006</v>
      </c>
      <c r="I21" s="228">
        <v>0.82100000000000006</v>
      </c>
      <c r="J21" s="229">
        <v>2.8310344827586209</v>
      </c>
      <c r="K21" s="228">
        <v>349.40839742000003</v>
      </c>
      <c r="L21" s="230">
        <v>133.67484816000001</v>
      </c>
      <c r="M21" s="230">
        <v>54.618177629999998</v>
      </c>
      <c r="N21" s="230">
        <v>54.618067150000002</v>
      </c>
      <c r="O21" s="228">
        <v>242.91109294</v>
      </c>
      <c r="P21" s="229">
        <v>0.69520679735699975</v>
      </c>
      <c r="Q21" s="228">
        <v>129.49800608999999</v>
      </c>
    </row>
    <row r="22" spans="1:17" ht="45" customHeight="1" x14ac:dyDescent="0.5">
      <c r="A22" s="55">
        <v>12</v>
      </c>
      <c r="B22" s="223" t="s">
        <v>230</v>
      </c>
      <c r="C22" s="228">
        <v>13.7</v>
      </c>
      <c r="D22" s="228">
        <v>26.54</v>
      </c>
      <c r="E22" s="229">
        <v>1.9372262773722628</v>
      </c>
      <c r="F22" s="228">
        <v>0.76</v>
      </c>
      <c r="G22" s="228">
        <v>0.1</v>
      </c>
      <c r="H22" s="228">
        <v>1.63</v>
      </c>
      <c r="I22" s="228">
        <v>1.73</v>
      </c>
      <c r="J22" s="229">
        <v>2.2763157894736841</v>
      </c>
      <c r="K22" s="228">
        <v>761.35105135000003</v>
      </c>
      <c r="L22" s="230">
        <v>452.49677580999997</v>
      </c>
      <c r="M22" s="230">
        <v>121.52877669999999</v>
      </c>
      <c r="N22" s="230">
        <v>53.934705819999998</v>
      </c>
      <c r="O22" s="228">
        <v>627.96025832999999</v>
      </c>
      <c r="P22" s="229">
        <v>0.82479725642530299</v>
      </c>
      <c r="Q22" s="228">
        <v>467.36347491999999</v>
      </c>
    </row>
    <row r="23" spans="1:17" ht="45" customHeight="1" x14ac:dyDescent="0.5">
      <c r="A23" s="55">
        <v>13</v>
      </c>
      <c r="B23" s="172" t="s">
        <v>194</v>
      </c>
      <c r="C23" s="228">
        <v>19.080000000000002</v>
      </c>
      <c r="D23" s="228">
        <v>36.630000000000003</v>
      </c>
      <c r="E23" s="229">
        <v>1.9198113207547169</v>
      </c>
      <c r="F23" s="228">
        <v>1.05</v>
      </c>
      <c r="G23" s="228">
        <v>0.14000000000000001</v>
      </c>
      <c r="H23" s="228">
        <v>1.9300000000000002</v>
      </c>
      <c r="I23" s="228">
        <v>2.0700000000000003</v>
      </c>
      <c r="J23" s="229">
        <v>1.9714285714285715</v>
      </c>
      <c r="K23" s="228">
        <v>1139.3797388600001</v>
      </c>
      <c r="L23" s="230">
        <v>527.18993281999997</v>
      </c>
      <c r="M23" s="230">
        <v>149.81585436</v>
      </c>
      <c r="N23" s="230">
        <v>149.81592000000001</v>
      </c>
      <c r="O23" s="228">
        <v>826.82170717999998</v>
      </c>
      <c r="P23" s="229">
        <v>0.7256770319676491</v>
      </c>
      <c r="Q23" s="228">
        <v>620.35010554999997</v>
      </c>
    </row>
    <row r="24" spans="1:17" ht="45" customHeight="1" x14ac:dyDescent="0.5">
      <c r="A24" s="55">
        <v>14</v>
      </c>
      <c r="B24" s="224" t="s">
        <v>209</v>
      </c>
      <c r="C24" s="228">
        <v>8.59</v>
      </c>
      <c r="D24" s="228">
        <v>15.77</v>
      </c>
      <c r="E24" s="229">
        <v>1.8358556461001163</v>
      </c>
      <c r="F24" s="228">
        <v>0.47</v>
      </c>
      <c r="G24" s="228">
        <v>0.06</v>
      </c>
      <c r="H24" s="228">
        <v>1.2799999999999998</v>
      </c>
      <c r="I24" s="228">
        <v>1.3399999999999999</v>
      </c>
      <c r="J24" s="229">
        <v>2.8510638297872339</v>
      </c>
      <c r="K24" s="228">
        <v>339.51093687000002</v>
      </c>
      <c r="L24" s="230">
        <v>281.11727149000001</v>
      </c>
      <c r="M24" s="230">
        <v>15.91012194</v>
      </c>
      <c r="N24" s="230">
        <v>0</v>
      </c>
      <c r="O24" s="228">
        <v>297.02739343000002</v>
      </c>
      <c r="P24" s="229">
        <v>0.87486840974355085</v>
      </c>
      <c r="Q24" s="228">
        <v>216.53268783999999</v>
      </c>
    </row>
    <row r="25" spans="1:17" ht="45" customHeight="1" x14ac:dyDescent="0.5">
      <c r="A25" s="55">
        <v>15</v>
      </c>
      <c r="B25" s="224" t="s">
        <v>202</v>
      </c>
      <c r="C25" s="228">
        <v>5.81</v>
      </c>
      <c r="D25" s="228">
        <v>10.149999999999999</v>
      </c>
      <c r="E25" s="229">
        <v>1.7469879518072289</v>
      </c>
      <c r="F25" s="228">
        <v>0.32</v>
      </c>
      <c r="G25" s="228">
        <v>0.04</v>
      </c>
      <c r="H25" s="228">
        <v>0.58000000000000007</v>
      </c>
      <c r="I25" s="228">
        <v>0.62000000000000011</v>
      </c>
      <c r="J25" s="229">
        <v>1.9375000000000002</v>
      </c>
      <c r="K25" s="228">
        <v>383.19464354000002</v>
      </c>
      <c r="L25" s="230">
        <v>171.571</v>
      </c>
      <c r="M25" s="230">
        <v>148.13655048000001</v>
      </c>
      <c r="N25" s="230">
        <v>63.487093059999999</v>
      </c>
      <c r="O25" s="228">
        <v>383.19464354000002</v>
      </c>
      <c r="P25" s="229">
        <v>1</v>
      </c>
      <c r="Q25" s="228">
        <v>383.19464354000002</v>
      </c>
    </row>
    <row r="26" spans="1:17" ht="45" customHeight="1" x14ac:dyDescent="0.5">
      <c r="A26" s="55">
        <v>16</v>
      </c>
      <c r="B26" s="58" t="s">
        <v>227</v>
      </c>
      <c r="C26" s="228">
        <v>26.520000000000003</v>
      </c>
      <c r="D26" s="228">
        <v>42.16</v>
      </c>
      <c r="E26" s="229">
        <v>1.5897435897435894</v>
      </c>
      <c r="F26" s="228">
        <v>1.46</v>
      </c>
      <c r="G26" s="228">
        <v>0.19</v>
      </c>
      <c r="H26" s="228">
        <v>2.2599999999999998</v>
      </c>
      <c r="I26" s="228">
        <v>2.4499999999999997</v>
      </c>
      <c r="J26" s="229">
        <v>1.6780821917808217</v>
      </c>
      <c r="K26" s="228">
        <v>2345.9722330200002</v>
      </c>
      <c r="L26" s="230">
        <v>797.78594143999999</v>
      </c>
      <c r="M26" s="230">
        <v>454.05345991000002</v>
      </c>
      <c r="N26" s="230">
        <v>151.35115329999999</v>
      </c>
      <c r="O26" s="228">
        <v>1403.1905546500002</v>
      </c>
      <c r="P26" s="229">
        <v>0.59812752039424399</v>
      </c>
      <c r="Q26" s="228">
        <v>797.39201786000001</v>
      </c>
    </row>
    <row r="27" spans="1:17" ht="45" customHeight="1" x14ac:dyDescent="0.5">
      <c r="A27" s="55">
        <v>17</v>
      </c>
      <c r="B27" s="223" t="s">
        <v>223</v>
      </c>
      <c r="C27" s="228">
        <v>22.47</v>
      </c>
      <c r="D27" s="228">
        <v>34.22</v>
      </c>
      <c r="E27" s="229">
        <v>1.522919448153093</v>
      </c>
      <c r="F27" s="228">
        <v>1.24</v>
      </c>
      <c r="G27" s="228">
        <v>0.16</v>
      </c>
      <c r="H27" s="228">
        <v>2.09</v>
      </c>
      <c r="I27" s="228">
        <v>2.25</v>
      </c>
      <c r="J27" s="229">
        <v>1.814516129032258</v>
      </c>
      <c r="K27" s="228">
        <v>1045.01548637</v>
      </c>
      <c r="L27" s="230">
        <v>582.82766962000005</v>
      </c>
      <c r="M27" s="230">
        <v>318.40220046000002</v>
      </c>
      <c r="N27" s="230">
        <v>136.45808590999999</v>
      </c>
      <c r="O27" s="228">
        <v>1037.6879559900001</v>
      </c>
      <c r="P27" s="229">
        <v>0.99298811311834911</v>
      </c>
      <c r="Q27" s="228">
        <v>704.11296425</v>
      </c>
    </row>
    <row r="28" spans="1:17" ht="45" customHeight="1" x14ac:dyDescent="0.5">
      <c r="A28" s="55">
        <v>18</v>
      </c>
      <c r="B28" s="224" t="s">
        <v>240</v>
      </c>
      <c r="C28" s="228">
        <v>6.65</v>
      </c>
      <c r="D28" s="228">
        <v>9.5299999999999994</v>
      </c>
      <c r="E28" s="229">
        <v>1.4330827067669172</v>
      </c>
      <c r="F28" s="228">
        <v>0.37</v>
      </c>
      <c r="G28" s="228">
        <v>0.05</v>
      </c>
      <c r="H28" s="228">
        <v>0.43000000000000005</v>
      </c>
      <c r="I28" s="228">
        <v>0.48000000000000004</v>
      </c>
      <c r="J28" s="229">
        <v>1.2972972972972974</v>
      </c>
      <c r="K28" s="228">
        <v>542.11344183000006</v>
      </c>
      <c r="L28" s="230">
        <v>277.07667409999999</v>
      </c>
      <c r="M28" s="230">
        <v>113.24318784</v>
      </c>
      <c r="N28" s="230">
        <v>78.602772549999997</v>
      </c>
      <c r="O28" s="228">
        <v>468.92263449000001</v>
      </c>
      <c r="P28" s="229">
        <v>0.86498986800081645</v>
      </c>
      <c r="Q28" s="228">
        <v>332.53760795000005</v>
      </c>
    </row>
    <row r="29" spans="1:17" ht="45" customHeight="1" x14ac:dyDescent="0.5">
      <c r="A29" s="55">
        <v>19</v>
      </c>
      <c r="B29" s="222" t="s">
        <v>166</v>
      </c>
      <c r="C29" s="228">
        <v>29.64</v>
      </c>
      <c r="D29" s="228">
        <v>41.970000000000006</v>
      </c>
      <c r="E29" s="229">
        <v>1.4159919028340082</v>
      </c>
      <c r="F29" s="228">
        <v>1.63</v>
      </c>
      <c r="G29" s="228">
        <v>0.21</v>
      </c>
      <c r="H29" s="228">
        <v>2.4899999999999998</v>
      </c>
      <c r="I29" s="228">
        <v>2.6999999999999997</v>
      </c>
      <c r="J29" s="229">
        <v>1.656441717791411</v>
      </c>
      <c r="K29" s="228">
        <v>1339.51906515</v>
      </c>
      <c r="L29" s="230">
        <v>689.55224811000005</v>
      </c>
      <c r="M29" s="230">
        <v>69.75913955</v>
      </c>
      <c r="N29" s="230">
        <v>0</v>
      </c>
      <c r="O29" s="228">
        <v>759.31138766000004</v>
      </c>
      <c r="P29" s="229">
        <v>0.56685373684843521</v>
      </c>
      <c r="Q29" s="228">
        <v>484.66417551000001</v>
      </c>
    </row>
    <row r="30" spans="1:17" ht="45" customHeight="1" x14ac:dyDescent="0.5">
      <c r="A30" s="55">
        <v>20</v>
      </c>
      <c r="B30" s="58" t="s">
        <v>216</v>
      </c>
      <c r="C30" s="228">
        <v>5.24</v>
      </c>
      <c r="D30" s="228">
        <v>7.2200000000000006</v>
      </c>
      <c r="E30" s="229">
        <v>1.3778625954198473</v>
      </c>
      <c r="F30" s="228">
        <v>0.28999999999999998</v>
      </c>
      <c r="G30" s="228">
        <v>0.04</v>
      </c>
      <c r="H30" s="228">
        <v>0.54</v>
      </c>
      <c r="I30" s="228">
        <v>0.58000000000000007</v>
      </c>
      <c r="J30" s="229">
        <v>2.0000000000000004</v>
      </c>
      <c r="K30" s="228">
        <v>265.02536859000003</v>
      </c>
      <c r="L30" s="230">
        <v>132.35530779999999</v>
      </c>
      <c r="M30" s="230">
        <v>36.66653058</v>
      </c>
      <c r="N30" s="230">
        <v>0</v>
      </c>
      <c r="O30" s="228">
        <v>169.02183837999999</v>
      </c>
      <c r="P30" s="229">
        <v>0.63775720520355328</v>
      </c>
      <c r="Q30" s="228">
        <v>130.65482188999999</v>
      </c>
    </row>
    <row r="31" spans="1:17" ht="45" customHeight="1" x14ac:dyDescent="0.5">
      <c r="A31" s="55">
        <v>21</v>
      </c>
      <c r="B31" s="224" t="s">
        <v>158</v>
      </c>
      <c r="C31" s="228">
        <v>12.94</v>
      </c>
      <c r="D31" s="228">
        <v>17.600000000000001</v>
      </c>
      <c r="E31" s="229">
        <v>1.3601236476043279</v>
      </c>
      <c r="F31" s="228">
        <v>0.71</v>
      </c>
      <c r="G31" s="228">
        <v>0.09</v>
      </c>
      <c r="H31" s="228">
        <v>0.85</v>
      </c>
      <c r="I31" s="228">
        <v>0.94</v>
      </c>
      <c r="J31" s="229">
        <v>1.323943661971831</v>
      </c>
      <c r="K31" s="228">
        <v>763.68322263000005</v>
      </c>
      <c r="L31" s="230">
        <v>370.31453643999998</v>
      </c>
      <c r="M31" s="230">
        <v>198.47163019999999</v>
      </c>
      <c r="N31" s="230">
        <v>114.39840679</v>
      </c>
      <c r="O31" s="228">
        <v>683.18457342999989</v>
      </c>
      <c r="P31" s="229">
        <v>0.89459157041217174</v>
      </c>
      <c r="Q31" s="228">
        <v>504.50016196000001</v>
      </c>
    </row>
    <row r="32" spans="1:17" ht="45" customHeight="1" x14ac:dyDescent="0.5">
      <c r="A32" s="55">
        <v>22</v>
      </c>
      <c r="B32" s="222" t="s">
        <v>226</v>
      </c>
      <c r="C32" s="228">
        <v>14.33</v>
      </c>
      <c r="D32" s="228">
        <v>18.75</v>
      </c>
      <c r="E32" s="229">
        <v>1.3084438241451499</v>
      </c>
      <c r="F32" s="228">
        <v>0.78999999999999992</v>
      </c>
      <c r="G32" s="228">
        <v>0.1</v>
      </c>
      <c r="H32" s="228">
        <v>1.1299999999999999</v>
      </c>
      <c r="I32" s="228">
        <v>1.23</v>
      </c>
      <c r="J32" s="229">
        <v>1.5569620253164558</v>
      </c>
      <c r="K32" s="228">
        <v>710.34565368999995</v>
      </c>
      <c r="L32" s="230">
        <v>268.21828555000002</v>
      </c>
      <c r="M32" s="230">
        <v>201.15442315000001</v>
      </c>
      <c r="N32" s="230">
        <v>0</v>
      </c>
      <c r="O32" s="228">
        <v>469.37270870000003</v>
      </c>
      <c r="P32" s="229">
        <v>0.66076663700519767</v>
      </c>
      <c r="Q32" s="228">
        <v>432.46164926999995</v>
      </c>
    </row>
    <row r="33" spans="1:17" ht="45" customHeight="1" x14ac:dyDescent="0.5">
      <c r="A33" s="55">
        <v>23</v>
      </c>
      <c r="B33" s="171" t="s">
        <v>199</v>
      </c>
      <c r="C33" s="228">
        <v>1.1499999999999999</v>
      </c>
      <c r="D33" s="228">
        <v>1.3900000000000001</v>
      </c>
      <c r="E33" s="229">
        <v>1.2086956521739132</v>
      </c>
      <c r="F33" s="228">
        <v>6.0000000000000005E-2</v>
      </c>
      <c r="G33" s="228">
        <v>0.01</v>
      </c>
      <c r="H33" s="228">
        <v>0.15000000000000002</v>
      </c>
      <c r="I33" s="228">
        <v>0.16000000000000003</v>
      </c>
      <c r="J33" s="229">
        <v>2.666666666666667</v>
      </c>
      <c r="K33" s="228">
        <v>41.09726757</v>
      </c>
      <c r="L33" s="230">
        <v>28.01051837</v>
      </c>
      <c r="M33" s="230">
        <v>3.85484027</v>
      </c>
      <c r="N33" s="230">
        <v>0</v>
      </c>
      <c r="O33" s="228">
        <v>31.86535864</v>
      </c>
      <c r="P33" s="229">
        <v>0.77536441043737259</v>
      </c>
      <c r="Q33" s="228">
        <v>25.9489318</v>
      </c>
    </row>
    <row r="34" spans="1:17" ht="45" customHeight="1" x14ac:dyDescent="0.5">
      <c r="A34" s="55">
        <v>24</v>
      </c>
      <c r="B34" s="171" t="s">
        <v>228</v>
      </c>
      <c r="C34" s="228">
        <v>52.33</v>
      </c>
      <c r="D34" s="228">
        <v>62.54</v>
      </c>
      <c r="E34" s="229">
        <v>1.1951079686604242</v>
      </c>
      <c r="F34" s="228">
        <v>2.88</v>
      </c>
      <c r="G34" s="228">
        <v>0.37</v>
      </c>
      <c r="H34" s="228">
        <v>2.86</v>
      </c>
      <c r="I34" s="228">
        <v>3.23</v>
      </c>
      <c r="J34" s="229">
        <v>1.1215277777777779</v>
      </c>
      <c r="K34" s="228">
        <v>2961.5693649099999</v>
      </c>
      <c r="L34" s="230">
        <v>1328.1777830000001</v>
      </c>
      <c r="M34" s="230">
        <v>749.44679886999995</v>
      </c>
      <c r="N34" s="230">
        <v>0</v>
      </c>
      <c r="O34" s="228">
        <v>2077.6245818699999</v>
      </c>
      <c r="P34" s="229">
        <v>0.70152825271851693</v>
      </c>
      <c r="Q34" s="228">
        <v>1995.37180046</v>
      </c>
    </row>
    <row r="35" spans="1:17" ht="45" customHeight="1" x14ac:dyDescent="0.5">
      <c r="A35" s="55">
        <v>25</v>
      </c>
      <c r="B35" s="172" t="s">
        <v>180</v>
      </c>
      <c r="C35" s="228">
        <v>13.7</v>
      </c>
      <c r="D35" s="228">
        <v>16.350000000000001</v>
      </c>
      <c r="E35" s="229">
        <v>1.1934306569343067</v>
      </c>
      <c r="F35" s="228">
        <v>0.76</v>
      </c>
      <c r="G35" s="228">
        <v>0.1</v>
      </c>
      <c r="H35" s="228">
        <v>0.77</v>
      </c>
      <c r="I35" s="228">
        <v>0.87</v>
      </c>
      <c r="J35" s="229">
        <v>1.1447368421052631</v>
      </c>
      <c r="K35" s="228">
        <v>860.29658671000004</v>
      </c>
      <c r="L35" s="230">
        <v>434.83150060999998</v>
      </c>
      <c r="M35" s="230">
        <v>113.18246601</v>
      </c>
      <c r="N35" s="230">
        <v>113.18246601</v>
      </c>
      <c r="O35" s="228">
        <v>661.19643263</v>
      </c>
      <c r="P35" s="229">
        <v>0.76856800648086809</v>
      </c>
      <c r="Q35" s="228">
        <v>434.60128405</v>
      </c>
    </row>
    <row r="36" spans="1:17" ht="45" customHeight="1" x14ac:dyDescent="0.5">
      <c r="A36" s="55">
        <v>26</v>
      </c>
      <c r="B36" s="222" t="s">
        <v>243</v>
      </c>
      <c r="C36" s="228">
        <v>7.91</v>
      </c>
      <c r="D36" s="228">
        <v>9.39</v>
      </c>
      <c r="E36" s="229">
        <v>1.1871049304677623</v>
      </c>
      <c r="F36" s="228">
        <v>0.44</v>
      </c>
      <c r="G36" s="228">
        <v>0.06</v>
      </c>
      <c r="H36" s="228">
        <v>0.53</v>
      </c>
      <c r="I36" s="228">
        <v>0.59000000000000008</v>
      </c>
      <c r="J36" s="229">
        <v>1.3409090909090911</v>
      </c>
      <c r="K36" s="228">
        <v>706.01065074999997</v>
      </c>
      <c r="L36" s="230">
        <v>178.74181078999999</v>
      </c>
      <c r="M36" s="230">
        <v>140.89429523000001</v>
      </c>
      <c r="N36" s="230">
        <v>0</v>
      </c>
      <c r="O36" s="228">
        <v>319.63610602</v>
      </c>
      <c r="P36" s="229">
        <v>0.45273552981169385</v>
      </c>
      <c r="Q36" s="228">
        <v>319.63610602</v>
      </c>
    </row>
    <row r="37" spans="1:17" ht="45" customHeight="1" x14ac:dyDescent="0.5">
      <c r="A37" s="55">
        <v>27</v>
      </c>
      <c r="B37" s="172" t="s">
        <v>178</v>
      </c>
      <c r="C37" s="228">
        <v>6.66</v>
      </c>
      <c r="D37" s="228">
        <v>7.74</v>
      </c>
      <c r="E37" s="229">
        <v>1.1621621621621621</v>
      </c>
      <c r="F37" s="228">
        <v>0.37</v>
      </c>
      <c r="G37" s="228">
        <v>0.01</v>
      </c>
      <c r="H37" s="228">
        <v>0.48</v>
      </c>
      <c r="I37" s="228">
        <v>0.49</v>
      </c>
      <c r="J37" s="229">
        <v>1.3243243243243243</v>
      </c>
      <c r="K37" s="228">
        <v>400.83394056999998</v>
      </c>
      <c r="L37" s="230">
        <v>206.60475529999999</v>
      </c>
      <c r="M37" s="230">
        <v>55.716012169999999</v>
      </c>
      <c r="N37" s="230">
        <v>55.716012169999999</v>
      </c>
      <c r="O37" s="228">
        <v>318.03677963999996</v>
      </c>
      <c r="P37" s="229">
        <v>0.79343774927776944</v>
      </c>
      <c r="Q37" s="228">
        <v>207.53487505000001</v>
      </c>
    </row>
    <row r="38" spans="1:17" ht="45" customHeight="1" x14ac:dyDescent="0.5">
      <c r="A38" s="55">
        <v>28</v>
      </c>
      <c r="B38" s="58" t="s">
        <v>206</v>
      </c>
      <c r="C38" s="228">
        <v>13.43</v>
      </c>
      <c r="D38" s="228">
        <v>15.47</v>
      </c>
      <c r="E38" s="229">
        <v>1.1518987341772153</v>
      </c>
      <c r="F38" s="228">
        <v>0.73</v>
      </c>
      <c r="G38" s="228">
        <v>0.09</v>
      </c>
      <c r="H38" s="228">
        <v>0.67999999999999994</v>
      </c>
      <c r="I38" s="228">
        <v>0.76999999999999991</v>
      </c>
      <c r="J38" s="229">
        <v>1.0547945205479452</v>
      </c>
      <c r="K38" s="228">
        <v>620.08089784000003</v>
      </c>
      <c r="L38" s="230">
        <v>293.58093538999998</v>
      </c>
      <c r="M38" s="230">
        <v>98.656822599999998</v>
      </c>
      <c r="N38" s="230">
        <v>77.467199100000002</v>
      </c>
      <c r="O38" s="228">
        <v>469.70495708999999</v>
      </c>
      <c r="P38" s="229">
        <v>0.75748980290503698</v>
      </c>
      <c r="Q38" s="228">
        <v>347.01123952999995</v>
      </c>
    </row>
    <row r="39" spans="1:17" ht="45" customHeight="1" x14ac:dyDescent="0.5">
      <c r="A39" s="55">
        <v>29</v>
      </c>
      <c r="B39" s="172" t="s">
        <v>163</v>
      </c>
      <c r="C39" s="228">
        <v>6.72</v>
      </c>
      <c r="D39" s="228">
        <v>7.41</v>
      </c>
      <c r="E39" s="229">
        <v>1.1026785714285714</v>
      </c>
      <c r="F39" s="228">
        <v>0.37</v>
      </c>
      <c r="G39" s="228">
        <v>0.05</v>
      </c>
      <c r="H39" s="228">
        <v>0.37</v>
      </c>
      <c r="I39" s="228">
        <v>0.42</v>
      </c>
      <c r="J39" s="229">
        <v>1.1351351351351351</v>
      </c>
      <c r="K39" s="228">
        <v>472.50454502000002</v>
      </c>
      <c r="L39" s="230">
        <v>163.90305201000001</v>
      </c>
      <c r="M39" s="230">
        <v>88.024963510000006</v>
      </c>
      <c r="N39" s="230">
        <v>88.024963510000006</v>
      </c>
      <c r="O39" s="228">
        <v>339.95297903000005</v>
      </c>
      <c r="P39" s="229">
        <v>0.71947028364692367</v>
      </c>
      <c r="Q39" s="228">
        <v>153.7681067</v>
      </c>
    </row>
    <row r="40" spans="1:17" ht="45" customHeight="1" x14ac:dyDescent="0.5">
      <c r="A40" s="55">
        <v>30</v>
      </c>
      <c r="B40" s="222" t="s">
        <v>187</v>
      </c>
      <c r="C40" s="228">
        <v>3.99</v>
      </c>
      <c r="D40" s="228">
        <v>4.3</v>
      </c>
      <c r="E40" s="229">
        <v>1.0776942355889723</v>
      </c>
      <c r="F40" s="228">
        <v>0.22</v>
      </c>
      <c r="G40" s="228">
        <v>0.03</v>
      </c>
      <c r="H40" s="228">
        <v>0.15000000000000002</v>
      </c>
      <c r="I40" s="228">
        <v>0.18000000000000002</v>
      </c>
      <c r="J40" s="229">
        <v>0.81818181818181823</v>
      </c>
      <c r="K40" s="228">
        <v>251.58094227000001</v>
      </c>
      <c r="L40" s="230">
        <v>94.450209279999996</v>
      </c>
      <c r="M40" s="230">
        <v>43.916112679999998</v>
      </c>
      <c r="N40" s="230">
        <v>0</v>
      </c>
      <c r="O40" s="228">
        <v>138.36632195999999</v>
      </c>
      <c r="P40" s="229">
        <v>0.54998729518829537</v>
      </c>
      <c r="Q40" s="228">
        <v>137.03652127000001</v>
      </c>
    </row>
    <row r="41" spans="1:17" ht="45" customHeight="1" x14ac:dyDescent="0.5">
      <c r="A41" s="55">
        <v>31</v>
      </c>
      <c r="B41" s="172" t="s">
        <v>242</v>
      </c>
      <c r="C41" s="228">
        <v>12.27</v>
      </c>
      <c r="D41" s="228">
        <v>12.969999999999999</v>
      </c>
      <c r="E41" s="229">
        <v>1.0570497147514262</v>
      </c>
      <c r="F41" s="228">
        <v>0.67999999999999994</v>
      </c>
      <c r="G41" s="228">
        <v>0.09</v>
      </c>
      <c r="H41" s="228">
        <v>0.47000000000000003</v>
      </c>
      <c r="I41" s="228">
        <v>0.56000000000000005</v>
      </c>
      <c r="J41" s="229">
        <v>0.82352941176470607</v>
      </c>
      <c r="K41" s="228">
        <v>979.26951573999997</v>
      </c>
      <c r="L41" s="230">
        <v>512.23053976999995</v>
      </c>
      <c r="M41" s="230">
        <v>128.64027472000001</v>
      </c>
      <c r="N41" s="230">
        <v>128.64027472000001</v>
      </c>
      <c r="O41" s="228">
        <v>769.51108920999991</v>
      </c>
      <c r="P41" s="229">
        <v>0.78580112710698147</v>
      </c>
      <c r="Q41" s="228">
        <v>463.26177620999999</v>
      </c>
    </row>
    <row r="42" spans="1:17" ht="45" customHeight="1" x14ac:dyDescent="0.5">
      <c r="A42" s="55">
        <v>32</v>
      </c>
      <c r="B42" s="224" t="s">
        <v>198</v>
      </c>
      <c r="C42" s="228">
        <v>0.75</v>
      </c>
      <c r="D42" s="228">
        <v>0.76</v>
      </c>
      <c r="E42" s="229">
        <v>1.0133333333333334</v>
      </c>
      <c r="F42" s="228">
        <v>0.05</v>
      </c>
      <c r="G42" s="228">
        <v>0.01</v>
      </c>
      <c r="H42" s="228">
        <v>0.05</v>
      </c>
      <c r="I42" s="228">
        <v>6.0000000000000005E-2</v>
      </c>
      <c r="J42" s="229">
        <v>1.2</v>
      </c>
      <c r="K42" s="228">
        <v>22.977168979999998</v>
      </c>
      <c r="L42" s="230">
        <v>18.645106200000001</v>
      </c>
      <c r="M42" s="230">
        <v>1.1307506899999999</v>
      </c>
      <c r="N42" s="230">
        <v>1.1307506899999999</v>
      </c>
      <c r="O42" s="228">
        <v>20.906607579999999</v>
      </c>
      <c r="P42" s="229">
        <v>0.90988613950646935</v>
      </c>
      <c r="Q42" s="228">
        <v>18.40386603</v>
      </c>
    </row>
    <row r="43" spans="1:17" ht="45" customHeight="1" x14ac:dyDescent="0.5">
      <c r="A43" s="55">
        <v>33</v>
      </c>
      <c r="B43" s="224" t="s">
        <v>220</v>
      </c>
      <c r="C43" s="228">
        <v>42.08</v>
      </c>
      <c r="D43" s="228">
        <v>42.02</v>
      </c>
      <c r="E43" s="229">
        <v>0.99857414448669213</v>
      </c>
      <c r="F43" s="228">
        <v>2.3199999999999998</v>
      </c>
      <c r="G43" s="228">
        <v>0.3</v>
      </c>
      <c r="H43" s="228">
        <v>2.06</v>
      </c>
      <c r="I43" s="228">
        <v>2.36</v>
      </c>
      <c r="J43" s="229">
        <v>1.0172413793103448</v>
      </c>
      <c r="K43" s="228">
        <v>2531.5033618299999</v>
      </c>
      <c r="L43" s="230">
        <v>1449.7808574999999</v>
      </c>
      <c r="M43" s="230">
        <v>603.86616700000002</v>
      </c>
      <c r="N43" s="230">
        <v>315.61888854</v>
      </c>
      <c r="O43" s="228">
        <v>2369.2659130400002</v>
      </c>
      <c r="P43" s="229">
        <v>0.93591260780601149</v>
      </c>
      <c r="Q43" s="228">
        <v>1521.53940309</v>
      </c>
    </row>
    <row r="44" spans="1:17" ht="45" customHeight="1" x14ac:dyDescent="0.5">
      <c r="A44" s="55">
        <v>34</v>
      </c>
      <c r="B44" s="222" t="s">
        <v>171</v>
      </c>
      <c r="C44" s="228">
        <v>7.1899999999999995</v>
      </c>
      <c r="D44" s="228">
        <v>7.05</v>
      </c>
      <c r="E44" s="229">
        <v>0.98052851182197498</v>
      </c>
      <c r="F44" s="228">
        <v>0.39</v>
      </c>
      <c r="G44" s="228">
        <v>0.05</v>
      </c>
      <c r="H44" s="228">
        <v>0.4</v>
      </c>
      <c r="I44" s="228">
        <v>0.45</v>
      </c>
      <c r="J44" s="229">
        <v>1.1538461538461537</v>
      </c>
      <c r="K44" s="228">
        <v>556.85195496999995</v>
      </c>
      <c r="L44" s="230">
        <v>206.40907168000001</v>
      </c>
      <c r="M44" s="230">
        <v>95.291899319999999</v>
      </c>
      <c r="N44" s="230">
        <v>95.291899319999999</v>
      </c>
      <c r="O44" s="228">
        <v>396.99287031999995</v>
      </c>
      <c r="P44" s="229">
        <v>0.7129235459744192</v>
      </c>
      <c r="Q44" s="228">
        <v>149.27944687999999</v>
      </c>
    </row>
    <row r="45" spans="1:17" ht="45" customHeight="1" x14ac:dyDescent="0.5">
      <c r="A45" s="55">
        <v>35</v>
      </c>
      <c r="B45" s="223" t="s">
        <v>197</v>
      </c>
      <c r="C45" s="228">
        <v>0.21</v>
      </c>
      <c r="D45" s="228">
        <v>0.2</v>
      </c>
      <c r="E45" s="229">
        <v>0.95238095238095244</v>
      </c>
      <c r="F45" s="228">
        <v>1.2E-2</v>
      </c>
      <c r="G45" s="228">
        <v>2E-3</v>
      </c>
      <c r="H45" s="228">
        <v>0.02</v>
      </c>
      <c r="I45" s="228">
        <v>2.1999999999999999E-2</v>
      </c>
      <c r="J45" s="229">
        <v>1.8333333333333333</v>
      </c>
      <c r="K45" s="228">
        <v>16.266415200000001</v>
      </c>
      <c r="L45" s="230">
        <v>5.8838206700000004</v>
      </c>
      <c r="M45" s="230">
        <v>10.0609152</v>
      </c>
      <c r="N45" s="230">
        <v>0</v>
      </c>
      <c r="O45" s="228">
        <v>15.944735870000001</v>
      </c>
      <c r="P45" s="229">
        <v>0.98022432563998485</v>
      </c>
      <c r="Q45" s="228">
        <v>15.806873299999999</v>
      </c>
    </row>
    <row r="46" spans="1:17" ht="45" customHeight="1" x14ac:dyDescent="0.5">
      <c r="A46" s="55">
        <v>36</v>
      </c>
      <c r="B46" s="222" t="s">
        <v>191</v>
      </c>
      <c r="C46" s="228">
        <v>0.72</v>
      </c>
      <c r="D46" s="228">
        <v>0.66999999999999993</v>
      </c>
      <c r="E46" s="229">
        <v>0.93055555555555547</v>
      </c>
      <c r="F46" s="228">
        <v>0.04</v>
      </c>
      <c r="G46" s="228">
        <v>0.04</v>
      </c>
      <c r="H46" s="228">
        <v>0.04</v>
      </c>
      <c r="I46" s="228">
        <v>0.08</v>
      </c>
      <c r="J46" s="229">
        <v>2</v>
      </c>
      <c r="K46" s="228">
        <v>42.055132839999999</v>
      </c>
      <c r="L46" s="230">
        <v>17.2942</v>
      </c>
      <c r="M46" s="230">
        <v>7.42827985</v>
      </c>
      <c r="N46" s="230">
        <v>7.42827985</v>
      </c>
      <c r="O46" s="228">
        <v>32.150759700000002</v>
      </c>
      <c r="P46" s="229">
        <v>0.76449074176791976</v>
      </c>
      <c r="Q46" s="228">
        <v>18.174008329999999</v>
      </c>
    </row>
    <row r="47" spans="1:17" ht="45" customHeight="1" x14ac:dyDescent="0.5">
      <c r="A47" s="55">
        <v>37</v>
      </c>
      <c r="B47" s="171" t="s">
        <v>237</v>
      </c>
      <c r="C47" s="228">
        <v>14.25</v>
      </c>
      <c r="D47" s="228">
        <v>13.26</v>
      </c>
      <c r="E47" s="229">
        <v>0.93052631578947365</v>
      </c>
      <c r="F47" s="228">
        <v>0.78</v>
      </c>
      <c r="G47" s="228">
        <v>0.1</v>
      </c>
      <c r="H47" s="228">
        <v>0.44</v>
      </c>
      <c r="I47" s="228">
        <v>0.54</v>
      </c>
      <c r="J47" s="229">
        <v>0.69230769230769229</v>
      </c>
      <c r="K47" s="228">
        <v>1113.2555131900001</v>
      </c>
      <c r="L47" s="230">
        <v>434.78694410999998</v>
      </c>
      <c r="M47" s="230">
        <v>400.45131923999998</v>
      </c>
      <c r="N47" s="230">
        <v>171.62199394999999</v>
      </c>
      <c r="O47" s="228">
        <v>1006.8602572999998</v>
      </c>
      <c r="P47" s="229">
        <v>0.90442871862801033</v>
      </c>
      <c r="Q47" s="228">
        <v>602.09493262000001</v>
      </c>
    </row>
    <row r="48" spans="1:17" ht="45" customHeight="1" x14ac:dyDescent="0.5">
      <c r="A48" s="55">
        <v>38</v>
      </c>
      <c r="B48" s="222" t="s">
        <v>246</v>
      </c>
      <c r="C48" s="228">
        <v>6.18</v>
      </c>
      <c r="D48" s="228">
        <v>5.6499999999999995</v>
      </c>
      <c r="E48" s="229">
        <v>0.91423948220064721</v>
      </c>
      <c r="F48" s="228">
        <v>0.33999999999999997</v>
      </c>
      <c r="G48" s="228">
        <v>0.04</v>
      </c>
      <c r="H48" s="228">
        <v>0.26</v>
      </c>
      <c r="I48" s="228">
        <v>0.3</v>
      </c>
      <c r="J48" s="229">
        <v>0.88235294117647067</v>
      </c>
      <c r="K48" s="228">
        <v>597.50649116</v>
      </c>
      <c r="L48" s="230">
        <v>219.9550792</v>
      </c>
      <c r="M48" s="230">
        <v>100.58039735</v>
      </c>
      <c r="N48" s="230">
        <v>0</v>
      </c>
      <c r="O48" s="228">
        <v>320.53547655</v>
      </c>
      <c r="P48" s="229">
        <v>0.53645522064155649</v>
      </c>
      <c r="Q48" s="228">
        <v>220.47558038</v>
      </c>
    </row>
    <row r="49" spans="1:17" ht="45" customHeight="1" x14ac:dyDescent="0.5">
      <c r="A49" s="55">
        <v>39</v>
      </c>
      <c r="B49" s="171" t="s">
        <v>157</v>
      </c>
      <c r="C49" s="228">
        <v>2.8</v>
      </c>
      <c r="D49" s="228">
        <v>2.52</v>
      </c>
      <c r="E49" s="229">
        <v>0.9</v>
      </c>
      <c r="F49" s="228">
        <v>0.15</v>
      </c>
      <c r="G49" s="228">
        <v>0.02</v>
      </c>
      <c r="H49" s="228">
        <v>0.13</v>
      </c>
      <c r="I49" s="228">
        <v>0.15</v>
      </c>
      <c r="J49" s="229">
        <v>1</v>
      </c>
      <c r="K49" s="228">
        <v>139.51673861</v>
      </c>
      <c r="L49" s="230">
        <v>62.28338463</v>
      </c>
      <c r="M49" s="230">
        <v>20.460014279999999</v>
      </c>
      <c r="N49" s="230">
        <v>13.30384842</v>
      </c>
      <c r="O49" s="228">
        <v>96.04724732999999</v>
      </c>
      <c r="P49" s="229">
        <v>0.68842812903250961</v>
      </c>
      <c r="Q49" s="228">
        <v>82.743398909999996</v>
      </c>
    </row>
    <row r="50" spans="1:17" ht="45" customHeight="1" x14ac:dyDescent="0.5">
      <c r="A50" s="55">
        <v>40</v>
      </c>
      <c r="B50" s="172" t="s">
        <v>176</v>
      </c>
      <c r="C50" s="228">
        <v>17.64</v>
      </c>
      <c r="D50" s="228">
        <v>15.65</v>
      </c>
      <c r="E50" s="229">
        <v>0.88718820861678005</v>
      </c>
      <c r="F50" s="228">
        <v>0.97</v>
      </c>
      <c r="G50" s="228">
        <v>0.12</v>
      </c>
      <c r="H50" s="228">
        <v>0.81</v>
      </c>
      <c r="I50" s="228">
        <v>0.93</v>
      </c>
      <c r="J50" s="229">
        <v>0.95876288659793818</v>
      </c>
      <c r="K50" s="228">
        <v>798.13115587000004</v>
      </c>
      <c r="L50" s="230">
        <v>477.80499687999998</v>
      </c>
      <c r="M50" s="230">
        <v>84.344006879999995</v>
      </c>
      <c r="N50" s="230">
        <v>0</v>
      </c>
      <c r="O50" s="228">
        <v>562.14900375999991</v>
      </c>
      <c r="P50" s="229">
        <v>0.70433161219878881</v>
      </c>
      <c r="Q50" s="228">
        <v>484.99457787</v>
      </c>
    </row>
    <row r="51" spans="1:17" ht="45" customHeight="1" x14ac:dyDescent="0.5">
      <c r="A51" s="55">
        <v>41</v>
      </c>
      <c r="B51" s="171" t="s">
        <v>161</v>
      </c>
      <c r="C51" s="228">
        <v>2.76</v>
      </c>
      <c r="D51" s="228">
        <v>2.4299999999999997</v>
      </c>
      <c r="E51" s="229">
        <v>0.88043478260869557</v>
      </c>
      <c r="F51" s="228">
        <v>0.15</v>
      </c>
      <c r="G51" s="228">
        <v>0.02</v>
      </c>
      <c r="H51" s="228">
        <v>0.12</v>
      </c>
      <c r="I51" s="228">
        <v>0.13999999999999999</v>
      </c>
      <c r="J51" s="229">
        <v>0.93333333333333324</v>
      </c>
      <c r="K51" s="228">
        <v>129.52839001999999</v>
      </c>
      <c r="L51" s="230">
        <v>70.315411359999999</v>
      </c>
      <c r="M51" s="230">
        <v>15.619788</v>
      </c>
      <c r="N51" s="230">
        <v>15.684444299999999</v>
      </c>
      <c r="O51" s="228">
        <v>101.61964365999999</v>
      </c>
      <c r="P51" s="229">
        <v>0.78453568089829029</v>
      </c>
      <c r="Q51" s="228">
        <v>67.987172700000002</v>
      </c>
    </row>
    <row r="52" spans="1:17" ht="45" customHeight="1" x14ac:dyDescent="0.5">
      <c r="A52" s="55">
        <v>42</v>
      </c>
      <c r="B52" s="172" t="s">
        <v>212</v>
      </c>
      <c r="C52" s="228">
        <v>2.3200000000000003</v>
      </c>
      <c r="D52" s="228">
        <v>2.0200000000000005</v>
      </c>
      <c r="E52" s="229">
        <v>0.87068965517241392</v>
      </c>
      <c r="F52" s="228">
        <v>0.13</v>
      </c>
      <c r="G52" s="228">
        <v>0.02</v>
      </c>
      <c r="H52" s="228">
        <v>0.17</v>
      </c>
      <c r="I52" s="228">
        <v>0.19</v>
      </c>
      <c r="J52" s="229">
        <v>1.4615384615384615</v>
      </c>
      <c r="K52" s="228">
        <v>136.18009544</v>
      </c>
      <c r="L52" s="230">
        <v>64.519499999999994</v>
      </c>
      <c r="M52" s="230">
        <v>71.660595000000001</v>
      </c>
      <c r="N52" s="230">
        <v>0</v>
      </c>
      <c r="O52" s="228">
        <v>136.18009499999999</v>
      </c>
      <c r="P52" s="229">
        <v>0.99999999676898443</v>
      </c>
      <c r="Q52" s="228">
        <v>136.18009499999999</v>
      </c>
    </row>
    <row r="53" spans="1:17" ht="45" customHeight="1" x14ac:dyDescent="0.5">
      <c r="A53" s="55">
        <v>43</v>
      </c>
      <c r="B53" s="172" t="s">
        <v>184</v>
      </c>
      <c r="C53" s="228">
        <v>21.41</v>
      </c>
      <c r="D53" s="228">
        <v>18.369999999999997</v>
      </c>
      <c r="E53" s="229">
        <v>0.85801027557216236</v>
      </c>
      <c r="F53" s="228">
        <v>1.18</v>
      </c>
      <c r="G53" s="228">
        <v>0.15</v>
      </c>
      <c r="H53" s="228">
        <v>0.92999999999999994</v>
      </c>
      <c r="I53" s="228">
        <v>1.0799999999999998</v>
      </c>
      <c r="J53" s="229">
        <v>0.91525423728813549</v>
      </c>
      <c r="K53" s="228">
        <v>1215.45887399</v>
      </c>
      <c r="L53" s="230">
        <v>345.87313950999999</v>
      </c>
      <c r="M53" s="230">
        <v>144.55625219999999</v>
      </c>
      <c r="N53" s="230">
        <v>144.55625219999999</v>
      </c>
      <c r="O53" s="228">
        <v>634.98564391000002</v>
      </c>
      <c r="P53" s="229">
        <v>0.52242462291260072</v>
      </c>
      <c r="Q53" s="228">
        <v>484.46996380999997</v>
      </c>
    </row>
    <row r="54" spans="1:17" ht="45" customHeight="1" x14ac:dyDescent="0.5">
      <c r="A54" s="55">
        <v>44</v>
      </c>
      <c r="B54" s="58" t="s">
        <v>215</v>
      </c>
      <c r="C54" s="228">
        <v>9.07</v>
      </c>
      <c r="D54" s="228">
        <v>7.6800000000000006</v>
      </c>
      <c r="E54" s="229">
        <v>0.84674751929437708</v>
      </c>
      <c r="F54" s="228">
        <v>0.49</v>
      </c>
      <c r="G54" s="228">
        <v>0.06</v>
      </c>
      <c r="H54" s="228">
        <v>0.44</v>
      </c>
      <c r="I54" s="228">
        <v>0.5</v>
      </c>
      <c r="J54" s="229">
        <v>1.0204081632653061</v>
      </c>
      <c r="K54" s="228">
        <v>611.11035017999995</v>
      </c>
      <c r="L54" s="230">
        <v>241.86388919000001</v>
      </c>
      <c r="M54" s="230">
        <v>97.964295050000004</v>
      </c>
      <c r="N54" s="230">
        <v>51.634238959999998</v>
      </c>
      <c r="O54" s="228">
        <v>391.46242320000005</v>
      </c>
      <c r="P54" s="229">
        <v>0.64057567194647658</v>
      </c>
      <c r="Q54" s="228">
        <v>296.13472681000002</v>
      </c>
    </row>
    <row r="55" spans="1:17" ht="45" customHeight="1" x14ac:dyDescent="0.5">
      <c r="A55" s="55">
        <v>45</v>
      </c>
      <c r="B55" s="172" t="s">
        <v>235</v>
      </c>
      <c r="C55" s="228">
        <v>14.959999999999999</v>
      </c>
      <c r="D55" s="228">
        <v>12.44</v>
      </c>
      <c r="E55" s="229">
        <v>0.83155080213903743</v>
      </c>
      <c r="F55" s="228">
        <v>0.83</v>
      </c>
      <c r="G55" s="228">
        <v>0.11</v>
      </c>
      <c r="H55" s="228">
        <v>0.71</v>
      </c>
      <c r="I55" s="228">
        <v>0.82</v>
      </c>
      <c r="J55" s="229">
        <v>0.98795180722891562</v>
      </c>
      <c r="K55" s="228">
        <v>985.46739187000003</v>
      </c>
      <c r="L55" s="230">
        <v>502.84758799999997</v>
      </c>
      <c r="M55" s="230">
        <v>226.71984258000001</v>
      </c>
      <c r="N55" s="230">
        <v>0</v>
      </c>
      <c r="O55" s="228">
        <v>729.56743057999995</v>
      </c>
      <c r="P55" s="229">
        <v>0.74032630262437171</v>
      </c>
      <c r="Q55" s="228">
        <v>540.49964144</v>
      </c>
    </row>
    <row r="56" spans="1:17" ht="45" customHeight="1" x14ac:dyDescent="0.5">
      <c r="A56" s="55">
        <v>46</v>
      </c>
      <c r="B56" s="171" t="s">
        <v>173</v>
      </c>
      <c r="C56" s="228">
        <v>10.469999999999999</v>
      </c>
      <c r="D56" s="228">
        <v>8.69</v>
      </c>
      <c r="E56" s="229">
        <v>0.82999044890162377</v>
      </c>
      <c r="F56" s="228">
        <v>0.57999999999999996</v>
      </c>
      <c r="G56" s="228">
        <v>0.08</v>
      </c>
      <c r="H56" s="228">
        <v>0.4</v>
      </c>
      <c r="I56" s="228">
        <v>0.48000000000000004</v>
      </c>
      <c r="J56" s="229">
        <v>0.82758620689655182</v>
      </c>
      <c r="K56" s="228">
        <v>703.54956033999997</v>
      </c>
      <c r="L56" s="230">
        <v>301.38801430000001</v>
      </c>
      <c r="M56" s="230">
        <v>106.75825810000001</v>
      </c>
      <c r="N56" s="230">
        <v>71.172172070000002</v>
      </c>
      <c r="O56" s="228">
        <v>479.31844447000003</v>
      </c>
      <c r="P56" s="229">
        <v>0.68128596973092104</v>
      </c>
      <c r="Q56" s="228">
        <v>353.65580689000001</v>
      </c>
    </row>
    <row r="57" spans="1:17" ht="45" customHeight="1" x14ac:dyDescent="0.5">
      <c r="A57" s="55">
        <v>47</v>
      </c>
      <c r="B57" s="171" t="s">
        <v>200</v>
      </c>
      <c r="C57" s="228">
        <v>2.4499999999999997</v>
      </c>
      <c r="D57" s="228">
        <v>2.0299999999999998</v>
      </c>
      <c r="E57" s="229">
        <v>0.82857142857142863</v>
      </c>
      <c r="F57" s="228">
        <v>0.13999999999999999</v>
      </c>
      <c r="G57" s="228">
        <v>0.02</v>
      </c>
      <c r="H57" s="228">
        <v>0.1</v>
      </c>
      <c r="I57" s="228">
        <v>0.12000000000000001</v>
      </c>
      <c r="J57" s="229">
        <v>0.85714285714285732</v>
      </c>
      <c r="K57" s="228">
        <v>122.48759556</v>
      </c>
      <c r="L57" s="230">
        <v>65.994799999999998</v>
      </c>
      <c r="M57" s="230">
        <v>39.544956890000002</v>
      </c>
      <c r="N57" s="230">
        <v>16.947838669999999</v>
      </c>
      <c r="O57" s="228">
        <v>122.48759556</v>
      </c>
      <c r="P57" s="229">
        <v>1</v>
      </c>
      <c r="Q57" s="228">
        <v>89.793911479999991</v>
      </c>
    </row>
    <row r="58" spans="1:17" ht="45" customHeight="1" x14ac:dyDescent="0.5">
      <c r="A58" s="55">
        <v>48</v>
      </c>
      <c r="B58" s="172" t="s">
        <v>196</v>
      </c>
      <c r="C58" s="228">
        <v>1.7</v>
      </c>
      <c r="D58" s="228">
        <v>1.38</v>
      </c>
      <c r="E58" s="229">
        <v>0.81176470588235294</v>
      </c>
      <c r="F58" s="228">
        <v>0.09</v>
      </c>
      <c r="G58" s="228">
        <v>0.01</v>
      </c>
      <c r="H58" s="228">
        <v>7.0000000000000007E-2</v>
      </c>
      <c r="I58" s="228">
        <v>0.08</v>
      </c>
      <c r="J58" s="229">
        <v>0.88888888888888895</v>
      </c>
      <c r="K58" s="228">
        <v>89.529951030000007</v>
      </c>
      <c r="L58" s="230">
        <v>41.012300000000003</v>
      </c>
      <c r="M58" s="230">
        <v>9.7035302100000003</v>
      </c>
      <c r="N58" s="230">
        <v>9.7035302100000003</v>
      </c>
      <c r="O58" s="228">
        <v>60.419360420000004</v>
      </c>
      <c r="P58" s="229">
        <v>0.67485081500552224</v>
      </c>
      <c r="Q58" s="228">
        <v>41.012300000000003</v>
      </c>
    </row>
    <row r="59" spans="1:17" ht="45" customHeight="1" x14ac:dyDescent="0.5">
      <c r="A59" s="55">
        <v>49</v>
      </c>
      <c r="B59" s="58" t="s">
        <v>185</v>
      </c>
      <c r="C59" s="228">
        <v>16.16</v>
      </c>
      <c r="D59" s="228">
        <v>12.98</v>
      </c>
      <c r="E59" s="229">
        <v>0.80321782178217827</v>
      </c>
      <c r="F59" s="228">
        <v>0.89</v>
      </c>
      <c r="G59" s="228">
        <v>0.12</v>
      </c>
      <c r="H59" s="228">
        <v>0.6</v>
      </c>
      <c r="I59" s="228">
        <v>0.72</v>
      </c>
      <c r="J59" s="229">
        <v>0.8089887640449438</v>
      </c>
      <c r="K59" s="228">
        <v>1136.22902187</v>
      </c>
      <c r="L59" s="230">
        <v>525.89026550999995</v>
      </c>
      <c r="M59" s="230">
        <v>166.65426656</v>
      </c>
      <c r="N59" s="230">
        <v>166.65426656</v>
      </c>
      <c r="O59" s="228">
        <v>859.19879862999994</v>
      </c>
      <c r="P59" s="229">
        <v>0.7561845209832212</v>
      </c>
      <c r="Q59" s="228">
        <v>457.57570751999998</v>
      </c>
    </row>
    <row r="60" spans="1:17" ht="45" customHeight="1" x14ac:dyDescent="0.5">
      <c r="A60" s="55">
        <v>50</v>
      </c>
      <c r="B60" s="171" t="s">
        <v>214</v>
      </c>
      <c r="C60" s="228">
        <v>16.78</v>
      </c>
      <c r="D60" s="228">
        <v>13.1</v>
      </c>
      <c r="E60" s="229">
        <v>0.78069129916567337</v>
      </c>
      <c r="F60" s="228">
        <v>0.92</v>
      </c>
      <c r="G60" s="228">
        <v>0.12</v>
      </c>
      <c r="H60" s="228">
        <v>0.74999999999999989</v>
      </c>
      <c r="I60" s="228">
        <v>0.86999999999999988</v>
      </c>
      <c r="J60" s="229">
        <v>0.94565217391304335</v>
      </c>
      <c r="K60" s="228">
        <v>816.73485556000003</v>
      </c>
      <c r="L60" s="230">
        <v>402.80877038</v>
      </c>
      <c r="M60" s="230">
        <v>117.42622013</v>
      </c>
      <c r="N60" s="230">
        <v>117.43546877999999</v>
      </c>
      <c r="O60" s="228">
        <v>637.67045928999994</v>
      </c>
      <c r="P60" s="229">
        <v>0.7807557801029279</v>
      </c>
      <c r="Q60" s="228">
        <v>289.97948327</v>
      </c>
    </row>
    <row r="61" spans="1:17" ht="45" customHeight="1" x14ac:dyDescent="0.5">
      <c r="A61" s="55">
        <v>51</v>
      </c>
      <c r="B61" s="172" t="s">
        <v>217</v>
      </c>
      <c r="C61" s="228">
        <v>3.5</v>
      </c>
      <c r="D61" s="228">
        <v>2.69</v>
      </c>
      <c r="E61" s="229">
        <v>0.76857142857142857</v>
      </c>
      <c r="F61" s="228">
        <v>0.2</v>
      </c>
      <c r="G61" s="228">
        <v>0.03</v>
      </c>
      <c r="H61" s="228">
        <v>0.14000000000000001</v>
      </c>
      <c r="I61" s="228">
        <v>0.17</v>
      </c>
      <c r="J61" s="229">
        <v>0.85</v>
      </c>
      <c r="K61" s="228">
        <v>93.259156390000001</v>
      </c>
      <c r="L61" s="230">
        <v>79.160708420000006</v>
      </c>
      <c r="M61" s="230">
        <v>0</v>
      </c>
      <c r="N61" s="230">
        <v>0</v>
      </c>
      <c r="O61" s="228">
        <v>79.160708420000006</v>
      </c>
      <c r="P61" s="229">
        <v>0.84882505358463933</v>
      </c>
      <c r="Q61" s="228">
        <v>72.461265800000007</v>
      </c>
    </row>
    <row r="62" spans="1:17" ht="45" customHeight="1" x14ac:dyDescent="0.5">
      <c r="A62" s="55">
        <v>52</v>
      </c>
      <c r="B62" s="172" t="s">
        <v>156</v>
      </c>
      <c r="C62" s="228">
        <v>6.42</v>
      </c>
      <c r="D62" s="228">
        <v>4.87</v>
      </c>
      <c r="E62" s="229">
        <v>0.75856697819314645</v>
      </c>
      <c r="F62" s="228">
        <v>0.36</v>
      </c>
      <c r="G62" s="228">
        <v>0.05</v>
      </c>
      <c r="H62" s="228">
        <v>0.21</v>
      </c>
      <c r="I62" s="228">
        <v>0.26</v>
      </c>
      <c r="J62" s="229">
        <v>0.72222222222222232</v>
      </c>
      <c r="K62" s="228">
        <v>392.15555339000002</v>
      </c>
      <c r="L62" s="230">
        <v>197.70693681</v>
      </c>
      <c r="M62" s="230">
        <v>133.07976737000001</v>
      </c>
      <c r="N62" s="230">
        <v>57.03418602</v>
      </c>
      <c r="O62" s="228">
        <v>387.82089020000001</v>
      </c>
      <c r="P62" s="229">
        <v>0.98894657195970093</v>
      </c>
      <c r="Q62" s="228">
        <v>251.41566501</v>
      </c>
    </row>
    <row r="63" spans="1:17" ht="45" customHeight="1" x14ac:dyDescent="0.5">
      <c r="A63" s="55">
        <v>53</v>
      </c>
      <c r="B63" s="172" t="s">
        <v>182</v>
      </c>
      <c r="C63" s="228">
        <v>5.85</v>
      </c>
      <c r="D63" s="228">
        <v>4.3999999999999995</v>
      </c>
      <c r="E63" s="229">
        <v>0.75213675213675213</v>
      </c>
      <c r="F63" s="228">
        <v>0.32</v>
      </c>
      <c r="G63" s="228">
        <v>0.04</v>
      </c>
      <c r="H63" s="228">
        <v>0.2</v>
      </c>
      <c r="I63" s="228">
        <v>0.24000000000000002</v>
      </c>
      <c r="J63" s="229">
        <v>0.75</v>
      </c>
      <c r="K63" s="228">
        <v>286.22737853000001</v>
      </c>
      <c r="L63" s="230">
        <v>161.4581124</v>
      </c>
      <c r="M63" s="230">
        <v>32.681848340000002</v>
      </c>
      <c r="N63" s="230">
        <v>24.419786940000002</v>
      </c>
      <c r="O63" s="228">
        <v>218.55974767999999</v>
      </c>
      <c r="P63" s="229">
        <v>0.76358784684565861</v>
      </c>
      <c r="Q63" s="228">
        <v>160.90358677</v>
      </c>
    </row>
    <row r="64" spans="1:17" ht="45" customHeight="1" x14ac:dyDescent="0.5">
      <c r="A64" s="55">
        <v>54</v>
      </c>
      <c r="B64" s="172" t="s">
        <v>229</v>
      </c>
      <c r="C64" s="228">
        <v>37.47</v>
      </c>
      <c r="D64" s="228">
        <v>27.589999999999996</v>
      </c>
      <c r="E64" s="229">
        <v>0.73632239124633037</v>
      </c>
      <c r="F64" s="228">
        <v>2.0700000000000003</v>
      </c>
      <c r="G64" s="228">
        <v>0.27</v>
      </c>
      <c r="H64" s="228">
        <v>1.2</v>
      </c>
      <c r="I64" s="228">
        <v>1.47</v>
      </c>
      <c r="J64" s="229">
        <v>0.71014492753623182</v>
      </c>
      <c r="K64" s="228">
        <v>2439.69827764</v>
      </c>
      <c r="L64" s="230">
        <v>1161.8356642799999</v>
      </c>
      <c r="M64" s="230">
        <v>343.50683328999997</v>
      </c>
      <c r="N64" s="230">
        <v>0</v>
      </c>
      <c r="O64" s="228">
        <v>1505.34249757</v>
      </c>
      <c r="P64" s="229">
        <v>0.61701994519837389</v>
      </c>
      <c r="Q64" s="228">
        <v>1159.1918875900001</v>
      </c>
    </row>
    <row r="65" spans="1:17" ht="45" customHeight="1" x14ac:dyDescent="0.5">
      <c r="A65" s="55">
        <v>55</v>
      </c>
      <c r="B65" s="222" t="s">
        <v>205</v>
      </c>
      <c r="C65" s="228">
        <v>25.15</v>
      </c>
      <c r="D65" s="228">
        <v>16.850000000000001</v>
      </c>
      <c r="E65" s="229">
        <v>0.66998011928429435</v>
      </c>
      <c r="F65" s="228">
        <v>1.38</v>
      </c>
      <c r="G65" s="228">
        <v>0.18</v>
      </c>
      <c r="H65" s="228">
        <v>0.90999999999999992</v>
      </c>
      <c r="I65" s="228">
        <v>1.0899999999999999</v>
      </c>
      <c r="J65" s="229">
        <v>0.78985507246376807</v>
      </c>
      <c r="K65" s="228">
        <v>1943.5360149200001</v>
      </c>
      <c r="L65" s="230">
        <v>748.56206552000003</v>
      </c>
      <c r="M65" s="230">
        <v>302.8844838</v>
      </c>
      <c r="N65" s="230">
        <v>290.51793090000001</v>
      </c>
      <c r="O65" s="228">
        <v>1341.96448022</v>
      </c>
      <c r="P65" s="229">
        <v>0.69047574622651797</v>
      </c>
      <c r="Q65" s="228">
        <v>669.97248671</v>
      </c>
    </row>
    <row r="66" spans="1:17" ht="45" customHeight="1" x14ac:dyDescent="0.5">
      <c r="A66" s="55">
        <v>56</v>
      </c>
      <c r="B66" s="58" t="s">
        <v>179</v>
      </c>
      <c r="C66" s="228">
        <v>24.3</v>
      </c>
      <c r="D66" s="228">
        <v>15.819999999999999</v>
      </c>
      <c r="E66" s="229">
        <v>0.65102880658436202</v>
      </c>
      <c r="F66" s="228">
        <v>1.28</v>
      </c>
      <c r="G66" s="228">
        <v>0.16</v>
      </c>
      <c r="H66" s="228">
        <v>0.9</v>
      </c>
      <c r="I66" s="228">
        <v>1.06</v>
      </c>
      <c r="J66" s="229">
        <v>0.828125</v>
      </c>
      <c r="K66" s="228">
        <v>1338.9086546799999</v>
      </c>
      <c r="L66" s="230">
        <v>502.42448739000002</v>
      </c>
      <c r="M66" s="230">
        <v>226.51916668999999</v>
      </c>
      <c r="N66" s="230">
        <v>0</v>
      </c>
      <c r="O66" s="228">
        <v>728.94365407999999</v>
      </c>
      <c r="P66" s="229">
        <v>0.54443120636502118</v>
      </c>
      <c r="Q66" s="228">
        <v>442.88099748000002</v>
      </c>
    </row>
    <row r="67" spans="1:17" ht="45" customHeight="1" x14ac:dyDescent="0.5">
      <c r="A67" s="55">
        <v>57</v>
      </c>
      <c r="B67" s="171" t="s">
        <v>170</v>
      </c>
      <c r="C67" s="228">
        <v>3.19</v>
      </c>
      <c r="D67" s="228">
        <v>2.06</v>
      </c>
      <c r="E67" s="229">
        <v>0.64576802507836994</v>
      </c>
      <c r="F67" s="228">
        <v>0.16999999999999998</v>
      </c>
      <c r="G67" s="228">
        <v>0.02</v>
      </c>
      <c r="H67" s="228">
        <v>0.15</v>
      </c>
      <c r="I67" s="228">
        <v>0.16999999999999998</v>
      </c>
      <c r="J67" s="229">
        <v>1</v>
      </c>
      <c r="K67" s="228">
        <v>135.48539210000001</v>
      </c>
      <c r="L67" s="230">
        <v>86.619155000000006</v>
      </c>
      <c r="M67" s="230">
        <v>14.31467763</v>
      </c>
      <c r="N67" s="230">
        <v>0</v>
      </c>
      <c r="O67" s="228">
        <v>100.93383263000001</v>
      </c>
      <c r="P67" s="229">
        <v>0.74497944808324468</v>
      </c>
      <c r="Q67" s="228">
        <v>92.314470390000011</v>
      </c>
    </row>
    <row r="68" spans="1:17" ht="45" customHeight="1" x14ac:dyDescent="0.5">
      <c r="A68" s="55">
        <v>58</v>
      </c>
      <c r="B68" s="58" t="s">
        <v>232</v>
      </c>
      <c r="C68" s="228">
        <v>1.1299999999999999</v>
      </c>
      <c r="D68" s="228">
        <v>0.71</v>
      </c>
      <c r="E68" s="229">
        <v>0.62831858407079644</v>
      </c>
      <c r="F68" s="228">
        <v>6.0000000000000005E-2</v>
      </c>
      <c r="G68" s="228">
        <v>0.01</v>
      </c>
      <c r="H68" s="228">
        <v>0.03</v>
      </c>
      <c r="I68" s="228">
        <v>0.04</v>
      </c>
      <c r="J68" s="229">
        <v>0.66666666666666663</v>
      </c>
      <c r="K68" s="228">
        <v>57.30451334</v>
      </c>
      <c r="L68" s="230">
        <v>31.1614039</v>
      </c>
      <c r="M68" s="230">
        <v>7.4094340000000001</v>
      </c>
      <c r="N68" s="230">
        <v>0</v>
      </c>
      <c r="O68" s="228">
        <v>38.570837900000001</v>
      </c>
      <c r="P68" s="229">
        <v>0.67308551546631112</v>
      </c>
      <c r="Q68" s="228">
        <v>38.570837900000001</v>
      </c>
    </row>
    <row r="69" spans="1:17" ht="45" customHeight="1" x14ac:dyDescent="0.5">
      <c r="A69" s="55">
        <v>59</v>
      </c>
      <c r="B69" s="58" t="s">
        <v>231</v>
      </c>
      <c r="C69" s="228">
        <v>7.58</v>
      </c>
      <c r="D69" s="228">
        <v>4.4799999999999995</v>
      </c>
      <c r="E69" s="229">
        <v>0.59102902374670174</v>
      </c>
      <c r="F69" s="228">
        <v>0.41</v>
      </c>
      <c r="G69" s="228">
        <v>0.05</v>
      </c>
      <c r="H69" s="228">
        <v>0.23</v>
      </c>
      <c r="I69" s="228">
        <v>0.28000000000000003</v>
      </c>
      <c r="J69" s="229">
        <v>0.68292682926829273</v>
      </c>
      <c r="K69" s="228">
        <v>494.32034848000001</v>
      </c>
      <c r="L69" s="230">
        <v>142.61039628</v>
      </c>
      <c r="M69" s="230">
        <v>78.935714540000006</v>
      </c>
      <c r="N69" s="230">
        <v>78.935714540000006</v>
      </c>
      <c r="O69" s="228">
        <v>300.48182536000002</v>
      </c>
      <c r="P69" s="229">
        <v>0.60786861452084728</v>
      </c>
      <c r="Q69" s="228">
        <v>104.64286611999999</v>
      </c>
    </row>
    <row r="70" spans="1:17" ht="45" customHeight="1" x14ac:dyDescent="0.5">
      <c r="A70" s="55">
        <v>60</v>
      </c>
      <c r="B70" s="222" t="s">
        <v>172</v>
      </c>
      <c r="C70" s="228">
        <v>21.95</v>
      </c>
      <c r="D70" s="228">
        <v>12.14</v>
      </c>
      <c r="E70" s="229">
        <v>0.55307517084282465</v>
      </c>
      <c r="F70" s="228">
        <v>1.21</v>
      </c>
      <c r="G70" s="228">
        <v>0.16</v>
      </c>
      <c r="H70" s="228">
        <v>0.53</v>
      </c>
      <c r="I70" s="228">
        <v>0.69000000000000006</v>
      </c>
      <c r="J70" s="229">
        <v>0.57024793388429762</v>
      </c>
      <c r="K70" s="228">
        <v>870.55481814999996</v>
      </c>
      <c r="L70" s="230">
        <v>498.69976309999998</v>
      </c>
      <c r="M70" s="230">
        <v>61.472195450000001</v>
      </c>
      <c r="N70" s="230">
        <v>61.472195450000001</v>
      </c>
      <c r="O70" s="228">
        <v>621.64415399999996</v>
      </c>
      <c r="P70" s="229">
        <v>0.7140781270053097</v>
      </c>
      <c r="Q70" s="228">
        <v>381.25797924</v>
      </c>
    </row>
    <row r="71" spans="1:17" ht="45" customHeight="1" x14ac:dyDescent="0.5">
      <c r="A71" s="55">
        <v>61</v>
      </c>
      <c r="B71" s="58" t="s">
        <v>213</v>
      </c>
      <c r="C71" s="228">
        <v>37.49</v>
      </c>
      <c r="D71" s="228">
        <v>18.82</v>
      </c>
      <c r="E71" s="229">
        <v>0.50200053347559348</v>
      </c>
      <c r="F71" s="228">
        <v>2.0700000000000003</v>
      </c>
      <c r="G71" s="228">
        <v>0.27</v>
      </c>
      <c r="H71" s="228">
        <v>1.04</v>
      </c>
      <c r="I71" s="228">
        <v>1.31</v>
      </c>
      <c r="J71" s="229">
        <v>0.63285024154589364</v>
      </c>
      <c r="K71" s="228">
        <v>1963.51979209</v>
      </c>
      <c r="L71" s="230">
        <v>956.64993107999999</v>
      </c>
      <c r="M71" s="230">
        <v>283.19357762999999</v>
      </c>
      <c r="N71" s="230">
        <v>283.19357762999999</v>
      </c>
      <c r="O71" s="228">
        <v>1523.0370863399999</v>
      </c>
      <c r="P71" s="229">
        <v>0.77566678598072913</v>
      </c>
      <c r="Q71" s="228">
        <v>849.07690866999997</v>
      </c>
    </row>
    <row r="72" spans="1:17" ht="45" customHeight="1" x14ac:dyDescent="0.5">
      <c r="A72" s="55">
        <v>62</v>
      </c>
      <c r="B72" s="58" t="s">
        <v>169</v>
      </c>
      <c r="C72" s="228">
        <v>3.35</v>
      </c>
      <c r="D72" s="228">
        <v>1.5599999999999998</v>
      </c>
      <c r="E72" s="229">
        <v>0.4656716417910447</v>
      </c>
      <c r="F72" s="228">
        <v>0.18</v>
      </c>
      <c r="G72" s="228">
        <v>0.02</v>
      </c>
      <c r="H72" s="228">
        <v>0.06</v>
      </c>
      <c r="I72" s="228">
        <v>0.08</v>
      </c>
      <c r="J72" s="229">
        <v>0.44444444444444448</v>
      </c>
      <c r="K72" s="228">
        <v>166.88221655000001</v>
      </c>
      <c r="L72" s="230">
        <v>89.123740299999994</v>
      </c>
      <c r="M72" s="230">
        <v>22.363744969999999</v>
      </c>
      <c r="N72" s="230">
        <v>0</v>
      </c>
      <c r="O72" s="228">
        <v>111.48748526999999</v>
      </c>
      <c r="P72" s="229">
        <v>0.66806090891414394</v>
      </c>
      <c r="Q72" s="228">
        <v>63.373618</v>
      </c>
    </row>
    <row r="73" spans="1:17" ht="45" customHeight="1" x14ac:dyDescent="0.5">
      <c r="A73" s="55">
        <v>63</v>
      </c>
      <c r="B73" s="58" t="s">
        <v>188</v>
      </c>
      <c r="C73" s="228">
        <v>21.04</v>
      </c>
      <c r="D73" s="228">
        <v>9.77</v>
      </c>
      <c r="E73" s="229">
        <v>0.46435361216730037</v>
      </c>
      <c r="F73" s="228">
        <v>1.1599999999999999</v>
      </c>
      <c r="G73" s="228">
        <v>0.15</v>
      </c>
      <c r="H73" s="228">
        <v>0.49</v>
      </c>
      <c r="I73" s="228">
        <v>0.64</v>
      </c>
      <c r="J73" s="229">
        <v>0.55172413793103459</v>
      </c>
      <c r="K73" s="228">
        <v>1033.06707188</v>
      </c>
      <c r="L73" s="230">
        <v>563.40857162999998</v>
      </c>
      <c r="M73" s="230">
        <v>134.02088155999999</v>
      </c>
      <c r="N73" s="230">
        <v>134.02088155999999</v>
      </c>
      <c r="O73" s="228">
        <v>831.45033475000002</v>
      </c>
      <c r="P73" s="229">
        <v>0.80483674040341546</v>
      </c>
      <c r="Q73" s="228">
        <v>406.35560493999998</v>
      </c>
    </row>
    <row r="74" spans="1:17" ht="45" customHeight="1" x14ac:dyDescent="0.5">
      <c r="A74" s="55">
        <v>64</v>
      </c>
      <c r="B74" s="171" t="s">
        <v>168</v>
      </c>
      <c r="C74" s="228">
        <v>8.26</v>
      </c>
      <c r="D74" s="228">
        <v>3.78</v>
      </c>
      <c r="E74" s="229">
        <v>0.4576271186440678</v>
      </c>
      <c r="F74" s="228">
        <v>0.46</v>
      </c>
      <c r="G74" s="228">
        <v>0.06</v>
      </c>
      <c r="H74" s="228">
        <v>0.14000000000000001</v>
      </c>
      <c r="I74" s="228">
        <v>0.2</v>
      </c>
      <c r="J74" s="229">
        <v>0.43478260869565216</v>
      </c>
      <c r="K74" s="228">
        <v>395.15653271000002</v>
      </c>
      <c r="L74" s="230">
        <v>231.99225353</v>
      </c>
      <c r="M74" s="230">
        <v>44.736369809999999</v>
      </c>
      <c r="N74" s="230">
        <v>0</v>
      </c>
      <c r="O74" s="228">
        <v>276.72862334000001</v>
      </c>
      <c r="P74" s="229">
        <v>0.70030127413605825</v>
      </c>
      <c r="Q74" s="228">
        <v>119.97312531</v>
      </c>
    </row>
    <row r="75" spans="1:17" ht="45" customHeight="1" x14ac:dyDescent="0.5">
      <c r="A75" s="55">
        <v>65</v>
      </c>
      <c r="B75" s="222" t="s">
        <v>207</v>
      </c>
      <c r="C75" s="228">
        <v>8.17</v>
      </c>
      <c r="D75" s="228">
        <v>3.5999999999999996</v>
      </c>
      <c r="E75" s="229">
        <v>0.44063647490820068</v>
      </c>
      <c r="F75" s="228">
        <v>0.45</v>
      </c>
      <c r="G75" s="228">
        <v>0.06</v>
      </c>
      <c r="H75" s="228">
        <v>0.18</v>
      </c>
      <c r="I75" s="228">
        <v>0.24</v>
      </c>
      <c r="J75" s="229">
        <v>0.53333333333333333</v>
      </c>
      <c r="K75" s="228">
        <v>423.50230324</v>
      </c>
      <c r="L75" s="230">
        <v>229.07552032999999</v>
      </c>
      <c r="M75" s="230">
        <v>96.015721639999995</v>
      </c>
      <c r="N75" s="230">
        <v>58.328034879999997</v>
      </c>
      <c r="O75" s="228">
        <v>383.41927685000002</v>
      </c>
      <c r="P75" s="229">
        <v>0.90535346305475739</v>
      </c>
      <c r="Q75" s="228">
        <v>173.62696220999999</v>
      </c>
    </row>
    <row r="76" spans="1:17" ht="45" customHeight="1" x14ac:dyDescent="0.5">
      <c r="A76" s="55">
        <v>66</v>
      </c>
      <c r="B76" s="171" t="s">
        <v>219</v>
      </c>
      <c r="C76" s="228">
        <v>6.9399999999999995</v>
      </c>
      <c r="D76" s="228">
        <v>2.9200000000000004</v>
      </c>
      <c r="E76" s="229">
        <v>0.42074927953890501</v>
      </c>
      <c r="F76" s="228">
        <v>0.38</v>
      </c>
      <c r="G76" s="228">
        <v>0.05</v>
      </c>
      <c r="H76" s="228">
        <v>0.13999999999999999</v>
      </c>
      <c r="I76" s="228">
        <v>0.19</v>
      </c>
      <c r="J76" s="229">
        <v>0.5</v>
      </c>
      <c r="K76" s="228">
        <v>302.91352108000001</v>
      </c>
      <c r="L76" s="230">
        <v>169.26297543999999</v>
      </c>
      <c r="M76" s="230">
        <v>60.309860350000001</v>
      </c>
      <c r="N76" s="230">
        <v>36.899616330000001</v>
      </c>
      <c r="O76" s="228">
        <v>266.47245212000001</v>
      </c>
      <c r="P76" s="229">
        <v>0.87969811043734869</v>
      </c>
      <c r="Q76" s="228">
        <v>141.00301145</v>
      </c>
    </row>
    <row r="77" spans="1:17" ht="45" customHeight="1" x14ac:dyDescent="0.5">
      <c r="A77" s="55">
        <v>67</v>
      </c>
      <c r="B77" s="58" t="s">
        <v>201</v>
      </c>
      <c r="C77" s="228">
        <v>4</v>
      </c>
      <c r="D77" s="228">
        <v>1.6</v>
      </c>
      <c r="E77" s="229">
        <v>0.4</v>
      </c>
      <c r="F77" s="228">
        <v>0.22</v>
      </c>
      <c r="G77" s="228">
        <v>0.03</v>
      </c>
      <c r="H77" s="228">
        <v>0.12</v>
      </c>
      <c r="I77" s="228">
        <v>0.15</v>
      </c>
      <c r="J77" s="229">
        <v>0.68181818181818177</v>
      </c>
      <c r="K77" s="228">
        <v>180.04990950999999</v>
      </c>
      <c r="L77" s="230">
        <v>99.553524350000004</v>
      </c>
      <c r="M77" s="230">
        <v>24.034282529999999</v>
      </c>
      <c r="N77" s="230">
        <v>0</v>
      </c>
      <c r="O77" s="228">
        <v>123.58780688</v>
      </c>
      <c r="P77" s="229">
        <v>0.68640860312754515</v>
      </c>
      <c r="Q77" s="228">
        <v>46.873027960000002</v>
      </c>
    </row>
    <row r="78" spans="1:17" ht="45" customHeight="1" x14ac:dyDescent="0.5">
      <c r="A78" s="55">
        <v>68</v>
      </c>
      <c r="B78" s="172" t="s">
        <v>175</v>
      </c>
      <c r="C78" s="228">
        <v>44.25</v>
      </c>
      <c r="D78" s="228">
        <v>16.18</v>
      </c>
      <c r="E78" s="229">
        <v>0.36564971751412428</v>
      </c>
      <c r="F78" s="228">
        <v>2.44</v>
      </c>
      <c r="G78" s="228">
        <v>0.32</v>
      </c>
      <c r="H78" s="228">
        <v>0.55000000000000004</v>
      </c>
      <c r="I78" s="228">
        <v>0.87000000000000011</v>
      </c>
      <c r="J78" s="229">
        <v>0.35655737704918039</v>
      </c>
      <c r="K78" s="228">
        <v>3826.7926866799999</v>
      </c>
      <c r="L78" s="230">
        <v>1661.37762914</v>
      </c>
      <c r="M78" s="230">
        <v>620.44868599999995</v>
      </c>
      <c r="N78" s="230">
        <v>620.44867773999999</v>
      </c>
      <c r="O78" s="228">
        <v>2902.2749928799994</v>
      </c>
      <c r="P78" s="229">
        <v>0.75840925561032113</v>
      </c>
      <c r="Q78" s="228">
        <v>1544.4139391799999</v>
      </c>
    </row>
    <row r="79" spans="1:17" ht="45" customHeight="1" x14ac:dyDescent="0.5">
      <c r="A79" s="55">
        <v>69</v>
      </c>
      <c r="B79" s="58" t="s">
        <v>234</v>
      </c>
      <c r="C79" s="228">
        <v>2.1100000000000003</v>
      </c>
      <c r="D79" s="228">
        <v>0.77</v>
      </c>
      <c r="E79" s="229">
        <v>0.36492890995260657</v>
      </c>
      <c r="F79" s="228">
        <v>0.12000000000000001</v>
      </c>
      <c r="G79" s="228">
        <v>0.02</v>
      </c>
      <c r="H79" s="228">
        <v>4.2000000000000003E-2</v>
      </c>
      <c r="I79" s="228">
        <v>6.2E-2</v>
      </c>
      <c r="J79" s="229">
        <v>0.51666666666666661</v>
      </c>
      <c r="K79" s="228">
        <v>130.55657194</v>
      </c>
      <c r="L79" s="230">
        <v>61.140950330000003</v>
      </c>
      <c r="M79" s="230">
        <v>35.903593430000001</v>
      </c>
      <c r="N79" s="230">
        <v>20.70269158</v>
      </c>
      <c r="O79" s="228">
        <v>117.74723534</v>
      </c>
      <c r="P79" s="229">
        <v>0.90188669624469919</v>
      </c>
      <c r="Q79" s="228">
        <v>65.931816949999998</v>
      </c>
    </row>
    <row r="80" spans="1:17" ht="45" customHeight="1" x14ac:dyDescent="0.5">
      <c r="A80" s="55">
        <v>70</v>
      </c>
      <c r="B80" s="224" t="s">
        <v>244</v>
      </c>
      <c r="C80" s="228">
        <v>109.79</v>
      </c>
      <c r="D80" s="228">
        <v>39.72</v>
      </c>
      <c r="E80" s="229">
        <v>0.36178158302213315</v>
      </c>
      <c r="F80" s="228">
        <v>6.04</v>
      </c>
      <c r="G80" s="228">
        <v>0.8</v>
      </c>
      <c r="H80" s="228">
        <v>1.1800000000000002</v>
      </c>
      <c r="I80" s="228">
        <v>1.9800000000000002</v>
      </c>
      <c r="J80" s="229">
        <v>0.32781456953642385</v>
      </c>
      <c r="K80" s="228">
        <v>13158.501304109999</v>
      </c>
      <c r="L80" s="230">
        <v>4960.9120000000003</v>
      </c>
      <c r="M80" s="230">
        <v>4859.2767612300004</v>
      </c>
      <c r="N80" s="230">
        <v>2459.2767612299999</v>
      </c>
      <c r="O80" s="228">
        <v>12279.465522460001</v>
      </c>
      <c r="P80" s="229">
        <v>0.93319636018309815</v>
      </c>
      <c r="Q80" s="228">
        <v>7360.2235257800003</v>
      </c>
    </row>
    <row r="81" spans="1:17" ht="45" customHeight="1" x14ac:dyDescent="0.5">
      <c r="A81" s="55">
        <v>71</v>
      </c>
      <c r="B81" s="58" t="s">
        <v>162</v>
      </c>
      <c r="C81" s="228">
        <v>6.8999999999999995</v>
      </c>
      <c r="D81" s="228">
        <v>2.35</v>
      </c>
      <c r="E81" s="229">
        <v>0.34057971014492755</v>
      </c>
      <c r="F81" s="228">
        <v>0.38</v>
      </c>
      <c r="G81" s="228">
        <v>0.05</v>
      </c>
      <c r="H81" s="228">
        <v>0.1</v>
      </c>
      <c r="I81" s="228">
        <v>0.15000000000000002</v>
      </c>
      <c r="J81" s="229">
        <v>0.39473684210526322</v>
      </c>
      <c r="K81" s="228">
        <v>489.85728167000002</v>
      </c>
      <c r="L81" s="230">
        <v>216.52559475000001</v>
      </c>
      <c r="M81" s="230">
        <v>79.179624500000003</v>
      </c>
      <c r="N81" s="230">
        <v>0</v>
      </c>
      <c r="O81" s="228">
        <v>295.70521925000003</v>
      </c>
      <c r="P81" s="229">
        <v>0.60365586123757253</v>
      </c>
      <c r="Q81" s="228">
        <v>109.42878954</v>
      </c>
    </row>
    <row r="82" spans="1:17" ht="45" customHeight="1" x14ac:dyDescent="0.5">
      <c r="A82" s="55">
        <v>72</v>
      </c>
      <c r="B82" s="222" t="s">
        <v>210</v>
      </c>
      <c r="C82" s="228">
        <v>12</v>
      </c>
      <c r="D82" s="228">
        <v>4.08</v>
      </c>
      <c r="E82" s="229">
        <v>0.34</v>
      </c>
      <c r="F82" s="228">
        <v>0.65999999999999992</v>
      </c>
      <c r="G82" s="228">
        <v>0.09</v>
      </c>
      <c r="H82" s="228">
        <v>0.15</v>
      </c>
      <c r="I82" s="228">
        <v>0.24</v>
      </c>
      <c r="J82" s="229">
        <v>0.36363636363636365</v>
      </c>
      <c r="K82" s="228">
        <v>612.72043330999998</v>
      </c>
      <c r="L82" s="230">
        <v>311.13642333000001</v>
      </c>
      <c r="M82" s="230">
        <v>84.802359989999999</v>
      </c>
      <c r="N82" s="230">
        <v>0</v>
      </c>
      <c r="O82" s="228">
        <v>395.93878332000003</v>
      </c>
      <c r="P82" s="229">
        <v>0.64619810568595581</v>
      </c>
      <c r="Q82" s="228">
        <v>193.66459432000002</v>
      </c>
    </row>
    <row r="83" spans="1:17" ht="45" customHeight="1" x14ac:dyDescent="0.5">
      <c r="A83" s="55">
        <v>73</v>
      </c>
      <c r="B83" s="58" t="s">
        <v>167</v>
      </c>
      <c r="C83" s="228">
        <v>6.03</v>
      </c>
      <c r="D83" s="228">
        <v>1.95</v>
      </c>
      <c r="E83" s="229">
        <v>0.3233830845771144</v>
      </c>
      <c r="F83" s="228">
        <v>0.32999999999999996</v>
      </c>
      <c r="G83" s="228">
        <v>0.04</v>
      </c>
      <c r="H83" s="228">
        <v>0.08</v>
      </c>
      <c r="I83" s="228">
        <v>0.12</v>
      </c>
      <c r="J83" s="229">
        <v>0.36363636363636365</v>
      </c>
      <c r="K83" s="228">
        <v>275.51302668</v>
      </c>
      <c r="L83" s="230">
        <v>82.557075080000004</v>
      </c>
      <c r="M83" s="230">
        <v>35.628968</v>
      </c>
      <c r="N83" s="230">
        <v>35.628968</v>
      </c>
      <c r="O83" s="228">
        <v>153.81501108</v>
      </c>
      <c r="P83" s="229">
        <v>0.55828580206717948</v>
      </c>
      <c r="Q83" s="228">
        <v>68.147032100000004</v>
      </c>
    </row>
    <row r="84" spans="1:17" ht="45" customHeight="1" x14ac:dyDescent="0.5">
      <c r="A84" s="55">
        <v>74</v>
      </c>
      <c r="B84" s="224" t="s">
        <v>192</v>
      </c>
      <c r="C84" s="228">
        <v>0.92999999999999994</v>
      </c>
      <c r="D84" s="228">
        <v>0.27999999999999997</v>
      </c>
      <c r="E84" s="229">
        <v>0.30107526881720431</v>
      </c>
      <c r="F84" s="228">
        <v>0.05</v>
      </c>
      <c r="G84" s="228">
        <v>0.01</v>
      </c>
      <c r="H84" s="228">
        <v>0.01</v>
      </c>
      <c r="I84" s="228">
        <v>0.02</v>
      </c>
      <c r="J84" s="229">
        <v>0.39999999999999997</v>
      </c>
      <c r="K84" s="228">
        <v>35.355240729999998</v>
      </c>
      <c r="L84" s="230">
        <v>22.523399999999999</v>
      </c>
      <c r="M84" s="230">
        <v>8.9822885100000001</v>
      </c>
      <c r="N84" s="230">
        <v>3.8495522200000001</v>
      </c>
      <c r="O84" s="228">
        <v>35.355240729999998</v>
      </c>
      <c r="P84" s="229">
        <v>1</v>
      </c>
      <c r="Q84" s="228">
        <v>12.63798854</v>
      </c>
    </row>
    <row r="85" spans="1:17" ht="45" customHeight="1" x14ac:dyDescent="0.5">
      <c r="A85" s="55">
        <v>75</v>
      </c>
      <c r="B85" s="58" t="s">
        <v>239</v>
      </c>
      <c r="C85" s="228">
        <v>6.92</v>
      </c>
      <c r="D85" s="228">
        <v>1.9700000000000002</v>
      </c>
      <c r="E85" s="229">
        <v>0.28468208092485553</v>
      </c>
      <c r="F85" s="228">
        <v>0.38</v>
      </c>
      <c r="G85" s="228">
        <v>0.05</v>
      </c>
      <c r="H85" s="228">
        <v>0.08</v>
      </c>
      <c r="I85" s="228">
        <v>0.13</v>
      </c>
      <c r="J85" s="229">
        <v>0.34210526315789475</v>
      </c>
      <c r="K85" s="228">
        <v>536.45321471</v>
      </c>
      <c r="L85" s="230">
        <v>77.020388060000002</v>
      </c>
      <c r="M85" s="230">
        <v>152.77382266999999</v>
      </c>
      <c r="N85" s="230">
        <v>0</v>
      </c>
      <c r="O85" s="228">
        <v>229.79421072999997</v>
      </c>
      <c r="P85" s="229">
        <v>0.4283583440808047</v>
      </c>
      <c r="Q85" s="228">
        <v>80.232124060000004</v>
      </c>
    </row>
    <row r="86" spans="1:17" ht="45" customHeight="1" x14ac:dyDescent="0.5">
      <c r="A86" s="55">
        <v>76</v>
      </c>
      <c r="B86" s="222" t="s">
        <v>238</v>
      </c>
      <c r="C86" s="228">
        <v>8.42</v>
      </c>
      <c r="D86" s="228">
        <v>2.3200000000000003</v>
      </c>
      <c r="E86" s="229">
        <v>0.27553444180522568</v>
      </c>
      <c r="F86" s="228">
        <v>0.46</v>
      </c>
      <c r="G86" s="228">
        <v>0.06</v>
      </c>
      <c r="H86" s="228">
        <v>6.9999999999999993E-2</v>
      </c>
      <c r="I86" s="228">
        <v>0.13</v>
      </c>
      <c r="J86" s="229">
        <v>0.28260869565217389</v>
      </c>
      <c r="K86" s="228">
        <v>555.96459330000005</v>
      </c>
      <c r="L86" s="230">
        <v>86.88166056</v>
      </c>
      <c r="M86" s="230">
        <v>91.986387989999997</v>
      </c>
      <c r="N86" s="230">
        <v>0</v>
      </c>
      <c r="O86" s="228">
        <v>178.86804855</v>
      </c>
      <c r="P86" s="229">
        <v>0.32172561113704284</v>
      </c>
      <c r="Q86" s="228">
        <v>27.362145309999999</v>
      </c>
    </row>
    <row r="87" spans="1:17" ht="45" customHeight="1" x14ac:dyDescent="0.5">
      <c r="A87" s="55">
        <v>77</v>
      </c>
      <c r="B87" s="58" t="s">
        <v>165</v>
      </c>
      <c r="C87" s="228">
        <v>12.030000000000001</v>
      </c>
      <c r="D87" s="228">
        <v>3.11</v>
      </c>
      <c r="E87" s="229">
        <v>0.25852036575228593</v>
      </c>
      <c r="F87" s="228">
        <v>0.66999999999999993</v>
      </c>
      <c r="G87" s="228">
        <v>0.09</v>
      </c>
      <c r="H87" s="228">
        <v>0.13</v>
      </c>
      <c r="I87" s="228">
        <v>0.22</v>
      </c>
      <c r="J87" s="229">
        <v>0.32835820895522394</v>
      </c>
      <c r="K87" s="228">
        <v>640.66801176000001</v>
      </c>
      <c r="L87" s="230">
        <v>323.20186911000002</v>
      </c>
      <c r="M87" s="230">
        <v>94.369053530000002</v>
      </c>
      <c r="N87" s="230">
        <v>0</v>
      </c>
      <c r="O87" s="228">
        <v>417.57092264000005</v>
      </c>
      <c r="P87" s="229">
        <v>0.65177426525928361</v>
      </c>
      <c r="Q87" s="228">
        <v>332.20761788999999</v>
      </c>
    </row>
    <row r="88" spans="1:17" ht="45" customHeight="1" x14ac:dyDescent="0.5">
      <c r="A88" s="55">
        <v>78</v>
      </c>
      <c r="B88" s="58" t="s">
        <v>211</v>
      </c>
      <c r="C88" s="228">
        <v>8.4499999999999993</v>
      </c>
      <c r="D88" s="228">
        <v>2.13</v>
      </c>
      <c r="E88" s="229">
        <v>0.25207100591715975</v>
      </c>
      <c r="F88" s="228">
        <v>0.47</v>
      </c>
      <c r="G88" s="228">
        <v>0.06</v>
      </c>
      <c r="H88" s="228">
        <v>0.09</v>
      </c>
      <c r="I88" s="228">
        <v>0.15</v>
      </c>
      <c r="J88" s="229">
        <v>0.31914893617021278</v>
      </c>
      <c r="K88" s="228">
        <v>540.99256330000003</v>
      </c>
      <c r="L88" s="230">
        <v>134.63155778999999</v>
      </c>
      <c r="M88" s="230">
        <v>86.236347699999996</v>
      </c>
      <c r="N88" s="230">
        <v>86.236347699999996</v>
      </c>
      <c r="O88" s="228">
        <v>307.10425319000001</v>
      </c>
      <c r="P88" s="229">
        <v>0.56766816038411894</v>
      </c>
      <c r="Q88" s="228">
        <v>83.934881599999997</v>
      </c>
    </row>
    <row r="89" spans="1:17" ht="45" customHeight="1" x14ac:dyDescent="0.5">
      <c r="A89" s="55">
        <v>79</v>
      </c>
      <c r="B89" s="224" t="s">
        <v>204</v>
      </c>
      <c r="C89" s="228">
        <v>16.5</v>
      </c>
      <c r="D89" s="228">
        <v>3.87</v>
      </c>
      <c r="E89" s="229">
        <v>0.23454545454545456</v>
      </c>
      <c r="F89" s="228">
        <v>0.91</v>
      </c>
      <c r="G89" s="228">
        <v>0.12</v>
      </c>
      <c r="H89" s="228">
        <v>0.1</v>
      </c>
      <c r="I89" s="228">
        <v>0.22</v>
      </c>
      <c r="J89" s="229">
        <v>0.24175824175824176</v>
      </c>
      <c r="K89" s="228">
        <v>805.81835775000002</v>
      </c>
      <c r="L89" s="230">
        <v>488.70853103000002</v>
      </c>
      <c r="M89" s="230">
        <v>121.93620215999999</v>
      </c>
      <c r="N89" s="230">
        <v>94.4129571</v>
      </c>
      <c r="O89" s="228">
        <v>705.05769028999998</v>
      </c>
      <c r="P89" s="229">
        <v>0.87495858528050507</v>
      </c>
      <c r="Q89" s="228">
        <v>411.68106153999997</v>
      </c>
    </row>
    <row r="90" spans="1:17" ht="45" customHeight="1" x14ac:dyDescent="0.5">
      <c r="A90" s="55">
        <v>80</v>
      </c>
      <c r="B90" s="223" t="s">
        <v>233</v>
      </c>
      <c r="C90" s="228">
        <v>0.13</v>
      </c>
      <c r="D90" s="228">
        <v>0.03</v>
      </c>
      <c r="E90" s="229">
        <v>0.23076923076923075</v>
      </c>
      <c r="F90" s="228">
        <v>1.0999999999999999E-2</v>
      </c>
      <c r="G90" s="228">
        <v>1E-3</v>
      </c>
      <c r="H90" s="228">
        <v>0</v>
      </c>
      <c r="I90" s="228">
        <v>1E-3</v>
      </c>
      <c r="J90" s="229">
        <v>9.0909090909090912E-2</v>
      </c>
      <c r="K90" s="228">
        <v>65.839673099999999</v>
      </c>
      <c r="L90" s="230">
        <v>4.0099</v>
      </c>
      <c r="M90" s="230">
        <v>12.36595462</v>
      </c>
      <c r="N90" s="230">
        <v>0</v>
      </c>
      <c r="O90" s="228">
        <v>16.375854619999998</v>
      </c>
      <c r="P90" s="229">
        <v>0.2487232066770392</v>
      </c>
      <c r="Q90" s="228">
        <v>1.1760349999999999</v>
      </c>
    </row>
    <row r="91" spans="1:17" ht="45" customHeight="1" x14ac:dyDescent="0.5">
      <c r="A91" s="55">
        <v>81</v>
      </c>
      <c r="B91" s="224" t="s">
        <v>183</v>
      </c>
      <c r="C91" s="228">
        <v>4.78</v>
      </c>
      <c r="D91" s="228">
        <v>0.89999999999999991</v>
      </c>
      <c r="E91" s="229">
        <v>0.18828451882845185</v>
      </c>
      <c r="F91" s="228">
        <v>0.26</v>
      </c>
      <c r="G91" s="228">
        <v>0.03</v>
      </c>
      <c r="H91" s="228">
        <v>0.01</v>
      </c>
      <c r="I91" s="228">
        <v>0.04</v>
      </c>
      <c r="J91" s="229">
        <v>0.15384615384615385</v>
      </c>
      <c r="K91" s="232">
        <v>223.53068271999999</v>
      </c>
      <c r="L91" s="233">
        <v>134.52859093000001</v>
      </c>
      <c r="M91" s="233">
        <v>24.35888482</v>
      </c>
      <c r="N91" s="233">
        <v>24.35888482</v>
      </c>
      <c r="O91" s="232">
        <v>183.24636057000004</v>
      </c>
      <c r="P91" s="234">
        <v>0.81978168876054891</v>
      </c>
      <c r="Q91" s="232">
        <v>89.708991370000007</v>
      </c>
    </row>
    <row r="92" spans="1:17" ht="45" customHeight="1" x14ac:dyDescent="0.5">
      <c r="A92" s="55">
        <v>82</v>
      </c>
      <c r="B92" s="224" t="s">
        <v>193</v>
      </c>
      <c r="C92" s="228">
        <v>1.39</v>
      </c>
      <c r="D92" s="228">
        <v>0.22000000000000003</v>
      </c>
      <c r="E92" s="229">
        <v>0.15827338129496407</v>
      </c>
      <c r="F92" s="228">
        <v>0.08</v>
      </c>
      <c r="G92" s="228">
        <v>0.01</v>
      </c>
      <c r="H92" s="228">
        <v>0.02</v>
      </c>
      <c r="I92" s="228">
        <v>0.03</v>
      </c>
      <c r="J92" s="238">
        <v>0.375</v>
      </c>
      <c r="K92" s="228">
        <v>170.00000211</v>
      </c>
      <c r="L92" s="230">
        <v>21.914404449999999</v>
      </c>
      <c r="M92" s="230">
        <v>36.458610630000003</v>
      </c>
      <c r="N92" s="230">
        <v>0</v>
      </c>
      <c r="O92" s="228">
        <v>58.373015080000002</v>
      </c>
      <c r="P92" s="229">
        <v>0.34337067267934052</v>
      </c>
      <c r="Q92" s="228">
        <v>10.532877790000001</v>
      </c>
    </row>
    <row r="93" spans="1:17" ht="38.25" x14ac:dyDescent="0.5">
      <c r="H93" s="242"/>
      <c r="K93" s="235"/>
      <c r="L93" s="236"/>
      <c r="M93" s="236"/>
      <c r="N93" s="236"/>
      <c r="O93" s="236"/>
      <c r="P93" s="235"/>
      <c r="Q93" s="235"/>
    </row>
    <row r="94" spans="1:17" ht="38.25" x14ac:dyDescent="0.5">
      <c r="A94" s="17"/>
      <c r="B94" s="243" t="s">
        <v>280</v>
      </c>
      <c r="C94" s="243"/>
      <c r="D94" s="243"/>
      <c r="E94" s="243"/>
      <c r="F94" s="243"/>
      <c r="G94" s="243"/>
      <c r="H94" s="243"/>
      <c r="I94" s="243"/>
      <c r="J94" s="243"/>
      <c r="K94" s="235"/>
      <c r="L94" s="236"/>
      <c r="M94" s="236"/>
      <c r="N94" s="236"/>
      <c r="O94" s="236"/>
      <c r="P94" s="235"/>
      <c r="Q94" s="235"/>
    </row>
    <row r="95" spans="1:17" s="178" customFormat="1" ht="45" customHeight="1" x14ac:dyDescent="0.5">
      <c r="A95" s="173">
        <v>83</v>
      </c>
      <c r="B95" s="243" t="s">
        <v>269</v>
      </c>
      <c r="C95" s="231"/>
      <c r="D95" s="231"/>
      <c r="E95" s="240"/>
      <c r="F95" s="231"/>
      <c r="G95" s="231"/>
      <c r="H95" s="239"/>
      <c r="I95" s="231"/>
      <c r="J95" s="240"/>
      <c r="K95" s="236"/>
      <c r="L95" s="235"/>
      <c r="M95" s="235"/>
      <c r="N95" s="235"/>
      <c r="O95" s="235"/>
      <c r="P95" s="237"/>
      <c r="Q95" s="236"/>
    </row>
    <row r="96" spans="1:17" s="178" customFormat="1" ht="45" customHeight="1" x14ac:dyDescent="0.5">
      <c r="A96" s="173">
        <v>84</v>
      </c>
      <c r="B96" s="244" t="s">
        <v>270</v>
      </c>
      <c r="C96" s="231">
        <v>0.83</v>
      </c>
      <c r="D96" s="231">
        <v>4.6199999999999992</v>
      </c>
      <c r="E96" s="241">
        <v>4.4096385542168681</v>
      </c>
      <c r="F96" s="231">
        <v>0.05</v>
      </c>
      <c r="G96" s="231">
        <v>0.05</v>
      </c>
      <c r="H96" s="17">
        <v>0.26</v>
      </c>
      <c r="I96" s="231">
        <v>0.31</v>
      </c>
      <c r="J96" s="241">
        <v>4.6199999999999992</v>
      </c>
      <c r="K96" s="236"/>
      <c r="L96" s="235"/>
      <c r="M96" s="235"/>
      <c r="N96" s="235"/>
      <c r="O96" s="235"/>
      <c r="P96" s="237"/>
      <c r="Q96" s="236"/>
    </row>
    <row r="97" spans="1:17" s="178" customFormat="1" ht="45" customHeight="1" x14ac:dyDescent="0.5">
      <c r="A97" s="173">
        <v>85</v>
      </c>
      <c r="B97" s="244" t="s">
        <v>271</v>
      </c>
      <c r="C97" s="231">
        <v>0.2</v>
      </c>
      <c r="D97" s="231">
        <v>1.21</v>
      </c>
      <c r="E97" s="241">
        <v>2.9499999999999997</v>
      </c>
      <c r="F97" s="231">
        <v>1.0999999999999999E-2</v>
      </c>
      <c r="G97" s="231">
        <v>0.01</v>
      </c>
      <c r="H97" s="17">
        <v>0.03</v>
      </c>
      <c r="I97" s="231">
        <v>0.04</v>
      </c>
      <c r="J97" s="241">
        <v>3.6363636363636367</v>
      </c>
      <c r="K97" s="236"/>
      <c r="L97" s="235"/>
      <c r="M97" s="235"/>
      <c r="N97" s="235"/>
      <c r="O97" s="235"/>
      <c r="P97" s="237"/>
      <c r="Q97" s="236"/>
    </row>
  </sheetData>
  <mergeCells count="15">
    <mergeCell ref="A1:Q1"/>
    <mergeCell ref="A4:A7"/>
    <mergeCell ref="B4:B7"/>
    <mergeCell ref="C4:J4"/>
    <mergeCell ref="C5:E5"/>
    <mergeCell ref="F5:J5"/>
    <mergeCell ref="K5:K6"/>
    <mergeCell ref="O5:O6"/>
    <mergeCell ref="P5:P6"/>
    <mergeCell ref="Q5:Q6"/>
    <mergeCell ref="D6:E6"/>
    <mergeCell ref="I6:J6"/>
    <mergeCell ref="L5:L6"/>
    <mergeCell ref="M5:M6"/>
    <mergeCell ref="N5:N6"/>
  </mergeCells>
  <conditionalFormatting sqref="E10:E92">
    <cfRule type="cellIs" dxfId="11" priority="1" operator="between">
      <formula>0.5</formula>
      <formula>1</formula>
    </cfRule>
    <cfRule type="cellIs" dxfId="10" priority="2" operator="lessThanOrEqual">
      <formula>0.5</formula>
    </cfRule>
    <cfRule type="cellIs" dxfId="9" priority="3" operator="greaterThanOrEqual">
      <formula>1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2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10"/>
  <sheetViews>
    <sheetView tabSelected="1" view="pageBreakPreview" topLeftCell="A3" zoomScale="50" zoomScaleNormal="30" zoomScaleSheetLayoutView="30" workbookViewId="0">
      <selection activeCell="C12" sqref="C12"/>
    </sheetView>
  </sheetViews>
  <sheetFormatPr defaultColWidth="11.140625" defaultRowHeight="15.75" x14ac:dyDescent="0.25"/>
  <cols>
    <col min="1" max="1" width="6" style="247" customWidth="1"/>
    <col min="2" max="2" width="47.7109375" style="249" customWidth="1"/>
    <col min="3" max="3" width="30.85546875" style="249" customWidth="1"/>
    <col min="4" max="4" width="25.42578125" style="249" customWidth="1"/>
    <col min="5" max="9" width="18.42578125" style="249" customWidth="1"/>
    <col min="10" max="10" width="24" style="249" customWidth="1"/>
    <col min="11" max="11" width="25" style="249" customWidth="1"/>
    <col min="12" max="12" width="31" style="249" customWidth="1"/>
    <col min="13" max="13" width="28.85546875" style="249" customWidth="1"/>
    <col min="14" max="14" width="29.140625" style="249" customWidth="1"/>
    <col min="15" max="16384" width="11.140625" style="247"/>
  </cols>
  <sheetData>
    <row r="1" spans="1:16" s="251" customFormat="1" ht="69.75" customHeight="1" x14ac:dyDescent="0.25">
      <c r="A1" s="365"/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</row>
    <row r="2" spans="1:16" ht="67.5" customHeight="1" x14ac:dyDescent="0.25">
      <c r="A2" s="309" t="s">
        <v>317</v>
      </c>
      <c r="B2" s="309" t="s">
        <v>320</v>
      </c>
      <c r="C2" s="313" t="s">
        <v>404</v>
      </c>
      <c r="D2" s="310" t="s">
        <v>305</v>
      </c>
      <c r="E2" s="311"/>
      <c r="F2" s="311"/>
      <c r="G2" s="311"/>
      <c r="H2" s="311"/>
      <c r="I2" s="312"/>
      <c r="J2" s="309" t="s">
        <v>306</v>
      </c>
      <c r="K2" s="309"/>
      <c r="L2" s="309"/>
      <c r="M2" s="309"/>
      <c r="N2" s="309"/>
    </row>
    <row r="3" spans="1:16" ht="54.75" customHeight="1" x14ac:dyDescent="0.25">
      <c r="A3" s="309"/>
      <c r="B3" s="309"/>
      <c r="C3" s="314"/>
      <c r="D3" s="309" t="s">
        <v>294</v>
      </c>
      <c r="E3" s="309"/>
      <c r="F3" s="309"/>
      <c r="G3" s="309" t="s">
        <v>298</v>
      </c>
      <c r="H3" s="309"/>
      <c r="I3" s="309"/>
      <c r="J3" s="309" t="s">
        <v>300</v>
      </c>
      <c r="K3" s="309" t="s">
        <v>301</v>
      </c>
      <c r="L3" s="309" t="s">
        <v>302</v>
      </c>
      <c r="M3" s="309" t="s">
        <v>303</v>
      </c>
      <c r="N3" s="309" t="s">
        <v>331</v>
      </c>
    </row>
    <row r="4" spans="1:16" ht="133.5" customHeight="1" x14ac:dyDescent="0.25">
      <c r="A4" s="309"/>
      <c r="B4" s="309"/>
      <c r="C4" s="315"/>
      <c r="D4" s="254" t="s">
        <v>319</v>
      </c>
      <c r="E4" s="309" t="s">
        <v>304</v>
      </c>
      <c r="F4" s="309"/>
      <c r="G4" s="254" t="s">
        <v>319</v>
      </c>
      <c r="H4" s="309" t="s">
        <v>299</v>
      </c>
      <c r="I4" s="309"/>
      <c r="J4" s="309"/>
      <c r="K4" s="309"/>
      <c r="L4" s="309"/>
      <c r="M4" s="309"/>
      <c r="N4" s="309"/>
    </row>
    <row r="5" spans="1:16" ht="26.25" customHeight="1" x14ac:dyDescent="0.25">
      <c r="A5" s="309"/>
      <c r="B5" s="309"/>
      <c r="C5" s="281" t="s">
        <v>9</v>
      </c>
      <c r="D5" s="254" t="s">
        <v>318</v>
      </c>
      <c r="E5" s="254" t="s">
        <v>318</v>
      </c>
      <c r="F5" s="254" t="s">
        <v>10</v>
      </c>
      <c r="G5" s="254" t="s">
        <v>22</v>
      </c>
      <c r="H5" s="254" t="s">
        <v>22</v>
      </c>
      <c r="I5" s="254" t="s">
        <v>10</v>
      </c>
      <c r="J5" s="254" t="s">
        <v>321</v>
      </c>
      <c r="K5" s="254" t="s">
        <v>321</v>
      </c>
      <c r="L5" s="254" t="s">
        <v>10</v>
      </c>
      <c r="M5" s="266" t="s">
        <v>321</v>
      </c>
      <c r="N5" s="254" t="s">
        <v>10</v>
      </c>
    </row>
    <row r="6" spans="1:16" ht="27" x14ac:dyDescent="0.25">
      <c r="A6" s="255"/>
      <c r="B6" s="278" t="s">
        <v>11</v>
      </c>
      <c r="C6" s="283">
        <v>203.69999999999996</v>
      </c>
      <c r="D6" s="283">
        <v>1124.6600000000003</v>
      </c>
      <c r="E6" s="283">
        <v>221.79999999999998</v>
      </c>
      <c r="F6" s="367">
        <v>201.19999999999996</v>
      </c>
      <c r="G6" s="273">
        <v>62.803999999999988</v>
      </c>
      <c r="H6" s="283">
        <v>202.29999999999998</v>
      </c>
      <c r="I6" s="367">
        <v>194.20000000000005</v>
      </c>
      <c r="J6" s="283">
        <v>211.3</v>
      </c>
      <c r="K6" s="283">
        <v>198.79999999999998</v>
      </c>
      <c r="L6" s="367">
        <v>207.60000000000005</v>
      </c>
      <c r="M6" s="283">
        <v>212.89999999999998</v>
      </c>
      <c r="N6" s="367">
        <v>209.10000000000008</v>
      </c>
      <c r="P6" s="252"/>
    </row>
    <row r="7" spans="1:16" ht="27" x14ac:dyDescent="0.25">
      <c r="A7" s="274">
        <v>1</v>
      </c>
      <c r="B7" s="279" t="s">
        <v>332</v>
      </c>
      <c r="C7" s="282">
        <v>5</v>
      </c>
      <c r="D7" s="282">
        <v>3.8</v>
      </c>
      <c r="E7" s="282">
        <v>3.1</v>
      </c>
      <c r="F7" s="366">
        <v>1.9</v>
      </c>
      <c r="G7" s="282">
        <v>5</v>
      </c>
      <c r="H7" s="282">
        <v>1.7</v>
      </c>
      <c r="I7" s="366">
        <v>1.2</v>
      </c>
      <c r="J7" s="282">
        <v>2.2000000000000002</v>
      </c>
      <c r="K7" s="282">
        <v>2.8</v>
      </c>
      <c r="L7" s="366">
        <v>5</v>
      </c>
      <c r="M7" s="282">
        <v>2.1</v>
      </c>
      <c r="N7" s="366">
        <v>3.3</v>
      </c>
      <c r="O7" s="267"/>
      <c r="P7" s="252"/>
    </row>
    <row r="8" spans="1:16" ht="27" x14ac:dyDescent="0.25">
      <c r="A8" s="274">
        <v>2</v>
      </c>
      <c r="B8" s="270" t="s">
        <v>333</v>
      </c>
      <c r="C8" s="282">
        <v>0.8</v>
      </c>
      <c r="D8" s="260">
        <v>1.03</v>
      </c>
      <c r="E8" s="282">
        <v>3.9</v>
      </c>
      <c r="F8" s="366">
        <v>0.6</v>
      </c>
      <c r="G8" s="282">
        <v>3.5</v>
      </c>
      <c r="H8" s="282">
        <v>3.6</v>
      </c>
      <c r="I8" s="366">
        <v>3.5</v>
      </c>
      <c r="J8" s="282">
        <v>1.6</v>
      </c>
      <c r="K8" s="282">
        <v>1.8</v>
      </c>
      <c r="L8" s="366">
        <v>0.3</v>
      </c>
      <c r="M8" s="282">
        <v>0.8</v>
      </c>
      <c r="N8" s="366">
        <v>1.4</v>
      </c>
      <c r="O8" s="267"/>
      <c r="P8" s="252"/>
    </row>
    <row r="9" spans="1:16" ht="54" x14ac:dyDescent="0.25">
      <c r="A9" s="274">
        <v>3</v>
      </c>
      <c r="B9" s="270" t="s">
        <v>334</v>
      </c>
      <c r="C9" s="282">
        <v>3.5</v>
      </c>
      <c r="D9" s="260">
        <v>46.09</v>
      </c>
      <c r="E9" s="282">
        <v>3.4</v>
      </c>
      <c r="F9" s="366">
        <v>3.6</v>
      </c>
      <c r="G9" s="282">
        <v>1.8</v>
      </c>
      <c r="H9" s="282">
        <v>2.9</v>
      </c>
      <c r="I9" s="366">
        <v>1</v>
      </c>
      <c r="J9" s="282">
        <v>4.5</v>
      </c>
      <c r="K9" s="282">
        <v>0.4</v>
      </c>
      <c r="L9" s="366">
        <v>3.4</v>
      </c>
      <c r="M9" s="282">
        <v>3.5</v>
      </c>
      <c r="N9" s="366">
        <v>1.4</v>
      </c>
      <c r="O9" s="267"/>
      <c r="P9" s="252"/>
    </row>
    <row r="10" spans="1:16" ht="55.5" customHeight="1" x14ac:dyDescent="0.25">
      <c r="A10" s="274">
        <v>4</v>
      </c>
      <c r="B10" s="270" t="s">
        <v>336</v>
      </c>
      <c r="C10" s="282">
        <v>4.3</v>
      </c>
      <c r="D10" s="260">
        <v>41.989999999999995</v>
      </c>
      <c r="E10" s="282">
        <v>4.7</v>
      </c>
      <c r="F10" s="366">
        <v>0.5</v>
      </c>
      <c r="G10" s="282">
        <v>3.6</v>
      </c>
      <c r="H10" s="282">
        <v>1.2</v>
      </c>
      <c r="I10" s="366">
        <v>3.3</v>
      </c>
      <c r="J10" s="282">
        <v>4</v>
      </c>
      <c r="K10" s="282">
        <v>0.4</v>
      </c>
      <c r="L10" s="366">
        <v>2.2999999999999998</v>
      </c>
      <c r="M10" s="282">
        <v>1</v>
      </c>
      <c r="N10" s="366">
        <v>2</v>
      </c>
      <c r="O10" s="267"/>
      <c r="P10" s="252"/>
    </row>
    <row r="11" spans="1:16" ht="30" customHeight="1" x14ac:dyDescent="0.25">
      <c r="A11" s="274">
        <v>5</v>
      </c>
      <c r="B11" s="270" t="s">
        <v>335</v>
      </c>
      <c r="C11" s="282">
        <v>4.7</v>
      </c>
      <c r="D11" s="260">
        <v>0.76</v>
      </c>
      <c r="E11" s="282">
        <v>2.2000000000000002</v>
      </c>
      <c r="F11" s="366">
        <v>2.8</v>
      </c>
      <c r="G11" s="282">
        <v>3.8</v>
      </c>
      <c r="H11" s="282">
        <v>1.6</v>
      </c>
      <c r="I11" s="366">
        <v>0.9</v>
      </c>
      <c r="J11" s="282">
        <v>2.4</v>
      </c>
      <c r="K11" s="282">
        <v>2.9</v>
      </c>
      <c r="L11" s="366">
        <v>3</v>
      </c>
      <c r="M11" s="282">
        <v>5</v>
      </c>
      <c r="N11" s="366">
        <v>3.6</v>
      </c>
      <c r="O11" s="267"/>
      <c r="P11" s="252"/>
    </row>
    <row r="12" spans="1:16" ht="27" x14ac:dyDescent="0.25">
      <c r="A12" s="274">
        <v>6</v>
      </c>
      <c r="B12" s="270" t="s">
        <v>337</v>
      </c>
      <c r="C12" s="282">
        <v>2</v>
      </c>
      <c r="D12" s="260">
        <v>6.83</v>
      </c>
      <c r="E12" s="282">
        <v>2.4</v>
      </c>
      <c r="F12" s="366">
        <v>1</v>
      </c>
      <c r="G12" s="282">
        <v>4.4000000000000004</v>
      </c>
      <c r="H12" s="282">
        <v>0.5</v>
      </c>
      <c r="I12" s="366">
        <v>4.4000000000000004</v>
      </c>
      <c r="J12" s="282">
        <v>3.7</v>
      </c>
      <c r="K12" s="282">
        <v>1.9</v>
      </c>
      <c r="L12" s="366">
        <v>4.5</v>
      </c>
      <c r="M12" s="282">
        <v>4.5999999999999996</v>
      </c>
      <c r="N12" s="366">
        <v>0.2</v>
      </c>
      <c r="O12" s="267"/>
      <c r="P12" s="252"/>
    </row>
    <row r="13" spans="1:16" ht="27" x14ac:dyDescent="0.25">
      <c r="A13" s="274">
        <v>7</v>
      </c>
      <c r="B13" s="270" t="s">
        <v>341</v>
      </c>
      <c r="C13" s="282">
        <v>1</v>
      </c>
      <c r="D13" s="260">
        <v>22.72</v>
      </c>
      <c r="E13" s="282">
        <v>3</v>
      </c>
      <c r="F13" s="366">
        <v>0.8</v>
      </c>
      <c r="G13" s="282">
        <v>4.8</v>
      </c>
      <c r="H13" s="282">
        <v>3.5</v>
      </c>
      <c r="I13" s="366">
        <v>1.1000000000000001</v>
      </c>
      <c r="J13" s="282">
        <v>0.9</v>
      </c>
      <c r="K13" s="282">
        <v>1.5</v>
      </c>
      <c r="L13" s="366">
        <v>2</v>
      </c>
      <c r="M13" s="282">
        <v>3.2</v>
      </c>
      <c r="N13" s="366">
        <v>3.6</v>
      </c>
      <c r="O13" s="267"/>
      <c r="P13" s="252"/>
    </row>
    <row r="14" spans="1:16" ht="27" x14ac:dyDescent="0.25">
      <c r="A14" s="274">
        <v>8</v>
      </c>
      <c r="B14" s="270" t="s">
        <v>338</v>
      </c>
      <c r="C14" s="282">
        <v>3.4</v>
      </c>
      <c r="D14" s="260">
        <v>1.65</v>
      </c>
      <c r="E14" s="282">
        <v>2.4</v>
      </c>
      <c r="F14" s="366">
        <v>3.3</v>
      </c>
      <c r="G14" s="282">
        <v>0.2</v>
      </c>
      <c r="H14" s="282">
        <v>2.7</v>
      </c>
      <c r="I14" s="366">
        <v>0.6</v>
      </c>
      <c r="J14" s="282">
        <v>2.6</v>
      </c>
      <c r="K14" s="282">
        <v>0.1</v>
      </c>
      <c r="L14" s="366">
        <v>0.1</v>
      </c>
      <c r="M14" s="282">
        <v>1.2</v>
      </c>
      <c r="N14" s="366">
        <v>4.8</v>
      </c>
      <c r="O14" s="267"/>
      <c r="P14" s="252"/>
    </row>
    <row r="15" spans="1:16" ht="28.5" customHeight="1" x14ac:dyDescent="0.25">
      <c r="A15" s="274">
        <v>9</v>
      </c>
      <c r="B15" s="270" t="s">
        <v>340</v>
      </c>
      <c r="C15" s="282">
        <v>4.3</v>
      </c>
      <c r="D15" s="260">
        <v>3.8600000000000003</v>
      </c>
      <c r="E15" s="282">
        <v>4.0999999999999996</v>
      </c>
      <c r="F15" s="366">
        <v>4.4000000000000004</v>
      </c>
      <c r="G15" s="282">
        <v>0.8</v>
      </c>
      <c r="H15" s="282">
        <v>2.5</v>
      </c>
      <c r="I15" s="366">
        <v>4.5</v>
      </c>
      <c r="J15" s="282">
        <v>2.6</v>
      </c>
      <c r="K15" s="282">
        <v>3.2</v>
      </c>
      <c r="L15" s="366">
        <v>1.3</v>
      </c>
      <c r="M15" s="282">
        <v>0.9</v>
      </c>
      <c r="N15" s="366">
        <v>5</v>
      </c>
      <c r="O15" s="267"/>
      <c r="P15" s="252"/>
    </row>
    <row r="16" spans="1:16" ht="27" x14ac:dyDescent="0.25">
      <c r="A16" s="274">
        <v>10</v>
      </c>
      <c r="B16" s="270" t="s">
        <v>342</v>
      </c>
      <c r="C16" s="282">
        <v>3.1</v>
      </c>
      <c r="D16" s="260">
        <v>55.11</v>
      </c>
      <c r="E16" s="282">
        <v>4.3</v>
      </c>
      <c r="F16" s="366">
        <v>2</v>
      </c>
      <c r="G16" s="282">
        <v>3.9</v>
      </c>
      <c r="H16" s="282">
        <v>1.8</v>
      </c>
      <c r="I16" s="366">
        <v>2.4</v>
      </c>
      <c r="J16" s="282">
        <v>2.7</v>
      </c>
      <c r="K16" s="282">
        <v>2</v>
      </c>
      <c r="L16" s="366">
        <v>3.9</v>
      </c>
      <c r="M16" s="282">
        <v>2.2999999999999998</v>
      </c>
      <c r="N16" s="366">
        <v>4.7</v>
      </c>
      <c r="O16" s="267"/>
      <c r="P16" s="252"/>
    </row>
    <row r="17" spans="1:16" ht="25.5" customHeight="1" x14ac:dyDescent="0.25">
      <c r="A17" s="274">
        <v>11</v>
      </c>
      <c r="B17" s="270" t="s">
        <v>339</v>
      </c>
      <c r="C17" s="282">
        <v>4.4000000000000004</v>
      </c>
      <c r="D17" s="260">
        <v>0.21</v>
      </c>
      <c r="E17" s="282">
        <v>2.4</v>
      </c>
      <c r="F17" s="366">
        <v>1.8</v>
      </c>
      <c r="G17" s="282">
        <v>2.5</v>
      </c>
      <c r="H17" s="282">
        <v>5</v>
      </c>
      <c r="I17" s="366">
        <v>4.7</v>
      </c>
      <c r="J17" s="282">
        <v>0.5</v>
      </c>
      <c r="K17" s="282">
        <v>1.3</v>
      </c>
      <c r="L17" s="366">
        <v>3.7</v>
      </c>
      <c r="M17" s="282">
        <v>4.8</v>
      </c>
      <c r="N17" s="366">
        <v>0.8</v>
      </c>
      <c r="O17" s="267"/>
      <c r="P17" s="252"/>
    </row>
    <row r="18" spans="1:16" ht="27" x14ac:dyDescent="0.25">
      <c r="A18" s="274">
        <v>12</v>
      </c>
      <c r="B18" s="270" t="s">
        <v>343</v>
      </c>
      <c r="C18" s="282">
        <v>2.5</v>
      </c>
      <c r="D18" s="260">
        <v>19.080000000000002</v>
      </c>
      <c r="E18" s="282">
        <v>1.8</v>
      </c>
      <c r="F18" s="366">
        <v>1.3</v>
      </c>
      <c r="G18" s="282">
        <v>1</v>
      </c>
      <c r="H18" s="282">
        <v>4.4000000000000004</v>
      </c>
      <c r="I18" s="366">
        <v>1.2</v>
      </c>
      <c r="J18" s="282">
        <v>0.4</v>
      </c>
      <c r="K18" s="282">
        <v>4.3</v>
      </c>
      <c r="L18" s="366">
        <v>3.1</v>
      </c>
      <c r="M18" s="282">
        <v>4.4000000000000004</v>
      </c>
      <c r="N18" s="366">
        <v>3.5</v>
      </c>
      <c r="O18" s="267"/>
      <c r="P18" s="252"/>
    </row>
    <row r="19" spans="1:16" ht="27" x14ac:dyDescent="0.25">
      <c r="A19" s="274">
        <v>13</v>
      </c>
      <c r="B19" s="270" t="s">
        <v>344</v>
      </c>
      <c r="C19" s="282">
        <v>0.9</v>
      </c>
      <c r="D19" s="260">
        <v>5.17</v>
      </c>
      <c r="E19" s="282">
        <v>2</v>
      </c>
      <c r="F19" s="366">
        <v>1.2</v>
      </c>
      <c r="G19" s="282">
        <v>4.5</v>
      </c>
      <c r="H19" s="282">
        <v>4.9000000000000004</v>
      </c>
      <c r="I19" s="366">
        <v>0.3</v>
      </c>
      <c r="J19" s="282">
        <v>3.2</v>
      </c>
      <c r="K19" s="282">
        <v>3.8</v>
      </c>
      <c r="L19" s="366">
        <v>4.2</v>
      </c>
      <c r="M19" s="282">
        <v>3.4</v>
      </c>
      <c r="N19" s="366">
        <v>4</v>
      </c>
      <c r="O19" s="267"/>
      <c r="P19" s="252"/>
    </row>
    <row r="20" spans="1:16" ht="27" x14ac:dyDescent="0.25">
      <c r="A20" s="274">
        <v>14</v>
      </c>
      <c r="B20" s="270" t="s">
        <v>307</v>
      </c>
      <c r="C20" s="282">
        <v>3.4</v>
      </c>
      <c r="D20" s="260">
        <v>13.7</v>
      </c>
      <c r="E20" s="282">
        <v>3.6</v>
      </c>
      <c r="F20" s="366">
        <v>3.3</v>
      </c>
      <c r="G20" s="282">
        <v>3.7</v>
      </c>
      <c r="H20" s="282">
        <v>2.2000000000000002</v>
      </c>
      <c r="I20" s="366">
        <v>4.0999999999999996</v>
      </c>
      <c r="J20" s="282">
        <v>3.1</v>
      </c>
      <c r="K20" s="282">
        <v>4.2</v>
      </c>
      <c r="L20" s="366">
        <v>1.9</v>
      </c>
      <c r="M20" s="282">
        <v>4.0999999999999996</v>
      </c>
      <c r="N20" s="366">
        <v>1.3</v>
      </c>
      <c r="O20" s="267"/>
      <c r="P20" s="252"/>
    </row>
    <row r="21" spans="1:16" ht="28.5" customHeight="1" x14ac:dyDescent="0.25">
      <c r="A21" s="274">
        <v>15</v>
      </c>
      <c r="B21" s="270" t="s">
        <v>345</v>
      </c>
      <c r="C21" s="282">
        <v>5</v>
      </c>
      <c r="D21" s="260">
        <v>8.59</v>
      </c>
      <c r="E21" s="282">
        <v>3.4</v>
      </c>
      <c r="F21" s="366">
        <v>0.7</v>
      </c>
      <c r="G21" s="282">
        <v>4.3</v>
      </c>
      <c r="H21" s="282">
        <v>4.4000000000000004</v>
      </c>
      <c r="I21" s="366">
        <v>1.5</v>
      </c>
      <c r="J21" s="282">
        <v>0.1</v>
      </c>
      <c r="K21" s="282">
        <v>0.1</v>
      </c>
      <c r="L21" s="366">
        <v>1.2</v>
      </c>
      <c r="M21" s="282">
        <v>1.3</v>
      </c>
      <c r="N21" s="366">
        <v>3.9</v>
      </c>
      <c r="O21" s="267"/>
      <c r="P21" s="252"/>
    </row>
    <row r="22" spans="1:16" ht="27" x14ac:dyDescent="0.25">
      <c r="A22" s="274">
        <v>16</v>
      </c>
      <c r="B22" s="270" t="s">
        <v>308</v>
      </c>
      <c r="C22" s="282">
        <v>2.9</v>
      </c>
      <c r="D22" s="260">
        <v>26.520000000000003</v>
      </c>
      <c r="E22" s="282">
        <v>4.7</v>
      </c>
      <c r="F22" s="366">
        <v>4.2</v>
      </c>
      <c r="G22" s="282">
        <v>1.1000000000000001</v>
      </c>
      <c r="H22" s="282">
        <v>2.5</v>
      </c>
      <c r="I22" s="366">
        <v>3</v>
      </c>
      <c r="J22" s="282">
        <v>2.4</v>
      </c>
      <c r="K22" s="282">
        <v>3.7</v>
      </c>
      <c r="L22" s="366">
        <v>2.7</v>
      </c>
      <c r="M22" s="282">
        <v>2</v>
      </c>
      <c r="N22" s="366">
        <v>3.8</v>
      </c>
      <c r="O22" s="267"/>
      <c r="P22" s="252"/>
    </row>
    <row r="23" spans="1:16" ht="27" x14ac:dyDescent="0.25">
      <c r="A23" s="274">
        <v>17</v>
      </c>
      <c r="B23" s="270" t="s">
        <v>347</v>
      </c>
      <c r="C23" s="282">
        <v>4.5999999999999996</v>
      </c>
      <c r="D23" s="260">
        <v>12.94</v>
      </c>
      <c r="E23" s="282">
        <v>4</v>
      </c>
      <c r="F23" s="366">
        <v>4.9000000000000004</v>
      </c>
      <c r="G23" s="282">
        <v>3.5</v>
      </c>
      <c r="H23" s="282">
        <v>0.4</v>
      </c>
      <c r="I23" s="366">
        <v>0.8</v>
      </c>
      <c r="J23" s="282">
        <v>0.2</v>
      </c>
      <c r="K23" s="282">
        <v>0.8</v>
      </c>
      <c r="L23" s="366">
        <v>3.4</v>
      </c>
      <c r="M23" s="282">
        <v>0.4</v>
      </c>
      <c r="N23" s="366">
        <v>4.2</v>
      </c>
      <c r="O23" s="267"/>
      <c r="P23" s="252"/>
    </row>
    <row r="24" spans="1:16" ht="27" x14ac:dyDescent="0.25">
      <c r="A24" s="274">
        <v>18</v>
      </c>
      <c r="B24" s="270" t="s">
        <v>346</v>
      </c>
      <c r="C24" s="282">
        <v>1.8</v>
      </c>
      <c r="D24" s="260">
        <v>5.81</v>
      </c>
      <c r="E24" s="282">
        <v>1.6</v>
      </c>
      <c r="F24" s="366">
        <v>3.5</v>
      </c>
      <c r="G24" s="282">
        <v>4.5999999999999996</v>
      </c>
      <c r="H24" s="282">
        <v>4.8</v>
      </c>
      <c r="I24" s="366">
        <v>2.1</v>
      </c>
      <c r="J24" s="282">
        <v>3.1</v>
      </c>
      <c r="K24" s="282">
        <v>3.9</v>
      </c>
      <c r="L24" s="366">
        <v>3.5</v>
      </c>
      <c r="M24" s="282">
        <v>4.7</v>
      </c>
      <c r="N24" s="366">
        <v>2.8</v>
      </c>
      <c r="O24" s="267"/>
      <c r="P24" s="252"/>
    </row>
    <row r="25" spans="1:16" ht="30" customHeight="1" x14ac:dyDescent="0.25">
      <c r="A25" s="274">
        <v>19</v>
      </c>
      <c r="B25" s="270" t="s">
        <v>309</v>
      </c>
      <c r="C25" s="282">
        <v>3</v>
      </c>
      <c r="D25" s="260">
        <v>14.33</v>
      </c>
      <c r="E25" s="282">
        <v>1</v>
      </c>
      <c r="F25" s="366">
        <v>1.1000000000000001</v>
      </c>
      <c r="G25" s="282">
        <v>0.2</v>
      </c>
      <c r="H25" s="282">
        <v>1.1000000000000001</v>
      </c>
      <c r="I25" s="366">
        <v>1.2</v>
      </c>
      <c r="J25" s="282">
        <v>3.4</v>
      </c>
      <c r="K25" s="282">
        <v>4.8</v>
      </c>
      <c r="L25" s="366">
        <v>1.1000000000000001</v>
      </c>
      <c r="M25" s="282">
        <v>3</v>
      </c>
      <c r="N25" s="366">
        <v>4.2</v>
      </c>
      <c r="O25" s="267"/>
      <c r="P25" s="252"/>
    </row>
    <row r="26" spans="1:16" ht="27" x14ac:dyDescent="0.25">
      <c r="A26" s="274">
        <v>20</v>
      </c>
      <c r="B26" s="270" t="s">
        <v>354</v>
      </c>
      <c r="C26" s="282">
        <v>2</v>
      </c>
      <c r="D26" s="260">
        <v>3.99</v>
      </c>
      <c r="E26" s="282">
        <v>3.8</v>
      </c>
      <c r="F26" s="366">
        <v>3.6</v>
      </c>
      <c r="G26" s="282">
        <v>3.8</v>
      </c>
      <c r="H26" s="282">
        <v>1.5</v>
      </c>
      <c r="I26" s="366">
        <v>1.5</v>
      </c>
      <c r="J26" s="282">
        <v>0.6</v>
      </c>
      <c r="K26" s="282">
        <v>1.5</v>
      </c>
      <c r="L26" s="366">
        <v>3.2</v>
      </c>
      <c r="M26" s="282">
        <v>0.1</v>
      </c>
      <c r="N26" s="366">
        <v>1.6</v>
      </c>
      <c r="O26" s="267"/>
      <c r="P26" s="252"/>
    </row>
    <row r="27" spans="1:16" ht="27" x14ac:dyDescent="0.25">
      <c r="A27" s="274">
        <v>21</v>
      </c>
      <c r="B27" s="270" t="s">
        <v>350</v>
      </c>
      <c r="C27" s="282">
        <v>0.4</v>
      </c>
      <c r="D27" s="260">
        <v>5.24</v>
      </c>
      <c r="E27" s="282">
        <v>0.2</v>
      </c>
      <c r="F27" s="366">
        <v>0.7</v>
      </c>
      <c r="G27" s="282">
        <v>2.4</v>
      </c>
      <c r="H27" s="282">
        <v>0.9</v>
      </c>
      <c r="I27" s="366">
        <v>2.8</v>
      </c>
      <c r="J27" s="282">
        <v>4.3</v>
      </c>
      <c r="K27" s="282">
        <v>4.5</v>
      </c>
      <c r="L27" s="366">
        <v>4.7</v>
      </c>
      <c r="M27" s="282">
        <v>0.5</v>
      </c>
      <c r="N27" s="366">
        <v>3.5</v>
      </c>
      <c r="O27" s="267"/>
      <c r="P27" s="252"/>
    </row>
    <row r="28" spans="1:16" ht="27" x14ac:dyDescent="0.25">
      <c r="A28" s="274">
        <v>22</v>
      </c>
      <c r="B28" s="270" t="s">
        <v>352</v>
      </c>
      <c r="C28" s="282">
        <v>0.1</v>
      </c>
      <c r="D28" s="260">
        <v>6.72</v>
      </c>
      <c r="E28" s="282">
        <v>3.7</v>
      </c>
      <c r="F28" s="366">
        <v>5</v>
      </c>
      <c r="G28" s="282">
        <v>0.3</v>
      </c>
      <c r="H28" s="282">
        <v>3.4</v>
      </c>
      <c r="I28" s="366">
        <v>2</v>
      </c>
      <c r="J28" s="282">
        <v>1.4</v>
      </c>
      <c r="K28" s="282">
        <v>1.7</v>
      </c>
      <c r="L28" s="366">
        <v>3</v>
      </c>
      <c r="M28" s="282">
        <v>4</v>
      </c>
      <c r="N28" s="366">
        <v>1.8</v>
      </c>
      <c r="O28" s="267"/>
      <c r="P28" s="252"/>
    </row>
    <row r="29" spans="1:16" ht="27" x14ac:dyDescent="0.25">
      <c r="A29" s="274">
        <v>23</v>
      </c>
      <c r="B29" s="270" t="s">
        <v>349</v>
      </c>
      <c r="C29" s="282">
        <v>1.4</v>
      </c>
      <c r="D29" s="260">
        <v>6.65</v>
      </c>
      <c r="E29" s="282">
        <v>2</v>
      </c>
      <c r="F29" s="366">
        <v>4.5</v>
      </c>
      <c r="G29" s="282">
        <v>3.5</v>
      </c>
      <c r="H29" s="282">
        <v>2.7</v>
      </c>
      <c r="I29" s="366">
        <v>4</v>
      </c>
      <c r="J29" s="282">
        <v>1.5</v>
      </c>
      <c r="K29" s="282">
        <v>4.7</v>
      </c>
      <c r="L29" s="366">
        <v>0.6</v>
      </c>
      <c r="M29" s="282">
        <v>3.4</v>
      </c>
      <c r="N29" s="366">
        <v>2.4</v>
      </c>
      <c r="O29" s="267"/>
      <c r="P29" s="252"/>
    </row>
    <row r="30" spans="1:16" ht="27" x14ac:dyDescent="0.25">
      <c r="A30" s="274">
        <v>24</v>
      </c>
      <c r="B30" s="270" t="s">
        <v>348</v>
      </c>
      <c r="C30" s="282">
        <v>0.6</v>
      </c>
      <c r="D30" s="260">
        <v>22.47</v>
      </c>
      <c r="E30" s="282">
        <v>2.9</v>
      </c>
      <c r="F30" s="366">
        <v>1.2</v>
      </c>
      <c r="G30" s="282">
        <v>4.8</v>
      </c>
      <c r="H30" s="282">
        <v>4.5999999999999996</v>
      </c>
      <c r="I30" s="366">
        <v>3.4</v>
      </c>
      <c r="J30" s="282">
        <v>0.6</v>
      </c>
      <c r="K30" s="282">
        <v>2.2999999999999998</v>
      </c>
      <c r="L30" s="366">
        <v>4.2</v>
      </c>
      <c r="M30" s="282">
        <v>5</v>
      </c>
      <c r="N30" s="366">
        <v>0.1</v>
      </c>
      <c r="O30" s="267"/>
      <c r="P30" s="252"/>
    </row>
    <row r="31" spans="1:16" ht="27" x14ac:dyDescent="0.25">
      <c r="A31" s="274">
        <v>25</v>
      </c>
      <c r="B31" s="270" t="s">
        <v>351</v>
      </c>
      <c r="C31" s="282">
        <v>2.7</v>
      </c>
      <c r="D31" s="260">
        <v>29.64</v>
      </c>
      <c r="E31" s="282">
        <v>2.6</v>
      </c>
      <c r="F31" s="366">
        <v>3.4</v>
      </c>
      <c r="G31" s="282">
        <v>2.7</v>
      </c>
      <c r="H31" s="282">
        <v>3.9</v>
      </c>
      <c r="I31" s="366">
        <v>3.1</v>
      </c>
      <c r="J31" s="282">
        <v>1.9</v>
      </c>
      <c r="K31" s="282">
        <v>3.5</v>
      </c>
      <c r="L31" s="366">
        <v>3</v>
      </c>
      <c r="M31" s="282">
        <v>2.7</v>
      </c>
      <c r="N31" s="366">
        <v>0.6</v>
      </c>
      <c r="O31" s="267"/>
      <c r="P31" s="252"/>
    </row>
    <row r="32" spans="1:16" ht="54" x14ac:dyDescent="0.25">
      <c r="A32" s="274">
        <v>26</v>
      </c>
      <c r="B32" s="270" t="s">
        <v>361</v>
      </c>
      <c r="C32" s="282">
        <v>5</v>
      </c>
      <c r="D32" s="260">
        <v>2.3200000000000003</v>
      </c>
      <c r="E32" s="282">
        <v>0.9</v>
      </c>
      <c r="F32" s="366">
        <v>5</v>
      </c>
      <c r="G32" s="282">
        <v>2.4</v>
      </c>
      <c r="H32" s="282">
        <v>2.6</v>
      </c>
      <c r="I32" s="366">
        <v>4.9000000000000004</v>
      </c>
      <c r="J32" s="282">
        <v>1</v>
      </c>
      <c r="K32" s="282">
        <v>1.8</v>
      </c>
      <c r="L32" s="366">
        <v>2.4</v>
      </c>
      <c r="M32" s="282">
        <v>0.5</v>
      </c>
      <c r="N32" s="366">
        <v>1.9</v>
      </c>
      <c r="O32" s="267"/>
      <c r="P32" s="252"/>
    </row>
    <row r="33" spans="1:16" ht="27" x14ac:dyDescent="0.25">
      <c r="A33" s="274">
        <v>27</v>
      </c>
      <c r="B33" s="270" t="s">
        <v>358</v>
      </c>
      <c r="C33" s="282">
        <v>3.5</v>
      </c>
      <c r="D33" s="260">
        <v>12.27</v>
      </c>
      <c r="E33" s="282">
        <v>0.4</v>
      </c>
      <c r="F33" s="366">
        <v>1.4</v>
      </c>
      <c r="G33" s="282">
        <v>4.2</v>
      </c>
      <c r="H33" s="282">
        <v>1.3</v>
      </c>
      <c r="I33" s="366">
        <v>0.5</v>
      </c>
      <c r="J33" s="282">
        <v>3.5</v>
      </c>
      <c r="K33" s="282">
        <v>2.1</v>
      </c>
      <c r="L33" s="366">
        <v>0.9</v>
      </c>
      <c r="M33" s="282">
        <v>0.3</v>
      </c>
      <c r="N33" s="366">
        <v>4</v>
      </c>
      <c r="O33" s="267"/>
      <c r="P33" s="252"/>
    </row>
    <row r="34" spans="1:16" ht="27" x14ac:dyDescent="0.25">
      <c r="A34" s="274">
        <v>28</v>
      </c>
      <c r="B34" s="270" t="s">
        <v>353</v>
      </c>
      <c r="C34" s="282">
        <v>2.6</v>
      </c>
      <c r="D34" s="260">
        <v>13.43</v>
      </c>
      <c r="E34" s="282">
        <v>3.2</v>
      </c>
      <c r="F34" s="366">
        <v>2.1</v>
      </c>
      <c r="G34" s="282">
        <v>2</v>
      </c>
      <c r="H34" s="282">
        <v>1.3</v>
      </c>
      <c r="I34" s="366">
        <v>1.4</v>
      </c>
      <c r="J34" s="282">
        <v>2.1</v>
      </c>
      <c r="K34" s="282">
        <v>3.2</v>
      </c>
      <c r="L34" s="366">
        <v>4.5</v>
      </c>
      <c r="M34" s="282">
        <v>4</v>
      </c>
      <c r="N34" s="366">
        <v>0.7</v>
      </c>
      <c r="O34" s="267"/>
      <c r="P34" s="252"/>
    </row>
    <row r="35" spans="1:16" ht="27" x14ac:dyDescent="0.25">
      <c r="A35" s="274">
        <v>29</v>
      </c>
      <c r="B35" s="270" t="s">
        <v>355</v>
      </c>
      <c r="C35" s="282">
        <v>2.2000000000000002</v>
      </c>
      <c r="D35" s="260">
        <v>13.7</v>
      </c>
      <c r="E35" s="282">
        <v>3.4</v>
      </c>
      <c r="F35" s="366">
        <v>2.1</v>
      </c>
      <c r="G35" s="282">
        <v>2.2999999999999998</v>
      </c>
      <c r="H35" s="282">
        <v>4.5999999999999996</v>
      </c>
      <c r="I35" s="366">
        <v>2.2999999999999998</v>
      </c>
      <c r="J35" s="282">
        <v>1.9</v>
      </c>
      <c r="K35" s="282">
        <v>4.2</v>
      </c>
      <c r="L35" s="366">
        <v>4.4000000000000004</v>
      </c>
      <c r="M35" s="282">
        <v>0.8</v>
      </c>
      <c r="N35" s="366">
        <v>4.9000000000000004</v>
      </c>
      <c r="O35" s="267"/>
      <c r="P35" s="252"/>
    </row>
    <row r="36" spans="1:16" ht="27" x14ac:dyDescent="0.25">
      <c r="A36" s="274">
        <v>30</v>
      </c>
      <c r="B36" s="270" t="s">
        <v>360</v>
      </c>
      <c r="C36" s="282">
        <v>4.5999999999999996</v>
      </c>
      <c r="D36" s="260">
        <v>21.41</v>
      </c>
      <c r="E36" s="282">
        <v>1.8</v>
      </c>
      <c r="F36" s="366">
        <v>2</v>
      </c>
      <c r="G36" s="282">
        <v>1.1000000000000001</v>
      </c>
      <c r="H36" s="282">
        <v>2.5</v>
      </c>
      <c r="I36" s="366">
        <v>3.9</v>
      </c>
      <c r="J36" s="282">
        <v>3.5</v>
      </c>
      <c r="K36" s="282">
        <v>4.5</v>
      </c>
      <c r="L36" s="366">
        <v>1.1000000000000001</v>
      </c>
      <c r="M36" s="282">
        <v>3.7</v>
      </c>
      <c r="N36" s="366">
        <v>4.3</v>
      </c>
      <c r="O36" s="267"/>
      <c r="P36" s="252"/>
    </row>
    <row r="37" spans="1:16" ht="27" x14ac:dyDescent="0.25">
      <c r="A37" s="274">
        <v>31</v>
      </c>
      <c r="B37" s="270" t="s">
        <v>372</v>
      </c>
      <c r="C37" s="282">
        <v>0.5</v>
      </c>
      <c r="D37" s="260">
        <v>6.8999999999999995</v>
      </c>
      <c r="E37" s="282">
        <v>0.5</v>
      </c>
      <c r="F37" s="366">
        <v>2.9</v>
      </c>
      <c r="G37" s="282">
        <v>2.6</v>
      </c>
      <c r="H37" s="282">
        <v>2.5</v>
      </c>
      <c r="I37" s="366">
        <v>3.3</v>
      </c>
      <c r="J37" s="282">
        <v>0.6</v>
      </c>
      <c r="K37" s="282">
        <v>1.5</v>
      </c>
      <c r="L37" s="366">
        <v>2.1</v>
      </c>
      <c r="M37" s="282">
        <v>0.6</v>
      </c>
      <c r="N37" s="366">
        <v>4.7</v>
      </c>
      <c r="O37" s="267"/>
      <c r="P37" s="252"/>
    </row>
    <row r="38" spans="1:16" ht="28.5" customHeight="1" x14ac:dyDescent="0.25">
      <c r="A38" s="274">
        <v>32</v>
      </c>
      <c r="B38" s="270" t="s">
        <v>310</v>
      </c>
      <c r="C38" s="282">
        <v>1</v>
      </c>
      <c r="D38" s="260">
        <v>52.33</v>
      </c>
      <c r="E38" s="282">
        <v>4.9000000000000004</v>
      </c>
      <c r="F38" s="366">
        <v>4.8</v>
      </c>
      <c r="G38" s="282">
        <v>0.5</v>
      </c>
      <c r="H38" s="282">
        <v>1.8</v>
      </c>
      <c r="I38" s="366">
        <v>2.6</v>
      </c>
      <c r="J38" s="282">
        <v>5</v>
      </c>
      <c r="K38" s="282">
        <v>0.8</v>
      </c>
      <c r="L38" s="366">
        <v>2.7</v>
      </c>
      <c r="M38" s="282">
        <v>0.5</v>
      </c>
      <c r="N38" s="366">
        <v>2.9</v>
      </c>
      <c r="O38" s="267"/>
      <c r="P38" s="252"/>
    </row>
    <row r="39" spans="1:16" ht="27" x14ac:dyDescent="0.25">
      <c r="A39" s="274">
        <v>33</v>
      </c>
      <c r="B39" s="270" t="s">
        <v>356</v>
      </c>
      <c r="C39" s="282">
        <v>3</v>
      </c>
      <c r="D39" s="260">
        <v>7.91</v>
      </c>
      <c r="E39" s="282">
        <v>1.7</v>
      </c>
      <c r="F39" s="366">
        <v>2.2999999999999998</v>
      </c>
      <c r="G39" s="282">
        <v>0.1</v>
      </c>
      <c r="H39" s="282">
        <v>3</v>
      </c>
      <c r="I39" s="366">
        <v>1.6</v>
      </c>
      <c r="J39" s="282">
        <v>2.4</v>
      </c>
      <c r="K39" s="282">
        <v>0.3</v>
      </c>
      <c r="L39" s="366">
        <v>1.5</v>
      </c>
      <c r="M39" s="282">
        <v>2.5</v>
      </c>
      <c r="N39" s="366">
        <v>0.2</v>
      </c>
      <c r="O39" s="267"/>
      <c r="P39" s="252"/>
    </row>
    <row r="40" spans="1:16" ht="27" x14ac:dyDescent="0.25">
      <c r="A40" s="274">
        <v>34</v>
      </c>
      <c r="B40" s="270" t="s">
        <v>311</v>
      </c>
      <c r="C40" s="282">
        <v>0.4</v>
      </c>
      <c r="D40" s="260">
        <v>14.959999999999999</v>
      </c>
      <c r="E40" s="282">
        <v>3.8</v>
      </c>
      <c r="F40" s="366">
        <v>4.0999999999999996</v>
      </c>
      <c r="G40" s="282">
        <v>1.4</v>
      </c>
      <c r="H40" s="282">
        <v>3.8</v>
      </c>
      <c r="I40" s="366">
        <v>4.5999999999999996</v>
      </c>
      <c r="J40" s="282">
        <v>2.6</v>
      </c>
      <c r="K40" s="282">
        <v>0.8</v>
      </c>
      <c r="L40" s="366">
        <v>1.8</v>
      </c>
      <c r="M40" s="282">
        <v>3.3</v>
      </c>
      <c r="N40" s="366">
        <v>3.1</v>
      </c>
      <c r="O40" s="267"/>
      <c r="P40" s="252"/>
    </row>
    <row r="41" spans="1:16" ht="27" x14ac:dyDescent="0.25">
      <c r="A41" s="274">
        <v>35</v>
      </c>
      <c r="B41" s="270" t="s">
        <v>359</v>
      </c>
      <c r="C41" s="282">
        <v>3.6</v>
      </c>
      <c r="D41" s="260">
        <v>6.66</v>
      </c>
      <c r="E41" s="282">
        <v>5</v>
      </c>
      <c r="F41" s="366">
        <v>2.6</v>
      </c>
      <c r="G41" s="282">
        <v>3.5</v>
      </c>
      <c r="H41" s="282">
        <v>0.7</v>
      </c>
      <c r="I41" s="366">
        <v>1.1000000000000001</v>
      </c>
      <c r="J41" s="282">
        <v>2.5</v>
      </c>
      <c r="K41" s="282">
        <v>2</v>
      </c>
      <c r="L41" s="366">
        <v>1.7</v>
      </c>
      <c r="M41" s="282">
        <v>2.9</v>
      </c>
      <c r="N41" s="366">
        <v>2.4</v>
      </c>
      <c r="O41" s="267"/>
      <c r="P41" s="252"/>
    </row>
    <row r="42" spans="1:16" ht="27" x14ac:dyDescent="0.25">
      <c r="A42" s="274">
        <v>36</v>
      </c>
      <c r="B42" s="270" t="s">
        <v>357</v>
      </c>
      <c r="C42" s="282">
        <v>4.5999999999999996</v>
      </c>
      <c r="D42" s="260">
        <v>1.1499999999999999</v>
      </c>
      <c r="E42" s="282">
        <v>4.0999999999999996</v>
      </c>
      <c r="F42" s="366">
        <v>0.2</v>
      </c>
      <c r="G42" s="282">
        <v>2.1</v>
      </c>
      <c r="H42" s="282">
        <v>0.1</v>
      </c>
      <c r="I42" s="366">
        <v>3.9</v>
      </c>
      <c r="J42" s="282">
        <v>0.3</v>
      </c>
      <c r="K42" s="282">
        <v>2.2000000000000002</v>
      </c>
      <c r="L42" s="366">
        <v>3.1</v>
      </c>
      <c r="M42" s="282">
        <v>3.5</v>
      </c>
      <c r="N42" s="366">
        <v>3.7</v>
      </c>
      <c r="O42" s="267"/>
      <c r="P42" s="252"/>
    </row>
    <row r="43" spans="1:16" ht="27" x14ac:dyDescent="0.25">
      <c r="A43" s="274">
        <v>37</v>
      </c>
      <c r="B43" s="270" t="s">
        <v>368</v>
      </c>
      <c r="C43" s="282">
        <v>0.9</v>
      </c>
      <c r="D43" s="260">
        <v>6.18</v>
      </c>
      <c r="E43" s="282">
        <v>4.7</v>
      </c>
      <c r="F43" s="366">
        <v>4.0999999999999996</v>
      </c>
      <c r="G43" s="282">
        <v>4.9000000000000004</v>
      </c>
      <c r="H43" s="282">
        <v>0.4</v>
      </c>
      <c r="I43" s="366">
        <v>1.2</v>
      </c>
      <c r="J43" s="282">
        <v>1.9</v>
      </c>
      <c r="K43" s="282">
        <v>0.2</v>
      </c>
      <c r="L43" s="366">
        <v>3</v>
      </c>
      <c r="M43" s="282">
        <v>2</v>
      </c>
      <c r="N43" s="366">
        <v>0.8</v>
      </c>
      <c r="O43" s="267"/>
      <c r="P43" s="252"/>
    </row>
    <row r="44" spans="1:16" ht="27" x14ac:dyDescent="0.25">
      <c r="A44" s="274">
        <v>38</v>
      </c>
      <c r="B44" s="270" t="s">
        <v>370</v>
      </c>
      <c r="C44" s="282">
        <v>2.9</v>
      </c>
      <c r="D44" s="260">
        <v>2.8</v>
      </c>
      <c r="E44" s="282">
        <v>1.9</v>
      </c>
      <c r="F44" s="366">
        <v>1.1000000000000001</v>
      </c>
      <c r="G44" s="282">
        <v>1.4</v>
      </c>
      <c r="H44" s="282">
        <v>1.6</v>
      </c>
      <c r="I44" s="366">
        <v>1.4</v>
      </c>
      <c r="J44" s="282">
        <v>5</v>
      </c>
      <c r="K44" s="282">
        <v>2.7</v>
      </c>
      <c r="L44" s="366">
        <v>2.4</v>
      </c>
      <c r="M44" s="282">
        <v>2.2000000000000002</v>
      </c>
      <c r="N44" s="366">
        <v>2.7</v>
      </c>
      <c r="O44" s="267"/>
      <c r="P44" s="252"/>
    </row>
    <row r="45" spans="1:16" ht="27" x14ac:dyDescent="0.25">
      <c r="A45" s="274">
        <v>39</v>
      </c>
      <c r="B45" s="270" t="s">
        <v>365</v>
      </c>
      <c r="C45" s="282">
        <v>4.3</v>
      </c>
      <c r="D45" s="260">
        <v>9.07</v>
      </c>
      <c r="E45" s="282">
        <v>1.5</v>
      </c>
      <c r="F45" s="366">
        <v>3</v>
      </c>
      <c r="G45" s="282">
        <v>3</v>
      </c>
      <c r="H45" s="282">
        <v>1.2</v>
      </c>
      <c r="I45" s="366">
        <v>3.9</v>
      </c>
      <c r="J45" s="282">
        <v>2.7</v>
      </c>
      <c r="K45" s="282">
        <v>2.7</v>
      </c>
      <c r="L45" s="366">
        <v>3.6</v>
      </c>
      <c r="M45" s="282">
        <v>2.1</v>
      </c>
      <c r="N45" s="366">
        <v>5</v>
      </c>
      <c r="O45" s="267"/>
      <c r="P45" s="252"/>
    </row>
    <row r="46" spans="1:16" ht="27" x14ac:dyDescent="0.25">
      <c r="A46" s="274">
        <v>40</v>
      </c>
      <c r="B46" s="270" t="s">
        <v>312</v>
      </c>
      <c r="C46" s="282">
        <v>4.7</v>
      </c>
      <c r="D46" s="260">
        <v>37.47</v>
      </c>
      <c r="E46" s="282">
        <v>3.5</v>
      </c>
      <c r="F46" s="366">
        <v>1</v>
      </c>
      <c r="G46" s="282">
        <v>4.5</v>
      </c>
      <c r="H46" s="282">
        <v>2</v>
      </c>
      <c r="I46" s="366">
        <v>0.3</v>
      </c>
      <c r="J46" s="282">
        <v>0.5</v>
      </c>
      <c r="K46" s="282">
        <v>1.5</v>
      </c>
      <c r="L46" s="366">
        <v>1</v>
      </c>
      <c r="M46" s="282">
        <v>1.4</v>
      </c>
      <c r="N46" s="366">
        <v>1.2</v>
      </c>
      <c r="O46" s="267"/>
      <c r="P46" s="252"/>
    </row>
    <row r="47" spans="1:16" ht="27" x14ac:dyDescent="0.25">
      <c r="A47" s="274">
        <v>41</v>
      </c>
      <c r="B47" s="270" t="s">
        <v>363</v>
      </c>
      <c r="C47" s="282">
        <v>2.5</v>
      </c>
      <c r="D47" s="260">
        <v>42.08</v>
      </c>
      <c r="E47" s="282">
        <v>3.9</v>
      </c>
      <c r="F47" s="366">
        <v>4.5</v>
      </c>
      <c r="G47" s="282">
        <v>3.3</v>
      </c>
      <c r="H47" s="282">
        <v>4.7</v>
      </c>
      <c r="I47" s="366">
        <v>0.8</v>
      </c>
      <c r="J47" s="282">
        <v>0.1</v>
      </c>
      <c r="K47" s="282">
        <v>5</v>
      </c>
      <c r="L47" s="366">
        <v>0.9</v>
      </c>
      <c r="M47" s="282">
        <v>3.3</v>
      </c>
      <c r="N47" s="366">
        <v>1.4</v>
      </c>
      <c r="O47" s="267"/>
      <c r="P47" s="252"/>
    </row>
    <row r="48" spans="1:16" ht="27" x14ac:dyDescent="0.25">
      <c r="A48" s="274">
        <v>42</v>
      </c>
      <c r="B48" s="270" t="s">
        <v>366</v>
      </c>
      <c r="C48" s="282">
        <v>2.7</v>
      </c>
      <c r="D48" s="260">
        <v>14.25</v>
      </c>
      <c r="E48" s="282">
        <v>1.6</v>
      </c>
      <c r="F48" s="366">
        <v>3.5</v>
      </c>
      <c r="G48" s="282">
        <v>3</v>
      </c>
      <c r="H48" s="282">
        <v>3.1</v>
      </c>
      <c r="I48" s="366">
        <v>3.7</v>
      </c>
      <c r="J48" s="282">
        <v>0.5</v>
      </c>
      <c r="K48" s="282">
        <v>0.7</v>
      </c>
      <c r="L48" s="366">
        <v>0.4</v>
      </c>
      <c r="M48" s="282">
        <v>3.7</v>
      </c>
      <c r="N48" s="366">
        <v>4.9000000000000004</v>
      </c>
      <c r="O48" s="267"/>
      <c r="P48" s="252"/>
    </row>
    <row r="49" spans="1:16" ht="31.5" customHeight="1" x14ac:dyDescent="0.25">
      <c r="A49" s="274">
        <v>43</v>
      </c>
      <c r="B49" s="270" t="s">
        <v>364</v>
      </c>
      <c r="C49" s="282">
        <v>4.8</v>
      </c>
      <c r="D49" s="260">
        <v>7.1899999999999995</v>
      </c>
      <c r="E49" s="282">
        <v>1.1000000000000001</v>
      </c>
      <c r="F49" s="366">
        <v>1.5</v>
      </c>
      <c r="G49" s="282">
        <v>4.7</v>
      </c>
      <c r="H49" s="282">
        <v>3.7</v>
      </c>
      <c r="I49" s="366">
        <v>2.8</v>
      </c>
      <c r="J49" s="282">
        <v>0.5</v>
      </c>
      <c r="K49" s="282">
        <v>4.7</v>
      </c>
      <c r="L49" s="366">
        <v>3.3</v>
      </c>
      <c r="M49" s="282">
        <v>4.4000000000000004</v>
      </c>
      <c r="N49" s="366">
        <v>0.1</v>
      </c>
      <c r="O49" s="267"/>
      <c r="P49" s="252"/>
    </row>
    <row r="50" spans="1:16" ht="27" x14ac:dyDescent="0.25">
      <c r="A50" s="274">
        <v>44</v>
      </c>
      <c r="B50" s="270" t="s">
        <v>362</v>
      </c>
      <c r="C50" s="282">
        <v>2.8</v>
      </c>
      <c r="D50" s="260">
        <v>0.75</v>
      </c>
      <c r="E50" s="282">
        <v>2</v>
      </c>
      <c r="F50" s="366">
        <v>1.9</v>
      </c>
      <c r="G50" s="282">
        <v>3.4</v>
      </c>
      <c r="H50" s="282">
        <v>0.3</v>
      </c>
      <c r="I50" s="366">
        <v>3</v>
      </c>
      <c r="J50" s="282">
        <v>0.7</v>
      </c>
      <c r="K50" s="282">
        <v>3.7</v>
      </c>
      <c r="L50" s="366">
        <v>2.2999999999999998</v>
      </c>
      <c r="M50" s="282">
        <v>4</v>
      </c>
      <c r="N50" s="366">
        <v>1.4</v>
      </c>
      <c r="O50" s="267"/>
      <c r="P50" s="252"/>
    </row>
    <row r="51" spans="1:16" ht="27" x14ac:dyDescent="0.25">
      <c r="A51" s="274">
        <v>45</v>
      </c>
      <c r="B51" s="270" t="s">
        <v>369</v>
      </c>
      <c r="C51" s="282">
        <v>2</v>
      </c>
      <c r="D51" s="260">
        <v>17.64</v>
      </c>
      <c r="E51" s="282">
        <v>1.5</v>
      </c>
      <c r="F51" s="366">
        <v>1.9</v>
      </c>
      <c r="G51" s="282">
        <v>0.8</v>
      </c>
      <c r="H51" s="282">
        <v>1.5</v>
      </c>
      <c r="I51" s="366">
        <v>1</v>
      </c>
      <c r="J51" s="282">
        <v>2.8</v>
      </c>
      <c r="K51" s="282">
        <v>2.8</v>
      </c>
      <c r="L51" s="366">
        <v>1.7</v>
      </c>
      <c r="M51" s="282">
        <v>2.8</v>
      </c>
      <c r="N51" s="366">
        <v>0.3</v>
      </c>
      <c r="O51" s="267"/>
      <c r="P51" s="252"/>
    </row>
    <row r="52" spans="1:16" ht="54" x14ac:dyDescent="0.25">
      <c r="A52" s="274">
        <v>46</v>
      </c>
      <c r="B52" s="270" t="s">
        <v>367</v>
      </c>
      <c r="C52" s="282">
        <v>2.7</v>
      </c>
      <c r="D52" s="260">
        <v>0.72</v>
      </c>
      <c r="E52" s="282">
        <v>3.1</v>
      </c>
      <c r="F52" s="366">
        <v>3.7</v>
      </c>
      <c r="G52" s="282">
        <v>4.9000000000000004</v>
      </c>
      <c r="H52" s="282">
        <v>1</v>
      </c>
      <c r="I52" s="366">
        <v>2.2999999999999998</v>
      </c>
      <c r="J52" s="282">
        <v>4.5</v>
      </c>
      <c r="K52" s="282">
        <v>2</v>
      </c>
      <c r="L52" s="366">
        <v>1.5</v>
      </c>
      <c r="M52" s="282">
        <v>4.0999999999999996</v>
      </c>
      <c r="N52" s="366">
        <v>2.4</v>
      </c>
      <c r="O52" s="267"/>
      <c r="P52" s="252"/>
    </row>
    <row r="53" spans="1:16" ht="31.5" customHeight="1" x14ac:dyDescent="0.25">
      <c r="A53" s="274">
        <v>47</v>
      </c>
      <c r="B53" s="270" t="s">
        <v>376</v>
      </c>
      <c r="C53" s="282">
        <v>1.3</v>
      </c>
      <c r="D53" s="260">
        <v>16.78</v>
      </c>
      <c r="E53" s="282">
        <v>2.7</v>
      </c>
      <c r="F53" s="366">
        <v>1.7</v>
      </c>
      <c r="G53" s="282">
        <v>2.7</v>
      </c>
      <c r="H53" s="282">
        <v>3</v>
      </c>
      <c r="I53" s="366">
        <v>4.4000000000000004</v>
      </c>
      <c r="J53" s="282">
        <v>2.4</v>
      </c>
      <c r="K53" s="282">
        <v>0.8</v>
      </c>
      <c r="L53" s="366">
        <v>5</v>
      </c>
      <c r="M53" s="282">
        <v>4</v>
      </c>
      <c r="N53" s="366">
        <v>4.7</v>
      </c>
      <c r="O53" s="267"/>
      <c r="P53" s="252"/>
    </row>
    <row r="54" spans="1:16" ht="27" x14ac:dyDescent="0.25">
      <c r="A54" s="274">
        <v>48</v>
      </c>
      <c r="B54" s="270" t="s">
        <v>383</v>
      </c>
      <c r="C54" s="282">
        <v>0.8</v>
      </c>
      <c r="D54" s="260">
        <v>37.49</v>
      </c>
      <c r="E54" s="282">
        <v>3.9</v>
      </c>
      <c r="F54" s="366">
        <v>2.9</v>
      </c>
      <c r="G54" s="282">
        <v>1.2</v>
      </c>
      <c r="H54" s="282">
        <v>0.6</v>
      </c>
      <c r="I54" s="366">
        <v>1.5</v>
      </c>
      <c r="J54" s="282">
        <v>4.5999999999999996</v>
      </c>
      <c r="K54" s="282">
        <v>3.2</v>
      </c>
      <c r="L54" s="366">
        <v>4.0999999999999996</v>
      </c>
      <c r="M54" s="282">
        <v>1.2</v>
      </c>
      <c r="N54" s="366">
        <v>0.9</v>
      </c>
      <c r="O54" s="267"/>
      <c r="P54" s="252"/>
    </row>
    <row r="55" spans="1:16" ht="27" x14ac:dyDescent="0.25">
      <c r="A55" s="274">
        <v>49</v>
      </c>
      <c r="B55" s="270" t="s">
        <v>374</v>
      </c>
      <c r="C55" s="282">
        <v>4.5</v>
      </c>
      <c r="D55" s="260">
        <v>10.469999999999999</v>
      </c>
      <c r="E55" s="282">
        <v>2.8</v>
      </c>
      <c r="F55" s="366">
        <v>4</v>
      </c>
      <c r="G55" s="282">
        <v>2.7</v>
      </c>
      <c r="H55" s="282">
        <v>1.2</v>
      </c>
      <c r="I55" s="366">
        <v>3.3</v>
      </c>
      <c r="J55" s="282">
        <v>4.7</v>
      </c>
      <c r="K55" s="282">
        <v>4.7</v>
      </c>
      <c r="L55" s="366">
        <v>3</v>
      </c>
      <c r="M55" s="282">
        <v>0.3</v>
      </c>
      <c r="N55" s="366">
        <v>4.5</v>
      </c>
      <c r="O55" s="267"/>
      <c r="P55" s="252"/>
    </row>
    <row r="56" spans="1:16" ht="27" x14ac:dyDescent="0.25">
      <c r="A56" s="274">
        <v>50</v>
      </c>
      <c r="B56" s="270" t="s">
        <v>375</v>
      </c>
      <c r="C56" s="282">
        <v>1.7</v>
      </c>
      <c r="D56" s="260">
        <v>16.16</v>
      </c>
      <c r="E56" s="282">
        <v>3.9</v>
      </c>
      <c r="F56" s="366">
        <v>4.7</v>
      </c>
      <c r="G56" s="282">
        <v>4.5</v>
      </c>
      <c r="H56" s="282">
        <v>0.4</v>
      </c>
      <c r="I56" s="366">
        <v>1.1000000000000001</v>
      </c>
      <c r="J56" s="282">
        <v>5</v>
      </c>
      <c r="K56" s="282">
        <v>4</v>
      </c>
      <c r="L56" s="366">
        <v>4.0999999999999996</v>
      </c>
      <c r="M56" s="282">
        <v>3</v>
      </c>
      <c r="N56" s="366">
        <v>2.6</v>
      </c>
      <c r="O56" s="267"/>
      <c r="P56" s="252"/>
    </row>
    <row r="57" spans="1:16" ht="27" x14ac:dyDescent="0.25">
      <c r="A57" s="274">
        <v>51</v>
      </c>
      <c r="B57" s="270" t="s">
        <v>371</v>
      </c>
      <c r="C57" s="282">
        <v>2.7</v>
      </c>
      <c r="D57" s="260">
        <v>2.76</v>
      </c>
      <c r="E57" s="282">
        <v>4.0999999999999996</v>
      </c>
      <c r="F57" s="366">
        <v>4.7</v>
      </c>
      <c r="G57" s="282">
        <v>0.7</v>
      </c>
      <c r="H57" s="282">
        <v>2.7</v>
      </c>
      <c r="I57" s="366">
        <v>1.1000000000000001</v>
      </c>
      <c r="J57" s="282">
        <v>2.7</v>
      </c>
      <c r="K57" s="282">
        <v>2.8</v>
      </c>
      <c r="L57" s="366">
        <v>1.1000000000000001</v>
      </c>
      <c r="M57" s="282">
        <v>4.9000000000000004</v>
      </c>
      <c r="N57" s="366">
        <v>1.7</v>
      </c>
      <c r="O57" s="267"/>
      <c r="P57" s="252"/>
    </row>
    <row r="58" spans="1:16" ht="31.5" customHeight="1" x14ac:dyDescent="0.25">
      <c r="A58" s="274">
        <v>52</v>
      </c>
      <c r="B58" s="270" t="s">
        <v>373</v>
      </c>
      <c r="C58" s="282">
        <v>1.7</v>
      </c>
      <c r="D58" s="260">
        <v>2.4499999999999997</v>
      </c>
      <c r="E58" s="282">
        <v>1.7</v>
      </c>
      <c r="F58" s="366">
        <v>0.6</v>
      </c>
      <c r="G58" s="282">
        <v>3.4</v>
      </c>
      <c r="H58" s="282">
        <v>3.6</v>
      </c>
      <c r="I58" s="366">
        <v>0.4</v>
      </c>
      <c r="J58" s="282">
        <v>4.7</v>
      </c>
      <c r="K58" s="282">
        <v>3.2</v>
      </c>
      <c r="L58" s="366">
        <v>2.2000000000000002</v>
      </c>
      <c r="M58" s="282">
        <v>0.2</v>
      </c>
      <c r="N58" s="366">
        <v>2.1</v>
      </c>
      <c r="O58" s="267"/>
      <c r="P58" s="252"/>
    </row>
    <row r="59" spans="1:16" ht="27" x14ac:dyDescent="0.25">
      <c r="A59" s="274">
        <v>53</v>
      </c>
      <c r="B59" s="270" t="s">
        <v>392</v>
      </c>
      <c r="C59" s="282">
        <v>3.6</v>
      </c>
      <c r="D59" s="260">
        <v>12.030000000000001</v>
      </c>
      <c r="E59" s="282">
        <v>2.2000000000000002</v>
      </c>
      <c r="F59" s="366">
        <v>4.4000000000000004</v>
      </c>
      <c r="G59" s="282">
        <v>0.7</v>
      </c>
      <c r="H59" s="282">
        <v>2.8</v>
      </c>
      <c r="I59" s="366">
        <v>2.5</v>
      </c>
      <c r="J59" s="282">
        <v>3</v>
      </c>
      <c r="K59" s="282">
        <v>1.3</v>
      </c>
      <c r="L59" s="366">
        <v>1.7</v>
      </c>
      <c r="M59" s="282">
        <v>2.9</v>
      </c>
      <c r="N59" s="366">
        <v>4.4000000000000004</v>
      </c>
      <c r="O59" s="267"/>
      <c r="P59" s="252"/>
    </row>
    <row r="60" spans="1:16" ht="27" customHeight="1" x14ac:dyDescent="0.25">
      <c r="A60" s="274">
        <v>54</v>
      </c>
      <c r="B60" s="270" t="s">
        <v>377</v>
      </c>
      <c r="C60" s="282">
        <v>0.7</v>
      </c>
      <c r="D60" s="260">
        <v>1.7</v>
      </c>
      <c r="E60" s="282">
        <v>3.5</v>
      </c>
      <c r="F60" s="366">
        <v>3.2</v>
      </c>
      <c r="G60" s="282">
        <v>0.6</v>
      </c>
      <c r="H60" s="282">
        <v>1.7</v>
      </c>
      <c r="I60" s="366">
        <v>0.9</v>
      </c>
      <c r="J60" s="282">
        <v>2.6</v>
      </c>
      <c r="K60" s="282">
        <v>5</v>
      </c>
      <c r="L60" s="366">
        <v>0.8</v>
      </c>
      <c r="M60" s="282">
        <v>1</v>
      </c>
      <c r="N60" s="366">
        <v>4.8</v>
      </c>
      <c r="O60" s="267"/>
      <c r="P60" s="252"/>
    </row>
    <row r="61" spans="1:16" ht="27" x14ac:dyDescent="0.25">
      <c r="A61" s="274">
        <v>55</v>
      </c>
      <c r="B61" s="270" t="s">
        <v>378</v>
      </c>
      <c r="C61" s="282">
        <v>3.4</v>
      </c>
      <c r="D61" s="260">
        <v>6.42</v>
      </c>
      <c r="E61" s="282">
        <v>3.1</v>
      </c>
      <c r="F61" s="366">
        <v>0.2</v>
      </c>
      <c r="G61" s="282">
        <v>0.3</v>
      </c>
      <c r="H61" s="282">
        <v>0.8</v>
      </c>
      <c r="I61" s="366">
        <v>4.2</v>
      </c>
      <c r="J61" s="282">
        <v>2</v>
      </c>
      <c r="K61" s="282">
        <v>0.2</v>
      </c>
      <c r="L61" s="366">
        <v>1.2</v>
      </c>
      <c r="M61" s="282">
        <v>0.6</v>
      </c>
      <c r="N61" s="366">
        <v>2.2999999999999998</v>
      </c>
      <c r="O61" s="267"/>
      <c r="P61" s="252"/>
    </row>
    <row r="62" spans="1:16" ht="27" customHeight="1" x14ac:dyDescent="0.25">
      <c r="A62" s="274">
        <v>56</v>
      </c>
      <c r="B62" s="270" t="s">
        <v>384</v>
      </c>
      <c r="C62" s="282">
        <v>0.5</v>
      </c>
      <c r="D62" s="260">
        <v>25.15</v>
      </c>
      <c r="E62" s="282">
        <v>1.1000000000000001</v>
      </c>
      <c r="F62" s="366">
        <v>4</v>
      </c>
      <c r="G62" s="282">
        <v>0.5</v>
      </c>
      <c r="H62" s="282">
        <v>3</v>
      </c>
      <c r="I62" s="366">
        <v>3.4</v>
      </c>
      <c r="J62" s="282">
        <v>0.3</v>
      </c>
      <c r="K62" s="282">
        <v>2.2000000000000002</v>
      </c>
      <c r="L62" s="366">
        <v>3.6</v>
      </c>
      <c r="M62" s="282">
        <v>4.9000000000000004</v>
      </c>
      <c r="N62" s="366">
        <v>2</v>
      </c>
      <c r="O62" s="267"/>
      <c r="P62" s="252"/>
    </row>
    <row r="63" spans="1:16" ht="27" customHeight="1" x14ac:dyDescent="0.25">
      <c r="A63" s="274">
        <v>57</v>
      </c>
      <c r="B63" s="270" t="s">
        <v>382</v>
      </c>
      <c r="C63" s="282">
        <v>1.9</v>
      </c>
      <c r="D63" s="260">
        <v>24.3</v>
      </c>
      <c r="E63" s="282">
        <v>1.5</v>
      </c>
      <c r="F63" s="366">
        <v>2.8</v>
      </c>
      <c r="G63" s="282">
        <v>2.2000000000000002</v>
      </c>
      <c r="H63" s="282">
        <v>3.6</v>
      </c>
      <c r="I63" s="366">
        <v>3.8</v>
      </c>
      <c r="J63" s="282">
        <v>4.0999999999999996</v>
      </c>
      <c r="K63" s="282">
        <v>0.2</v>
      </c>
      <c r="L63" s="366">
        <v>2.2000000000000002</v>
      </c>
      <c r="M63" s="282">
        <v>4.9000000000000004</v>
      </c>
      <c r="N63" s="366">
        <v>3</v>
      </c>
      <c r="O63" s="267"/>
      <c r="P63" s="252"/>
    </row>
    <row r="64" spans="1:16" ht="54" x14ac:dyDescent="0.25">
      <c r="A64" s="274">
        <v>58</v>
      </c>
      <c r="B64" s="270" t="s">
        <v>379</v>
      </c>
      <c r="C64" s="282">
        <v>2.4</v>
      </c>
      <c r="D64" s="260">
        <v>3.5</v>
      </c>
      <c r="E64" s="282">
        <v>1</v>
      </c>
      <c r="F64" s="366">
        <v>4.8</v>
      </c>
      <c r="G64" s="282">
        <v>3.3</v>
      </c>
      <c r="H64" s="282">
        <v>0.8</v>
      </c>
      <c r="I64" s="366">
        <v>2.4</v>
      </c>
      <c r="J64" s="282">
        <v>2.2999999999999998</v>
      </c>
      <c r="K64" s="282">
        <v>2.9</v>
      </c>
      <c r="L64" s="366">
        <v>4.7</v>
      </c>
      <c r="M64" s="282">
        <v>0.7</v>
      </c>
      <c r="N64" s="366">
        <v>1.5</v>
      </c>
      <c r="O64" s="267"/>
      <c r="P64" s="252"/>
    </row>
    <row r="65" spans="1:16" ht="27" x14ac:dyDescent="0.25">
      <c r="A65" s="274">
        <v>59</v>
      </c>
      <c r="B65" s="270" t="s">
        <v>380</v>
      </c>
      <c r="C65" s="282">
        <v>2.7</v>
      </c>
      <c r="D65" s="260">
        <v>5.85</v>
      </c>
      <c r="E65" s="282">
        <v>1.7</v>
      </c>
      <c r="F65" s="366">
        <v>2.2000000000000002</v>
      </c>
      <c r="G65" s="282">
        <v>0.4</v>
      </c>
      <c r="H65" s="282">
        <v>2.5</v>
      </c>
      <c r="I65" s="366">
        <v>3.2</v>
      </c>
      <c r="J65" s="282">
        <v>3.1</v>
      </c>
      <c r="K65" s="282">
        <v>3.1</v>
      </c>
      <c r="L65" s="366">
        <v>3.8</v>
      </c>
      <c r="M65" s="282">
        <v>4.5</v>
      </c>
      <c r="N65" s="366">
        <v>0.8</v>
      </c>
      <c r="O65" s="267"/>
      <c r="P65" s="252"/>
    </row>
    <row r="66" spans="1:16" ht="27" x14ac:dyDescent="0.25">
      <c r="A66" s="274">
        <v>60</v>
      </c>
      <c r="B66" s="270" t="s">
        <v>314</v>
      </c>
      <c r="C66" s="282">
        <v>0.6</v>
      </c>
      <c r="D66" s="260">
        <v>1.1299999999999999</v>
      </c>
      <c r="E66" s="282">
        <v>2</v>
      </c>
      <c r="F66" s="366">
        <v>2</v>
      </c>
      <c r="G66" s="282">
        <v>4.4000000000000004</v>
      </c>
      <c r="H66" s="282">
        <v>4.7</v>
      </c>
      <c r="I66" s="366">
        <v>1.9</v>
      </c>
      <c r="J66" s="282">
        <v>0.1</v>
      </c>
      <c r="K66" s="282">
        <v>3.9</v>
      </c>
      <c r="L66" s="366">
        <v>4</v>
      </c>
      <c r="M66" s="282">
        <v>1.5</v>
      </c>
      <c r="N66" s="366">
        <v>0.2</v>
      </c>
      <c r="O66" s="267"/>
      <c r="P66" s="252"/>
    </row>
    <row r="67" spans="1:16" ht="27" x14ac:dyDescent="0.25">
      <c r="A67" s="274">
        <v>61</v>
      </c>
      <c r="B67" s="270" t="s">
        <v>381</v>
      </c>
      <c r="C67" s="282">
        <v>3.9</v>
      </c>
      <c r="D67" s="260">
        <v>3.19</v>
      </c>
      <c r="E67" s="282">
        <v>4.0999999999999996</v>
      </c>
      <c r="F67" s="366">
        <v>3.2</v>
      </c>
      <c r="G67" s="282">
        <v>4.5</v>
      </c>
      <c r="H67" s="282">
        <v>3.5</v>
      </c>
      <c r="I67" s="366">
        <v>1.8</v>
      </c>
      <c r="J67" s="282">
        <v>1.7</v>
      </c>
      <c r="K67" s="282">
        <v>0.8</v>
      </c>
      <c r="L67" s="366">
        <v>4.8</v>
      </c>
      <c r="M67" s="282">
        <v>0.6</v>
      </c>
      <c r="N67" s="366">
        <v>3.4</v>
      </c>
      <c r="O67" s="267"/>
      <c r="P67" s="252"/>
    </row>
    <row r="68" spans="1:16" ht="27" x14ac:dyDescent="0.25">
      <c r="A68" s="274">
        <v>62</v>
      </c>
      <c r="B68" s="270" t="s">
        <v>385</v>
      </c>
      <c r="C68" s="282">
        <v>1.6</v>
      </c>
      <c r="D68" s="260">
        <v>21.95</v>
      </c>
      <c r="E68" s="282">
        <v>1.1000000000000001</v>
      </c>
      <c r="F68" s="366">
        <v>1.5</v>
      </c>
      <c r="G68" s="282">
        <v>4</v>
      </c>
      <c r="H68" s="282">
        <v>4.0999999999999996</v>
      </c>
      <c r="I68" s="366">
        <v>0.7</v>
      </c>
      <c r="J68" s="282">
        <v>3.9</v>
      </c>
      <c r="K68" s="282">
        <v>2</v>
      </c>
      <c r="L68" s="366">
        <v>2.9</v>
      </c>
      <c r="M68" s="282">
        <v>4.4000000000000004</v>
      </c>
      <c r="N68" s="366">
        <v>0.5</v>
      </c>
      <c r="O68" s="267"/>
      <c r="P68" s="252"/>
    </row>
    <row r="69" spans="1:16" ht="27" x14ac:dyDescent="0.25">
      <c r="A69" s="274">
        <v>63</v>
      </c>
      <c r="B69" s="270" t="s">
        <v>313</v>
      </c>
      <c r="C69" s="282">
        <v>1</v>
      </c>
      <c r="D69" s="260">
        <v>7.58</v>
      </c>
      <c r="E69" s="282">
        <v>2.5</v>
      </c>
      <c r="F69" s="366">
        <v>0.1</v>
      </c>
      <c r="G69" s="282">
        <v>3.1</v>
      </c>
      <c r="H69" s="282">
        <v>2.1</v>
      </c>
      <c r="I69" s="366">
        <v>4.9000000000000004</v>
      </c>
      <c r="J69" s="282">
        <v>5</v>
      </c>
      <c r="K69" s="282">
        <v>0.2</v>
      </c>
      <c r="L69" s="366">
        <v>1.3</v>
      </c>
      <c r="M69" s="282">
        <v>2.9</v>
      </c>
      <c r="N69" s="366">
        <v>4.9000000000000004</v>
      </c>
      <c r="O69" s="267"/>
      <c r="P69" s="252"/>
    </row>
    <row r="70" spans="1:16" ht="27" x14ac:dyDescent="0.25">
      <c r="A70" s="274">
        <v>64</v>
      </c>
      <c r="B70" s="258" t="s">
        <v>397</v>
      </c>
      <c r="C70" s="282">
        <v>4.3</v>
      </c>
      <c r="D70" s="260">
        <v>6.92</v>
      </c>
      <c r="E70" s="282">
        <v>4.2</v>
      </c>
      <c r="F70" s="366">
        <v>0.9</v>
      </c>
      <c r="G70" s="282">
        <v>1.1000000000000001</v>
      </c>
      <c r="H70" s="282">
        <v>3.4</v>
      </c>
      <c r="I70" s="366">
        <v>1.4</v>
      </c>
      <c r="J70" s="282">
        <v>4.2</v>
      </c>
      <c r="K70" s="282">
        <v>0.6</v>
      </c>
      <c r="L70" s="366">
        <v>3.8</v>
      </c>
      <c r="M70" s="282">
        <v>4.5999999999999996</v>
      </c>
      <c r="N70" s="366">
        <v>2.7</v>
      </c>
      <c r="O70" s="267"/>
      <c r="P70" s="252"/>
    </row>
    <row r="71" spans="1:16" ht="27" x14ac:dyDescent="0.25">
      <c r="A71" s="274">
        <v>65</v>
      </c>
      <c r="B71" s="270" t="s">
        <v>386</v>
      </c>
      <c r="C71" s="282">
        <v>3</v>
      </c>
      <c r="D71" s="260">
        <v>3.35</v>
      </c>
      <c r="E71" s="282">
        <v>2</v>
      </c>
      <c r="F71" s="366">
        <v>3.1</v>
      </c>
      <c r="G71" s="282">
        <v>4.3</v>
      </c>
      <c r="H71" s="282">
        <v>3.9</v>
      </c>
      <c r="I71" s="366">
        <v>3.4</v>
      </c>
      <c r="J71" s="282">
        <v>2.5</v>
      </c>
      <c r="K71" s="282">
        <v>4.8</v>
      </c>
      <c r="L71" s="366">
        <v>2.2000000000000002</v>
      </c>
      <c r="M71" s="282">
        <v>5</v>
      </c>
      <c r="N71" s="366">
        <v>4</v>
      </c>
      <c r="O71" s="267"/>
      <c r="P71" s="252"/>
    </row>
    <row r="72" spans="1:16" ht="27" x14ac:dyDescent="0.25">
      <c r="A72" s="274">
        <v>66</v>
      </c>
      <c r="B72" s="270" t="s">
        <v>387</v>
      </c>
      <c r="C72" s="282">
        <v>0.6</v>
      </c>
      <c r="D72" s="260">
        <v>109.79</v>
      </c>
      <c r="E72" s="282">
        <v>0.3</v>
      </c>
      <c r="F72" s="366">
        <v>5</v>
      </c>
      <c r="G72" s="282">
        <v>3.2</v>
      </c>
      <c r="H72" s="282">
        <v>5</v>
      </c>
      <c r="I72" s="366">
        <v>3.6</v>
      </c>
      <c r="J72" s="282">
        <v>4.4000000000000004</v>
      </c>
      <c r="K72" s="282">
        <v>1.3</v>
      </c>
      <c r="L72" s="366">
        <v>0.3</v>
      </c>
      <c r="M72" s="282">
        <v>2.6</v>
      </c>
      <c r="N72" s="366">
        <v>1.7</v>
      </c>
      <c r="O72" s="267"/>
      <c r="P72" s="252"/>
    </row>
    <row r="73" spans="1:16" ht="27" x14ac:dyDescent="0.25">
      <c r="A73" s="274">
        <v>67</v>
      </c>
      <c r="B73" s="270" t="s">
        <v>393</v>
      </c>
      <c r="C73" s="282">
        <v>2.6</v>
      </c>
      <c r="D73" s="260">
        <v>44.25</v>
      </c>
      <c r="E73" s="282">
        <v>3.9</v>
      </c>
      <c r="F73" s="366">
        <v>0.2</v>
      </c>
      <c r="G73" s="282">
        <v>1.8</v>
      </c>
      <c r="H73" s="282">
        <v>3.3</v>
      </c>
      <c r="I73" s="366">
        <v>3.2</v>
      </c>
      <c r="J73" s="282">
        <v>0.9</v>
      </c>
      <c r="K73" s="282">
        <v>4.9000000000000004</v>
      </c>
      <c r="L73" s="366">
        <v>3.8</v>
      </c>
      <c r="M73" s="282">
        <v>1.9</v>
      </c>
      <c r="N73" s="366">
        <v>2</v>
      </c>
      <c r="O73" s="267"/>
      <c r="P73" s="252"/>
    </row>
    <row r="74" spans="1:16" ht="27" x14ac:dyDescent="0.25">
      <c r="A74" s="274">
        <v>68</v>
      </c>
      <c r="B74" s="270" t="s">
        <v>390</v>
      </c>
      <c r="C74" s="282">
        <v>2.9</v>
      </c>
      <c r="D74" s="260">
        <v>6.9399999999999995</v>
      </c>
      <c r="E74" s="282">
        <v>0.6</v>
      </c>
      <c r="F74" s="366">
        <v>3.2</v>
      </c>
      <c r="G74" s="282">
        <v>2.6</v>
      </c>
      <c r="H74" s="282">
        <v>4.3</v>
      </c>
      <c r="I74" s="366">
        <v>2.8</v>
      </c>
      <c r="J74" s="282">
        <v>4.2</v>
      </c>
      <c r="K74" s="282">
        <v>3.7</v>
      </c>
      <c r="L74" s="366">
        <v>2.4</v>
      </c>
      <c r="M74" s="282">
        <v>4.5999999999999996</v>
      </c>
      <c r="N74" s="366">
        <v>0.8</v>
      </c>
      <c r="O74" s="267"/>
      <c r="P74" s="252"/>
    </row>
    <row r="75" spans="1:16" ht="27" x14ac:dyDescent="0.25">
      <c r="A75" s="274">
        <v>69</v>
      </c>
      <c r="B75" s="270" t="s">
        <v>388</v>
      </c>
      <c r="C75" s="282">
        <v>2.2999999999999998</v>
      </c>
      <c r="D75" s="260">
        <v>8.17</v>
      </c>
      <c r="E75" s="282">
        <v>2.2000000000000002</v>
      </c>
      <c r="F75" s="366">
        <v>1.1000000000000001</v>
      </c>
      <c r="G75" s="282">
        <v>1.1000000000000001</v>
      </c>
      <c r="H75" s="282">
        <v>3.4</v>
      </c>
      <c r="I75" s="366">
        <v>4.8</v>
      </c>
      <c r="J75" s="282">
        <v>2.6</v>
      </c>
      <c r="K75" s="282">
        <v>2</v>
      </c>
      <c r="L75" s="366">
        <v>0.8</v>
      </c>
      <c r="M75" s="282">
        <v>2.6</v>
      </c>
      <c r="N75" s="366">
        <v>1.1000000000000001</v>
      </c>
      <c r="O75" s="267"/>
      <c r="P75" s="252"/>
    </row>
    <row r="76" spans="1:16" ht="27" x14ac:dyDescent="0.25">
      <c r="A76" s="274">
        <v>70</v>
      </c>
      <c r="B76" s="270" t="s">
        <v>394</v>
      </c>
      <c r="C76" s="282">
        <v>0.8</v>
      </c>
      <c r="D76" s="260">
        <v>4</v>
      </c>
      <c r="E76" s="282">
        <v>4</v>
      </c>
      <c r="F76" s="366">
        <v>0.6</v>
      </c>
      <c r="G76" s="282">
        <v>3.3</v>
      </c>
      <c r="H76" s="282">
        <v>2</v>
      </c>
      <c r="I76" s="366">
        <v>1.5</v>
      </c>
      <c r="J76" s="282">
        <v>4.9000000000000004</v>
      </c>
      <c r="K76" s="282">
        <v>4.7</v>
      </c>
      <c r="L76" s="366">
        <v>1.3</v>
      </c>
      <c r="M76" s="282">
        <v>3.3</v>
      </c>
      <c r="N76" s="366">
        <v>0.4</v>
      </c>
      <c r="O76" s="267"/>
      <c r="P76" s="252"/>
    </row>
    <row r="77" spans="1:16" ht="27" x14ac:dyDescent="0.25">
      <c r="A77" s="274">
        <v>71</v>
      </c>
      <c r="B77" s="270" t="s">
        <v>389</v>
      </c>
      <c r="C77" s="282">
        <v>0.6</v>
      </c>
      <c r="D77" s="260">
        <v>21.04</v>
      </c>
      <c r="E77" s="282">
        <v>4.8</v>
      </c>
      <c r="F77" s="366">
        <v>1.4</v>
      </c>
      <c r="G77" s="282">
        <v>2.1</v>
      </c>
      <c r="H77" s="282">
        <v>2.4</v>
      </c>
      <c r="I77" s="366">
        <v>2.7</v>
      </c>
      <c r="J77" s="282">
        <v>1.8</v>
      </c>
      <c r="K77" s="282">
        <v>2.2000000000000002</v>
      </c>
      <c r="L77" s="366">
        <v>1.4</v>
      </c>
      <c r="M77" s="282">
        <v>0.5</v>
      </c>
      <c r="N77" s="366">
        <v>2.5</v>
      </c>
      <c r="O77" s="267"/>
      <c r="P77" s="252"/>
    </row>
    <row r="78" spans="1:16" ht="27" x14ac:dyDescent="0.25">
      <c r="A78" s="274">
        <v>72</v>
      </c>
      <c r="B78" s="270" t="s">
        <v>391</v>
      </c>
      <c r="C78" s="282">
        <v>0.2</v>
      </c>
      <c r="D78" s="260">
        <v>8.26</v>
      </c>
      <c r="E78" s="282">
        <v>0.5</v>
      </c>
      <c r="F78" s="366">
        <v>3.7</v>
      </c>
      <c r="G78" s="282">
        <v>3.8</v>
      </c>
      <c r="H78" s="282">
        <v>0.4</v>
      </c>
      <c r="I78" s="366">
        <v>1.9</v>
      </c>
      <c r="J78" s="282">
        <v>4.5</v>
      </c>
      <c r="K78" s="282">
        <v>2.9</v>
      </c>
      <c r="L78" s="366">
        <v>4.4000000000000004</v>
      </c>
      <c r="M78" s="282">
        <v>3.9</v>
      </c>
      <c r="N78" s="366">
        <v>4.7</v>
      </c>
      <c r="O78" s="267"/>
      <c r="P78" s="252"/>
    </row>
    <row r="79" spans="1:16" ht="27" x14ac:dyDescent="0.25">
      <c r="A79" s="274">
        <v>73</v>
      </c>
      <c r="B79" s="258" t="s">
        <v>396</v>
      </c>
      <c r="C79" s="282">
        <v>1</v>
      </c>
      <c r="D79" s="260">
        <v>12</v>
      </c>
      <c r="E79" s="282">
        <v>0.4</v>
      </c>
      <c r="F79" s="366">
        <v>2.8</v>
      </c>
      <c r="G79" s="282">
        <v>1.9</v>
      </c>
      <c r="H79" s="282">
        <v>1.4</v>
      </c>
      <c r="I79" s="366">
        <v>2</v>
      </c>
      <c r="J79" s="282">
        <v>2.9</v>
      </c>
      <c r="K79" s="282">
        <v>3.9</v>
      </c>
      <c r="L79" s="366">
        <v>3.4</v>
      </c>
      <c r="M79" s="282">
        <v>3.5</v>
      </c>
      <c r="N79" s="366">
        <v>4.8</v>
      </c>
      <c r="O79" s="267"/>
      <c r="P79" s="252"/>
    </row>
    <row r="80" spans="1:16" ht="27" x14ac:dyDescent="0.25">
      <c r="A80" s="274">
        <v>74</v>
      </c>
      <c r="B80" s="270" t="s">
        <v>315</v>
      </c>
      <c r="C80" s="282">
        <v>1</v>
      </c>
      <c r="D80" s="260">
        <v>2.1100000000000003</v>
      </c>
      <c r="E80" s="282">
        <v>5</v>
      </c>
      <c r="F80" s="366">
        <v>0.4</v>
      </c>
      <c r="G80" s="282">
        <v>3.8</v>
      </c>
      <c r="H80" s="282">
        <v>5</v>
      </c>
      <c r="I80" s="366">
        <v>1.4</v>
      </c>
      <c r="J80" s="282">
        <v>2</v>
      </c>
      <c r="K80" s="282">
        <v>2.2000000000000002</v>
      </c>
      <c r="L80" s="366">
        <v>2.7</v>
      </c>
      <c r="M80" s="282">
        <v>1.8</v>
      </c>
      <c r="N80" s="366">
        <v>2.5</v>
      </c>
      <c r="O80" s="267"/>
      <c r="P80" s="252"/>
    </row>
    <row r="81" spans="1:16" ht="27" x14ac:dyDescent="0.25">
      <c r="A81" s="274">
        <v>75</v>
      </c>
      <c r="B81" s="270" t="s">
        <v>395</v>
      </c>
      <c r="C81" s="282">
        <v>4.8</v>
      </c>
      <c r="D81" s="260">
        <v>6.03</v>
      </c>
      <c r="E81" s="282">
        <v>4.3</v>
      </c>
      <c r="F81" s="366">
        <v>2.1</v>
      </c>
      <c r="G81" s="282">
        <v>4.7</v>
      </c>
      <c r="H81" s="282">
        <v>2.2999999999999998</v>
      </c>
      <c r="I81" s="366">
        <v>4.5</v>
      </c>
      <c r="J81" s="282">
        <v>4.9000000000000004</v>
      </c>
      <c r="K81" s="282">
        <v>3.7</v>
      </c>
      <c r="L81" s="366">
        <v>1.4</v>
      </c>
      <c r="M81" s="282">
        <v>1.8</v>
      </c>
      <c r="N81" s="366">
        <v>4.4000000000000004</v>
      </c>
      <c r="O81" s="267"/>
      <c r="P81" s="252"/>
    </row>
    <row r="82" spans="1:16" ht="31.5" customHeight="1" x14ac:dyDescent="0.25">
      <c r="A82" s="274">
        <v>76</v>
      </c>
      <c r="B82" s="257" t="s">
        <v>398</v>
      </c>
      <c r="C82" s="282">
        <v>3.9</v>
      </c>
      <c r="D82" s="260">
        <v>16.5</v>
      </c>
      <c r="E82" s="282">
        <v>1</v>
      </c>
      <c r="F82" s="366">
        <v>1</v>
      </c>
      <c r="G82" s="282">
        <v>1.5</v>
      </c>
      <c r="H82" s="282">
        <v>0.2</v>
      </c>
      <c r="I82" s="366">
        <v>0.5</v>
      </c>
      <c r="J82" s="282">
        <v>2.9</v>
      </c>
      <c r="K82" s="282">
        <v>1.9</v>
      </c>
      <c r="L82" s="366">
        <v>3.8</v>
      </c>
      <c r="M82" s="282">
        <v>1.3</v>
      </c>
      <c r="N82" s="366">
        <v>3.7</v>
      </c>
      <c r="O82" s="267"/>
      <c r="P82" s="252"/>
    </row>
    <row r="83" spans="1:16" ht="57" customHeight="1" x14ac:dyDescent="0.25">
      <c r="A83" s="274">
        <v>77</v>
      </c>
      <c r="B83" s="257" t="s">
        <v>400</v>
      </c>
      <c r="C83" s="282">
        <v>3.6</v>
      </c>
      <c r="D83" s="260">
        <v>8.42</v>
      </c>
      <c r="E83" s="282">
        <v>4.4000000000000004</v>
      </c>
      <c r="F83" s="366">
        <v>0.3</v>
      </c>
      <c r="G83" s="282">
        <v>2.8</v>
      </c>
      <c r="H83" s="282">
        <v>2.2000000000000002</v>
      </c>
      <c r="I83" s="366">
        <v>0.8</v>
      </c>
      <c r="J83" s="282">
        <v>4.3</v>
      </c>
      <c r="K83" s="282">
        <v>4.4000000000000004</v>
      </c>
      <c r="L83" s="366">
        <v>0.7</v>
      </c>
      <c r="M83" s="282">
        <v>3.5</v>
      </c>
      <c r="N83" s="366">
        <v>2.2999999999999998</v>
      </c>
      <c r="O83" s="267"/>
      <c r="P83" s="252"/>
    </row>
    <row r="84" spans="1:16" ht="33" customHeight="1" x14ac:dyDescent="0.25">
      <c r="A84" s="274">
        <v>78</v>
      </c>
      <c r="B84" s="257" t="s">
        <v>399</v>
      </c>
      <c r="C84" s="282">
        <v>0.1</v>
      </c>
      <c r="D84" s="260">
        <v>0.92999999999999994</v>
      </c>
      <c r="E84" s="282">
        <v>3.8</v>
      </c>
      <c r="F84" s="366">
        <v>1.8</v>
      </c>
      <c r="G84" s="282">
        <v>2.2000000000000002</v>
      </c>
      <c r="H84" s="282">
        <v>4</v>
      </c>
      <c r="I84" s="366">
        <v>1.8</v>
      </c>
      <c r="J84" s="282">
        <v>3.7</v>
      </c>
      <c r="K84" s="282">
        <v>0.9</v>
      </c>
      <c r="L84" s="366">
        <v>0.7</v>
      </c>
      <c r="M84" s="282">
        <v>2.1</v>
      </c>
      <c r="N84" s="366">
        <v>1.6</v>
      </c>
      <c r="O84" s="267"/>
      <c r="P84" s="252"/>
    </row>
    <row r="85" spans="1:16" ht="31.5" customHeight="1" x14ac:dyDescent="0.25">
      <c r="A85" s="274">
        <v>79</v>
      </c>
      <c r="B85" s="258" t="s">
        <v>402</v>
      </c>
      <c r="C85" s="282">
        <v>2.8</v>
      </c>
      <c r="D85" s="260">
        <v>4.78</v>
      </c>
      <c r="E85" s="282">
        <v>2.9</v>
      </c>
      <c r="F85" s="366">
        <v>3.7</v>
      </c>
      <c r="G85" s="282">
        <v>4.8</v>
      </c>
      <c r="H85" s="282">
        <v>3.1</v>
      </c>
      <c r="I85" s="366">
        <v>1.5</v>
      </c>
      <c r="J85" s="282">
        <v>4.5</v>
      </c>
      <c r="K85" s="282">
        <v>0.7</v>
      </c>
      <c r="L85" s="366">
        <v>3.5</v>
      </c>
      <c r="M85" s="282">
        <v>2.1</v>
      </c>
      <c r="N85" s="366">
        <v>0.5</v>
      </c>
      <c r="O85" s="267"/>
      <c r="P85" s="252"/>
    </row>
    <row r="86" spans="1:16" ht="31.5" customHeight="1" x14ac:dyDescent="0.25">
      <c r="A86" s="274">
        <v>80</v>
      </c>
      <c r="B86" s="258" t="s">
        <v>401</v>
      </c>
      <c r="C86" s="282">
        <v>4.5999999999999996</v>
      </c>
      <c r="D86" s="260">
        <v>8.4499999999999993</v>
      </c>
      <c r="E86" s="282">
        <v>2.2000000000000002</v>
      </c>
      <c r="F86" s="366">
        <v>0.9</v>
      </c>
      <c r="G86" s="282">
        <v>3.8</v>
      </c>
      <c r="H86" s="282">
        <v>1.6</v>
      </c>
      <c r="I86" s="366">
        <v>3.6</v>
      </c>
      <c r="J86" s="282">
        <v>2</v>
      </c>
      <c r="K86" s="282">
        <v>1.9</v>
      </c>
      <c r="L86" s="366">
        <v>2</v>
      </c>
      <c r="M86" s="282">
        <v>1.1000000000000001</v>
      </c>
      <c r="N86" s="366">
        <v>3.8</v>
      </c>
      <c r="O86" s="267"/>
      <c r="P86" s="252"/>
    </row>
    <row r="87" spans="1:16" ht="31.5" customHeight="1" x14ac:dyDescent="0.25">
      <c r="A87" s="274">
        <v>81</v>
      </c>
      <c r="B87" s="258" t="s">
        <v>316</v>
      </c>
      <c r="C87" s="282">
        <v>3</v>
      </c>
      <c r="D87" s="260">
        <v>0.13</v>
      </c>
      <c r="E87" s="282">
        <v>3.2</v>
      </c>
      <c r="F87" s="366">
        <v>5</v>
      </c>
      <c r="G87" s="282">
        <v>1.2</v>
      </c>
      <c r="H87" s="282">
        <v>2.1</v>
      </c>
      <c r="I87" s="366">
        <v>1.1000000000000001</v>
      </c>
      <c r="J87" s="282">
        <v>1.1000000000000001</v>
      </c>
      <c r="K87" s="282">
        <v>2.4</v>
      </c>
      <c r="L87" s="366">
        <v>4.0999999999999996</v>
      </c>
      <c r="M87" s="282">
        <v>0.7</v>
      </c>
      <c r="N87" s="366">
        <v>2.2999999999999998</v>
      </c>
      <c r="O87" s="267"/>
      <c r="P87" s="252"/>
    </row>
    <row r="88" spans="1:16" ht="27" x14ac:dyDescent="0.25">
      <c r="A88" s="274">
        <v>82</v>
      </c>
      <c r="B88" s="258" t="s">
        <v>403</v>
      </c>
      <c r="C88" s="282">
        <v>2.5</v>
      </c>
      <c r="D88" s="260">
        <v>1.39</v>
      </c>
      <c r="E88" s="282">
        <v>4.5999999999999996</v>
      </c>
      <c r="F88" s="366">
        <v>1.9</v>
      </c>
      <c r="G88" s="282">
        <v>1.6</v>
      </c>
      <c r="H88" s="282">
        <v>0.5</v>
      </c>
      <c r="I88" s="366">
        <v>2.2999999999999998</v>
      </c>
      <c r="J88" s="282">
        <v>4.5</v>
      </c>
      <c r="K88" s="282">
        <v>0.5</v>
      </c>
      <c r="L88" s="366">
        <v>3.8</v>
      </c>
      <c r="M88" s="282">
        <v>4.5999999999999996</v>
      </c>
      <c r="N88" s="366">
        <v>0.8</v>
      </c>
      <c r="O88" s="267"/>
      <c r="P88" s="252"/>
    </row>
    <row r="89" spans="1:16" x14ac:dyDescent="0.25">
      <c r="J89" s="250"/>
      <c r="K89" s="248"/>
      <c r="L89" s="250"/>
      <c r="M89" s="250"/>
      <c r="N89" s="250"/>
    </row>
    <row r="90" spans="1:16" ht="20.25" x14ac:dyDescent="0.3">
      <c r="D90" s="280"/>
      <c r="F90" s="275"/>
      <c r="G90" s="259" t="s">
        <v>405</v>
      </c>
      <c r="J90" s="250"/>
      <c r="K90" s="248"/>
      <c r="L90" s="250"/>
      <c r="M90" s="250"/>
      <c r="N90" s="250"/>
    </row>
    <row r="91" spans="1:16" ht="20.25" x14ac:dyDescent="0.3">
      <c r="F91" s="276"/>
      <c r="G91" s="259" t="s">
        <v>406</v>
      </c>
      <c r="J91" s="250"/>
      <c r="K91" s="248"/>
      <c r="L91" s="250"/>
      <c r="M91" s="250"/>
      <c r="N91" s="250"/>
    </row>
    <row r="92" spans="1:16" ht="20.25" x14ac:dyDescent="0.3">
      <c r="F92" s="277"/>
      <c r="G92" s="259" t="s">
        <v>407</v>
      </c>
      <c r="J92" s="250"/>
      <c r="K92" s="248"/>
      <c r="L92" s="250"/>
      <c r="M92" s="250"/>
      <c r="N92" s="250"/>
    </row>
    <row r="93" spans="1:16" x14ac:dyDescent="0.25">
      <c r="J93" s="250"/>
      <c r="K93" s="248"/>
      <c r="L93" s="250"/>
      <c r="M93" s="250"/>
      <c r="N93" s="250"/>
    </row>
    <row r="94" spans="1:16" hidden="1" x14ac:dyDescent="0.25">
      <c r="J94" s="250"/>
      <c r="K94" s="248"/>
      <c r="L94" s="250"/>
      <c r="M94" s="250"/>
      <c r="N94" s="250"/>
    </row>
    <row r="95" spans="1:16" hidden="1" x14ac:dyDescent="0.25">
      <c r="J95" s="250"/>
      <c r="K95" s="248"/>
      <c r="L95" s="250"/>
      <c r="M95" s="250"/>
      <c r="N95" s="250"/>
    </row>
    <row r="96" spans="1:16" hidden="1" x14ac:dyDescent="0.25">
      <c r="J96" s="250"/>
      <c r="K96" s="248"/>
      <c r="L96" s="250"/>
      <c r="M96" s="250"/>
      <c r="N96" s="250"/>
    </row>
    <row r="97" spans="1:14" hidden="1" x14ac:dyDescent="0.25">
      <c r="J97" s="250"/>
      <c r="K97" s="248"/>
      <c r="L97" s="250"/>
      <c r="M97" s="250"/>
      <c r="N97" s="250"/>
    </row>
    <row r="98" spans="1:14" hidden="1" x14ac:dyDescent="0.25">
      <c r="J98" s="250"/>
      <c r="K98" s="248"/>
      <c r="L98" s="250"/>
      <c r="M98" s="250"/>
      <c r="N98" s="250"/>
    </row>
    <row r="99" spans="1:14" hidden="1" x14ac:dyDescent="0.25">
      <c r="J99" s="250"/>
      <c r="K99" s="248"/>
      <c r="L99" s="250"/>
      <c r="M99" s="250"/>
      <c r="N99" s="250"/>
    </row>
    <row r="100" spans="1:14" ht="135" hidden="1" x14ac:dyDescent="0.3">
      <c r="A100" s="261" t="s">
        <v>317</v>
      </c>
      <c r="B100" s="284" t="s">
        <v>38</v>
      </c>
      <c r="C100" s="261"/>
      <c r="D100" s="261" t="s">
        <v>330</v>
      </c>
      <c r="E100" s="250"/>
      <c r="F100" s="259"/>
      <c r="K100" s="253"/>
      <c r="N100" s="247"/>
    </row>
    <row r="101" spans="1:14" ht="27" hidden="1" x14ac:dyDescent="0.3">
      <c r="A101" s="268"/>
      <c r="B101" s="256" t="s">
        <v>11</v>
      </c>
      <c r="C101" s="256"/>
      <c r="D101" s="269">
        <v>1.3186793924574272</v>
      </c>
      <c r="E101" s="250"/>
      <c r="F101" s="259"/>
      <c r="K101" s="253"/>
      <c r="N101" s="247"/>
    </row>
    <row r="102" spans="1:14" ht="27" hidden="1" x14ac:dyDescent="0.35">
      <c r="A102" s="262">
        <v>1</v>
      </c>
      <c r="B102" s="271" t="s">
        <v>325</v>
      </c>
      <c r="C102" s="271"/>
      <c r="D102" s="263">
        <v>2.4119809095397451</v>
      </c>
      <c r="E102" s="250"/>
      <c r="J102" s="253"/>
      <c r="M102" s="247"/>
      <c r="N102" s="247"/>
    </row>
    <row r="103" spans="1:14" ht="27" hidden="1" x14ac:dyDescent="0.35">
      <c r="A103" s="262">
        <v>2</v>
      </c>
      <c r="B103" s="271" t="s">
        <v>326</v>
      </c>
      <c r="C103" s="271"/>
      <c r="D103" s="263">
        <v>1.3490585557624661</v>
      </c>
      <c r="E103" s="250"/>
      <c r="J103" s="253"/>
      <c r="M103" s="247"/>
      <c r="N103" s="247"/>
    </row>
    <row r="104" spans="1:14" ht="27" hidden="1" x14ac:dyDescent="0.35">
      <c r="A104" s="262">
        <v>3</v>
      </c>
      <c r="B104" s="272" t="s">
        <v>327</v>
      </c>
      <c r="C104" s="272"/>
      <c r="D104" s="265">
        <v>1.2489134265241395</v>
      </c>
      <c r="E104" s="250"/>
      <c r="J104" s="253"/>
      <c r="M104" s="247"/>
      <c r="N104" s="247"/>
    </row>
    <row r="105" spans="1:14" ht="27" hidden="1" x14ac:dyDescent="0.35">
      <c r="A105" s="262">
        <v>4</v>
      </c>
      <c r="B105" s="271" t="s">
        <v>324</v>
      </c>
      <c r="C105" s="271"/>
      <c r="D105" s="264">
        <v>1.2337691614066726</v>
      </c>
      <c r="E105" s="250"/>
      <c r="J105" s="253"/>
      <c r="M105" s="247"/>
      <c r="N105" s="247"/>
    </row>
    <row r="106" spans="1:14" ht="27" hidden="1" x14ac:dyDescent="0.35">
      <c r="A106" s="262">
        <v>5</v>
      </c>
      <c r="B106" s="271" t="s">
        <v>328</v>
      </c>
      <c r="C106" s="271"/>
      <c r="D106" s="264">
        <v>1.1530408773678964</v>
      </c>
      <c r="M106" s="247"/>
      <c r="N106" s="247"/>
    </row>
    <row r="107" spans="1:14" ht="27" hidden="1" x14ac:dyDescent="0.35">
      <c r="A107" s="262">
        <v>6</v>
      </c>
      <c r="B107" s="271" t="s">
        <v>323</v>
      </c>
      <c r="C107" s="271"/>
      <c r="D107" s="264">
        <v>1.0743646482934353</v>
      </c>
      <c r="M107" s="247"/>
      <c r="N107" s="247"/>
    </row>
    <row r="108" spans="1:14" ht="27" hidden="1" x14ac:dyDescent="0.35">
      <c r="A108" s="262">
        <v>7</v>
      </c>
      <c r="B108" s="271" t="s">
        <v>329</v>
      </c>
      <c r="C108" s="271"/>
      <c r="D108" s="264">
        <v>1.0171522060375766</v>
      </c>
      <c r="M108" s="247"/>
      <c r="N108" s="247"/>
    </row>
    <row r="109" spans="1:14" ht="27" hidden="1" x14ac:dyDescent="0.35">
      <c r="A109" s="262">
        <v>8</v>
      </c>
      <c r="B109" s="271" t="s">
        <v>322</v>
      </c>
      <c r="C109" s="271"/>
      <c r="D109" s="264">
        <v>0.82535779585145963</v>
      </c>
      <c r="M109" s="247"/>
      <c r="N109" s="247"/>
    </row>
    <row r="110" spans="1:14" hidden="1" x14ac:dyDescent="0.25"/>
  </sheetData>
  <mergeCells count="15">
    <mergeCell ref="A1:N1"/>
    <mergeCell ref="J2:N2"/>
    <mergeCell ref="A2:A5"/>
    <mergeCell ref="B2:B5"/>
    <mergeCell ref="D2:I2"/>
    <mergeCell ref="D3:F3"/>
    <mergeCell ref="G3:I3"/>
    <mergeCell ref="J3:J4"/>
    <mergeCell ref="K3:K4"/>
    <mergeCell ref="L3:L4"/>
    <mergeCell ref="N3:N4"/>
    <mergeCell ref="E4:F4"/>
    <mergeCell ref="H4:I4"/>
    <mergeCell ref="M3:M4"/>
    <mergeCell ref="C2:C4"/>
  </mergeCells>
  <printOptions horizontalCentered="1"/>
  <pageMargins left="0.31496062992125984" right="0.31496062992125984" top="0.51181102362204722" bottom="0.35433070866141736" header="0.31496062992125984" footer="0.31496062992125984"/>
  <pageSetup paperSize="9" scale="41" fitToHeight="3" orientation="landscape" r:id="rId1"/>
  <headerFooter differentFirst="1" alignWithMargins="0">
    <oddHeader>&amp;C&amp;"Arial Narrow,обычный"&amp;12&amp;P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102"/>
  <sheetViews>
    <sheetView view="pageBreakPreview" topLeftCell="A80" zoomScale="32" zoomScaleNormal="30" zoomScaleSheetLayoutView="32" workbookViewId="0">
      <selection activeCell="E106" sqref="E106"/>
    </sheetView>
  </sheetViews>
  <sheetFormatPr defaultColWidth="9.140625" defaultRowHeight="35.25" x14ac:dyDescent="0.5"/>
  <cols>
    <col min="1" max="1" width="14" style="1" customWidth="1"/>
    <col min="2" max="2" width="158.28515625" style="1" customWidth="1"/>
    <col min="3" max="3" width="33" style="1" customWidth="1"/>
    <col min="4" max="4" width="24.42578125" style="1" bestFit="1" customWidth="1"/>
    <col min="5" max="5" width="51.42578125" style="1" customWidth="1"/>
    <col min="6" max="6" width="36.85546875" style="1" bestFit="1" customWidth="1"/>
    <col min="7" max="7" width="40.7109375" style="1" customWidth="1"/>
    <col min="8" max="8" width="50.140625" style="1" customWidth="1"/>
    <col min="9" max="9" width="53.140625" style="1" customWidth="1"/>
    <col min="10" max="16384" width="9.140625" style="1"/>
  </cols>
  <sheetData>
    <row r="1" spans="1:9" ht="59.25" customHeight="1" x14ac:dyDescent="0.5">
      <c r="A1" s="219" t="s">
        <v>262</v>
      </c>
      <c r="B1" s="219"/>
      <c r="C1" s="219"/>
      <c r="D1" s="219"/>
      <c r="E1" s="219"/>
      <c r="F1" s="219"/>
      <c r="G1" s="219"/>
      <c r="H1" s="219"/>
      <c r="I1" s="219"/>
    </row>
    <row r="2" spans="1:9" ht="35.25" customHeight="1" x14ac:dyDescent="0.5">
      <c r="A2" s="1" t="s">
        <v>254</v>
      </c>
      <c r="B2" s="200" t="s">
        <v>285</v>
      </c>
    </row>
    <row r="3" spans="1:9" ht="35.25" customHeight="1" x14ac:dyDescent="0.5"/>
    <row r="4" spans="1:9" ht="93" customHeight="1" x14ac:dyDescent="0.5">
      <c r="A4" s="287" t="s">
        <v>1</v>
      </c>
      <c r="B4" s="285" t="s">
        <v>2</v>
      </c>
      <c r="C4" s="300" t="s">
        <v>274</v>
      </c>
      <c r="D4" s="301"/>
      <c r="E4" s="301"/>
      <c r="F4" s="220" t="s">
        <v>273</v>
      </c>
      <c r="G4" s="221"/>
      <c r="H4" s="221"/>
      <c r="I4" s="221"/>
    </row>
    <row r="5" spans="1:9" ht="78" customHeight="1" x14ac:dyDescent="0.5">
      <c r="A5" s="287"/>
      <c r="B5" s="285"/>
      <c r="C5" s="293" t="s">
        <v>4</v>
      </c>
      <c r="D5" s="294"/>
      <c r="E5" s="295"/>
      <c r="F5" s="298" t="s">
        <v>97</v>
      </c>
      <c r="G5" s="303" t="s">
        <v>259</v>
      </c>
      <c r="H5" s="303" t="s">
        <v>287</v>
      </c>
      <c r="I5" s="303" t="s">
        <v>289</v>
      </c>
    </row>
    <row r="6" spans="1:9" ht="273.75" customHeight="1" x14ac:dyDescent="0.5">
      <c r="A6" s="287"/>
      <c r="B6" s="285"/>
      <c r="C6" s="216" t="s">
        <v>258</v>
      </c>
      <c r="D6" s="293" t="s">
        <v>275</v>
      </c>
      <c r="E6" s="295"/>
      <c r="F6" s="299"/>
      <c r="G6" s="299"/>
      <c r="H6" s="299"/>
      <c r="I6" s="299"/>
    </row>
    <row r="7" spans="1:9" ht="32.25" customHeight="1" x14ac:dyDescent="0.5">
      <c r="A7" s="287"/>
      <c r="B7" s="285"/>
      <c r="C7" s="215" t="s">
        <v>8</v>
      </c>
      <c r="D7" s="215" t="s">
        <v>8</v>
      </c>
      <c r="E7" s="215" t="s">
        <v>10</v>
      </c>
      <c r="F7" s="216" t="s">
        <v>77</v>
      </c>
      <c r="G7" s="216" t="s">
        <v>77</v>
      </c>
      <c r="H7" s="215" t="s">
        <v>10</v>
      </c>
      <c r="I7" s="216" t="s">
        <v>77</v>
      </c>
    </row>
    <row r="8" spans="1:9" ht="161.25" customHeight="1" x14ac:dyDescent="0.5">
      <c r="A8" s="216"/>
      <c r="B8" s="203"/>
      <c r="C8" s="203"/>
      <c r="D8" s="203"/>
      <c r="E8" s="203" t="s">
        <v>282</v>
      </c>
      <c r="F8" s="204"/>
      <c r="G8" s="204"/>
      <c r="H8" s="203"/>
      <c r="I8" s="204"/>
    </row>
    <row r="9" spans="1:9" ht="46.5" customHeight="1" x14ac:dyDescent="0.5">
      <c r="A9" s="2">
        <v>1</v>
      </c>
      <c r="B9" s="2">
        <v>1</v>
      </c>
      <c r="C9" s="2">
        <v>2</v>
      </c>
      <c r="D9" s="2">
        <v>3</v>
      </c>
      <c r="E9" s="2" t="s">
        <v>290</v>
      </c>
      <c r="F9" s="2">
        <v>5</v>
      </c>
      <c r="G9" s="2">
        <v>6</v>
      </c>
      <c r="H9" s="2" t="s">
        <v>291</v>
      </c>
      <c r="I9" s="2">
        <v>8</v>
      </c>
    </row>
    <row r="10" spans="1:9" ht="45" customHeight="1" x14ac:dyDescent="0.5">
      <c r="A10" s="3"/>
      <c r="B10" s="16" t="s">
        <v>11</v>
      </c>
      <c r="C10" s="61">
        <v>1140.9899999999998</v>
      </c>
      <c r="D10" s="61">
        <v>1375.88</v>
      </c>
      <c r="E10" s="162">
        <v>1.2058650820778449</v>
      </c>
      <c r="F10" s="167">
        <v>70804.533749999988</v>
      </c>
      <c r="G10" s="167">
        <v>54358.251568149986</v>
      </c>
      <c r="H10" s="168">
        <v>0.76772275289716174</v>
      </c>
      <c r="I10" s="167">
        <v>34294.386437859997</v>
      </c>
    </row>
    <row r="11" spans="1:9" ht="45" customHeight="1" x14ac:dyDescent="0.5">
      <c r="A11" s="55">
        <v>79</v>
      </c>
      <c r="B11" s="171" t="s">
        <v>241</v>
      </c>
      <c r="C11" s="62">
        <v>1.03</v>
      </c>
      <c r="D11" s="62">
        <v>4.6700000000000008</v>
      </c>
      <c r="E11" s="163">
        <v>4.5339805825242729</v>
      </c>
      <c r="F11" s="62">
        <v>93.381516480000002</v>
      </c>
      <c r="G11" s="62">
        <v>51.374212539999995</v>
      </c>
      <c r="H11" s="163">
        <v>0.55015397561039903</v>
      </c>
      <c r="I11" s="62">
        <v>40.872386579999997</v>
      </c>
    </row>
    <row r="12" spans="1:9" ht="45" customHeight="1" x14ac:dyDescent="0.5">
      <c r="A12" s="55">
        <v>83</v>
      </c>
      <c r="B12" s="223" t="s">
        <v>245</v>
      </c>
      <c r="C12" s="62">
        <v>15.3</v>
      </c>
      <c r="D12" s="62">
        <v>64.86</v>
      </c>
      <c r="E12" s="163">
        <v>4.2392156862745098</v>
      </c>
      <c r="F12" s="62">
        <v>712.83723775999999</v>
      </c>
      <c r="G12" s="62">
        <v>611.79905438000003</v>
      </c>
      <c r="H12" s="163">
        <v>0.85825911157854273</v>
      </c>
      <c r="I12" s="62">
        <v>151.06894</v>
      </c>
    </row>
    <row r="13" spans="1:9" ht="45" customHeight="1" x14ac:dyDescent="0.5">
      <c r="A13" s="55">
        <v>85</v>
      </c>
      <c r="B13" s="222" t="s">
        <v>247</v>
      </c>
      <c r="C13" s="62">
        <v>0.76</v>
      </c>
      <c r="D13" s="62">
        <v>2.58</v>
      </c>
      <c r="E13" s="163">
        <v>3.3947368421052633</v>
      </c>
      <c r="F13" s="62">
        <v>119.32744005000001</v>
      </c>
      <c r="G13" s="175">
        <v>52.57807202</v>
      </c>
      <c r="H13" s="163">
        <v>0.44062012893236452</v>
      </c>
      <c r="I13" s="62">
        <v>23.9712</v>
      </c>
    </row>
    <row r="14" spans="1:9" ht="45" customHeight="1" x14ac:dyDescent="0.5">
      <c r="A14" s="56">
        <v>62</v>
      </c>
      <c r="B14" s="222" t="s">
        <v>222</v>
      </c>
      <c r="C14" s="62">
        <v>46.09</v>
      </c>
      <c r="D14" s="62">
        <v>154.75</v>
      </c>
      <c r="E14" s="163">
        <v>3.3575612931221519</v>
      </c>
      <c r="F14" s="62">
        <v>1439.7939452000001</v>
      </c>
      <c r="G14" s="61">
        <v>748.70352262999995</v>
      </c>
      <c r="H14" s="163">
        <v>0.52000741156471419</v>
      </c>
      <c r="I14" s="62">
        <v>230.54839453</v>
      </c>
    </row>
    <row r="15" spans="1:9" ht="45" customHeight="1" x14ac:dyDescent="0.5">
      <c r="A15" s="56">
        <v>64</v>
      </c>
      <c r="B15" s="223" t="s">
        <v>224</v>
      </c>
      <c r="C15" s="62">
        <v>41.989999999999995</v>
      </c>
      <c r="D15" s="62">
        <v>124.19999999999999</v>
      </c>
      <c r="E15" s="163">
        <v>2.9578471064539178</v>
      </c>
      <c r="F15" s="62">
        <v>384.16540127000002</v>
      </c>
      <c r="G15" s="62">
        <v>323.6457393</v>
      </c>
      <c r="H15" s="163">
        <v>0.84246456924561652</v>
      </c>
      <c r="I15" s="62">
        <v>251.94977477</v>
      </c>
    </row>
    <row r="16" spans="1:9" ht="45" customHeight="1" x14ac:dyDescent="0.5">
      <c r="A16" s="56">
        <v>25</v>
      </c>
      <c r="B16" s="224" t="s">
        <v>181</v>
      </c>
      <c r="C16" s="62">
        <v>3.8600000000000003</v>
      </c>
      <c r="D16" s="62">
        <v>10.510000000000002</v>
      </c>
      <c r="E16" s="163">
        <v>2.7227979274611402</v>
      </c>
      <c r="F16" s="62">
        <v>315.75800541000001</v>
      </c>
      <c r="G16" s="62">
        <v>261.67844324999999</v>
      </c>
      <c r="H16" s="163">
        <v>0.82873098628242303</v>
      </c>
      <c r="I16" s="62">
        <v>195.02588739000001</v>
      </c>
    </row>
    <row r="17" spans="1:9" ht="45" customHeight="1" x14ac:dyDescent="0.5">
      <c r="A17" s="55">
        <v>9</v>
      </c>
      <c r="B17" s="172" t="s">
        <v>164</v>
      </c>
      <c r="C17" s="62">
        <v>1.65</v>
      </c>
      <c r="D17" s="62">
        <v>4.4000000000000004</v>
      </c>
      <c r="E17" s="163">
        <v>2.666666666666667</v>
      </c>
      <c r="F17" s="62">
        <v>96.896885530000006</v>
      </c>
      <c r="G17" s="62">
        <v>72.982976519999994</v>
      </c>
      <c r="H17" s="163">
        <v>0.75320250099683461</v>
      </c>
      <c r="I17" s="62">
        <v>39.099435999999997</v>
      </c>
    </row>
    <row r="18" spans="1:9" ht="45" customHeight="1" x14ac:dyDescent="0.5">
      <c r="A18" s="56">
        <v>4</v>
      </c>
      <c r="B18" s="223" t="s">
        <v>159</v>
      </c>
      <c r="C18" s="62">
        <v>6.83</v>
      </c>
      <c r="D18" s="62">
        <v>17.59</v>
      </c>
      <c r="E18" s="163">
        <v>2.5754026354319182</v>
      </c>
      <c r="F18" s="62">
        <v>274.02508440999998</v>
      </c>
      <c r="G18" s="62">
        <v>271.78980042999996</v>
      </c>
      <c r="H18" s="163">
        <v>0.99184277605529148</v>
      </c>
      <c r="I18" s="62">
        <v>211.49497233999998</v>
      </c>
    </row>
    <row r="19" spans="1:9" ht="45" customHeight="1" x14ac:dyDescent="0.5">
      <c r="A19" s="56">
        <v>61</v>
      </c>
      <c r="B19" s="224" t="s">
        <v>221</v>
      </c>
      <c r="C19" s="62">
        <v>22.72</v>
      </c>
      <c r="D19" s="62">
        <v>58.390000000000008</v>
      </c>
      <c r="E19" s="163">
        <v>2.5699823943661975</v>
      </c>
      <c r="F19" s="62">
        <v>316.94925209000002</v>
      </c>
      <c r="G19" s="62">
        <v>279.52905147000001</v>
      </c>
      <c r="H19" s="163">
        <v>0.88193630250506394</v>
      </c>
      <c r="I19" s="62">
        <v>263.71421968000004</v>
      </c>
    </row>
    <row r="20" spans="1:9" ht="45" customHeight="1" x14ac:dyDescent="0.5">
      <c r="A20" s="56">
        <v>49</v>
      </c>
      <c r="B20" s="224" t="s">
        <v>208</v>
      </c>
      <c r="C20" s="62">
        <v>55.11</v>
      </c>
      <c r="D20" s="62">
        <v>136.57000000000002</v>
      </c>
      <c r="E20" s="163">
        <v>2.4781346398112869</v>
      </c>
      <c r="F20" s="62">
        <v>3424.1909140399998</v>
      </c>
      <c r="G20" s="62">
        <v>3099.6085202900003</v>
      </c>
      <c r="H20" s="163">
        <v>0.90520902546083681</v>
      </c>
      <c r="I20" s="62">
        <v>2163.2296499999998</v>
      </c>
    </row>
    <row r="21" spans="1:9" ht="45" customHeight="1" x14ac:dyDescent="0.5">
      <c r="A21" s="56">
        <v>33</v>
      </c>
      <c r="B21" s="172" t="s">
        <v>190</v>
      </c>
      <c r="C21" s="62">
        <v>5.17</v>
      </c>
      <c r="D21" s="62">
        <v>11.120000000000001</v>
      </c>
      <c r="E21" s="163">
        <v>2.1508704061895552</v>
      </c>
      <c r="F21" s="62">
        <v>349.40839742000003</v>
      </c>
      <c r="G21" s="62">
        <v>242.91109294</v>
      </c>
      <c r="H21" s="163">
        <v>0.69520679735699975</v>
      </c>
      <c r="I21" s="62">
        <v>129.49800608999999</v>
      </c>
    </row>
    <row r="22" spans="1:9" ht="45" customHeight="1" x14ac:dyDescent="0.5">
      <c r="A22" s="56">
        <v>69</v>
      </c>
      <c r="B22" s="223" t="s">
        <v>230</v>
      </c>
      <c r="C22" s="62">
        <v>13.7</v>
      </c>
      <c r="D22" s="62">
        <v>26.54</v>
      </c>
      <c r="E22" s="163">
        <v>1.9372262773722628</v>
      </c>
      <c r="F22" s="62">
        <v>761.35105135000003</v>
      </c>
      <c r="G22" s="62">
        <v>627.96025832999999</v>
      </c>
      <c r="H22" s="163">
        <v>0.82479725642530299</v>
      </c>
      <c r="I22" s="62">
        <v>467.36347491999999</v>
      </c>
    </row>
    <row r="23" spans="1:9" ht="45" customHeight="1" x14ac:dyDescent="0.5">
      <c r="A23" s="56">
        <v>37</v>
      </c>
      <c r="B23" s="172" t="s">
        <v>194</v>
      </c>
      <c r="C23" s="62">
        <v>19.080000000000002</v>
      </c>
      <c r="D23" s="62">
        <v>36.630000000000003</v>
      </c>
      <c r="E23" s="163">
        <v>1.9198113207547169</v>
      </c>
      <c r="F23" s="62">
        <v>1139.3797388600001</v>
      </c>
      <c r="G23" s="62">
        <v>826.82170717999998</v>
      </c>
      <c r="H23" s="163">
        <v>0.7256770319676491</v>
      </c>
      <c r="I23" s="62">
        <v>620.35010554999997</v>
      </c>
    </row>
    <row r="24" spans="1:9" ht="45" customHeight="1" x14ac:dyDescent="0.5">
      <c r="A24" s="56">
        <v>50</v>
      </c>
      <c r="B24" s="224" t="s">
        <v>209</v>
      </c>
      <c r="C24" s="62">
        <v>8.59</v>
      </c>
      <c r="D24" s="62">
        <v>15.77</v>
      </c>
      <c r="E24" s="163">
        <v>1.8358556461001163</v>
      </c>
      <c r="F24" s="62">
        <v>339.51093687000002</v>
      </c>
      <c r="G24" s="62">
        <v>297.02739343000002</v>
      </c>
      <c r="H24" s="163">
        <v>0.87486840974355085</v>
      </c>
      <c r="I24" s="62">
        <v>216.53268783999999</v>
      </c>
    </row>
    <row r="25" spans="1:9" ht="45" customHeight="1" x14ac:dyDescent="0.5">
      <c r="A25" s="56">
        <v>44</v>
      </c>
      <c r="B25" s="224" t="s">
        <v>202</v>
      </c>
      <c r="C25" s="62">
        <v>5.81</v>
      </c>
      <c r="D25" s="62">
        <v>10.149999999999999</v>
      </c>
      <c r="E25" s="163">
        <v>1.7469879518072289</v>
      </c>
      <c r="F25" s="62">
        <v>383.19464354000002</v>
      </c>
      <c r="G25" s="62">
        <v>383.19464354000002</v>
      </c>
      <c r="H25" s="163">
        <v>1</v>
      </c>
      <c r="I25" s="62">
        <v>383.19464354000002</v>
      </c>
    </row>
    <row r="26" spans="1:9" ht="45" customHeight="1" x14ac:dyDescent="0.5">
      <c r="A26" s="55">
        <v>66</v>
      </c>
      <c r="B26" s="58" t="s">
        <v>227</v>
      </c>
      <c r="C26" s="62">
        <v>26.520000000000003</v>
      </c>
      <c r="D26" s="62">
        <v>42.16</v>
      </c>
      <c r="E26" s="163">
        <v>1.5897435897435894</v>
      </c>
      <c r="F26" s="62">
        <v>2345.9722330200002</v>
      </c>
      <c r="G26" s="62">
        <v>1403.1905546500002</v>
      </c>
      <c r="H26" s="163">
        <v>0.59812752039424399</v>
      </c>
      <c r="I26" s="62">
        <v>797.39201786000001</v>
      </c>
    </row>
    <row r="27" spans="1:9" ht="45" customHeight="1" x14ac:dyDescent="0.5">
      <c r="A27" s="56">
        <v>63</v>
      </c>
      <c r="B27" s="223" t="s">
        <v>223</v>
      </c>
      <c r="C27" s="62">
        <v>22.47</v>
      </c>
      <c r="D27" s="62">
        <v>34.22</v>
      </c>
      <c r="E27" s="163">
        <v>1.522919448153093</v>
      </c>
      <c r="F27" s="62">
        <v>1045.01548637</v>
      </c>
      <c r="G27" s="62">
        <v>1037.6879559900001</v>
      </c>
      <c r="H27" s="163">
        <v>0.99298811311834911</v>
      </c>
      <c r="I27" s="62">
        <v>704.11296425</v>
      </c>
    </row>
    <row r="28" spans="1:9" ht="45" customHeight="1" x14ac:dyDescent="0.5">
      <c r="A28" s="56">
        <v>78</v>
      </c>
      <c r="B28" s="224" t="s">
        <v>240</v>
      </c>
      <c r="C28" s="62">
        <v>6.65</v>
      </c>
      <c r="D28" s="62">
        <v>9.5299999999999994</v>
      </c>
      <c r="E28" s="163">
        <v>1.4330827067669172</v>
      </c>
      <c r="F28" s="62">
        <v>542.11344183000006</v>
      </c>
      <c r="G28" s="62">
        <v>468.92263449000001</v>
      </c>
      <c r="H28" s="163">
        <v>0.86498986800081645</v>
      </c>
      <c r="I28" s="62">
        <v>332.53760795000005</v>
      </c>
    </row>
    <row r="29" spans="1:9" ht="45" customHeight="1" x14ac:dyDescent="0.5">
      <c r="A29" s="56">
        <v>11</v>
      </c>
      <c r="B29" s="222" t="s">
        <v>166</v>
      </c>
      <c r="C29" s="62">
        <v>29.64</v>
      </c>
      <c r="D29" s="62">
        <v>41.970000000000006</v>
      </c>
      <c r="E29" s="163">
        <v>1.4159919028340082</v>
      </c>
      <c r="F29" s="62">
        <v>1339.51906515</v>
      </c>
      <c r="G29" s="62">
        <v>759.31138766000004</v>
      </c>
      <c r="H29" s="163">
        <v>0.56685373684843521</v>
      </c>
      <c r="I29" s="62">
        <v>484.66417551000001</v>
      </c>
    </row>
    <row r="30" spans="1:9" ht="45" customHeight="1" x14ac:dyDescent="0.5">
      <c r="A30" s="55">
        <v>57</v>
      </c>
      <c r="B30" s="58" t="s">
        <v>216</v>
      </c>
      <c r="C30" s="62">
        <v>5.24</v>
      </c>
      <c r="D30" s="62">
        <v>7.2200000000000006</v>
      </c>
      <c r="E30" s="163">
        <v>1.3778625954198473</v>
      </c>
      <c r="F30" s="62">
        <v>265.02536859000003</v>
      </c>
      <c r="G30" s="62">
        <v>169.02183837999999</v>
      </c>
      <c r="H30" s="163">
        <v>0.63775720520355328</v>
      </c>
      <c r="I30" s="62">
        <v>130.65482188999999</v>
      </c>
    </row>
    <row r="31" spans="1:9" ht="45" customHeight="1" x14ac:dyDescent="0.5">
      <c r="A31" s="56">
        <v>3</v>
      </c>
      <c r="B31" s="224" t="s">
        <v>158</v>
      </c>
      <c r="C31" s="62">
        <v>12.94</v>
      </c>
      <c r="D31" s="62">
        <v>17.600000000000001</v>
      </c>
      <c r="E31" s="163">
        <v>1.3601236476043279</v>
      </c>
      <c r="F31" s="62">
        <v>763.68322263000005</v>
      </c>
      <c r="G31" s="62">
        <v>683.18457342999989</v>
      </c>
      <c r="H31" s="163">
        <v>0.89459157041217174</v>
      </c>
      <c r="I31" s="62">
        <v>504.50016196000001</v>
      </c>
    </row>
    <row r="32" spans="1:9" ht="45" customHeight="1" x14ac:dyDescent="0.5">
      <c r="A32" s="56">
        <v>65</v>
      </c>
      <c r="B32" s="222" t="s">
        <v>226</v>
      </c>
      <c r="C32" s="62">
        <v>14.33</v>
      </c>
      <c r="D32" s="62">
        <v>18.75</v>
      </c>
      <c r="E32" s="163">
        <v>1.3084438241451499</v>
      </c>
      <c r="F32" s="62">
        <v>710.34565368999995</v>
      </c>
      <c r="G32" s="62">
        <v>469.37270870000003</v>
      </c>
      <c r="H32" s="163">
        <v>0.66076663700519767</v>
      </c>
      <c r="I32" s="62">
        <v>432.46164926999995</v>
      </c>
    </row>
    <row r="33" spans="1:9" ht="45" customHeight="1" x14ac:dyDescent="0.5">
      <c r="A33" s="55">
        <v>41</v>
      </c>
      <c r="B33" s="171" t="s">
        <v>199</v>
      </c>
      <c r="C33" s="62">
        <v>1.1499999999999999</v>
      </c>
      <c r="D33" s="62">
        <v>1.3900000000000001</v>
      </c>
      <c r="E33" s="163">
        <v>1.2086956521739132</v>
      </c>
      <c r="F33" s="62">
        <v>41.09726757</v>
      </c>
      <c r="G33" s="62">
        <v>31.86535864</v>
      </c>
      <c r="H33" s="163">
        <v>0.77536441043737259</v>
      </c>
      <c r="I33" s="62">
        <v>25.9489318</v>
      </c>
    </row>
    <row r="34" spans="1:9" ht="45" customHeight="1" x14ac:dyDescent="0.5">
      <c r="A34" s="56">
        <v>67</v>
      </c>
      <c r="B34" s="171" t="s">
        <v>228</v>
      </c>
      <c r="C34" s="62">
        <v>52.33</v>
      </c>
      <c r="D34" s="62">
        <v>62.54</v>
      </c>
      <c r="E34" s="163">
        <v>1.1951079686604242</v>
      </c>
      <c r="F34" s="62">
        <v>2961.5693649099999</v>
      </c>
      <c r="G34" s="62">
        <v>2077.6245818699999</v>
      </c>
      <c r="H34" s="163">
        <v>0.70152825271851693</v>
      </c>
      <c r="I34" s="62">
        <v>1995.37180046</v>
      </c>
    </row>
    <row r="35" spans="1:9" ht="45" customHeight="1" x14ac:dyDescent="0.5">
      <c r="A35" s="56">
        <v>24</v>
      </c>
      <c r="B35" s="172" t="s">
        <v>180</v>
      </c>
      <c r="C35" s="62">
        <v>13.7</v>
      </c>
      <c r="D35" s="62">
        <v>16.350000000000001</v>
      </c>
      <c r="E35" s="163">
        <v>1.1934306569343067</v>
      </c>
      <c r="F35" s="62">
        <v>860.29658671000004</v>
      </c>
      <c r="G35" s="62">
        <v>661.19643263</v>
      </c>
      <c r="H35" s="163">
        <v>0.76856800648086809</v>
      </c>
      <c r="I35" s="62">
        <v>434.60128405</v>
      </c>
    </row>
    <row r="36" spans="1:9" ht="45" customHeight="1" x14ac:dyDescent="0.5">
      <c r="A36" s="55">
        <v>81</v>
      </c>
      <c r="B36" s="222" t="s">
        <v>243</v>
      </c>
      <c r="C36" s="62">
        <v>7.91</v>
      </c>
      <c r="D36" s="62">
        <v>9.39</v>
      </c>
      <c r="E36" s="163">
        <v>1.1871049304677623</v>
      </c>
      <c r="F36" s="62">
        <v>706.01065074999997</v>
      </c>
      <c r="G36" s="62">
        <v>319.63610602</v>
      </c>
      <c r="H36" s="163">
        <v>0.45273552981169385</v>
      </c>
      <c r="I36" s="62">
        <v>319.63610602</v>
      </c>
    </row>
    <row r="37" spans="1:9" ht="45" customHeight="1" x14ac:dyDescent="0.5">
      <c r="A37" s="55">
        <v>22</v>
      </c>
      <c r="B37" s="172" t="s">
        <v>178</v>
      </c>
      <c r="C37" s="62">
        <v>6.66</v>
      </c>
      <c r="D37" s="62">
        <v>7.74</v>
      </c>
      <c r="E37" s="163">
        <v>1.1621621621621621</v>
      </c>
      <c r="F37" s="62">
        <v>400.83394056999998</v>
      </c>
      <c r="G37" s="62">
        <v>318.03677963999996</v>
      </c>
      <c r="H37" s="163">
        <v>0.79343774927776944</v>
      </c>
      <c r="I37" s="62">
        <v>207.53487505000001</v>
      </c>
    </row>
    <row r="38" spans="1:9" ht="45" customHeight="1" x14ac:dyDescent="0.5">
      <c r="A38" s="56">
        <v>47</v>
      </c>
      <c r="B38" s="58" t="s">
        <v>206</v>
      </c>
      <c r="C38" s="62">
        <v>13.43</v>
      </c>
      <c r="D38" s="62">
        <v>15.47</v>
      </c>
      <c r="E38" s="163">
        <v>1.1518987341772153</v>
      </c>
      <c r="F38" s="62">
        <v>620.08089784000003</v>
      </c>
      <c r="G38" s="62">
        <v>469.70495708999999</v>
      </c>
      <c r="H38" s="163">
        <v>0.75748980290503698</v>
      </c>
      <c r="I38" s="62">
        <v>347.01123952999995</v>
      </c>
    </row>
    <row r="39" spans="1:9" ht="45" customHeight="1" x14ac:dyDescent="0.5">
      <c r="A39" s="55">
        <v>8</v>
      </c>
      <c r="B39" s="172" t="s">
        <v>163</v>
      </c>
      <c r="C39" s="62">
        <v>6.72</v>
      </c>
      <c r="D39" s="62">
        <v>7.41</v>
      </c>
      <c r="E39" s="163">
        <v>1.1026785714285714</v>
      </c>
      <c r="F39" s="62">
        <v>472.50454502000002</v>
      </c>
      <c r="G39" s="62">
        <v>339.95297903000005</v>
      </c>
      <c r="H39" s="163">
        <v>0.71947028364692367</v>
      </c>
      <c r="I39" s="62">
        <v>153.7681067</v>
      </c>
    </row>
    <row r="40" spans="1:9" ht="45" customHeight="1" x14ac:dyDescent="0.5">
      <c r="A40" s="55">
        <v>30</v>
      </c>
      <c r="B40" s="222" t="s">
        <v>187</v>
      </c>
      <c r="C40" s="62">
        <v>3.99</v>
      </c>
      <c r="D40" s="62">
        <v>4.3</v>
      </c>
      <c r="E40" s="163">
        <v>1.0776942355889723</v>
      </c>
      <c r="F40" s="62">
        <v>251.58094227000001</v>
      </c>
      <c r="G40" s="62">
        <v>138.36632195999999</v>
      </c>
      <c r="H40" s="163">
        <v>0.54998729518829537</v>
      </c>
      <c r="I40" s="62">
        <v>137.03652127000001</v>
      </c>
    </row>
    <row r="41" spans="1:9" ht="45" customHeight="1" x14ac:dyDescent="0.5">
      <c r="A41" s="55">
        <v>80</v>
      </c>
      <c r="B41" s="172" t="s">
        <v>242</v>
      </c>
      <c r="C41" s="62">
        <v>12.27</v>
      </c>
      <c r="D41" s="62">
        <v>12.969999999999999</v>
      </c>
      <c r="E41" s="163">
        <v>1.0570497147514262</v>
      </c>
      <c r="F41" s="62">
        <v>979.26951573999997</v>
      </c>
      <c r="G41" s="62">
        <v>769.51108920999991</v>
      </c>
      <c r="H41" s="163">
        <v>0.78580112710698147</v>
      </c>
      <c r="I41" s="62">
        <v>463.26177620999999</v>
      </c>
    </row>
    <row r="42" spans="1:9" ht="45" customHeight="1" x14ac:dyDescent="0.5">
      <c r="A42" s="55">
        <v>40</v>
      </c>
      <c r="B42" s="224" t="s">
        <v>198</v>
      </c>
      <c r="C42" s="62">
        <v>0.75</v>
      </c>
      <c r="D42" s="62">
        <v>0.76</v>
      </c>
      <c r="E42" s="163">
        <v>1.0133333333333334</v>
      </c>
      <c r="F42" s="62">
        <v>22.977168979999998</v>
      </c>
      <c r="G42" s="62">
        <v>20.906607579999999</v>
      </c>
      <c r="H42" s="163">
        <v>0.90988613950646935</v>
      </c>
      <c r="I42" s="62">
        <v>18.40386603</v>
      </c>
    </row>
    <row r="43" spans="1:9" ht="45" customHeight="1" x14ac:dyDescent="0.5">
      <c r="A43" s="56">
        <v>60</v>
      </c>
      <c r="B43" s="224" t="s">
        <v>220</v>
      </c>
      <c r="C43" s="62">
        <v>42.08</v>
      </c>
      <c r="D43" s="62">
        <v>42.02</v>
      </c>
      <c r="E43" s="163">
        <v>0.99857414448669213</v>
      </c>
      <c r="F43" s="62">
        <v>2531.5033618299999</v>
      </c>
      <c r="G43" s="62">
        <v>2369.2659130400002</v>
      </c>
      <c r="H43" s="163">
        <v>0.93591260780601149</v>
      </c>
      <c r="I43" s="62">
        <v>1521.53940309</v>
      </c>
    </row>
    <row r="44" spans="1:9" ht="45" customHeight="1" x14ac:dyDescent="0.5">
      <c r="A44" s="55">
        <v>16</v>
      </c>
      <c r="B44" s="222" t="s">
        <v>171</v>
      </c>
      <c r="C44" s="62">
        <v>7.1899999999999995</v>
      </c>
      <c r="D44" s="62">
        <v>7.05</v>
      </c>
      <c r="E44" s="163">
        <v>0.98052851182197498</v>
      </c>
      <c r="F44" s="62">
        <v>556.85195496999995</v>
      </c>
      <c r="G44" s="62">
        <v>396.99287031999995</v>
      </c>
      <c r="H44" s="163">
        <v>0.7129235459744192</v>
      </c>
      <c r="I44" s="62">
        <v>149.27944687999999</v>
      </c>
    </row>
    <row r="45" spans="1:9" ht="45" customHeight="1" x14ac:dyDescent="0.5">
      <c r="A45" s="55">
        <v>39</v>
      </c>
      <c r="B45" s="223" t="s">
        <v>197</v>
      </c>
      <c r="C45" s="62">
        <v>0.21</v>
      </c>
      <c r="D45" s="62">
        <v>0.2</v>
      </c>
      <c r="E45" s="163">
        <v>0.95238095238095244</v>
      </c>
      <c r="F45" s="62">
        <v>16.266415200000001</v>
      </c>
      <c r="G45" s="62">
        <v>15.944735870000001</v>
      </c>
      <c r="H45" s="163">
        <v>0.98022432563998485</v>
      </c>
      <c r="I45" s="62">
        <v>15.806873299999999</v>
      </c>
    </row>
    <row r="46" spans="1:9" ht="45" customHeight="1" x14ac:dyDescent="0.5">
      <c r="A46" s="55">
        <v>34</v>
      </c>
      <c r="B46" s="222" t="s">
        <v>191</v>
      </c>
      <c r="C46" s="62">
        <v>0.72</v>
      </c>
      <c r="D46" s="62">
        <v>0.66999999999999993</v>
      </c>
      <c r="E46" s="163">
        <v>0.93055555555555547</v>
      </c>
      <c r="F46" s="62">
        <v>42.055132839999999</v>
      </c>
      <c r="G46" s="62">
        <v>32.150759700000002</v>
      </c>
      <c r="H46" s="163">
        <v>0.76449074176791976</v>
      </c>
      <c r="I46" s="62">
        <v>18.174008329999999</v>
      </c>
    </row>
    <row r="47" spans="1:9" ht="45" customHeight="1" x14ac:dyDescent="0.5">
      <c r="A47" s="55">
        <v>75</v>
      </c>
      <c r="B47" s="171" t="s">
        <v>237</v>
      </c>
      <c r="C47" s="62">
        <v>14.25</v>
      </c>
      <c r="D47" s="62">
        <v>13.26</v>
      </c>
      <c r="E47" s="163">
        <v>0.93052631578947365</v>
      </c>
      <c r="F47" s="62">
        <v>1113.2555131900001</v>
      </c>
      <c r="G47" s="62">
        <v>1006.8602572999998</v>
      </c>
      <c r="H47" s="163">
        <v>0.90442871862801033</v>
      </c>
      <c r="I47" s="62">
        <v>602.09493262000001</v>
      </c>
    </row>
    <row r="48" spans="1:9" ht="45" customHeight="1" x14ac:dyDescent="0.5">
      <c r="A48" s="55">
        <v>84</v>
      </c>
      <c r="B48" s="222" t="s">
        <v>246</v>
      </c>
      <c r="C48" s="62">
        <v>6.18</v>
      </c>
      <c r="D48" s="62">
        <v>5.6499999999999995</v>
      </c>
      <c r="E48" s="163">
        <v>0.91423948220064721</v>
      </c>
      <c r="F48" s="62">
        <v>597.50649116</v>
      </c>
      <c r="G48" s="62">
        <v>320.53547655</v>
      </c>
      <c r="H48" s="163">
        <v>0.53645522064155649</v>
      </c>
      <c r="I48" s="62">
        <v>220.47558038</v>
      </c>
    </row>
    <row r="49" spans="1:9" ht="45" customHeight="1" x14ac:dyDescent="0.5">
      <c r="A49" s="55">
        <v>2</v>
      </c>
      <c r="B49" s="171" t="s">
        <v>157</v>
      </c>
      <c r="C49" s="62">
        <v>2.8</v>
      </c>
      <c r="D49" s="62">
        <v>2.52</v>
      </c>
      <c r="E49" s="163">
        <v>0.9</v>
      </c>
      <c r="F49" s="62">
        <v>139.51673861</v>
      </c>
      <c r="G49" s="62">
        <v>96.04724732999999</v>
      </c>
      <c r="H49" s="163">
        <v>0.68842812903250961</v>
      </c>
      <c r="I49" s="62">
        <v>82.743398909999996</v>
      </c>
    </row>
    <row r="50" spans="1:9" ht="45" customHeight="1" x14ac:dyDescent="0.5">
      <c r="A50" s="55">
        <v>20</v>
      </c>
      <c r="B50" s="172" t="s">
        <v>176</v>
      </c>
      <c r="C50" s="62">
        <v>17.64</v>
      </c>
      <c r="D50" s="62">
        <v>15.65</v>
      </c>
      <c r="E50" s="163">
        <v>0.88718820861678005</v>
      </c>
      <c r="F50" s="62">
        <v>798.13115587000004</v>
      </c>
      <c r="G50" s="62">
        <v>562.14900375999991</v>
      </c>
      <c r="H50" s="163">
        <v>0.70433161219878881</v>
      </c>
      <c r="I50" s="62">
        <v>484.99457787</v>
      </c>
    </row>
    <row r="51" spans="1:9" ht="45" customHeight="1" x14ac:dyDescent="0.5">
      <c r="A51" s="55">
        <v>6</v>
      </c>
      <c r="B51" s="171" t="s">
        <v>161</v>
      </c>
      <c r="C51" s="62">
        <v>2.76</v>
      </c>
      <c r="D51" s="62">
        <v>2.4299999999999997</v>
      </c>
      <c r="E51" s="163">
        <v>0.88043478260869557</v>
      </c>
      <c r="F51" s="62">
        <v>129.52839001999999</v>
      </c>
      <c r="G51" s="62">
        <v>101.61964365999999</v>
      </c>
      <c r="H51" s="163">
        <v>0.78453568089829029</v>
      </c>
      <c r="I51" s="62">
        <v>67.987172700000002</v>
      </c>
    </row>
    <row r="52" spans="1:9" ht="45" customHeight="1" x14ac:dyDescent="0.5">
      <c r="A52" s="55">
        <v>53</v>
      </c>
      <c r="B52" s="172" t="s">
        <v>212</v>
      </c>
      <c r="C52" s="62">
        <v>2.3200000000000003</v>
      </c>
      <c r="D52" s="62">
        <v>2.0200000000000005</v>
      </c>
      <c r="E52" s="163">
        <v>0.87068965517241392</v>
      </c>
      <c r="F52" s="62">
        <v>136.18009544</v>
      </c>
      <c r="G52" s="62">
        <v>136.18009499999999</v>
      </c>
      <c r="H52" s="163">
        <v>0.99999999676898443</v>
      </c>
      <c r="I52" s="62">
        <v>136.18009499999999</v>
      </c>
    </row>
    <row r="53" spans="1:9" ht="45" customHeight="1" x14ac:dyDescent="0.5">
      <c r="A53" s="55">
        <v>28</v>
      </c>
      <c r="B53" s="172" t="s">
        <v>184</v>
      </c>
      <c r="C53" s="62">
        <v>21.41</v>
      </c>
      <c r="D53" s="62">
        <v>18.369999999999997</v>
      </c>
      <c r="E53" s="163">
        <v>0.85801027557216236</v>
      </c>
      <c r="F53" s="62">
        <v>1215.45887399</v>
      </c>
      <c r="G53" s="61">
        <v>634.98564391000002</v>
      </c>
      <c r="H53" s="163">
        <v>0.52242462291260072</v>
      </c>
      <c r="I53" s="62">
        <v>484.46996380999997</v>
      </c>
    </row>
    <row r="54" spans="1:9" ht="45" customHeight="1" x14ac:dyDescent="0.5">
      <c r="A54" s="55">
        <v>56</v>
      </c>
      <c r="B54" s="58" t="s">
        <v>215</v>
      </c>
      <c r="C54" s="62">
        <v>9.07</v>
      </c>
      <c r="D54" s="62">
        <v>7.6800000000000006</v>
      </c>
      <c r="E54" s="163">
        <v>0.84674751929437708</v>
      </c>
      <c r="F54" s="62">
        <v>611.11035017999995</v>
      </c>
      <c r="G54" s="61">
        <v>391.46242320000005</v>
      </c>
      <c r="H54" s="163">
        <v>0.64057567194647658</v>
      </c>
      <c r="I54" s="62">
        <v>296.13472681000002</v>
      </c>
    </row>
    <row r="55" spans="1:9" ht="45" customHeight="1" x14ac:dyDescent="0.5">
      <c r="A55" s="55">
        <v>74</v>
      </c>
      <c r="B55" s="172" t="s">
        <v>235</v>
      </c>
      <c r="C55" s="62">
        <v>14.959999999999999</v>
      </c>
      <c r="D55" s="62">
        <v>12.44</v>
      </c>
      <c r="E55" s="163">
        <v>0.83155080213903743</v>
      </c>
      <c r="F55" s="62">
        <v>985.46739187000003</v>
      </c>
      <c r="G55" s="62">
        <v>729.56743057999995</v>
      </c>
      <c r="H55" s="163">
        <v>0.74032630262437171</v>
      </c>
      <c r="I55" s="62">
        <v>540.49964144</v>
      </c>
    </row>
    <row r="56" spans="1:9" ht="45" customHeight="1" x14ac:dyDescent="0.5">
      <c r="A56" s="56">
        <v>18</v>
      </c>
      <c r="B56" s="171" t="s">
        <v>173</v>
      </c>
      <c r="C56" s="62">
        <v>10.469999999999999</v>
      </c>
      <c r="D56" s="62">
        <v>8.69</v>
      </c>
      <c r="E56" s="163">
        <v>0.82999044890162377</v>
      </c>
      <c r="F56" s="62">
        <v>703.54956033999997</v>
      </c>
      <c r="G56" s="61">
        <v>479.31844447000003</v>
      </c>
      <c r="H56" s="163">
        <v>0.68128596973092104</v>
      </c>
      <c r="I56" s="62">
        <v>353.65580689000001</v>
      </c>
    </row>
    <row r="57" spans="1:9" ht="45" customHeight="1" x14ac:dyDescent="0.5">
      <c r="A57" s="55">
        <v>42</v>
      </c>
      <c r="B57" s="171" t="s">
        <v>200</v>
      </c>
      <c r="C57" s="62">
        <v>2.4499999999999997</v>
      </c>
      <c r="D57" s="62">
        <v>2.0299999999999998</v>
      </c>
      <c r="E57" s="163">
        <v>0.82857142857142863</v>
      </c>
      <c r="F57" s="62">
        <v>122.48759556</v>
      </c>
      <c r="G57" s="61">
        <v>122.48759556</v>
      </c>
      <c r="H57" s="163">
        <v>1</v>
      </c>
      <c r="I57" s="62">
        <v>89.793911479999991</v>
      </c>
    </row>
    <row r="58" spans="1:9" ht="45" customHeight="1" x14ac:dyDescent="0.5">
      <c r="A58" s="55">
        <v>38</v>
      </c>
      <c r="B58" s="172" t="s">
        <v>196</v>
      </c>
      <c r="C58" s="62">
        <v>1.7</v>
      </c>
      <c r="D58" s="62">
        <v>1.38</v>
      </c>
      <c r="E58" s="163">
        <v>0.81176470588235294</v>
      </c>
      <c r="F58" s="62">
        <v>89.529951030000007</v>
      </c>
      <c r="G58" s="62">
        <v>60.419360420000004</v>
      </c>
      <c r="H58" s="163">
        <v>0.67485081500552224</v>
      </c>
      <c r="I58" s="62">
        <v>41.012300000000003</v>
      </c>
    </row>
    <row r="59" spans="1:9" ht="45" customHeight="1" x14ac:dyDescent="0.5">
      <c r="A59" s="55">
        <v>29</v>
      </c>
      <c r="B59" s="58" t="s">
        <v>185</v>
      </c>
      <c r="C59" s="62">
        <v>16.16</v>
      </c>
      <c r="D59" s="62">
        <v>12.98</v>
      </c>
      <c r="E59" s="163">
        <v>0.80321782178217827</v>
      </c>
      <c r="F59" s="62">
        <v>1136.22902187</v>
      </c>
      <c r="G59" s="62">
        <v>859.19879862999994</v>
      </c>
      <c r="H59" s="163">
        <v>0.7561845209832212</v>
      </c>
      <c r="I59" s="62">
        <v>457.57570751999998</v>
      </c>
    </row>
    <row r="60" spans="1:9" ht="45" customHeight="1" x14ac:dyDescent="0.5">
      <c r="A60" s="55">
        <v>55</v>
      </c>
      <c r="B60" s="171" t="s">
        <v>214</v>
      </c>
      <c r="C60" s="62">
        <v>16.78</v>
      </c>
      <c r="D60" s="62">
        <v>13.1</v>
      </c>
      <c r="E60" s="163">
        <v>0.78069129916567337</v>
      </c>
      <c r="F60" s="62">
        <v>816.73485556000003</v>
      </c>
      <c r="G60" s="62">
        <v>637.67045928999994</v>
      </c>
      <c r="H60" s="163">
        <v>0.7807557801029279</v>
      </c>
      <c r="I60" s="62">
        <v>289.97948327</v>
      </c>
    </row>
    <row r="61" spans="1:9" ht="45" customHeight="1" x14ac:dyDescent="0.5">
      <c r="A61" s="55">
        <v>58</v>
      </c>
      <c r="B61" s="172" t="s">
        <v>217</v>
      </c>
      <c r="C61" s="62">
        <v>3.5</v>
      </c>
      <c r="D61" s="62">
        <v>2.69</v>
      </c>
      <c r="E61" s="163">
        <v>0.76857142857142857</v>
      </c>
      <c r="F61" s="62">
        <v>93.259156390000001</v>
      </c>
      <c r="G61" s="62">
        <v>79.160708420000006</v>
      </c>
      <c r="H61" s="163">
        <v>0.84882505358463933</v>
      </c>
      <c r="I61" s="62">
        <v>72.461265800000007</v>
      </c>
    </row>
    <row r="62" spans="1:9" ht="45" customHeight="1" x14ac:dyDescent="0.5">
      <c r="A62" s="55">
        <v>1</v>
      </c>
      <c r="B62" s="172" t="s">
        <v>156</v>
      </c>
      <c r="C62" s="62">
        <v>6.42</v>
      </c>
      <c r="D62" s="62">
        <v>4.87</v>
      </c>
      <c r="E62" s="163">
        <v>0.75856697819314645</v>
      </c>
      <c r="F62" s="62">
        <v>392.15555339000002</v>
      </c>
      <c r="G62" s="62">
        <v>387.82089020000001</v>
      </c>
      <c r="H62" s="163">
        <v>0.98894657195970093</v>
      </c>
      <c r="I62" s="62">
        <v>251.41566501</v>
      </c>
    </row>
    <row r="63" spans="1:9" ht="45" customHeight="1" x14ac:dyDescent="0.5">
      <c r="A63" s="55">
        <v>26</v>
      </c>
      <c r="B63" s="172" t="s">
        <v>182</v>
      </c>
      <c r="C63" s="62">
        <v>5.85</v>
      </c>
      <c r="D63" s="62">
        <v>4.3999999999999995</v>
      </c>
      <c r="E63" s="163">
        <v>0.75213675213675213</v>
      </c>
      <c r="F63" s="62">
        <v>286.22737853000001</v>
      </c>
      <c r="G63" s="62">
        <v>218.55974767999999</v>
      </c>
      <c r="H63" s="163">
        <v>0.76358784684565861</v>
      </c>
      <c r="I63" s="62">
        <v>160.90358677</v>
      </c>
    </row>
    <row r="64" spans="1:9" ht="45" customHeight="1" x14ac:dyDescent="0.5">
      <c r="A64" s="56">
        <v>68</v>
      </c>
      <c r="B64" s="172" t="s">
        <v>229</v>
      </c>
      <c r="C64" s="62">
        <v>37.47</v>
      </c>
      <c r="D64" s="62">
        <v>27.589999999999996</v>
      </c>
      <c r="E64" s="163">
        <v>0.73632239124633037</v>
      </c>
      <c r="F64" s="62">
        <v>2439.69827764</v>
      </c>
      <c r="G64" s="62">
        <v>1505.34249757</v>
      </c>
      <c r="H64" s="163">
        <v>0.61701994519837389</v>
      </c>
      <c r="I64" s="62">
        <v>1159.1918875900001</v>
      </c>
    </row>
    <row r="65" spans="1:9" ht="45" customHeight="1" x14ac:dyDescent="0.5">
      <c r="A65" s="55">
        <v>46</v>
      </c>
      <c r="B65" s="222" t="s">
        <v>205</v>
      </c>
      <c r="C65" s="62">
        <v>25.15</v>
      </c>
      <c r="D65" s="62">
        <v>16.850000000000001</v>
      </c>
      <c r="E65" s="163">
        <v>0.66998011928429435</v>
      </c>
      <c r="F65" s="62">
        <v>1943.5360149200001</v>
      </c>
      <c r="G65" s="62">
        <v>1341.96448022</v>
      </c>
      <c r="H65" s="163">
        <v>0.69047574622651797</v>
      </c>
      <c r="I65" s="62">
        <v>669.97248671</v>
      </c>
    </row>
    <row r="66" spans="1:9" ht="45" customHeight="1" x14ac:dyDescent="0.5">
      <c r="A66" s="55">
        <v>23</v>
      </c>
      <c r="B66" s="58" t="s">
        <v>179</v>
      </c>
      <c r="C66" s="62">
        <v>24.3</v>
      </c>
      <c r="D66" s="62">
        <v>15.819999999999999</v>
      </c>
      <c r="E66" s="163">
        <v>0.65102880658436202</v>
      </c>
      <c r="F66" s="62">
        <v>1338.9086546799999</v>
      </c>
      <c r="G66" s="62">
        <v>728.94365407999999</v>
      </c>
      <c r="H66" s="163">
        <v>0.54443120636502118</v>
      </c>
      <c r="I66" s="62">
        <v>442.88099748000002</v>
      </c>
    </row>
    <row r="67" spans="1:9" ht="45" customHeight="1" x14ac:dyDescent="0.5">
      <c r="A67" s="55">
        <v>15</v>
      </c>
      <c r="B67" s="171" t="s">
        <v>170</v>
      </c>
      <c r="C67" s="62">
        <v>3.19</v>
      </c>
      <c r="D67" s="62">
        <v>2.06</v>
      </c>
      <c r="E67" s="163">
        <v>0.64576802507836994</v>
      </c>
      <c r="F67" s="62">
        <v>135.48539210000001</v>
      </c>
      <c r="G67" s="62">
        <v>100.93383263000001</v>
      </c>
      <c r="H67" s="163">
        <v>0.74497944808324468</v>
      </c>
      <c r="I67" s="62">
        <v>92.314470390000011</v>
      </c>
    </row>
    <row r="68" spans="1:9" ht="45" customHeight="1" x14ac:dyDescent="0.5">
      <c r="A68" s="55">
        <v>71</v>
      </c>
      <c r="B68" s="58" t="s">
        <v>232</v>
      </c>
      <c r="C68" s="62">
        <v>1.1299999999999999</v>
      </c>
      <c r="D68" s="62">
        <v>0.71</v>
      </c>
      <c r="E68" s="163">
        <v>0.62831858407079644</v>
      </c>
      <c r="F68" s="62">
        <v>57.30451334</v>
      </c>
      <c r="G68" s="62">
        <v>38.570837900000001</v>
      </c>
      <c r="H68" s="163">
        <v>0.67308551546631112</v>
      </c>
      <c r="I68" s="62">
        <v>38.570837900000001</v>
      </c>
    </row>
    <row r="69" spans="1:9" ht="45" customHeight="1" x14ac:dyDescent="0.5">
      <c r="A69" s="55">
        <v>70</v>
      </c>
      <c r="B69" s="58" t="s">
        <v>231</v>
      </c>
      <c r="C69" s="62">
        <v>7.58</v>
      </c>
      <c r="D69" s="62">
        <v>4.4799999999999995</v>
      </c>
      <c r="E69" s="163">
        <v>0.59102902374670174</v>
      </c>
      <c r="F69" s="62">
        <v>494.32034848000001</v>
      </c>
      <c r="G69" s="62">
        <v>300.48182536000002</v>
      </c>
      <c r="H69" s="163">
        <v>0.60786861452084728</v>
      </c>
      <c r="I69" s="62">
        <v>104.64286611999999</v>
      </c>
    </row>
    <row r="70" spans="1:9" ht="45" customHeight="1" x14ac:dyDescent="0.5">
      <c r="A70" s="55">
        <v>17</v>
      </c>
      <c r="B70" s="222" t="s">
        <v>172</v>
      </c>
      <c r="C70" s="62">
        <v>21.95</v>
      </c>
      <c r="D70" s="62">
        <v>12.14</v>
      </c>
      <c r="E70" s="163">
        <v>0.55307517084282465</v>
      </c>
      <c r="F70" s="62">
        <v>870.55481814999996</v>
      </c>
      <c r="G70" s="62">
        <v>621.64415399999996</v>
      </c>
      <c r="H70" s="163">
        <v>0.7140781270053097</v>
      </c>
      <c r="I70" s="62">
        <v>381.25797924</v>
      </c>
    </row>
    <row r="71" spans="1:9" ht="45" customHeight="1" x14ac:dyDescent="0.5">
      <c r="A71" s="55">
        <v>54</v>
      </c>
      <c r="B71" s="58" t="s">
        <v>213</v>
      </c>
      <c r="C71" s="62">
        <v>37.49</v>
      </c>
      <c r="D71" s="62">
        <v>18.82</v>
      </c>
      <c r="E71" s="163">
        <v>0.50200053347559348</v>
      </c>
      <c r="F71" s="62">
        <v>1963.51979209</v>
      </c>
      <c r="G71" s="62">
        <v>1523.0370863399999</v>
      </c>
      <c r="H71" s="163">
        <v>0.77566678598072913</v>
      </c>
      <c r="I71" s="62">
        <v>849.07690866999997</v>
      </c>
    </row>
    <row r="72" spans="1:9" ht="45" customHeight="1" x14ac:dyDescent="0.5">
      <c r="A72" s="55">
        <v>14</v>
      </c>
      <c r="B72" s="58" t="s">
        <v>169</v>
      </c>
      <c r="C72" s="62">
        <v>3.35</v>
      </c>
      <c r="D72" s="62">
        <v>1.5599999999999998</v>
      </c>
      <c r="E72" s="163">
        <v>0.4656716417910447</v>
      </c>
      <c r="F72" s="62">
        <v>166.88221655000001</v>
      </c>
      <c r="G72" s="62">
        <v>111.48748526999999</v>
      </c>
      <c r="H72" s="163">
        <v>0.66806090891414394</v>
      </c>
      <c r="I72" s="62">
        <v>63.373618</v>
      </c>
    </row>
    <row r="73" spans="1:9" ht="45" customHeight="1" x14ac:dyDescent="0.5">
      <c r="A73" s="55">
        <v>31</v>
      </c>
      <c r="B73" s="58" t="s">
        <v>188</v>
      </c>
      <c r="C73" s="62">
        <v>21.04</v>
      </c>
      <c r="D73" s="62">
        <v>9.77</v>
      </c>
      <c r="E73" s="163">
        <v>0.46435361216730037</v>
      </c>
      <c r="F73" s="62">
        <v>1033.06707188</v>
      </c>
      <c r="G73" s="62">
        <v>831.45033475000002</v>
      </c>
      <c r="H73" s="163">
        <v>0.80483674040341546</v>
      </c>
      <c r="I73" s="62">
        <v>406.35560493999998</v>
      </c>
    </row>
    <row r="74" spans="1:9" ht="45" customHeight="1" x14ac:dyDescent="0.5">
      <c r="A74" s="55">
        <v>13</v>
      </c>
      <c r="B74" s="171" t="s">
        <v>168</v>
      </c>
      <c r="C74" s="62">
        <v>8.26</v>
      </c>
      <c r="D74" s="62">
        <v>3.78</v>
      </c>
      <c r="E74" s="163">
        <v>0.4576271186440678</v>
      </c>
      <c r="F74" s="62">
        <v>395.15653271000002</v>
      </c>
      <c r="G74" s="62">
        <v>276.72862334000001</v>
      </c>
      <c r="H74" s="163">
        <v>0.70030127413605825</v>
      </c>
      <c r="I74" s="62">
        <v>119.97312531</v>
      </c>
    </row>
    <row r="75" spans="1:9" ht="45" customHeight="1" x14ac:dyDescent="0.5">
      <c r="A75" s="55">
        <v>48</v>
      </c>
      <c r="B75" s="222" t="s">
        <v>207</v>
      </c>
      <c r="C75" s="62">
        <v>8.17</v>
      </c>
      <c r="D75" s="62">
        <v>3.5999999999999996</v>
      </c>
      <c r="E75" s="163">
        <v>0.44063647490820068</v>
      </c>
      <c r="F75" s="62">
        <v>423.50230324</v>
      </c>
      <c r="G75" s="62">
        <v>383.41927685000002</v>
      </c>
      <c r="H75" s="163">
        <v>0.90535346305475739</v>
      </c>
      <c r="I75" s="62">
        <v>173.62696220999999</v>
      </c>
    </row>
    <row r="76" spans="1:9" ht="45" customHeight="1" x14ac:dyDescent="0.5">
      <c r="A76" s="55">
        <v>59</v>
      </c>
      <c r="B76" s="171" t="s">
        <v>219</v>
      </c>
      <c r="C76" s="62">
        <v>6.9399999999999995</v>
      </c>
      <c r="D76" s="62">
        <v>2.9200000000000004</v>
      </c>
      <c r="E76" s="163">
        <v>0.42074927953890501</v>
      </c>
      <c r="F76" s="62">
        <v>302.91352108000001</v>
      </c>
      <c r="G76" s="62">
        <v>266.47245212000001</v>
      </c>
      <c r="H76" s="163">
        <v>0.87969811043734869</v>
      </c>
      <c r="I76" s="62">
        <v>141.00301145</v>
      </c>
    </row>
    <row r="77" spans="1:9" ht="45" customHeight="1" x14ac:dyDescent="0.5">
      <c r="A77" s="55">
        <v>43</v>
      </c>
      <c r="B77" s="58" t="s">
        <v>201</v>
      </c>
      <c r="C77" s="62">
        <v>4</v>
      </c>
      <c r="D77" s="62">
        <v>1.6</v>
      </c>
      <c r="E77" s="163">
        <v>0.4</v>
      </c>
      <c r="F77" s="62">
        <v>180.04990950999999</v>
      </c>
      <c r="G77" s="62">
        <v>123.58780688</v>
      </c>
      <c r="H77" s="163">
        <v>0.68640860312754515</v>
      </c>
      <c r="I77" s="62">
        <v>46.873027960000002</v>
      </c>
    </row>
    <row r="78" spans="1:9" ht="45" customHeight="1" x14ac:dyDescent="0.5">
      <c r="A78" s="56">
        <v>19</v>
      </c>
      <c r="B78" s="172" t="s">
        <v>175</v>
      </c>
      <c r="C78" s="62">
        <v>44.25</v>
      </c>
      <c r="D78" s="62">
        <v>16.18</v>
      </c>
      <c r="E78" s="163">
        <v>0.36564971751412428</v>
      </c>
      <c r="F78" s="62">
        <v>3826.7926866799999</v>
      </c>
      <c r="G78" s="62">
        <v>2902.2749928799994</v>
      </c>
      <c r="H78" s="163">
        <v>0.75840925561032113</v>
      </c>
      <c r="I78" s="62">
        <v>1544.4139391799999</v>
      </c>
    </row>
    <row r="79" spans="1:9" ht="45" customHeight="1" x14ac:dyDescent="0.5">
      <c r="A79" s="55">
        <v>73</v>
      </c>
      <c r="B79" s="58" t="s">
        <v>234</v>
      </c>
      <c r="C79" s="62">
        <v>2.1100000000000003</v>
      </c>
      <c r="D79" s="62">
        <v>0.77</v>
      </c>
      <c r="E79" s="163">
        <v>0.36492890995260657</v>
      </c>
      <c r="F79" s="62">
        <v>130.55657194</v>
      </c>
      <c r="G79" s="62">
        <v>117.74723534</v>
      </c>
      <c r="H79" s="163">
        <v>0.90188669624469919</v>
      </c>
      <c r="I79" s="62">
        <v>65.931816949999998</v>
      </c>
    </row>
    <row r="80" spans="1:9" ht="45" customHeight="1" x14ac:dyDescent="0.5">
      <c r="A80" s="55">
        <v>82</v>
      </c>
      <c r="B80" s="224" t="s">
        <v>244</v>
      </c>
      <c r="C80" s="62">
        <v>109.79</v>
      </c>
      <c r="D80" s="62">
        <v>39.72</v>
      </c>
      <c r="E80" s="163">
        <v>0.36178158302213315</v>
      </c>
      <c r="F80" s="62">
        <v>13158.501304109999</v>
      </c>
      <c r="G80" s="62">
        <v>12279.465522460001</v>
      </c>
      <c r="H80" s="163">
        <v>0.93319636018309815</v>
      </c>
      <c r="I80" s="62">
        <v>7360.2235257800003</v>
      </c>
    </row>
    <row r="81" spans="1:9" ht="45" customHeight="1" x14ac:dyDescent="0.5">
      <c r="A81" s="55">
        <v>7</v>
      </c>
      <c r="B81" s="58" t="s">
        <v>162</v>
      </c>
      <c r="C81" s="62">
        <v>6.8999999999999995</v>
      </c>
      <c r="D81" s="62">
        <v>2.35</v>
      </c>
      <c r="E81" s="163">
        <v>0.34057971014492755</v>
      </c>
      <c r="F81" s="62">
        <v>489.85728167000002</v>
      </c>
      <c r="G81" s="62">
        <v>295.70521925000003</v>
      </c>
      <c r="H81" s="163">
        <v>0.60365586123757253</v>
      </c>
      <c r="I81" s="62">
        <v>109.42878954</v>
      </c>
    </row>
    <row r="82" spans="1:9" ht="45" customHeight="1" x14ac:dyDescent="0.5">
      <c r="A82" s="55">
        <v>51</v>
      </c>
      <c r="B82" s="222" t="s">
        <v>210</v>
      </c>
      <c r="C82" s="62">
        <v>12</v>
      </c>
      <c r="D82" s="62">
        <v>4.08</v>
      </c>
      <c r="E82" s="163">
        <v>0.34</v>
      </c>
      <c r="F82" s="62">
        <v>612.72043330999998</v>
      </c>
      <c r="G82" s="62">
        <v>395.93878332000003</v>
      </c>
      <c r="H82" s="163">
        <v>0.64619810568595581</v>
      </c>
      <c r="I82" s="62">
        <v>193.66459432000002</v>
      </c>
    </row>
    <row r="83" spans="1:9" ht="45" customHeight="1" x14ac:dyDescent="0.5">
      <c r="A83" s="55">
        <v>12</v>
      </c>
      <c r="B83" s="58" t="s">
        <v>167</v>
      </c>
      <c r="C83" s="62">
        <v>6.03</v>
      </c>
      <c r="D83" s="62">
        <v>1.95</v>
      </c>
      <c r="E83" s="163">
        <v>0.3233830845771144</v>
      </c>
      <c r="F83" s="62">
        <v>275.51302668</v>
      </c>
      <c r="G83" s="62">
        <v>153.81501108</v>
      </c>
      <c r="H83" s="163">
        <v>0.55828580206717948</v>
      </c>
      <c r="I83" s="62">
        <v>68.147032100000004</v>
      </c>
    </row>
    <row r="84" spans="1:9" ht="45" customHeight="1" x14ac:dyDescent="0.5">
      <c r="A84" s="55">
        <v>35</v>
      </c>
      <c r="B84" s="224" t="s">
        <v>192</v>
      </c>
      <c r="C84" s="62">
        <v>0.92999999999999994</v>
      </c>
      <c r="D84" s="62">
        <v>0.27999999999999997</v>
      </c>
      <c r="E84" s="163">
        <v>0.30107526881720431</v>
      </c>
      <c r="F84" s="62">
        <v>35.355240729999998</v>
      </c>
      <c r="G84" s="61">
        <v>35.355240729999998</v>
      </c>
      <c r="H84" s="163">
        <v>1</v>
      </c>
      <c r="I84" s="62">
        <v>12.63798854</v>
      </c>
    </row>
    <row r="85" spans="1:9" ht="45" customHeight="1" x14ac:dyDescent="0.5">
      <c r="A85" s="55">
        <v>77</v>
      </c>
      <c r="B85" s="58" t="s">
        <v>239</v>
      </c>
      <c r="C85" s="62">
        <v>6.92</v>
      </c>
      <c r="D85" s="62">
        <v>1.9700000000000002</v>
      </c>
      <c r="E85" s="163">
        <v>0.28468208092485553</v>
      </c>
      <c r="F85" s="62">
        <v>536.45321471</v>
      </c>
      <c r="G85" s="62">
        <v>229.79421072999997</v>
      </c>
      <c r="H85" s="163">
        <v>0.4283583440808047</v>
      </c>
      <c r="I85" s="62">
        <v>80.232124060000004</v>
      </c>
    </row>
    <row r="86" spans="1:9" ht="45" customHeight="1" x14ac:dyDescent="0.5">
      <c r="A86" s="55">
        <v>76</v>
      </c>
      <c r="B86" s="222" t="s">
        <v>238</v>
      </c>
      <c r="C86" s="62">
        <v>8.42</v>
      </c>
      <c r="D86" s="62">
        <v>2.3200000000000003</v>
      </c>
      <c r="E86" s="163">
        <v>0.27553444180522568</v>
      </c>
      <c r="F86" s="62">
        <v>555.96459330000005</v>
      </c>
      <c r="G86" s="62">
        <v>178.86804855</v>
      </c>
      <c r="H86" s="163">
        <v>0.32172561113704284</v>
      </c>
      <c r="I86" s="62">
        <v>27.362145309999999</v>
      </c>
    </row>
    <row r="87" spans="1:9" ht="45" customHeight="1" x14ac:dyDescent="0.5">
      <c r="A87" s="56">
        <v>10</v>
      </c>
      <c r="B87" s="58" t="s">
        <v>165</v>
      </c>
      <c r="C87" s="62">
        <v>12.030000000000001</v>
      </c>
      <c r="D87" s="62">
        <v>3.11</v>
      </c>
      <c r="E87" s="163">
        <v>0.25852036575228593</v>
      </c>
      <c r="F87" s="62">
        <v>640.66801176000001</v>
      </c>
      <c r="G87" s="62">
        <v>417.57092264000005</v>
      </c>
      <c r="H87" s="163">
        <v>0.65177426525928361</v>
      </c>
      <c r="I87" s="62">
        <v>332.20761788999999</v>
      </c>
    </row>
    <row r="88" spans="1:9" ht="45" customHeight="1" x14ac:dyDescent="0.5">
      <c r="A88" s="55">
        <v>52</v>
      </c>
      <c r="B88" s="58" t="s">
        <v>211</v>
      </c>
      <c r="C88" s="62">
        <v>8.4499999999999993</v>
      </c>
      <c r="D88" s="62">
        <v>2.13</v>
      </c>
      <c r="E88" s="163">
        <v>0.25207100591715975</v>
      </c>
      <c r="F88" s="62">
        <v>540.99256330000003</v>
      </c>
      <c r="G88" s="62">
        <v>307.10425319000001</v>
      </c>
      <c r="H88" s="163">
        <v>0.56766816038411894</v>
      </c>
      <c r="I88" s="62">
        <v>83.934881599999997</v>
      </c>
    </row>
    <row r="89" spans="1:9" ht="45" customHeight="1" x14ac:dyDescent="0.5">
      <c r="A89" s="56">
        <v>45</v>
      </c>
      <c r="B89" s="224" t="s">
        <v>204</v>
      </c>
      <c r="C89" s="62">
        <v>16.5</v>
      </c>
      <c r="D89" s="62">
        <v>3.87</v>
      </c>
      <c r="E89" s="163">
        <v>0.23454545454545456</v>
      </c>
      <c r="F89" s="62">
        <v>805.81835775000002</v>
      </c>
      <c r="G89" s="62">
        <v>705.05769028999998</v>
      </c>
      <c r="H89" s="163">
        <v>0.87495858528050507</v>
      </c>
      <c r="I89" s="62">
        <v>411.68106153999997</v>
      </c>
    </row>
    <row r="90" spans="1:9" ht="45" customHeight="1" x14ac:dyDescent="0.5">
      <c r="A90" s="55">
        <v>72</v>
      </c>
      <c r="B90" s="223" t="s">
        <v>233</v>
      </c>
      <c r="C90" s="62">
        <v>0.13</v>
      </c>
      <c r="D90" s="62">
        <v>0.03</v>
      </c>
      <c r="E90" s="163">
        <v>0.23076923076923075</v>
      </c>
      <c r="F90" s="62">
        <v>65.839673099999999</v>
      </c>
      <c r="G90" s="61">
        <v>16.375854619999998</v>
      </c>
      <c r="H90" s="163">
        <v>0.2487232066770392</v>
      </c>
      <c r="I90" s="62">
        <v>1.1760349999999999</v>
      </c>
    </row>
    <row r="91" spans="1:9" ht="45" customHeight="1" x14ac:dyDescent="0.5">
      <c r="A91" s="55">
        <v>27</v>
      </c>
      <c r="B91" s="224" t="s">
        <v>183</v>
      </c>
      <c r="C91" s="62">
        <v>4.78</v>
      </c>
      <c r="D91" s="62">
        <v>0.89999999999999991</v>
      </c>
      <c r="E91" s="163">
        <v>0.18828451882845185</v>
      </c>
      <c r="F91" s="62">
        <v>223.53068271999999</v>
      </c>
      <c r="G91" s="62">
        <v>183.24636057000004</v>
      </c>
      <c r="H91" s="163">
        <v>0.81978168876054891</v>
      </c>
      <c r="I91" s="62">
        <v>89.708991370000007</v>
      </c>
    </row>
    <row r="92" spans="1:9" ht="45" customHeight="1" x14ac:dyDescent="0.5">
      <c r="A92" s="55">
        <v>36</v>
      </c>
      <c r="B92" s="224" t="s">
        <v>193</v>
      </c>
      <c r="C92" s="62">
        <v>1.39</v>
      </c>
      <c r="D92" s="62">
        <v>0.22000000000000003</v>
      </c>
      <c r="E92" s="163">
        <v>0.15827338129496407</v>
      </c>
      <c r="F92" s="62">
        <v>170.00000211</v>
      </c>
      <c r="G92" s="62">
        <v>58.373015080000002</v>
      </c>
      <c r="H92" s="163">
        <v>0.34337067267934052</v>
      </c>
      <c r="I92" s="62">
        <v>10.532877790000001</v>
      </c>
    </row>
    <row r="93" spans="1:9" ht="40.5" customHeight="1" x14ac:dyDescent="0.5">
      <c r="G93" s="175"/>
    </row>
    <row r="94" spans="1:9" ht="38.25" x14ac:dyDescent="0.5">
      <c r="B94" s="174" t="s">
        <v>280</v>
      </c>
      <c r="C94" s="174"/>
      <c r="D94" s="174"/>
      <c r="E94" s="174"/>
      <c r="F94" s="174"/>
      <c r="G94" s="174"/>
      <c r="H94" s="174"/>
      <c r="I94" s="174"/>
    </row>
    <row r="95" spans="1:9" s="178" customFormat="1" ht="45" customHeight="1" x14ac:dyDescent="0.5">
      <c r="A95" s="173"/>
      <c r="B95" s="174" t="s">
        <v>269</v>
      </c>
      <c r="C95" s="174"/>
      <c r="D95" s="174"/>
      <c r="E95" s="174"/>
      <c r="F95" s="174"/>
      <c r="G95" s="174"/>
      <c r="H95" s="174"/>
      <c r="I95" s="174"/>
    </row>
    <row r="96" spans="1:9" s="178" customFormat="1" ht="45" customHeight="1" x14ac:dyDescent="0.5">
      <c r="A96" s="173"/>
      <c r="B96" s="179" t="s">
        <v>270</v>
      </c>
      <c r="C96" s="175">
        <v>0.83</v>
      </c>
      <c r="D96" s="175">
        <v>4.6199999999999992</v>
      </c>
      <c r="E96" s="177">
        <v>4.4096385542168681</v>
      </c>
      <c r="F96" s="175"/>
      <c r="G96" s="175"/>
      <c r="H96" s="175"/>
      <c r="I96" s="175"/>
    </row>
    <row r="97" spans="1:22" s="178" customFormat="1" ht="45" customHeight="1" x14ac:dyDescent="0.5">
      <c r="A97" s="173"/>
      <c r="B97" s="179" t="s">
        <v>271</v>
      </c>
      <c r="C97" s="175">
        <v>0.2</v>
      </c>
      <c r="D97" s="175">
        <v>1.21</v>
      </c>
      <c r="E97" s="177">
        <v>2.9499999999999997</v>
      </c>
      <c r="F97" s="175"/>
      <c r="G97" s="175"/>
      <c r="H97" s="175"/>
      <c r="I97" s="175"/>
    </row>
    <row r="99" spans="1:22" ht="38.25" x14ac:dyDescent="0.5">
      <c r="B99" s="174" t="s">
        <v>280</v>
      </c>
      <c r="C99"/>
      <c r="D99"/>
      <c r="E99"/>
      <c r="F99"/>
      <c r="G99"/>
      <c r="H99"/>
      <c r="I99"/>
      <c r="J99" s="175"/>
      <c r="K99" s="175"/>
      <c r="L99" s="175"/>
      <c r="M99" s="174"/>
      <c r="N99" s="174"/>
      <c r="O99" s="174"/>
      <c r="P99" s="174"/>
      <c r="Q99" s="174"/>
      <c r="R99" s="174"/>
      <c r="S99" s="174"/>
      <c r="T99" s="174"/>
      <c r="U99" s="174"/>
      <c r="V99" s="174"/>
    </row>
    <row r="100" spans="1:22" ht="38.25" x14ac:dyDescent="0.5">
      <c r="A100" s="173">
        <v>83</v>
      </c>
      <c r="B100" s="174" t="s">
        <v>269</v>
      </c>
      <c r="C100" s="178"/>
      <c r="D100" s="178"/>
      <c r="E100" s="178"/>
      <c r="F100" s="178"/>
      <c r="G100" s="178"/>
      <c r="H100" s="178"/>
      <c r="I100" s="178"/>
      <c r="M100" s="231"/>
      <c r="N100" s="231"/>
      <c r="O100" s="239"/>
      <c r="P100" s="231"/>
      <c r="Q100" s="240"/>
      <c r="R100" s="231"/>
      <c r="S100" s="231"/>
      <c r="T100" s="239"/>
      <c r="U100" s="231"/>
      <c r="V100" s="240"/>
    </row>
    <row r="101" spans="1:22" ht="38.25" x14ac:dyDescent="0.5">
      <c r="A101" s="173">
        <v>84</v>
      </c>
      <c r="B101" s="179" t="s">
        <v>270</v>
      </c>
      <c r="C101" s="178"/>
      <c r="D101" s="178"/>
      <c r="E101" s="178"/>
      <c r="F101" s="178"/>
      <c r="G101" s="178"/>
      <c r="H101" s="178"/>
      <c r="I101" s="178"/>
      <c r="M101" s="231">
        <v>0.83</v>
      </c>
      <c r="N101" s="231">
        <v>0.1</v>
      </c>
      <c r="O101" s="17">
        <v>4.5199999999999996</v>
      </c>
      <c r="P101" s="231">
        <v>4.6199999999999992</v>
      </c>
      <c r="Q101" s="241">
        <v>4.4096385542168681</v>
      </c>
      <c r="R101" s="231">
        <v>0.05</v>
      </c>
      <c r="S101" s="231">
        <v>0.05</v>
      </c>
      <c r="T101" s="17">
        <v>0.26</v>
      </c>
      <c r="U101" s="231">
        <v>0.31</v>
      </c>
      <c r="V101" s="241">
        <v>4.6199999999999992</v>
      </c>
    </row>
    <row r="102" spans="1:22" ht="38.25" x14ac:dyDescent="0.5">
      <c r="A102" s="173">
        <v>85</v>
      </c>
      <c r="B102" s="179" t="s">
        <v>271</v>
      </c>
      <c r="C102" s="178"/>
      <c r="D102" s="178"/>
      <c r="E102" s="178"/>
      <c r="F102" s="178"/>
      <c r="G102" s="178"/>
      <c r="H102" s="178"/>
      <c r="I102" s="178"/>
      <c r="M102" s="231">
        <v>0.2</v>
      </c>
      <c r="N102" s="231">
        <v>0.03</v>
      </c>
      <c r="O102" s="17">
        <v>1.18</v>
      </c>
      <c r="P102" s="231">
        <v>1.21</v>
      </c>
      <c r="Q102" s="241">
        <v>2.9499999999999997</v>
      </c>
      <c r="R102" s="231">
        <v>1.0999999999999999E-2</v>
      </c>
      <c r="S102" s="231">
        <v>0.01</v>
      </c>
      <c r="T102" s="17">
        <v>0.03</v>
      </c>
      <c r="U102" s="231">
        <v>0.04</v>
      </c>
      <c r="V102" s="241">
        <v>3.6363636363636367</v>
      </c>
    </row>
  </sheetData>
  <autoFilter ref="A10:I10" xr:uid="{00000000-0009-0000-0000-000008000000}"/>
  <sortState xmlns:xlrd2="http://schemas.microsoft.com/office/spreadsheetml/2017/richdata2" ref="A11:K92">
    <sortCondition descending="1" ref="E11"/>
  </sortState>
  <mergeCells count="9">
    <mergeCell ref="I5:I6"/>
    <mergeCell ref="C5:E5"/>
    <mergeCell ref="D6:E6"/>
    <mergeCell ref="C4:E4"/>
    <mergeCell ref="A4:A7"/>
    <mergeCell ref="B4:B7"/>
    <mergeCell ref="F5:F6"/>
    <mergeCell ref="G5:G6"/>
    <mergeCell ref="H5:H6"/>
  </mergeCells>
  <conditionalFormatting sqref="E10:E92">
    <cfRule type="cellIs" dxfId="8" priority="7" operator="between">
      <formula>0.5</formula>
      <formula>1</formula>
    </cfRule>
    <cfRule type="cellIs" dxfId="7" priority="8" operator="lessThanOrEqual">
      <formula>0.5</formula>
    </cfRule>
    <cfRule type="cellIs" dxfId="6" priority="9" operator="greaterThanOrEqual">
      <formula>1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20</vt:i4>
      </vt:variant>
    </vt:vector>
  </HeadingPairs>
  <TitlesOfParts>
    <vt:vector size="39" baseType="lpstr">
      <vt:lpstr>Часть 1</vt:lpstr>
      <vt:lpstr>Часть 1 (2)</vt:lpstr>
      <vt:lpstr>СВОД  от 15-6-20</vt:lpstr>
      <vt:lpstr>СВОД  от 1-7-20</vt:lpstr>
      <vt:lpstr>СВОД 10-7-20</vt:lpstr>
      <vt:lpstr>СВОД 26-8  3</vt:lpstr>
      <vt:lpstr>СВОД 26-8  3 (2)</vt:lpstr>
      <vt:lpstr>РФ</vt:lpstr>
      <vt:lpstr>СВОД 26-8-20</vt:lpstr>
      <vt:lpstr>Часть 1 1-7-20</vt:lpstr>
      <vt:lpstr>Часть 3-1 (1-7)</vt:lpstr>
      <vt:lpstr>Часть 3-1 (3)</vt:lpstr>
      <vt:lpstr>часть 2</vt:lpstr>
      <vt:lpstr>часть 2 (2)</vt:lpstr>
      <vt:lpstr>часть 2-1</vt:lpstr>
      <vt:lpstr>Часть 3</vt:lpstr>
      <vt:lpstr>Часть 3-1</vt:lpstr>
      <vt:lpstr>Часть 3-1 (2)</vt:lpstr>
      <vt:lpstr>Часть 4</vt:lpstr>
      <vt:lpstr>РФ!Заголовки_для_печати</vt:lpstr>
      <vt:lpstr>РФ!Область_печати</vt:lpstr>
      <vt:lpstr>'СВОД  от 15-6-20'!Область_печати</vt:lpstr>
      <vt:lpstr>'СВОД  от 1-7-20'!Область_печати</vt:lpstr>
      <vt:lpstr>'СВОД 10-7-20'!Область_печати</vt:lpstr>
      <vt:lpstr>'СВОД 26-8  3'!Область_печати</vt:lpstr>
      <vt:lpstr>'СВОД 26-8  3 (2)'!Область_печати</vt:lpstr>
      <vt:lpstr>'СВОД 26-8-20'!Область_печати</vt:lpstr>
      <vt:lpstr>'Часть 1'!Область_печати</vt:lpstr>
      <vt:lpstr>'Часть 1 (2)'!Область_печати</vt:lpstr>
      <vt:lpstr>'Часть 1 1-7-20'!Область_печати</vt:lpstr>
      <vt:lpstr>'часть 2'!Область_печати</vt:lpstr>
      <vt:lpstr>'часть 2 (2)'!Область_печати</vt:lpstr>
      <vt:lpstr>'часть 2-1'!Область_печати</vt:lpstr>
      <vt:lpstr>'Часть 3'!Область_печати</vt:lpstr>
      <vt:lpstr>'Часть 3-1'!Область_печати</vt:lpstr>
      <vt:lpstr>'Часть 3-1 (1-7)'!Область_печати</vt:lpstr>
      <vt:lpstr>'Часть 3-1 (2)'!Область_печати</vt:lpstr>
      <vt:lpstr>'Часть 3-1 (3)'!Область_печати</vt:lpstr>
      <vt:lpstr>'Часть 4'!Область_печати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Надолинская И.Е.</dc:creator>
  <cp:lastModifiedBy>Осипов Антон Владимирович</cp:lastModifiedBy>
  <cp:lastPrinted>2020-09-09T13:10:08Z</cp:lastPrinted>
  <dcterms:created xsi:type="dcterms:W3CDTF">2019-10-08T10:12:33Z</dcterms:created>
  <dcterms:modified xsi:type="dcterms:W3CDTF">2022-07-29T15:00:19Z</dcterms:modified>
</cp:coreProperties>
</file>