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bus" sheetId="1" state="visible" r:id="rId2"/>
    <sheet name="demand" sheetId="2" state="visible" r:id="rId3"/>
    <sheet name="branch" sheetId="3" state="visible" r:id="rId4"/>
    <sheet name="transformer" sheetId="4" state="visible" r:id="rId5"/>
    <sheet name="wind" sheetId="5" state="visible" r:id="rId6"/>
    <sheet name="shunt" sheetId="6" state="visible" r:id="rId7"/>
    <sheet name="zonalNTC" sheetId="7" state="visible" r:id="rId8"/>
    <sheet name="generator" sheetId="8" state="visible" r:id="rId9"/>
    <sheet name="baseMVA" sheetId="9" state="visible" r:id="rId10"/>
    <sheet name="timeseries" sheetId="10" state="visible" r:id="rId11"/>
    <sheet name="storage" sheetId="11" state="visible" r:id="rId12"/>
    <sheet name="DemandWind" sheetId="12" state="visible" r:id="rId13"/>
    <sheet name="zone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<sst xmlns="http://schemas.openxmlformats.org/spreadsheetml/2006/main" count="198" uniqueCount="124">
  <si>
    <t xml:space="preserve">name</t>
  </si>
  <si>
    <t xml:space="preserve">baseKV</t>
  </si>
  <si>
    <t xml:space="preserve">type</t>
  </si>
  <si>
    <t xml:space="preserve">zone</t>
  </si>
  <si>
    <t xml:space="preserve">VM</t>
  </si>
  <si>
    <t xml:space="preserve">VA</t>
  </si>
  <si>
    <t xml:space="preserve">VNLB</t>
  </si>
  <si>
    <t xml:space="preserve">VNUB</t>
  </si>
  <si>
    <t xml:space="preserve">VELB</t>
  </si>
  <si>
    <t xml:space="preserve">VEUB</t>
  </si>
  <si>
    <t xml:space="preserve">1</t>
  </si>
  <si>
    <t xml:space="preserve">138</t>
  </si>
  <si>
    <t xml:space="preserve">2</t>
  </si>
  <si>
    <t xml:space="preserve">0</t>
  </si>
  <si>
    <t xml:space="preserve">0.95</t>
  </si>
  <si>
    <t xml:space="preserve">1.05</t>
  </si>
  <si>
    <t xml:space="preserve">busname</t>
  </si>
  <si>
    <t xml:space="preserve">real</t>
  </si>
  <si>
    <t xml:space="preserve">reactive</t>
  </si>
  <si>
    <t xml:space="preserve">stat</t>
  </si>
  <si>
    <t xml:space="preserve">VOLL</t>
  </si>
  <si>
    <t xml:space="preserve">D1</t>
  </si>
  <si>
    <t xml:space="preserve">100000</t>
  </si>
  <si>
    <t xml:space="preserve">from_busname</t>
  </si>
  <si>
    <t xml:space="preserve">to_busname</t>
  </si>
  <si>
    <t xml:space="preserve">r</t>
  </si>
  <si>
    <t xml:space="preserve">x</t>
  </si>
  <si>
    <t xml:space="preserve">b</t>
  </si>
  <si>
    <t xml:space="preserve">ShortTermRating</t>
  </si>
  <si>
    <t xml:space="preserve">ContinousRating</t>
  </si>
  <si>
    <t xml:space="preserve">angLB</t>
  </si>
  <si>
    <t xml:space="preserve">angUB</t>
  </si>
  <si>
    <t xml:space="preserve">contingency</t>
  </si>
  <si>
    <t xml:space="preserve">probability</t>
  </si>
  <si>
    <t xml:space="preserve">L1-12</t>
  </si>
  <si>
    <t xml:space="preserve">0.0026</t>
  </si>
  <si>
    <t xml:space="preserve">0.0139</t>
  </si>
  <si>
    <t xml:space="preserve">0.4611</t>
  </si>
  <si>
    <t xml:space="preserve">200</t>
  </si>
  <si>
    <t xml:space="preserve">175</t>
  </si>
  <si>
    <t xml:space="preserve">-360</t>
  </si>
  <si>
    <t xml:space="preserve">360</t>
  </si>
  <si>
    <t xml:space="preserve">L2-13</t>
  </si>
  <si>
    <t xml:space="preserve">PhaseShift</t>
  </si>
  <si>
    <t xml:space="preserve">TapRatio</t>
  </si>
  <si>
    <t xml:space="preserve">TapLB</t>
  </si>
  <si>
    <t xml:space="preserve">TapUB</t>
  </si>
  <si>
    <t xml:space="preserve">PG</t>
  </si>
  <si>
    <t xml:space="preserve">QG</t>
  </si>
  <si>
    <t xml:space="preserve">PGLB</t>
  </si>
  <si>
    <t xml:space="preserve">PGUB</t>
  </si>
  <si>
    <t xml:space="preserve">QGLB</t>
  </si>
  <si>
    <t xml:space="preserve">QGUB</t>
  </si>
  <si>
    <t xml:space="preserve">VS</t>
  </si>
  <si>
    <t xml:space="preserve">failure_rate(1/yr)</t>
  </si>
  <si>
    <t xml:space="preserve">w6</t>
  </si>
  <si>
    <t xml:space="preserve">w8</t>
  </si>
  <si>
    <t xml:space="preserve">GL</t>
  </si>
  <si>
    <t xml:space="preserve">BL</t>
  </si>
  <si>
    <t xml:space="preserve">interconnection_ID</t>
  </si>
  <si>
    <t xml:space="preserve">from_zone</t>
  </si>
  <si>
    <t xml:space="preserve">to_zone</t>
  </si>
  <si>
    <t xml:space="preserve">TransferCapacityTo(MW)</t>
  </si>
  <si>
    <t xml:space="preserve">TransferCapacityFr(MW)</t>
  </si>
  <si>
    <t xml:space="preserve">RampDown(MW/hr)</t>
  </si>
  <si>
    <t xml:space="preserve">RampUp(MW/hr)</t>
  </si>
  <si>
    <t xml:space="preserve">MinDownTime(hr)</t>
  </si>
  <si>
    <t xml:space="preserve">MinUpTime(hr)</t>
  </si>
  <si>
    <t xml:space="preserve">FuelType</t>
  </si>
  <si>
    <t xml:space="preserve">probabality</t>
  </si>
  <si>
    <t xml:space="preserve">startup</t>
  </si>
  <si>
    <t xml:space="preserve">shutdown</t>
  </si>
  <si>
    <t xml:space="preserve">costc2</t>
  </si>
  <si>
    <t xml:space="preserve">costc1</t>
  </si>
  <si>
    <t xml:space="preserve">costc0</t>
  </si>
  <si>
    <t xml:space="preserve">PGLB_orig</t>
  </si>
  <si>
    <t xml:space="preserve">RampDown_orig(MW/hr)</t>
  </si>
  <si>
    <t xml:space="preserve">RampUp_orig(MW/hr)</t>
  </si>
  <si>
    <t xml:space="preserve">G1</t>
  </si>
  <si>
    <t xml:space="preserve">10</t>
  </si>
  <si>
    <t xml:space="preserve">1.035</t>
  </si>
  <si>
    <t xml:space="preserve">NA</t>
  </si>
  <si>
    <t xml:space="preserve">130</t>
  </si>
  <si>
    <t xml:space="preserve">400.6849</t>
  </si>
  <si>
    <t xml:space="preserve">16</t>
  </si>
  <si>
    <t xml:space="preserve">baseMVA</t>
  </si>
  <si>
    <t xml:space="preserve">Demand</t>
  </si>
  <si>
    <t xml:space="preserve">Wind</t>
  </si>
  <si>
    <t xml:space="preserve">timeperiod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</si>
  <si>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</si>
  <si>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</si>
  <si>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</si>
  <si>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</si>
  <si>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</si>
  <si>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</si>
  <si>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</si>
  <si>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</si>
  <si>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</si>
  <si>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D13</t>
  </si>
  <si>
    <t xml:space="preserve">D14</t>
  </si>
  <si>
    <t xml:space="preserve">D15</t>
  </si>
  <si>
    <t xml:space="preserve">D16</t>
  </si>
  <si>
    <t xml:space="preserve">D18</t>
  </si>
  <si>
    <t xml:space="preserve">D19</t>
  </si>
  <si>
    <t xml:space="preserve">D20</t>
  </si>
  <si>
    <t xml:space="preserve">w7</t>
  </si>
  <si>
    <t xml:space="preserve">w18</t>
  </si>
  <si>
    <t xml:space="preserve">w22</t>
  </si>
  <si>
    <t xml:space="preserve">Minoperatingcapacity(MW)</t>
  </si>
  <si>
    <t xml:space="preserve">capacity(MW)</t>
  </si>
  <si>
    <t xml:space="preserve">chargingrate(MW/hr)</t>
  </si>
  <si>
    <t xml:space="preserve">dischargingrate(MW/hr)</t>
  </si>
  <si>
    <t xml:space="preserve">ChargingEfficieny(%)</t>
  </si>
  <si>
    <t xml:space="preserve">DischargingEfficieny(%)</t>
  </si>
  <si>
    <t xml:space="preserve">dischargingcost(gbp/Mwh)</t>
  </si>
  <si>
    <t xml:space="preserve">chargingcost(gbp/Mwh)</t>
  </si>
  <si>
    <t xml:space="preserve">InitialStoredPower(MW)</t>
  </si>
  <si>
    <t xml:space="preserve">FinalStoredPower(MW)</t>
  </si>
  <si>
    <t xml:space="preserve">PSH</t>
  </si>
  <si>
    <t xml:space="preserve">LI-ION</t>
  </si>
  <si>
    <t xml:space="preserve">FES</t>
  </si>
  <si>
    <t xml:space="preserve">PSH1</t>
  </si>
  <si>
    <t xml:space="preserve">PSH2</t>
  </si>
  <si>
    <t xml:space="preserve">reserve(MW)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</si>
</sst>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" t="s">
        <v>10</v>
      </c>
      <c r="B2" s="3" t="s">
        <v>11</v>
      </c>
      <c r="C2" s="3" t="s">
        <v>12</v>
      </c>
      <c r="D2" s="3" t="s">
        <v>10</v>
      </c>
      <c r="E2" s="3" t="s">
        <v>10</v>
      </c>
      <c r="F2" s="3" t="s">
        <v>13</v>
      </c>
      <c r="G2" s="3" t="s">
        <v>14</v>
      </c>
      <c r="H2" s="3" t="s">
        <v>15</v>
      </c>
      <c r="I2" s="3" t="s">
        <v>14</v>
      </c>
      <c r="J2" s="4" t="s">
        <v>15</v>
      </c>
    </row>
    <row r="3" customFormat="false" ht="15" hidden="false" customHeight="false" outlineLevel="0" collapsed="false">
      <c r="A3" s="5" t="s">
        <v>12</v>
      </c>
      <c r="B3" s="6" t="s">
        <v>11</v>
      </c>
      <c r="C3" s="6" t="s">
        <v>12</v>
      </c>
      <c r="D3" s="6" t="s">
        <v>10</v>
      </c>
      <c r="E3" s="6" t="s">
        <v>10</v>
      </c>
      <c r="F3" s="6" t="s">
        <v>13</v>
      </c>
      <c r="G3" s="6" t="s">
        <v>14</v>
      </c>
      <c r="H3" s="6" t="s">
        <v>15</v>
      </c>
      <c r="I3" s="6" t="s">
        <v>14</v>
      </c>
      <c r="J3" s="7" t="s">
        <v>15</v>
      </c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1" customFormat="false" ht="13.8" hidden="false" customHeight="false" outlineLevel="0" collapsed="false">
      <c r="B1" s="10" t="s">
        <v>86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1" t="s">
        <v>87</v>
      </c>
      <c r="T1" s="11"/>
      <c r="U1" s="11"/>
      <c r="V1" s="11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6"/>
      <c r="AK1" s="6"/>
      <c r="AL1" s="6"/>
    </row>
    <row r="2" s="21" customFormat="true" ht="13.8" hidden="false" customHeight="false" outlineLevel="0" collapsed="false">
      <c r="A2" s="13" t="s">
        <v>88</v>
      </c>
      <c r="B2" s="14" t="s">
        <v>21</v>
      </c>
      <c r="C2" s="15" t="s">
        <v>89</v>
      </c>
      <c r="D2" s="15" t="s">
        <v>90</v>
      </c>
      <c r="E2" s="15" t="s">
        <v>91</v>
      </c>
      <c r="F2" s="15" t="s">
        <v>92</v>
      </c>
      <c r="G2" s="15" t="s">
        <v>93</v>
      </c>
      <c r="H2" s="15" t="s">
        <v>94</v>
      </c>
      <c r="I2" s="15" t="s">
        <v>95</v>
      </c>
      <c r="J2" s="15" t="s">
        <v>96</v>
      </c>
      <c r="K2" s="15" t="s">
        <v>97</v>
      </c>
      <c r="L2" s="15" t="s">
        <v>98</v>
      </c>
      <c r="M2" s="15" t="s">
        <v>99</v>
      </c>
      <c r="N2" s="15" t="s">
        <v>100</v>
      </c>
      <c r="O2" s="15" t="s">
        <v>101</v>
      </c>
      <c r="P2" s="15" t="s">
        <v>102</v>
      </c>
      <c r="Q2" s="15" t="s">
        <v>103</v>
      </c>
      <c r="R2" s="16" t="s">
        <v>104</v>
      </c>
      <c r="S2" s="17" t="s">
        <v>55</v>
      </c>
      <c r="T2" s="18" t="s">
        <v>105</v>
      </c>
      <c r="U2" s="18" t="s">
        <v>106</v>
      </c>
      <c r="V2" s="19" t="s">
        <v>107</v>
      </c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</row>
    <row r="3" customFormat="false" ht="13.8" hidden="false" customHeight="false" outlineLevel="0" collapsed="false">
      <c r="A3" s="5" t="n">
        <v>1</v>
      </c>
      <c r="B3" s="5" t="n">
        <f aca="false">108*DemandWind!A2</f>
        <v>97.2</v>
      </c>
      <c r="C3" s="6" t="n">
        <f aca="false">97*DemandWind!A2</f>
        <v>87.3</v>
      </c>
      <c r="D3" s="6" t="n">
        <f aca="false">180*DemandWind!A2</f>
        <v>162</v>
      </c>
      <c r="E3" s="6" t="n">
        <f aca="false">74*DemandWind!A2</f>
        <v>66.6</v>
      </c>
      <c r="F3" s="6" t="n">
        <f aca="false">71*DemandWind!A2</f>
        <v>63.9</v>
      </c>
      <c r="G3" s="6" t="n">
        <f aca="false">136*DemandWind!A2</f>
        <v>122.4</v>
      </c>
      <c r="H3" s="6" t="n">
        <f aca="false">125*DemandWind!A2</f>
        <v>112.5</v>
      </c>
      <c r="I3" s="6" t="n">
        <f aca="false">171*DemandWind!A2</f>
        <v>153.9</v>
      </c>
      <c r="J3" s="6" t="n">
        <f aca="false">175*DemandWind!A2</f>
        <v>157.5</v>
      </c>
      <c r="K3" s="6" t="n">
        <f aca="false">195*DemandWind!A2</f>
        <v>175.5</v>
      </c>
      <c r="L3" s="6" t="n">
        <f aca="false">265*DemandWind!A2</f>
        <v>238.5</v>
      </c>
      <c r="M3" s="6" t="n">
        <f aca="false">194*DemandWind!A2</f>
        <v>174.6</v>
      </c>
      <c r="N3" s="6" t="n">
        <f aca="false">317*DemandWind!A2</f>
        <v>285.3</v>
      </c>
      <c r="O3" s="6" t="n">
        <f aca="false">100*DemandWind!A2</f>
        <v>90</v>
      </c>
      <c r="P3" s="6" t="n">
        <f aca="false">333*DemandWind!A2</f>
        <v>299.7</v>
      </c>
      <c r="Q3" s="6" t="n">
        <f aca="false">181*DemandWind!A2</f>
        <v>162.9</v>
      </c>
      <c r="R3" s="7" t="n">
        <f aca="false">128*DemandWind!A2</f>
        <v>115.2</v>
      </c>
      <c r="S3" s="6" t="n">
        <v>10</v>
      </c>
      <c r="T3" s="6" t="n">
        <v>1000</v>
      </c>
      <c r="U3" s="6" t="n">
        <v>10</v>
      </c>
      <c r="V3" s="6" t="n">
        <v>10</v>
      </c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customFormat="false" ht="13.8" hidden="false" customHeight="false" outlineLevel="0" collapsed="false">
      <c r="A4" s="5" t="n">
        <v>2</v>
      </c>
      <c r="B4" s="5" t="n">
        <f aca="false">108*DemandWind!A3</f>
        <v>98.28</v>
      </c>
      <c r="C4" s="6" t="n">
        <f aca="false">97*DemandWind!A3</f>
        <v>88.27</v>
      </c>
      <c r="D4" s="6" t="n">
        <f aca="false">180*DemandWind!A3</f>
        <v>163.8</v>
      </c>
      <c r="E4" s="6" t="n">
        <f aca="false">74*DemandWind!A3</f>
        <v>67.34</v>
      </c>
      <c r="F4" s="6" t="n">
        <f aca="false">71*DemandWind!A3</f>
        <v>64.61</v>
      </c>
      <c r="G4" s="6" t="n">
        <f aca="false">136*DemandWind!A3</f>
        <v>123.76</v>
      </c>
      <c r="H4" s="6" t="n">
        <f aca="false">125*DemandWind!A3</f>
        <v>113.75</v>
      </c>
      <c r="I4" s="6" t="n">
        <f aca="false">171*DemandWind!A3</f>
        <v>155.61</v>
      </c>
      <c r="J4" s="6" t="n">
        <f aca="false">175*DemandWind!A3</f>
        <v>159.25</v>
      </c>
      <c r="K4" s="6" t="n">
        <f aca="false">195*DemandWind!A3</f>
        <v>177.45</v>
      </c>
      <c r="L4" s="6" t="n">
        <f aca="false">265*DemandWind!A3</f>
        <v>241.15</v>
      </c>
      <c r="M4" s="6" t="n">
        <f aca="false">194*DemandWind!A3</f>
        <v>176.54</v>
      </c>
      <c r="N4" s="6" t="n">
        <f aca="false">317*DemandWind!A3</f>
        <v>288.47</v>
      </c>
      <c r="O4" s="6" t="n">
        <f aca="false">100*DemandWind!A3</f>
        <v>91</v>
      </c>
      <c r="P4" s="6" t="n">
        <f aca="false">333*DemandWind!A3</f>
        <v>303.03</v>
      </c>
      <c r="Q4" s="6" t="n">
        <f aca="false">181*DemandWind!A3</f>
        <v>164.71</v>
      </c>
      <c r="R4" s="7" t="n">
        <f aca="false">128*DemandWind!A3</f>
        <v>116.48</v>
      </c>
      <c r="S4" s="6" t="n">
        <v>9</v>
      </c>
      <c r="T4" s="6" t="n">
        <v>1001</v>
      </c>
      <c r="U4" s="6" t="n">
        <v>9</v>
      </c>
      <c r="V4" s="6" t="n">
        <v>9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customFormat="false" ht="13.8" hidden="false" customHeight="false" outlineLevel="0" collapsed="false">
      <c r="A5" s="5" t="n">
        <v>3</v>
      </c>
      <c r="B5" s="5" t="n">
        <f aca="false">108*DemandWind!A4</f>
        <v>99.36</v>
      </c>
      <c r="C5" s="6" t="n">
        <f aca="false">97*DemandWind!A4</f>
        <v>89.24</v>
      </c>
      <c r="D5" s="6" t="n">
        <f aca="false">180*DemandWind!A4</f>
        <v>165.6</v>
      </c>
      <c r="E5" s="6" t="n">
        <f aca="false">74*DemandWind!A4</f>
        <v>68.08</v>
      </c>
      <c r="F5" s="6" t="n">
        <f aca="false">71*DemandWind!A4</f>
        <v>65.32</v>
      </c>
      <c r="G5" s="6" t="n">
        <f aca="false">136*DemandWind!A4</f>
        <v>125.12</v>
      </c>
      <c r="H5" s="6" t="n">
        <f aca="false">125*DemandWind!A4</f>
        <v>115</v>
      </c>
      <c r="I5" s="6" t="n">
        <f aca="false">171*DemandWind!A4</f>
        <v>157.32</v>
      </c>
      <c r="J5" s="6" t="n">
        <f aca="false">175*DemandWind!A4</f>
        <v>161</v>
      </c>
      <c r="K5" s="6" t="n">
        <f aca="false">195*DemandWind!A4</f>
        <v>179.4</v>
      </c>
      <c r="L5" s="6" t="n">
        <f aca="false">265*DemandWind!A4</f>
        <v>243.8</v>
      </c>
      <c r="M5" s="6" t="n">
        <f aca="false">194*DemandWind!A4</f>
        <v>178.48</v>
      </c>
      <c r="N5" s="6" t="n">
        <f aca="false">317*DemandWind!A4</f>
        <v>291.64</v>
      </c>
      <c r="O5" s="6" t="n">
        <f aca="false">100*DemandWind!A4</f>
        <v>92</v>
      </c>
      <c r="P5" s="6" t="n">
        <f aca="false">333*DemandWind!A4</f>
        <v>306.36</v>
      </c>
      <c r="Q5" s="6" t="n">
        <f aca="false">181*DemandWind!A4</f>
        <v>166.52</v>
      </c>
      <c r="R5" s="7" t="n">
        <f aca="false">128*DemandWind!A4</f>
        <v>117.76</v>
      </c>
      <c r="S5" s="6" t="n">
        <v>9</v>
      </c>
      <c r="T5" s="6" t="n">
        <v>1002</v>
      </c>
      <c r="U5" s="6" t="n">
        <v>9</v>
      </c>
      <c r="V5" s="6" t="n">
        <v>9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customFormat="false" ht="13.8" hidden="false" customHeight="false" outlineLevel="0" collapsed="false">
      <c r="A6" s="5" t="n">
        <v>4</v>
      </c>
      <c r="B6" s="5" t="n">
        <f aca="false">108*DemandWind!A5</f>
        <v>100.44</v>
      </c>
      <c r="C6" s="6" t="n">
        <f aca="false">97*DemandWind!A5</f>
        <v>90.21</v>
      </c>
      <c r="D6" s="6" t="n">
        <f aca="false">180*DemandWind!A5</f>
        <v>167.4</v>
      </c>
      <c r="E6" s="6" t="n">
        <f aca="false">74*DemandWind!A5</f>
        <v>68.82</v>
      </c>
      <c r="F6" s="6" t="n">
        <f aca="false">71*DemandWind!A5</f>
        <v>66.03</v>
      </c>
      <c r="G6" s="6" t="n">
        <f aca="false">136*DemandWind!A5</f>
        <v>126.48</v>
      </c>
      <c r="H6" s="6" t="n">
        <f aca="false">125*DemandWind!A5</f>
        <v>116.25</v>
      </c>
      <c r="I6" s="6" t="n">
        <f aca="false">171*DemandWind!A5</f>
        <v>159.03</v>
      </c>
      <c r="J6" s="6" t="n">
        <f aca="false">175*DemandWind!A5</f>
        <v>162.75</v>
      </c>
      <c r="K6" s="6" t="n">
        <f aca="false">195*DemandWind!A5</f>
        <v>181.35</v>
      </c>
      <c r="L6" s="6" t="n">
        <f aca="false">265*DemandWind!A5</f>
        <v>246.45</v>
      </c>
      <c r="M6" s="6" t="n">
        <f aca="false">194*DemandWind!A5</f>
        <v>180.42</v>
      </c>
      <c r="N6" s="6" t="n">
        <f aca="false">317*DemandWind!A5</f>
        <v>294.81</v>
      </c>
      <c r="O6" s="6" t="n">
        <f aca="false">100*DemandWind!A5</f>
        <v>93</v>
      </c>
      <c r="P6" s="6" t="n">
        <f aca="false">333*DemandWind!A5</f>
        <v>309.69</v>
      </c>
      <c r="Q6" s="6" t="n">
        <f aca="false">181*DemandWind!A5</f>
        <v>168.33</v>
      </c>
      <c r="R6" s="7" t="n">
        <f aca="false">128*DemandWind!A5</f>
        <v>119.04</v>
      </c>
      <c r="S6" s="6" t="n">
        <v>10</v>
      </c>
      <c r="T6" s="6" t="n">
        <v>1003</v>
      </c>
      <c r="U6" s="6" t="n">
        <v>10</v>
      </c>
      <c r="V6" s="6" t="n">
        <v>10</v>
      </c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customFormat="false" ht="13.8" hidden="false" customHeight="false" outlineLevel="0" collapsed="false">
      <c r="A7" s="5" t="n">
        <v>5</v>
      </c>
      <c r="B7" s="5" t="n">
        <f aca="false">108*DemandWind!A6</f>
        <v>101.52</v>
      </c>
      <c r="C7" s="6" t="n">
        <f aca="false">97*DemandWind!A6</f>
        <v>91.18</v>
      </c>
      <c r="D7" s="6" t="n">
        <f aca="false">180*DemandWind!A6</f>
        <v>169.2</v>
      </c>
      <c r="E7" s="6" t="n">
        <f aca="false">74*DemandWind!A6</f>
        <v>69.56</v>
      </c>
      <c r="F7" s="6" t="n">
        <f aca="false">71*DemandWind!A6</f>
        <v>66.74</v>
      </c>
      <c r="G7" s="6" t="n">
        <f aca="false">136*DemandWind!A6</f>
        <v>127.84</v>
      </c>
      <c r="H7" s="6" t="n">
        <f aca="false">125*DemandWind!A6</f>
        <v>117.5</v>
      </c>
      <c r="I7" s="6" t="n">
        <f aca="false">171*DemandWind!A6</f>
        <v>160.74</v>
      </c>
      <c r="J7" s="6" t="n">
        <f aca="false">175*DemandWind!A6</f>
        <v>164.5</v>
      </c>
      <c r="K7" s="6" t="n">
        <f aca="false">195*DemandWind!A6</f>
        <v>183.3</v>
      </c>
      <c r="L7" s="6" t="n">
        <f aca="false">265*DemandWind!A6</f>
        <v>249.1</v>
      </c>
      <c r="M7" s="6" t="n">
        <f aca="false">194*DemandWind!A6</f>
        <v>182.36</v>
      </c>
      <c r="N7" s="6" t="n">
        <f aca="false">317*DemandWind!A6</f>
        <v>297.98</v>
      </c>
      <c r="O7" s="6" t="n">
        <f aca="false">100*DemandWind!A6</f>
        <v>94</v>
      </c>
      <c r="P7" s="6" t="n">
        <f aca="false">333*DemandWind!A6</f>
        <v>313.02</v>
      </c>
      <c r="Q7" s="6" t="n">
        <f aca="false">181*DemandWind!A6</f>
        <v>170.14</v>
      </c>
      <c r="R7" s="7" t="n">
        <f aca="false">128*DemandWind!A6</f>
        <v>120.32</v>
      </c>
      <c r="S7" s="6" t="n">
        <v>9.5</v>
      </c>
      <c r="T7" s="6" t="n">
        <v>1004</v>
      </c>
      <c r="U7" s="6" t="n">
        <v>9.5</v>
      </c>
      <c r="V7" s="6" t="n">
        <v>9.5</v>
      </c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customFormat="false" ht="13.8" hidden="false" customHeight="false" outlineLevel="0" collapsed="false">
      <c r="A8" s="5" t="n">
        <v>6</v>
      </c>
      <c r="B8" s="5" t="n">
        <f aca="false">108*DemandWind!A7</f>
        <v>102.6</v>
      </c>
      <c r="C8" s="6" t="n">
        <f aca="false">97*DemandWind!A7</f>
        <v>92.15</v>
      </c>
      <c r="D8" s="6" t="n">
        <f aca="false">180*DemandWind!A7</f>
        <v>171</v>
      </c>
      <c r="E8" s="6" t="n">
        <f aca="false">74*DemandWind!A7</f>
        <v>70.3</v>
      </c>
      <c r="F8" s="6" t="n">
        <f aca="false">71*DemandWind!A7</f>
        <v>67.45</v>
      </c>
      <c r="G8" s="6" t="n">
        <f aca="false">136*DemandWind!A7</f>
        <v>129.2</v>
      </c>
      <c r="H8" s="6" t="n">
        <f aca="false">125*DemandWind!A7</f>
        <v>118.75</v>
      </c>
      <c r="I8" s="6" t="n">
        <f aca="false">171*DemandWind!A7</f>
        <v>162.45</v>
      </c>
      <c r="J8" s="6" t="n">
        <f aca="false">175*DemandWind!A7</f>
        <v>166.25</v>
      </c>
      <c r="K8" s="6" t="n">
        <f aca="false">195*DemandWind!A7</f>
        <v>185.25</v>
      </c>
      <c r="L8" s="6" t="n">
        <f aca="false">265*DemandWind!A7</f>
        <v>251.75</v>
      </c>
      <c r="M8" s="6" t="n">
        <f aca="false">194*DemandWind!A7</f>
        <v>184.3</v>
      </c>
      <c r="N8" s="6" t="n">
        <f aca="false">317*DemandWind!A7</f>
        <v>301.15</v>
      </c>
      <c r="O8" s="6" t="n">
        <f aca="false">100*DemandWind!A7</f>
        <v>95</v>
      </c>
      <c r="P8" s="6" t="n">
        <f aca="false">333*DemandWind!A7</f>
        <v>316.35</v>
      </c>
      <c r="Q8" s="6" t="n">
        <f aca="false">181*DemandWind!A7</f>
        <v>171.95</v>
      </c>
      <c r="R8" s="7" t="n">
        <f aca="false">128*DemandWind!A7</f>
        <v>121.6</v>
      </c>
      <c r="S8" s="6" t="n">
        <v>9.5</v>
      </c>
      <c r="T8" s="6" t="n">
        <v>1005</v>
      </c>
      <c r="U8" s="6" t="n">
        <v>9.5</v>
      </c>
      <c r="V8" s="6" t="n">
        <v>9.5</v>
      </c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customFormat="false" ht="13.8" hidden="false" customHeight="false" outlineLevel="0" collapsed="false">
      <c r="A9" s="5" t="n">
        <v>7</v>
      </c>
      <c r="B9" s="5" t="n">
        <f aca="false">108*DemandWind!A8</f>
        <v>103.68</v>
      </c>
      <c r="C9" s="6" t="n">
        <f aca="false">97*DemandWind!A8</f>
        <v>93.12</v>
      </c>
      <c r="D9" s="6" t="n">
        <f aca="false">180*DemandWind!A8</f>
        <v>172.8</v>
      </c>
      <c r="E9" s="6" t="n">
        <f aca="false">74*DemandWind!A8</f>
        <v>71.04</v>
      </c>
      <c r="F9" s="6" t="n">
        <f aca="false">71*DemandWind!A8</f>
        <v>68.16</v>
      </c>
      <c r="G9" s="6" t="n">
        <f aca="false">136*DemandWind!A8</f>
        <v>130.56</v>
      </c>
      <c r="H9" s="6" t="n">
        <f aca="false">125*DemandWind!A8</f>
        <v>120</v>
      </c>
      <c r="I9" s="6" t="n">
        <f aca="false">171*DemandWind!A8</f>
        <v>164.16</v>
      </c>
      <c r="J9" s="6" t="n">
        <f aca="false">175*DemandWind!A8</f>
        <v>168</v>
      </c>
      <c r="K9" s="6" t="n">
        <f aca="false">195*DemandWind!A8</f>
        <v>187.2</v>
      </c>
      <c r="L9" s="6" t="n">
        <f aca="false">265*DemandWind!A8</f>
        <v>254.4</v>
      </c>
      <c r="M9" s="6" t="n">
        <f aca="false">194*DemandWind!A8</f>
        <v>186.24</v>
      </c>
      <c r="N9" s="6" t="n">
        <f aca="false">317*DemandWind!A8</f>
        <v>304.32</v>
      </c>
      <c r="O9" s="6" t="n">
        <f aca="false">100*DemandWind!A8</f>
        <v>96</v>
      </c>
      <c r="P9" s="6" t="n">
        <f aca="false">333*DemandWind!A8</f>
        <v>319.68</v>
      </c>
      <c r="Q9" s="6" t="n">
        <f aca="false">181*DemandWind!A8</f>
        <v>173.76</v>
      </c>
      <c r="R9" s="7" t="n">
        <f aca="false">128*DemandWind!A8</f>
        <v>122.88</v>
      </c>
      <c r="S9" s="6" t="n">
        <v>9.5</v>
      </c>
      <c r="T9" s="6" t="n">
        <v>1006</v>
      </c>
      <c r="U9" s="6" t="n">
        <v>9.5</v>
      </c>
      <c r="V9" s="6" t="n">
        <v>9.5</v>
      </c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customFormat="false" ht="13.8" hidden="false" customHeight="false" outlineLevel="0" collapsed="false">
      <c r="A10" s="5" t="n">
        <v>8</v>
      </c>
      <c r="B10" s="5" t="n">
        <f aca="false">108*DemandWind!A9</f>
        <v>104.76</v>
      </c>
      <c r="C10" s="6" t="n">
        <f aca="false">97*DemandWind!A9</f>
        <v>94.09</v>
      </c>
      <c r="D10" s="6" t="n">
        <f aca="false">180*DemandWind!A9</f>
        <v>174.6</v>
      </c>
      <c r="E10" s="6" t="n">
        <f aca="false">74*DemandWind!A9</f>
        <v>71.78</v>
      </c>
      <c r="F10" s="6" t="n">
        <f aca="false">71*DemandWind!A9</f>
        <v>68.87</v>
      </c>
      <c r="G10" s="6" t="n">
        <f aca="false">136*DemandWind!A9</f>
        <v>131.92</v>
      </c>
      <c r="H10" s="6" t="n">
        <f aca="false">125*DemandWind!A9</f>
        <v>121.25</v>
      </c>
      <c r="I10" s="6" t="n">
        <f aca="false">171*DemandWind!A9</f>
        <v>165.87</v>
      </c>
      <c r="J10" s="6" t="n">
        <f aca="false">175*DemandWind!A9</f>
        <v>169.75</v>
      </c>
      <c r="K10" s="6" t="n">
        <f aca="false">195*DemandWind!A9</f>
        <v>189.15</v>
      </c>
      <c r="L10" s="6" t="n">
        <f aca="false">265*DemandWind!A9</f>
        <v>257.05</v>
      </c>
      <c r="M10" s="6" t="n">
        <f aca="false">194*DemandWind!A9</f>
        <v>188.18</v>
      </c>
      <c r="N10" s="6" t="n">
        <f aca="false">317*DemandWind!A9</f>
        <v>307.49</v>
      </c>
      <c r="O10" s="6" t="n">
        <f aca="false">100*DemandWind!A9</f>
        <v>97</v>
      </c>
      <c r="P10" s="6" t="n">
        <f aca="false">333*DemandWind!A9</f>
        <v>323.01</v>
      </c>
      <c r="Q10" s="6" t="n">
        <f aca="false">181*DemandWind!A9</f>
        <v>175.57</v>
      </c>
      <c r="R10" s="7" t="n">
        <f aca="false">128*DemandWind!A9</f>
        <v>124.16</v>
      </c>
      <c r="S10" s="6" t="n">
        <v>9.5</v>
      </c>
      <c r="T10" s="6" t="n">
        <v>1007</v>
      </c>
      <c r="U10" s="6" t="n">
        <v>9.5</v>
      </c>
      <c r="V10" s="6" t="n">
        <v>9.5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customFormat="false" ht="13.8" hidden="false" customHeight="false" outlineLevel="0" collapsed="false">
      <c r="A11" s="5" t="n">
        <v>9</v>
      </c>
      <c r="B11" s="5" t="n">
        <f aca="false">108*DemandWind!A10</f>
        <v>105.84</v>
      </c>
      <c r="C11" s="6" t="n">
        <f aca="false">97*DemandWind!A10</f>
        <v>95.06</v>
      </c>
      <c r="D11" s="6" t="n">
        <f aca="false">180*DemandWind!A10</f>
        <v>176.4</v>
      </c>
      <c r="E11" s="6" t="n">
        <f aca="false">74*DemandWind!A10</f>
        <v>72.52</v>
      </c>
      <c r="F11" s="6" t="n">
        <f aca="false">71*DemandWind!A10</f>
        <v>69.58</v>
      </c>
      <c r="G11" s="6" t="n">
        <f aca="false">136*DemandWind!A10</f>
        <v>133.28</v>
      </c>
      <c r="H11" s="6" t="n">
        <f aca="false">125*DemandWind!A10</f>
        <v>122.5</v>
      </c>
      <c r="I11" s="6" t="n">
        <f aca="false">171*DemandWind!A10</f>
        <v>167.58</v>
      </c>
      <c r="J11" s="6" t="n">
        <f aca="false">175*DemandWind!A10</f>
        <v>171.5</v>
      </c>
      <c r="K11" s="6" t="n">
        <f aca="false">195*DemandWind!A10</f>
        <v>191.1</v>
      </c>
      <c r="L11" s="6" t="n">
        <f aca="false">265*DemandWind!A10</f>
        <v>259.7</v>
      </c>
      <c r="M11" s="6" t="n">
        <f aca="false">194*DemandWind!A10</f>
        <v>190.12</v>
      </c>
      <c r="N11" s="6" t="n">
        <f aca="false">317*DemandWind!A10</f>
        <v>310.66</v>
      </c>
      <c r="O11" s="6" t="n">
        <f aca="false">100*DemandWind!A10</f>
        <v>98</v>
      </c>
      <c r="P11" s="6" t="n">
        <f aca="false">333*DemandWind!A10</f>
        <v>326.34</v>
      </c>
      <c r="Q11" s="6" t="n">
        <f aca="false">181*DemandWind!A10</f>
        <v>177.38</v>
      </c>
      <c r="R11" s="7" t="n">
        <f aca="false">128*DemandWind!A10</f>
        <v>125.44</v>
      </c>
      <c r="S11" s="6" t="n">
        <v>9.5</v>
      </c>
      <c r="T11" s="6" t="n">
        <v>1008</v>
      </c>
      <c r="U11" s="6" t="n">
        <v>9.5</v>
      </c>
      <c r="V11" s="6" t="n">
        <v>9.5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customFormat="false" ht="13.8" hidden="false" customHeight="false" outlineLevel="0" collapsed="false">
      <c r="A12" s="5" t="n">
        <v>10</v>
      </c>
      <c r="B12" s="5" t="n">
        <f aca="false">108*DemandWind!A11</f>
        <v>106.92</v>
      </c>
      <c r="C12" s="6" t="n">
        <f aca="false">97*DemandWind!A11</f>
        <v>96.03</v>
      </c>
      <c r="D12" s="6" t="n">
        <f aca="false">180*DemandWind!A11</f>
        <v>178.2</v>
      </c>
      <c r="E12" s="6" t="n">
        <f aca="false">74*DemandWind!A11</f>
        <v>73.26</v>
      </c>
      <c r="F12" s="6" t="n">
        <f aca="false">71*DemandWind!A11</f>
        <v>70.29</v>
      </c>
      <c r="G12" s="6" t="n">
        <f aca="false">136*DemandWind!A11</f>
        <v>134.64</v>
      </c>
      <c r="H12" s="6" t="n">
        <f aca="false">125*DemandWind!A11</f>
        <v>123.75</v>
      </c>
      <c r="I12" s="6" t="n">
        <f aca="false">171*DemandWind!A11</f>
        <v>169.29</v>
      </c>
      <c r="J12" s="6" t="n">
        <f aca="false">175*DemandWind!A11</f>
        <v>173.25</v>
      </c>
      <c r="K12" s="6" t="n">
        <f aca="false">195*DemandWind!A11</f>
        <v>193.05</v>
      </c>
      <c r="L12" s="6" t="n">
        <f aca="false">265*DemandWind!A11</f>
        <v>262.35</v>
      </c>
      <c r="M12" s="6" t="n">
        <f aca="false">194*DemandWind!A11</f>
        <v>192.06</v>
      </c>
      <c r="N12" s="6" t="n">
        <f aca="false">317*DemandWind!A11</f>
        <v>313.83</v>
      </c>
      <c r="O12" s="6" t="n">
        <f aca="false">100*DemandWind!A11</f>
        <v>99</v>
      </c>
      <c r="P12" s="6" t="n">
        <f aca="false">333*DemandWind!A11</f>
        <v>329.67</v>
      </c>
      <c r="Q12" s="6" t="n">
        <f aca="false">181*DemandWind!A11</f>
        <v>179.19</v>
      </c>
      <c r="R12" s="7" t="n">
        <f aca="false">128*DemandWind!A11</f>
        <v>126.72</v>
      </c>
      <c r="S12" s="6" t="n">
        <v>9.5</v>
      </c>
      <c r="T12" s="6" t="n">
        <v>1009</v>
      </c>
      <c r="U12" s="6" t="n">
        <v>9.5</v>
      </c>
      <c r="V12" s="6" t="n">
        <v>9.5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13" customFormat="false" ht="13.8" hidden="false" customHeight="false" outlineLevel="0" collapsed="false">
      <c r="A13" s="5" t="n">
        <v>11</v>
      </c>
      <c r="B13" s="5" t="n">
        <f aca="false">108*DemandWind!A12</f>
        <v>108</v>
      </c>
      <c r="C13" s="6" t="n">
        <f aca="false">97*DemandWind!A12</f>
        <v>97</v>
      </c>
      <c r="D13" s="6" t="n">
        <f aca="false">180*DemandWind!A12</f>
        <v>180</v>
      </c>
      <c r="E13" s="6" t="n">
        <f aca="false">74*DemandWind!A12</f>
        <v>74</v>
      </c>
      <c r="F13" s="6" t="n">
        <f aca="false">71*DemandWind!A12</f>
        <v>71</v>
      </c>
      <c r="G13" s="6" t="n">
        <f aca="false">136*DemandWind!A12</f>
        <v>136</v>
      </c>
      <c r="H13" s="6" t="n">
        <f aca="false">125*DemandWind!A12</f>
        <v>125</v>
      </c>
      <c r="I13" s="6" t="n">
        <f aca="false">171*DemandWind!A12</f>
        <v>171</v>
      </c>
      <c r="J13" s="6" t="n">
        <f aca="false">175*DemandWind!A12</f>
        <v>175</v>
      </c>
      <c r="K13" s="6" t="n">
        <f aca="false">195*DemandWind!A12</f>
        <v>195</v>
      </c>
      <c r="L13" s="6" t="n">
        <f aca="false">265*DemandWind!A12</f>
        <v>265</v>
      </c>
      <c r="M13" s="6" t="n">
        <f aca="false">194*DemandWind!A12</f>
        <v>194</v>
      </c>
      <c r="N13" s="6" t="n">
        <f aca="false">317*DemandWind!A12</f>
        <v>317</v>
      </c>
      <c r="O13" s="6" t="n">
        <f aca="false">100*DemandWind!A12</f>
        <v>100</v>
      </c>
      <c r="P13" s="6" t="n">
        <f aca="false">333*DemandWind!A12</f>
        <v>333</v>
      </c>
      <c r="Q13" s="6" t="n">
        <f aca="false">181*DemandWind!A12</f>
        <v>181</v>
      </c>
      <c r="R13" s="7" t="n">
        <f aca="false">128*DemandWind!A12</f>
        <v>128</v>
      </c>
      <c r="S13" s="6" t="n">
        <v>9.5</v>
      </c>
      <c r="T13" s="6" t="n">
        <v>1010</v>
      </c>
      <c r="U13" s="6" t="n">
        <v>9.5</v>
      </c>
      <c r="V13" s="6" t="n">
        <v>9.5</v>
      </c>
    </row>
    <row r="14" customFormat="false" ht="13.8" hidden="false" customHeight="false" outlineLevel="0" collapsed="false">
      <c r="A14" s="5" t="n">
        <v>12</v>
      </c>
      <c r="B14" s="5" t="n">
        <f aca="false">108*DemandWind!A13</f>
        <v>109.08</v>
      </c>
      <c r="C14" s="6" t="n">
        <f aca="false">97*DemandWind!A13</f>
        <v>97.97</v>
      </c>
      <c r="D14" s="6" t="n">
        <f aca="false">180*DemandWind!A13</f>
        <v>181.8</v>
      </c>
      <c r="E14" s="6" t="n">
        <f aca="false">74*DemandWind!A13</f>
        <v>74.74</v>
      </c>
      <c r="F14" s="6" t="n">
        <f aca="false">71*DemandWind!A13</f>
        <v>71.71</v>
      </c>
      <c r="G14" s="6" t="n">
        <f aca="false">136*DemandWind!A13</f>
        <v>137.36</v>
      </c>
      <c r="H14" s="6" t="n">
        <f aca="false">125*DemandWind!A13</f>
        <v>126.25</v>
      </c>
      <c r="I14" s="6" t="n">
        <f aca="false">171*DemandWind!A13</f>
        <v>172.71</v>
      </c>
      <c r="J14" s="6" t="n">
        <f aca="false">175*DemandWind!A13</f>
        <v>176.75</v>
      </c>
      <c r="K14" s="6" t="n">
        <f aca="false">195*DemandWind!A13</f>
        <v>196.95</v>
      </c>
      <c r="L14" s="6" t="n">
        <f aca="false">265*DemandWind!A13</f>
        <v>267.65</v>
      </c>
      <c r="M14" s="6" t="n">
        <f aca="false">194*DemandWind!A13</f>
        <v>195.94</v>
      </c>
      <c r="N14" s="6" t="n">
        <f aca="false">317*DemandWind!A13</f>
        <v>320.17</v>
      </c>
      <c r="O14" s="6" t="n">
        <f aca="false">100*DemandWind!A13</f>
        <v>101</v>
      </c>
      <c r="P14" s="6" t="n">
        <f aca="false">333*DemandWind!A13</f>
        <v>336.33</v>
      </c>
      <c r="Q14" s="6" t="n">
        <f aca="false">181*DemandWind!A13</f>
        <v>182.81</v>
      </c>
      <c r="R14" s="7" t="n">
        <f aca="false">128*DemandWind!A13</f>
        <v>129.28</v>
      </c>
      <c r="S14" s="6" t="n">
        <v>9.5</v>
      </c>
      <c r="T14" s="6" t="n">
        <v>1011</v>
      </c>
      <c r="U14" s="6" t="n">
        <v>9.5</v>
      </c>
      <c r="V14" s="6" t="n">
        <v>9.5</v>
      </c>
    </row>
    <row r="15" customFormat="false" ht="13.8" hidden="false" customHeight="false" outlineLevel="0" collapsed="false">
      <c r="A15" s="5" t="n">
        <v>13</v>
      </c>
      <c r="B15" s="5" t="n">
        <f aca="false">108*DemandWind!A14</f>
        <v>110.16</v>
      </c>
      <c r="C15" s="6" t="n">
        <f aca="false">97*DemandWind!A14</f>
        <v>98.94</v>
      </c>
      <c r="D15" s="6" t="n">
        <f aca="false">180*DemandWind!A14</f>
        <v>183.6</v>
      </c>
      <c r="E15" s="6" t="n">
        <f aca="false">74*DemandWind!A14</f>
        <v>75.48</v>
      </c>
      <c r="F15" s="6" t="n">
        <f aca="false">71*DemandWind!A14</f>
        <v>72.42</v>
      </c>
      <c r="G15" s="6" t="n">
        <f aca="false">136*DemandWind!A14</f>
        <v>138.72</v>
      </c>
      <c r="H15" s="6" t="n">
        <f aca="false">125*DemandWind!A14</f>
        <v>127.5</v>
      </c>
      <c r="I15" s="6" t="n">
        <f aca="false">171*DemandWind!A14</f>
        <v>174.42</v>
      </c>
      <c r="J15" s="6" t="n">
        <f aca="false">175*DemandWind!A14</f>
        <v>178.5</v>
      </c>
      <c r="K15" s="6" t="n">
        <f aca="false">195*DemandWind!A14</f>
        <v>198.9</v>
      </c>
      <c r="L15" s="6" t="n">
        <f aca="false">265*DemandWind!A14</f>
        <v>270.3</v>
      </c>
      <c r="M15" s="6" t="n">
        <f aca="false">194*DemandWind!A14</f>
        <v>197.88</v>
      </c>
      <c r="N15" s="6" t="n">
        <f aca="false">317*DemandWind!A14</f>
        <v>323.34</v>
      </c>
      <c r="O15" s="6" t="n">
        <f aca="false">100*DemandWind!A14</f>
        <v>102</v>
      </c>
      <c r="P15" s="6" t="n">
        <f aca="false">333*DemandWind!A14</f>
        <v>339.66</v>
      </c>
      <c r="Q15" s="6" t="n">
        <f aca="false">181*DemandWind!A14</f>
        <v>184.62</v>
      </c>
      <c r="R15" s="7" t="n">
        <f aca="false">128*DemandWind!A14</f>
        <v>130.56</v>
      </c>
      <c r="S15" s="6" t="n">
        <v>9.5</v>
      </c>
      <c r="T15" s="6" t="n">
        <v>1012</v>
      </c>
      <c r="U15" s="6" t="n">
        <v>9.5</v>
      </c>
      <c r="V15" s="6" t="n">
        <v>9.5</v>
      </c>
    </row>
    <row r="16" customFormat="false" ht="13.8" hidden="false" customHeight="false" outlineLevel="0" collapsed="false">
      <c r="A16" s="5" t="n">
        <v>14</v>
      </c>
      <c r="B16" s="5" t="n">
        <f aca="false">108*DemandWind!A15</f>
        <v>111.24</v>
      </c>
      <c r="C16" s="6" t="n">
        <f aca="false">97*DemandWind!A15</f>
        <v>99.91</v>
      </c>
      <c r="D16" s="6" t="n">
        <f aca="false">180*DemandWind!A15</f>
        <v>185.4</v>
      </c>
      <c r="E16" s="6" t="n">
        <f aca="false">74*DemandWind!A15</f>
        <v>76.22</v>
      </c>
      <c r="F16" s="6" t="n">
        <f aca="false">71*DemandWind!A15</f>
        <v>73.13</v>
      </c>
      <c r="G16" s="6" t="n">
        <f aca="false">136*DemandWind!A15</f>
        <v>140.08</v>
      </c>
      <c r="H16" s="6" t="n">
        <f aca="false">125*DemandWind!A15</f>
        <v>128.75</v>
      </c>
      <c r="I16" s="6" t="n">
        <f aca="false">171*DemandWind!A15</f>
        <v>176.13</v>
      </c>
      <c r="J16" s="6" t="n">
        <f aca="false">175*DemandWind!A15</f>
        <v>180.25</v>
      </c>
      <c r="K16" s="6" t="n">
        <f aca="false">195*DemandWind!A15</f>
        <v>200.85</v>
      </c>
      <c r="L16" s="6" t="n">
        <f aca="false">265*DemandWind!A15</f>
        <v>272.95</v>
      </c>
      <c r="M16" s="6" t="n">
        <f aca="false">194*DemandWind!A15</f>
        <v>199.82</v>
      </c>
      <c r="N16" s="6" t="n">
        <f aca="false">317*DemandWind!A15</f>
        <v>326.51</v>
      </c>
      <c r="O16" s="6" t="n">
        <f aca="false">100*DemandWind!A15</f>
        <v>103</v>
      </c>
      <c r="P16" s="6" t="n">
        <f aca="false">333*DemandWind!A15</f>
        <v>342.99</v>
      </c>
      <c r="Q16" s="6" t="n">
        <f aca="false">181*DemandWind!A15</f>
        <v>186.43</v>
      </c>
      <c r="R16" s="7" t="n">
        <f aca="false">128*DemandWind!A15</f>
        <v>131.84</v>
      </c>
      <c r="S16" s="6" t="n">
        <v>9.5</v>
      </c>
      <c r="T16" s="6" t="n">
        <v>1013</v>
      </c>
      <c r="U16" s="6" t="n">
        <v>9.5</v>
      </c>
      <c r="V16" s="6" t="n">
        <v>9.5</v>
      </c>
    </row>
    <row r="17" customFormat="false" ht="13.8" hidden="false" customHeight="false" outlineLevel="0" collapsed="false">
      <c r="A17" s="5" t="n">
        <v>15</v>
      </c>
      <c r="B17" s="5" t="n">
        <f aca="false">108*DemandWind!A16</f>
        <v>112.32</v>
      </c>
      <c r="C17" s="6" t="n">
        <f aca="false">97*DemandWind!A16</f>
        <v>100.88</v>
      </c>
      <c r="D17" s="6" t="n">
        <f aca="false">180*DemandWind!A16</f>
        <v>187.2</v>
      </c>
      <c r="E17" s="6" t="n">
        <f aca="false">74*DemandWind!A16</f>
        <v>76.96</v>
      </c>
      <c r="F17" s="6" t="n">
        <f aca="false">71*DemandWind!A16</f>
        <v>73.84</v>
      </c>
      <c r="G17" s="6" t="n">
        <f aca="false">136*DemandWind!A16</f>
        <v>141.44</v>
      </c>
      <c r="H17" s="6" t="n">
        <f aca="false">125*DemandWind!A16</f>
        <v>130</v>
      </c>
      <c r="I17" s="6" t="n">
        <f aca="false">171*DemandWind!A16</f>
        <v>177.84</v>
      </c>
      <c r="J17" s="6" t="n">
        <f aca="false">175*DemandWind!A16</f>
        <v>182</v>
      </c>
      <c r="K17" s="6" t="n">
        <f aca="false">195*DemandWind!A16</f>
        <v>202.8</v>
      </c>
      <c r="L17" s="6" t="n">
        <f aca="false">265*DemandWind!A16</f>
        <v>275.6</v>
      </c>
      <c r="M17" s="6" t="n">
        <f aca="false">194*DemandWind!A16</f>
        <v>201.76</v>
      </c>
      <c r="N17" s="6" t="n">
        <f aca="false">317*DemandWind!A16</f>
        <v>329.68</v>
      </c>
      <c r="O17" s="6" t="n">
        <f aca="false">100*DemandWind!A16</f>
        <v>104</v>
      </c>
      <c r="P17" s="6" t="n">
        <f aca="false">333*DemandWind!A16</f>
        <v>346.32</v>
      </c>
      <c r="Q17" s="6" t="n">
        <f aca="false">181*DemandWind!A16</f>
        <v>188.24</v>
      </c>
      <c r="R17" s="7" t="n">
        <f aca="false">128*DemandWind!A16</f>
        <v>133.12</v>
      </c>
      <c r="S17" s="6" t="n">
        <v>9.5</v>
      </c>
      <c r="T17" s="6" t="n">
        <v>1014</v>
      </c>
      <c r="U17" s="6" t="n">
        <v>9.5</v>
      </c>
      <c r="V17" s="6" t="n">
        <v>9.5</v>
      </c>
    </row>
    <row r="18" customFormat="false" ht="13.8" hidden="false" customHeight="false" outlineLevel="0" collapsed="false">
      <c r="A18" s="5" t="n">
        <v>16</v>
      </c>
      <c r="B18" s="5" t="n">
        <f aca="false">108*DemandWind!A17</f>
        <v>113.4</v>
      </c>
      <c r="C18" s="6" t="n">
        <f aca="false">97*DemandWind!A17</f>
        <v>101.85</v>
      </c>
      <c r="D18" s="6" t="n">
        <f aca="false">180*DemandWind!A17</f>
        <v>189</v>
      </c>
      <c r="E18" s="6" t="n">
        <f aca="false">74*DemandWind!A17</f>
        <v>77.7</v>
      </c>
      <c r="F18" s="6" t="n">
        <f aca="false">71*DemandWind!A17</f>
        <v>74.55</v>
      </c>
      <c r="G18" s="6" t="n">
        <f aca="false">136*DemandWind!A17</f>
        <v>142.8</v>
      </c>
      <c r="H18" s="6" t="n">
        <f aca="false">125*DemandWind!A17</f>
        <v>131.25</v>
      </c>
      <c r="I18" s="6" t="n">
        <f aca="false">171*DemandWind!A17</f>
        <v>179.55</v>
      </c>
      <c r="J18" s="6" t="n">
        <f aca="false">175*DemandWind!A17</f>
        <v>183.75</v>
      </c>
      <c r="K18" s="6" t="n">
        <f aca="false">195*DemandWind!A17</f>
        <v>204.75</v>
      </c>
      <c r="L18" s="6" t="n">
        <f aca="false">265*DemandWind!A17</f>
        <v>278.25</v>
      </c>
      <c r="M18" s="6" t="n">
        <f aca="false">194*DemandWind!A17</f>
        <v>203.7</v>
      </c>
      <c r="N18" s="6" t="n">
        <f aca="false">317*DemandWind!A17</f>
        <v>332.85</v>
      </c>
      <c r="O18" s="6" t="n">
        <f aca="false">100*DemandWind!A17</f>
        <v>105</v>
      </c>
      <c r="P18" s="6" t="n">
        <f aca="false">333*DemandWind!A17</f>
        <v>349.65</v>
      </c>
      <c r="Q18" s="6" t="n">
        <f aca="false">181*DemandWind!A17</f>
        <v>190.05</v>
      </c>
      <c r="R18" s="7" t="n">
        <f aca="false">128*DemandWind!A17</f>
        <v>134.4</v>
      </c>
      <c r="S18" s="6" t="n">
        <v>9.5</v>
      </c>
      <c r="T18" s="6" t="n">
        <v>1015</v>
      </c>
      <c r="U18" s="6" t="n">
        <v>9.5</v>
      </c>
      <c r="V18" s="6" t="n">
        <v>9.5</v>
      </c>
    </row>
    <row r="19" customFormat="false" ht="13.8" hidden="false" customHeight="false" outlineLevel="0" collapsed="false">
      <c r="A19" s="5" t="n">
        <v>17</v>
      </c>
      <c r="B19" s="5" t="n">
        <f aca="false">108*DemandWind!A18</f>
        <v>114.48</v>
      </c>
      <c r="C19" s="6" t="n">
        <f aca="false">97*DemandWind!A18</f>
        <v>102.82</v>
      </c>
      <c r="D19" s="6" t="n">
        <f aca="false">180*DemandWind!A18</f>
        <v>190.8</v>
      </c>
      <c r="E19" s="6" t="n">
        <f aca="false">74*DemandWind!A18</f>
        <v>78.44</v>
      </c>
      <c r="F19" s="6" t="n">
        <f aca="false">71*DemandWind!A18</f>
        <v>75.26</v>
      </c>
      <c r="G19" s="6" t="n">
        <f aca="false">136*DemandWind!A18</f>
        <v>144.16</v>
      </c>
      <c r="H19" s="6" t="n">
        <f aca="false">125*DemandWind!A18</f>
        <v>132.5</v>
      </c>
      <c r="I19" s="6" t="n">
        <f aca="false">171*DemandWind!A18</f>
        <v>181.26</v>
      </c>
      <c r="J19" s="6" t="n">
        <f aca="false">175*DemandWind!A18</f>
        <v>185.5</v>
      </c>
      <c r="K19" s="6" t="n">
        <f aca="false">195*DemandWind!A18</f>
        <v>206.7</v>
      </c>
      <c r="L19" s="6" t="n">
        <f aca="false">265*DemandWind!A18</f>
        <v>280.9</v>
      </c>
      <c r="M19" s="6" t="n">
        <f aca="false">194*DemandWind!A18</f>
        <v>205.64</v>
      </c>
      <c r="N19" s="6" t="n">
        <f aca="false">317*DemandWind!A18</f>
        <v>336.02</v>
      </c>
      <c r="O19" s="6" t="n">
        <f aca="false">100*DemandWind!A18</f>
        <v>106</v>
      </c>
      <c r="P19" s="6" t="n">
        <f aca="false">333*DemandWind!A18</f>
        <v>352.98</v>
      </c>
      <c r="Q19" s="6" t="n">
        <f aca="false">181*DemandWind!A18</f>
        <v>191.86</v>
      </c>
      <c r="R19" s="7" t="n">
        <f aca="false">128*DemandWind!A18</f>
        <v>135.68</v>
      </c>
      <c r="S19" s="6" t="n">
        <v>9.5</v>
      </c>
      <c r="T19" s="6" t="n">
        <v>1016</v>
      </c>
      <c r="U19" s="6" t="n">
        <v>9.5</v>
      </c>
      <c r="V19" s="6" t="n">
        <v>9.5</v>
      </c>
    </row>
    <row r="20" customFormat="false" ht="13.8" hidden="false" customHeight="false" outlineLevel="0" collapsed="false">
      <c r="A20" s="5" t="n">
        <v>18</v>
      </c>
      <c r="B20" s="5" t="n">
        <f aca="false">108*DemandWind!A19</f>
        <v>115.56</v>
      </c>
      <c r="C20" s="6" t="n">
        <f aca="false">97*DemandWind!A19</f>
        <v>103.79</v>
      </c>
      <c r="D20" s="6" t="n">
        <f aca="false">180*DemandWind!A19</f>
        <v>192.6</v>
      </c>
      <c r="E20" s="6" t="n">
        <f aca="false">74*DemandWind!A19</f>
        <v>79.18</v>
      </c>
      <c r="F20" s="6" t="n">
        <f aca="false">71*DemandWind!A19</f>
        <v>75.97</v>
      </c>
      <c r="G20" s="6" t="n">
        <f aca="false">136*DemandWind!A19</f>
        <v>145.52</v>
      </c>
      <c r="H20" s="6" t="n">
        <f aca="false">125*DemandWind!A19</f>
        <v>133.75</v>
      </c>
      <c r="I20" s="6" t="n">
        <f aca="false">171*DemandWind!A19</f>
        <v>182.97</v>
      </c>
      <c r="J20" s="6" t="n">
        <f aca="false">175*DemandWind!A19</f>
        <v>187.25</v>
      </c>
      <c r="K20" s="6" t="n">
        <f aca="false">195*DemandWind!A19</f>
        <v>208.65</v>
      </c>
      <c r="L20" s="6" t="n">
        <f aca="false">265*DemandWind!A19</f>
        <v>283.55</v>
      </c>
      <c r="M20" s="6" t="n">
        <f aca="false">194*DemandWind!A19</f>
        <v>207.58</v>
      </c>
      <c r="N20" s="6" t="n">
        <f aca="false">317*DemandWind!A19</f>
        <v>339.19</v>
      </c>
      <c r="O20" s="6" t="n">
        <f aca="false">100*DemandWind!A19</f>
        <v>107</v>
      </c>
      <c r="P20" s="6" t="n">
        <f aca="false">333*DemandWind!A19</f>
        <v>356.31</v>
      </c>
      <c r="Q20" s="6" t="n">
        <f aca="false">181*DemandWind!A19</f>
        <v>193.67</v>
      </c>
      <c r="R20" s="7" t="n">
        <f aca="false">128*DemandWind!A19</f>
        <v>136.96</v>
      </c>
      <c r="S20" s="6" t="n">
        <v>9.5</v>
      </c>
      <c r="T20" s="6" t="n">
        <v>1017</v>
      </c>
      <c r="U20" s="6" t="n">
        <v>9.5</v>
      </c>
      <c r="V20" s="6" t="n">
        <v>9.5</v>
      </c>
    </row>
    <row r="21" customFormat="false" ht="13.8" hidden="false" customHeight="false" outlineLevel="0" collapsed="false">
      <c r="A21" s="5" t="n">
        <v>19</v>
      </c>
      <c r="B21" s="5" t="n">
        <f aca="false">108*DemandWind!A20</f>
        <v>116.64</v>
      </c>
      <c r="C21" s="6" t="n">
        <f aca="false">97*DemandWind!A20</f>
        <v>104.76</v>
      </c>
      <c r="D21" s="6" t="n">
        <f aca="false">180*DemandWind!A20</f>
        <v>194.4</v>
      </c>
      <c r="E21" s="6" t="n">
        <f aca="false">74*DemandWind!A20</f>
        <v>79.92</v>
      </c>
      <c r="F21" s="6" t="n">
        <f aca="false">71*DemandWind!A20</f>
        <v>76.68</v>
      </c>
      <c r="G21" s="6" t="n">
        <f aca="false">136*DemandWind!A20</f>
        <v>146.88</v>
      </c>
      <c r="H21" s="6" t="n">
        <f aca="false">125*DemandWind!A20</f>
        <v>135</v>
      </c>
      <c r="I21" s="6" t="n">
        <f aca="false">171*DemandWind!A20</f>
        <v>184.68</v>
      </c>
      <c r="J21" s="6" t="n">
        <f aca="false">175*DemandWind!A20</f>
        <v>189</v>
      </c>
      <c r="K21" s="6" t="n">
        <f aca="false">195*DemandWind!A20</f>
        <v>210.6</v>
      </c>
      <c r="L21" s="6" t="n">
        <f aca="false">265*DemandWind!A20</f>
        <v>286.2</v>
      </c>
      <c r="M21" s="6" t="n">
        <f aca="false">194*DemandWind!A20</f>
        <v>209.52</v>
      </c>
      <c r="N21" s="6" t="n">
        <f aca="false">317*DemandWind!A20</f>
        <v>342.36</v>
      </c>
      <c r="O21" s="6" t="n">
        <f aca="false">100*DemandWind!A20</f>
        <v>108</v>
      </c>
      <c r="P21" s="6" t="n">
        <f aca="false">333*DemandWind!A20</f>
        <v>359.64</v>
      </c>
      <c r="Q21" s="6" t="n">
        <f aca="false">181*DemandWind!A20</f>
        <v>195.48</v>
      </c>
      <c r="R21" s="7" t="n">
        <f aca="false">128*DemandWind!A20</f>
        <v>138.24</v>
      </c>
      <c r="S21" s="6" t="n">
        <v>9.5</v>
      </c>
      <c r="T21" s="6" t="n">
        <v>1018</v>
      </c>
      <c r="U21" s="6" t="n">
        <v>9.5</v>
      </c>
      <c r="V21" s="6" t="n">
        <v>9.5</v>
      </c>
    </row>
    <row r="22" customFormat="false" ht="13.8" hidden="false" customHeight="false" outlineLevel="0" collapsed="false">
      <c r="A22" s="5" t="n">
        <v>20</v>
      </c>
      <c r="B22" s="5" t="n">
        <f aca="false">108*DemandWind!A21</f>
        <v>117.72</v>
      </c>
      <c r="C22" s="6" t="n">
        <f aca="false">97*DemandWind!A21</f>
        <v>105.73</v>
      </c>
      <c r="D22" s="6" t="n">
        <f aca="false">180*DemandWind!A21</f>
        <v>196.2</v>
      </c>
      <c r="E22" s="6" t="n">
        <f aca="false">74*DemandWind!A21</f>
        <v>80.66</v>
      </c>
      <c r="F22" s="6" t="n">
        <f aca="false">71*DemandWind!A21</f>
        <v>77.39</v>
      </c>
      <c r="G22" s="6" t="n">
        <f aca="false">136*DemandWind!A21</f>
        <v>148.24</v>
      </c>
      <c r="H22" s="6" t="n">
        <f aca="false">125*DemandWind!A21</f>
        <v>136.25</v>
      </c>
      <c r="I22" s="6" t="n">
        <f aca="false">171*DemandWind!A21</f>
        <v>186.39</v>
      </c>
      <c r="J22" s="6" t="n">
        <f aca="false">175*DemandWind!A21</f>
        <v>190.75</v>
      </c>
      <c r="K22" s="6" t="n">
        <f aca="false">195*DemandWind!A21</f>
        <v>212.55</v>
      </c>
      <c r="L22" s="6" t="n">
        <f aca="false">265*DemandWind!A21</f>
        <v>288.85</v>
      </c>
      <c r="M22" s="6" t="n">
        <f aca="false">194*DemandWind!A21</f>
        <v>211.46</v>
      </c>
      <c r="N22" s="6" t="n">
        <f aca="false">317*DemandWind!A21</f>
        <v>345.53</v>
      </c>
      <c r="O22" s="6" t="n">
        <f aca="false">100*DemandWind!A21</f>
        <v>109</v>
      </c>
      <c r="P22" s="6" t="n">
        <f aca="false">333*DemandWind!A21</f>
        <v>362.97</v>
      </c>
      <c r="Q22" s="6" t="n">
        <f aca="false">181*DemandWind!A21</f>
        <v>197.29</v>
      </c>
      <c r="R22" s="7" t="n">
        <f aca="false">128*DemandWind!A21</f>
        <v>139.52</v>
      </c>
      <c r="S22" s="6" t="n">
        <v>9.5</v>
      </c>
      <c r="T22" s="6" t="n">
        <v>1019</v>
      </c>
      <c r="U22" s="6" t="n">
        <v>9.5</v>
      </c>
      <c r="V22" s="6" t="n">
        <v>9.5</v>
      </c>
    </row>
    <row r="23" customFormat="false" ht="13.8" hidden="false" customHeight="false" outlineLevel="0" collapsed="false">
      <c r="A23" s="5" t="n">
        <v>21</v>
      </c>
      <c r="B23" s="5" t="n">
        <f aca="false">108*DemandWind!A22</f>
        <v>118.8</v>
      </c>
      <c r="C23" s="6" t="n">
        <f aca="false">97*DemandWind!A22</f>
        <v>106.7</v>
      </c>
      <c r="D23" s="6" t="n">
        <f aca="false">180*DemandWind!A22</f>
        <v>198</v>
      </c>
      <c r="E23" s="6" t="n">
        <f aca="false">74*DemandWind!A22</f>
        <v>81.4</v>
      </c>
      <c r="F23" s="6" t="n">
        <f aca="false">71*DemandWind!A22</f>
        <v>78.1</v>
      </c>
      <c r="G23" s="6" t="n">
        <f aca="false">136*DemandWind!A22</f>
        <v>149.6</v>
      </c>
      <c r="H23" s="6" t="n">
        <f aca="false">125*DemandWind!A22</f>
        <v>137.5</v>
      </c>
      <c r="I23" s="6" t="n">
        <f aca="false">171*DemandWind!A22</f>
        <v>188.1</v>
      </c>
      <c r="J23" s="6" t="n">
        <f aca="false">175*DemandWind!A22</f>
        <v>192.5</v>
      </c>
      <c r="K23" s="6" t="n">
        <f aca="false">195*DemandWind!A22</f>
        <v>214.5</v>
      </c>
      <c r="L23" s="6" t="n">
        <f aca="false">265*DemandWind!A22</f>
        <v>291.5</v>
      </c>
      <c r="M23" s="6" t="n">
        <f aca="false">194*DemandWind!A22</f>
        <v>213.4</v>
      </c>
      <c r="N23" s="6" t="n">
        <f aca="false">317*DemandWind!A22</f>
        <v>348.7</v>
      </c>
      <c r="O23" s="6" t="n">
        <f aca="false">100*DemandWind!A22</f>
        <v>110</v>
      </c>
      <c r="P23" s="6" t="n">
        <f aca="false">333*DemandWind!A22</f>
        <v>366.3</v>
      </c>
      <c r="Q23" s="6" t="n">
        <f aca="false">181*DemandWind!A22</f>
        <v>199.1</v>
      </c>
      <c r="R23" s="7" t="n">
        <f aca="false">128*DemandWind!A22</f>
        <v>140.8</v>
      </c>
      <c r="S23" s="6" t="n">
        <v>9.5</v>
      </c>
      <c r="T23" s="6" t="n">
        <v>1020</v>
      </c>
      <c r="U23" s="6" t="n">
        <v>9.5</v>
      </c>
      <c r="V23" s="6" t="n">
        <v>9.5</v>
      </c>
    </row>
    <row r="24" customFormat="false" ht="13.8" hidden="false" customHeight="false" outlineLevel="0" collapsed="false">
      <c r="A24" s="5" t="n">
        <v>22</v>
      </c>
      <c r="B24" s="5" t="n">
        <f aca="false">108*DemandWind!A23</f>
        <v>119.88</v>
      </c>
      <c r="C24" s="6" t="n">
        <f aca="false">97*DemandWind!A23</f>
        <v>107.67</v>
      </c>
      <c r="D24" s="6" t="n">
        <f aca="false">180*DemandWind!A23</f>
        <v>199.8</v>
      </c>
      <c r="E24" s="6" t="n">
        <f aca="false">74*DemandWind!A23</f>
        <v>82.14</v>
      </c>
      <c r="F24" s="6" t="n">
        <f aca="false">71*DemandWind!A23</f>
        <v>78.81</v>
      </c>
      <c r="G24" s="6" t="n">
        <f aca="false">136*DemandWind!A23</f>
        <v>150.96</v>
      </c>
      <c r="H24" s="6" t="n">
        <f aca="false">125*DemandWind!A23</f>
        <v>138.75</v>
      </c>
      <c r="I24" s="6" t="n">
        <f aca="false">171*DemandWind!A23</f>
        <v>189.81</v>
      </c>
      <c r="J24" s="6" t="n">
        <f aca="false">175*DemandWind!A23</f>
        <v>194.25</v>
      </c>
      <c r="K24" s="6" t="n">
        <f aca="false">195*DemandWind!A23</f>
        <v>216.45</v>
      </c>
      <c r="L24" s="6" t="n">
        <f aca="false">265*DemandWind!A23</f>
        <v>294.15</v>
      </c>
      <c r="M24" s="6" t="n">
        <f aca="false">194*DemandWind!A23</f>
        <v>215.34</v>
      </c>
      <c r="N24" s="6" t="n">
        <f aca="false">317*DemandWind!A23</f>
        <v>351.87</v>
      </c>
      <c r="O24" s="6" t="n">
        <f aca="false">100*DemandWind!A23</f>
        <v>111</v>
      </c>
      <c r="P24" s="6" t="n">
        <f aca="false">333*DemandWind!A23</f>
        <v>369.63</v>
      </c>
      <c r="Q24" s="6" t="n">
        <f aca="false">181*DemandWind!A23</f>
        <v>200.91</v>
      </c>
      <c r="R24" s="7" t="n">
        <f aca="false">128*DemandWind!A23</f>
        <v>142.08</v>
      </c>
      <c r="S24" s="6" t="n">
        <v>9.5</v>
      </c>
      <c r="T24" s="6" t="n">
        <v>1021</v>
      </c>
      <c r="U24" s="6" t="n">
        <v>9.5</v>
      </c>
      <c r="V24" s="6" t="n">
        <v>9.5</v>
      </c>
    </row>
    <row r="25" customFormat="false" ht="13.8" hidden="false" customHeight="false" outlineLevel="0" collapsed="false">
      <c r="A25" s="5" t="n">
        <v>23</v>
      </c>
      <c r="B25" s="5" t="n">
        <f aca="false">108*DemandWind!A24</f>
        <v>120.96</v>
      </c>
      <c r="C25" s="6" t="n">
        <f aca="false">97*DemandWind!A24</f>
        <v>108.64</v>
      </c>
      <c r="D25" s="6" t="n">
        <f aca="false">180*DemandWind!A24</f>
        <v>201.6</v>
      </c>
      <c r="E25" s="6" t="n">
        <f aca="false">74*DemandWind!A24</f>
        <v>82.88</v>
      </c>
      <c r="F25" s="6" t="n">
        <f aca="false">71*DemandWind!A24</f>
        <v>79.52</v>
      </c>
      <c r="G25" s="6" t="n">
        <f aca="false">136*DemandWind!A24</f>
        <v>152.32</v>
      </c>
      <c r="H25" s="6" t="n">
        <f aca="false">125*DemandWind!A24</f>
        <v>140</v>
      </c>
      <c r="I25" s="6" t="n">
        <f aca="false">171*DemandWind!A24</f>
        <v>191.52</v>
      </c>
      <c r="J25" s="6" t="n">
        <f aca="false">175*DemandWind!A24</f>
        <v>196</v>
      </c>
      <c r="K25" s="6" t="n">
        <f aca="false">195*DemandWind!A24</f>
        <v>218.4</v>
      </c>
      <c r="L25" s="6" t="n">
        <f aca="false">265*DemandWind!A24</f>
        <v>296.8</v>
      </c>
      <c r="M25" s="6" t="n">
        <f aca="false">194*DemandWind!A24</f>
        <v>217.28</v>
      </c>
      <c r="N25" s="6" t="n">
        <f aca="false">317*DemandWind!A24</f>
        <v>355.04</v>
      </c>
      <c r="O25" s="6" t="n">
        <f aca="false">100*DemandWind!A24</f>
        <v>112</v>
      </c>
      <c r="P25" s="6" t="n">
        <f aca="false">333*DemandWind!A24</f>
        <v>372.96</v>
      </c>
      <c r="Q25" s="6" t="n">
        <f aca="false">181*DemandWind!A24</f>
        <v>202.72</v>
      </c>
      <c r="R25" s="7" t="n">
        <f aca="false">128*DemandWind!A24</f>
        <v>143.36</v>
      </c>
      <c r="S25" s="6" t="n">
        <v>9.5</v>
      </c>
      <c r="T25" s="6" t="n">
        <v>1022</v>
      </c>
      <c r="U25" s="6" t="n">
        <v>9.5</v>
      </c>
      <c r="V25" s="6" t="n">
        <v>9.5</v>
      </c>
    </row>
    <row r="26" customFormat="false" ht="13.8" hidden="false" customHeight="false" outlineLevel="0" collapsed="false">
      <c r="A26" s="5" t="n">
        <v>24</v>
      </c>
      <c r="B26" s="5" t="n">
        <f aca="false">108*DemandWind!A25</f>
        <v>122.04</v>
      </c>
      <c r="C26" s="6" t="n">
        <f aca="false">97*DemandWind!A25</f>
        <v>109.61</v>
      </c>
      <c r="D26" s="6" t="n">
        <f aca="false">180*DemandWind!A25</f>
        <v>203.4</v>
      </c>
      <c r="E26" s="6" t="n">
        <f aca="false">74*DemandWind!A25</f>
        <v>83.62</v>
      </c>
      <c r="F26" s="6" t="n">
        <f aca="false">71*DemandWind!A25</f>
        <v>80.23</v>
      </c>
      <c r="G26" s="6" t="n">
        <f aca="false">136*DemandWind!A25</f>
        <v>153.68</v>
      </c>
      <c r="H26" s="6" t="n">
        <f aca="false">125*DemandWind!A25</f>
        <v>141.25</v>
      </c>
      <c r="I26" s="6" t="n">
        <f aca="false">171*DemandWind!A25</f>
        <v>193.23</v>
      </c>
      <c r="J26" s="6" t="n">
        <f aca="false">175*DemandWind!A25</f>
        <v>197.75</v>
      </c>
      <c r="K26" s="6" t="n">
        <f aca="false">195*DemandWind!A25</f>
        <v>220.35</v>
      </c>
      <c r="L26" s="6" t="n">
        <f aca="false">265*DemandWind!A25</f>
        <v>299.45</v>
      </c>
      <c r="M26" s="6" t="n">
        <f aca="false">194*DemandWind!A25</f>
        <v>219.22</v>
      </c>
      <c r="N26" s="6" t="n">
        <f aca="false">317*DemandWind!A25</f>
        <v>358.21</v>
      </c>
      <c r="O26" s="6" t="n">
        <f aca="false">100*DemandWind!A25</f>
        <v>113</v>
      </c>
      <c r="P26" s="6" t="n">
        <f aca="false">333*DemandWind!A25</f>
        <v>376.29</v>
      </c>
      <c r="Q26" s="6" t="n">
        <f aca="false">181*DemandWind!A25</f>
        <v>204.53</v>
      </c>
      <c r="R26" s="7" t="n">
        <f aca="false">128*DemandWind!A25</f>
        <v>144.64</v>
      </c>
      <c r="S26" s="6" t="n">
        <v>9.5</v>
      </c>
      <c r="T26" s="6" t="n">
        <v>1023</v>
      </c>
      <c r="U26" s="6" t="n">
        <v>9.5</v>
      </c>
      <c r="V26" s="6" t="n">
        <v>9.5</v>
      </c>
    </row>
  </sheetData>
  <mergeCells count="2">
    <mergeCell ref="B1:R1"/>
    <mergeCell ref="S1:V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2" min="1" style="0" width="10.65"/>
    <col collapsed="false" customWidth="true" hidden="false" outlineLevel="0" max="3" min="3" style="0" width="3.98"/>
    <col collapsed="false" customWidth="true" hidden="false" outlineLevel="0" max="1025" min="4" style="0" width="10.65"/>
  </cols>
  <sheetData>
    <row r="1" s="9" customFormat="true" ht="15" hidden="false" customHeight="false" outlineLevel="0" collapsed="false">
      <c r="A1" s="1" t="s">
        <v>0</v>
      </c>
      <c r="B1" s="1" t="s">
        <v>16</v>
      </c>
      <c r="C1" s="9" t="s">
        <v>19</v>
      </c>
      <c r="D1" s="9" t="s">
        <v>108</v>
      </c>
      <c r="E1" s="9" t="s">
        <v>109</v>
      </c>
      <c r="F1" s="9" t="s">
        <v>110</v>
      </c>
      <c r="G1" s="9" t="s">
        <v>111</v>
      </c>
      <c r="H1" s="9" t="s">
        <v>112</v>
      </c>
      <c r="I1" s="9" t="s">
        <v>113</v>
      </c>
      <c r="J1" s="9" t="s">
        <v>32</v>
      </c>
      <c r="K1" s="9" t="s">
        <v>54</v>
      </c>
      <c r="L1" s="9" t="s">
        <v>114</v>
      </c>
      <c r="M1" s="9" t="s">
        <v>115</v>
      </c>
      <c r="N1" s="9" t="s">
        <v>116</v>
      </c>
      <c r="O1" s="9" t="s">
        <v>117</v>
      </c>
    </row>
    <row r="2" customFormat="false" ht="13.8" hidden="false" customHeight="false" outlineLevel="0" collapsed="false">
      <c r="A2" s="22" t="s">
        <v>118</v>
      </c>
      <c r="B2" s="22" t="n">
        <v>3</v>
      </c>
      <c r="C2" s="22" t="n">
        <v>0</v>
      </c>
      <c r="D2" s="22" t="n">
        <v>0</v>
      </c>
      <c r="E2" s="22" t="n">
        <v>3000</v>
      </c>
      <c r="F2" s="22" t="n">
        <v>250</v>
      </c>
      <c r="G2" s="22" t="n">
        <v>250</v>
      </c>
      <c r="H2" s="22" t="n">
        <v>87</v>
      </c>
      <c r="I2" s="22" t="n">
        <v>87</v>
      </c>
      <c r="J2" s="22" t="n">
        <v>0</v>
      </c>
      <c r="K2" s="22" t="n">
        <v>0.01</v>
      </c>
      <c r="L2" s="22" t="n">
        <v>0</v>
      </c>
      <c r="M2" s="22" t="n">
        <v>0</v>
      </c>
      <c r="N2" s="22" t="n">
        <v>0</v>
      </c>
      <c r="O2" s="22" t="n">
        <v>0</v>
      </c>
      <c r="P2" s="22"/>
    </row>
    <row r="3" customFormat="false" ht="13.8" hidden="false" customHeight="false" outlineLevel="0" collapsed="false">
      <c r="A3" s="0" t="s">
        <v>119</v>
      </c>
      <c r="B3" s="0" t="n">
        <v>3</v>
      </c>
      <c r="C3" s="0" t="n">
        <v>0</v>
      </c>
      <c r="D3" s="0" t="n">
        <v>0</v>
      </c>
      <c r="E3" s="22" t="n">
        <v>20</v>
      </c>
      <c r="F3" s="22" t="n">
        <v>5</v>
      </c>
      <c r="G3" s="22" t="n">
        <v>5</v>
      </c>
      <c r="H3" s="22" t="n">
        <v>94</v>
      </c>
      <c r="I3" s="22" t="n">
        <v>94</v>
      </c>
      <c r="J3" s="22" t="n">
        <v>0</v>
      </c>
      <c r="K3" s="22" t="n">
        <v>0.01</v>
      </c>
      <c r="L3" s="22" t="n">
        <v>0</v>
      </c>
      <c r="M3" s="22" t="n">
        <v>0</v>
      </c>
      <c r="N3" s="22" t="n">
        <v>0</v>
      </c>
      <c r="O3" s="22" t="n">
        <v>0</v>
      </c>
    </row>
    <row r="4" customFormat="false" ht="13.8" hidden="false" customHeight="false" outlineLevel="0" collapsed="false">
      <c r="A4" s="0" t="s">
        <v>120</v>
      </c>
      <c r="B4" s="0" t="n">
        <v>3</v>
      </c>
      <c r="C4" s="0" t="n">
        <v>0</v>
      </c>
      <c r="D4" s="0" t="n">
        <v>0</v>
      </c>
      <c r="E4" s="22" t="n">
        <v>1.25</v>
      </c>
      <c r="F4" s="22" t="n">
        <v>15</v>
      </c>
      <c r="G4" s="22" t="n">
        <v>15</v>
      </c>
      <c r="H4" s="22" t="n">
        <v>96</v>
      </c>
      <c r="I4" s="22" t="n">
        <v>96</v>
      </c>
      <c r="J4" s="22" t="n">
        <v>0</v>
      </c>
      <c r="K4" s="22" t="n">
        <v>0.01</v>
      </c>
      <c r="L4" s="22" t="n">
        <v>0</v>
      </c>
      <c r="M4" s="22" t="n">
        <v>0</v>
      </c>
      <c r="N4" s="22" t="n">
        <v>0</v>
      </c>
      <c r="O4" s="22" t="n">
        <v>0</v>
      </c>
    </row>
    <row r="5" customFormat="false" ht="13.8" hidden="false" customHeight="false" outlineLevel="0" collapsed="false">
      <c r="A5" s="22" t="s">
        <v>121</v>
      </c>
      <c r="B5" s="22" t="n">
        <v>1</v>
      </c>
      <c r="C5" s="0" t="n">
        <v>1</v>
      </c>
      <c r="D5" s="22" t="n">
        <v>0</v>
      </c>
      <c r="E5" s="22" t="n">
        <v>20</v>
      </c>
      <c r="F5" s="22" t="n">
        <v>5</v>
      </c>
      <c r="G5" s="22" t="n">
        <v>5</v>
      </c>
      <c r="H5" s="22" t="n">
        <v>94</v>
      </c>
      <c r="I5" s="22" t="n">
        <v>94</v>
      </c>
      <c r="J5" s="22" t="n">
        <v>0</v>
      </c>
      <c r="K5" s="22" t="n">
        <v>0.01</v>
      </c>
      <c r="L5" s="22" t="n">
        <v>0</v>
      </c>
      <c r="M5" s="22" t="n">
        <v>0</v>
      </c>
      <c r="N5" s="22" t="n">
        <v>0</v>
      </c>
      <c r="O5" s="22" t="n">
        <v>0</v>
      </c>
    </row>
    <row r="6" customFormat="false" ht="13.8" hidden="false" customHeight="false" outlineLevel="0" collapsed="false">
      <c r="A6" s="0" t="s">
        <v>122</v>
      </c>
      <c r="B6" s="22" t="n">
        <v>2</v>
      </c>
      <c r="C6" s="0" t="n">
        <v>1</v>
      </c>
      <c r="D6" s="22" t="n">
        <v>0</v>
      </c>
      <c r="E6" s="22" t="n">
        <v>20</v>
      </c>
      <c r="F6" s="22" t="n">
        <v>5</v>
      </c>
      <c r="G6" s="22" t="n">
        <v>5</v>
      </c>
      <c r="H6" s="22" t="n">
        <v>94</v>
      </c>
      <c r="I6" s="22" t="n">
        <v>94</v>
      </c>
      <c r="J6" s="22" t="n">
        <v>0</v>
      </c>
      <c r="K6" s="22" t="n">
        <v>0.01</v>
      </c>
      <c r="L6" s="22" t="n">
        <v>0</v>
      </c>
      <c r="M6" s="22" t="n">
        <v>0</v>
      </c>
      <c r="N6" s="22" t="n">
        <v>0</v>
      </c>
      <c r="O6" s="22" t="n">
        <v>0</v>
      </c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10.65"/>
  </cols>
  <sheetData>
    <row r="1" customFormat="false" ht="15" hidden="false" customHeight="false" outlineLevel="0" collapsed="false">
      <c r="A1" s="0" t="s">
        <v>86</v>
      </c>
    </row>
    <row r="2" customFormat="false" ht="15" hidden="false" customHeight="false" outlineLevel="0" collapsed="false">
      <c r="A2" s="0" t="n">
        <v>0.9</v>
      </c>
      <c r="H2" s="0" t="n">
        <v>0.6642</v>
      </c>
    </row>
    <row r="3" customFormat="false" ht="15" hidden="false" customHeight="false" outlineLevel="0" collapsed="false">
      <c r="A3" s="0" t="n">
        <v>0.91</v>
      </c>
      <c r="H3" s="0" t="n">
        <v>0.6517</v>
      </c>
    </row>
    <row r="4" customFormat="false" ht="15" hidden="false" customHeight="false" outlineLevel="0" collapsed="false">
      <c r="A4" s="0" t="n">
        <v>0.92</v>
      </c>
      <c r="H4" s="0" t="n">
        <v>0.6144</v>
      </c>
    </row>
    <row r="5" customFormat="false" ht="15" hidden="false" customHeight="false" outlineLevel="0" collapsed="false">
      <c r="A5" s="0" t="n">
        <v>0.93</v>
      </c>
      <c r="H5" s="0" t="n">
        <v>0.5935</v>
      </c>
    </row>
    <row r="6" customFormat="false" ht="15" hidden="false" customHeight="false" outlineLevel="0" collapsed="false">
      <c r="A6" s="0" t="n">
        <v>0.94</v>
      </c>
      <c r="H6" s="0" t="n">
        <v>0.5637</v>
      </c>
    </row>
    <row r="7" customFormat="false" ht="15" hidden="false" customHeight="false" outlineLevel="0" collapsed="false">
      <c r="A7" s="0" t="n">
        <v>0.95</v>
      </c>
      <c r="H7" s="0" t="n">
        <v>0.5553</v>
      </c>
    </row>
    <row r="8" customFormat="false" ht="15" hidden="false" customHeight="false" outlineLevel="0" collapsed="false">
      <c r="A8" s="0" t="n">
        <v>0.96</v>
      </c>
      <c r="H8" s="0" t="n">
        <v>0.585</v>
      </c>
    </row>
    <row r="9" customFormat="false" ht="15" hidden="false" customHeight="false" outlineLevel="0" collapsed="false">
      <c r="A9" s="0" t="n">
        <v>0.97</v>
      </c>
      <c r="H9" s="0" t="n">
        <v>0.6225</v>
      </c>
    </row>
    <row r="10" customFormat="false" ht="15" hidden="false" customHeight="false" outlineLevel="0" collapsed="false">
      <c r="A10" s="0" t="n">
        <v>0.98</v>
      </c>
      <c r="H10" s="0" t="n">
        <v>0.6694</v>
      </c>
    </row>
    <row r="11" customFormat="false" ht="15" hidden="false" customHeight="false" outlineLevel="0" collapsed="false">
      <c r="A11" s="0" t="n">
        <v>0.99</v>
      </c>
      <c r="H11" s="0" t="n">
        <v>0.7534</v>
      </c>
    </row>
    <row r="12" customFormat="false" ht="15" hidden="false" customHeight="false" outlineLevel="0" collapsed="false">
      <c r="A12" s="0" t="n">
        <v>1</v>
      </c>
      <c r="H12" s="0" t="n">
        <v>0.8031</v>
      </c>
    </row>
    <row r="13" customFormat="false" ht="15" hidden="false" customHeight="false" outlineLevel="0" collapsed="false">
      <c r="A13" s="0" t="n">
        <v>1.01</v>
      </c>
      <c r="H13" s="0" t="n">
        <v>0.8279</v>
      </c>
    </row>
    <row r="14" customFormat="false" ht="15" hidden="false" customHeight="false" outlineLevel="0" collapsed="false">
      <c r="A14" s="0" t="n">
        <v>1.02</v>
      </c>
      <c r="H14" s="0" t="n">
        <v>0.845</v>
      </c>
    </row>
    <row r="15" customFormat="false" ht="15" hidden="false" customHeight="false" outlineLevel="0" collapsed="false">
      <c r="A15" s="0" t="n">
        <v>1.03</v>
      </c>
      <c r="H15" s="0" t="n">
        <v>0.8423</v>
      </c>
    </row>
    <row r="16" customFormat="false" ht="15" hidden="false" customHeight="false" outlineLevel="0" collapsed="false">
      <c r="A16" s="0" t="n">
        <v>1.04</v>
      </c>
      <c r="H16" s="0" t="n">
        <v>0.8434</v>
      </c>
    </row>
    <row r="17" customFormat="false" ht="15" hidden="false" customHeight="false" outlineLevel="0" collapsed="false">
      <c r="A17" s="0" t="n">
        <v>1.05</v>
      </c>
      <c r="H17" s="0" t="n">
        <v>0.8553</v>
      </c>
    </row>
    <row r="18" customFormat="false" ht="15" hidden="false" customHeight="false" outlineLevel="0" collapsed="false">
      <c r="A18" s="0" t="n">
        <v>1.06</v>
      </c>
      <c r="H18" s="0" t="n">
        <v>0.9384</v>
      </c>
    </row>
    <row r="19" customFormat="false" ht="15" hidden="false" customHeight="false" outlineLevel="0" collapsed="false">
      <c r="A19" s="0" t="n">
        <v>1.07</v>
      </c>
      <c r="H19" s="0" t="n">
        <v>1</v>
      </c>
    </row>
    <row r="20" customFormat="false" ht="15" hidden="false" customHeight="false" outlineLevel="0" collapsed="false">
      <c r="A20" s="0" t="n">
        <v>1.08</v>
      </c>
      <c r="H20" s="0" t="n">
        <v>0.978</v>
      </c>
    </row>
    <row r="21" customFormat="false" ht="15" hidden="false" customHeight="false" outlineLevel="0" collapsed="false">
      <c r="A21" s="0" t="n">
        <v>1.09</v>
      </c>
      <c r="H21" s="0" t="n">
        <v>0.9363</v>
      </c>
    </row>
    <row r="22" customFormat="false" ht="15" hidden="false" customHeight="false" outlineLevel="0" collapsed="false">
      <c r="A22" s="0" t="n">
        <v>1.1</v>
      </c>
      <c r="H22" s="0" t="n">
        <v>0.892</v>
      </c>
    </row>
    <row r="23" customFormat="false" ht="15" hidden="false" customHeight="false" outlineLevel="0" collapsed="false">
      <c r="A23" s="0" t="n">
        <v>1.11</v>
      </c>
      <c r="H23" s="0" t="n">
        <v>0.83</v>
      </c>
    </row>
    <row r="24" customFormat="false" ht="15" hidden="false" customHeight="false" outlineLevel="0" collapsed="false">
      <c r="A24" s="0" t="n">
        <v>1.12</v>
      </c>
      <c r="H24" s="0" t="n">
        <v>0.7568</v>
      </c>
    </row>
    <row r="25" customFormat="false" ht="15" hidden="false" customHeight="false" outlineLevel="0" collapsed="false">
      <c r="A25" s="0" t="n">
        <v>1.13</v>
      </c>
      <c r="H25" s="0" t="n">
        <v>0.6765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025" min="1" style="0" width="9.16"/>
  </cols>
  <sheetData>
    <row r="1" customFormat="false" ht="15" hidden="false" customHeight="false" outlineLevel="0" collapsed="false">
      <c r="A1" s="0" t="s">
        <v>3</v>
      </c>
      <c r="B1" s="0" t="s">
        <v>123</v>
      </c>
    </row>
    <row r="2" customFormat="false" ht="15" hidden="false" customHeight="false" outlineLevel="0" collapsed="false">
      <c r="A2" s="0" t="n">
        <v>1</v>
      </c>
      <c r="B2" s="0" t="n">
        <v>300</v>
      </c>
    </row>
    <row r="3" customFormat="false" ht="15" hidden="false" customHeight="false" outlineLevel="0" collapsed="false">
      <c r="A3" s="0" t="n">
        <v>2</v>
      </c>
      <c r="B3" s="0" t="n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RowHeight="13.8" zeroHeight="false" outlineLevelRow="0" outlineLevelCol="0"/>
  <cols>
    <col collapsed="false" customWidth="true" hidden="false" outlineLevel="0" max="1025" min="1" style="0" width="8.52"/>
  </cols>
  <sheetData>
    <row r="1" customFormat="false" ht="15" hidden="false" customHeight="false" outlineLevel="0" collapsed="false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</row>
    <row r="2" customFormat="false" ht="15" hidden="false" customHeight="false" outlineLevel="0" collapsed="false">
      <c r="A2" s="2" t="s">
        <v>21</v>
      </c>
      <c r="B2" s="3" t="n">
        <v>2</v>
      </c>
      <c r="C2" s="3" t="n">
        <v>100</v>
      </c>
      <c r="D2" s="3" t="n">
        <v>10</v>
      </c>
      <c r="E2" s="3" t="s">
        <v>10</v>
      </c>
      <c r="F2" s="4" t="s">
        <v>22</v>
      </c>
    </row>
    <row r="3" customFormat="false" ht="13.8" hidden="false" customHeight="false" outlineLevel="0" collapsed="false">
      <c r="A3" s="5"/>
      <c r="B3" s="6"/>
      <c r="C3" s="6"/>
      <c r="D3" s="6"/>
      <c r="E3" s="6"/>
      <c r="F3" s="7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" activeCellId="0" sqref="D3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1" customFormat="false" ht="15" hidden="false" customHeight="false" outlineLevel="0" collapsed="false">
      <c r="A1" s="1" t="s">
        <v>0</v>
      </c>
      <c r="B1" s="1" t="s">
        <v>23</v>
      </c>
      <c r="C1" s="1" t="s">
        <v>24</v>
      </c>
      <c r="D1" s="1" t="s">
        <v>19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</row>
    <row r="2" customFormat="false" ht="13.8" hidden="false" customHeight="false" outlineLevel="0" collapsed="false">
      <c r="A2" s="2" t="s">
        <v>34</v>
      </c>
      <c r="B2" s="3" t="n">
        <v>1</v>
      </c>
      <c r="C2" s="3" t="n">
        <v>2</v>
      </c>
      <c r="D2" s="3" t="s">
        <v>10</v>
      </c>
      <c r="E2" s="3" t="s">
        <v>35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6" t="n">
        <v>0</v>
      </c>
      <c r="M2" s="6" t="n">
        <v>0.001</v>
      </c>
    </row>
    <row r="3" customFormat="false" ht="13.8" hidden="false" customHeight="false" outlineLevel="0" collapsed="false">
      <c r="A3" s="5" t="s">
        <v>42</v>
      </c>
      <c r="B3" s="6" t="n">
        <v>1</v>
      </c>
      <c r="C3" s="6" t="n">
        <v>2</v>
      </c>
      <c r="D3" s="6" t="n">
        <v>0</v>
      </c>
      <c r="E3" s="3" t="s">
        <v>35</v>
      </c>
      <c r="F3" s="3" t="s">
        <v>36</v>
      </c>
      <c r="G3" s="3" t="s">
        <v>37</v>
      </c>
      <c r="H3" s="3" t="s">
        <v>38</v>
      </c>
      <c r="I3" s="3" t="s">
        <v>39</v>
      </c>
      <c r="J3" s="3" t="s">
        <v>40</v>
      </c>
      <c r="K3" s="3" t="s">
        <v>41</v>
      </c>
      <c r="L3" s="6" t="n">
        <v>0</v>
      </c>
      <c r="M3" s="6" t="n">
        <v>0.001</v>
      </c>
    </row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025" min="1" style="0" width="8.52"/>
  </cols>
  <sheetData>
    <row r="1" customFormat="false" ht="15" hidden="false" customHeight="false" outlineLevel="0" collapsed="false">
      <c r="A1" s="1" t="s">
        <v>0</v>
      </c>
      <c r="B1" s="1" t="s">
        <v>23</v>
      </c>
      <c r="C1" s="1" t="s">
        <v>24</v>
      </c>
      <c r="D1" s="1" t="s">
        <v>2</v>
      </c>
      <c r="E1" s="1" t="s">
        <v>19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32</v>
      </c>
      <c r="R1" s="8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1" customFormat="false" ht="15" hidden="false" customHeight="false" outlineLevel="0" collapsed="false">
      <c r="A1" s="1" t="s">
        <v>16</v>
      </c>
      <c r="B1" s="1" t="s">
        <v>0</v>
      </c>
      <c r="C1" s="1" t="s">
        <v>19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32</v>
      </c>
      <c r="L1" s="1" t="s">
        <v>54</v>
      </c>
    </row>
    <row r="2" customFormat="false" ht="13.8" hidden="false" customHeight="false" outlineLevel="0" collapsed="false">
      <c r="A2" s="0" t="n">
        <v>1</v>
      </c>
      <c r="B2" s="0" t="s">
        <v>55</v>
      </c>
      <c r="C2" s="0" t="n">
        <v>0</v>
      </c>
      <c r="D2" s="0" t="n">
        <v>100</v>
      </c>
      <c r="E2" s="0" t="n">
        <v>0</v>
      </c>
      <c r="F2" s="0" t="n">
        <v>0</v>
      </c>
      <c r="G2" s="0" t="n">
        <v>100</v>
      </c>
      <c r="H2" s="0" t="n">
        <v>0</v>
      </c>
      <c r="I2" s="0" t="n">
        <v>0</v>
      </c>
      <c r="J2" s="0" t="n">
        <v>1</v>
      </c>
      <c r="K2" s="0" t="n">
        <v>0</v>
      </c>
    </row>
    <row r="3" customFormat="false" ht="13.8" hidden="false" customHeight="false" outlineLevel="0" collapsed="false">
      <c r="A3" s="0" t="n">
        <v>2</v>
      </c>
      <c r="B3" s="0" t="s">
        <v>56</v>
      </c>
      <c r="C3" s="0" t="n">
        <v>0</v>
      </c>
      <c r="D3" s="0" t="n">
        <v>100</v>
      </c>
      <c r="E3" s="0" t="n">
        <v>0</v>
      </c>
      <c r="F3" s="0" t="n">
        <v>0</v>
      </c>
      <c r="G3" s="0" t="n">
        <v>100</v>
      </c>
      <c r="H3" s="0" t="n">
        <v>0</v>
      </c>
      <c r="I3" s="0" t="n">
        <v>0</v>
      </c>
      <c r="J3" s="0" t="n">
        <v>1</v>
      </c>
      <c r="K3" s="0" t="n"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1" customFormat="false" ht="15" hidden="false" customHeight="false" outlineLevel="0" collapsed="false">
      <c r="A1" s="1" t="s">
        <v>16</v>
      </c>
      <c r="B1" s="1" t="s">
        <v>0</v>
      </c>
      <c r="C1" s="1" t="s">
        <v>57</v>
      </c>
      <c r="D1" s="1" t="s">
        <v>58</v>
      </c>
      <c r="E1" s="1" t="s">
        <v>19</v>
      </c>
    </row>
    <row r="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1" customFormat="false" ht="15" hidden="false" customHeight="false" outlineLevel="0" collapsed="false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</row>
    <row r="2" customFormat="false" ht="13.8" hidden="false" customHeight="false" outlineLevel="0" collapsed="false"/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46" activeCellId="0" sqref="H46"/>
    </sheetView>
  </sheetViews>
  <sheetFormatPr defaultRowHeight="13.8" zeroHeight="false" outlineLevelRow="0" outlineLevelCol="0"/>
  <cols>
    <col collapsed="false" customWidth="true" hidden="false" outlineLevel="0" max="1025" min="1" style="0" width="8.52"/>
  </cols>
  <sheetData>
    <row r="1" customFormat="false" ht="13.8" hidden="false" customHeight="false" outlineLevel="0" collapsed="false">
      <c r="A1" s="1" t="s">
        <v>16</v>
      </c>
      <c r="B1" s="1" t="s">
        <v>0</v>
      </c>
      <c r="C1" s="1" t="s">
        <v>19</v>
      </c>
      <c r="D1" s="1" t="s">
        <v>2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32</v>
      </c>
      <c r="R1" s="9" t="s">
        <v>69</v>
      </c>
      <c r="S1" s="1" t="s">
        <v>70</v>
      </c>
      <c r="T1" s="1" t="s">
        <v>71</v>
      </c>
      <c r="U1" s="1" t="s">
        <v>72</v>
      </c>
      <c r="V1" s="1" t="s">
        <v>73</v>
      </c>
      <c r="W1" s="1" t="s">
        <v>74</v>
      </c>
      <c r="Y1" s="1" t="s">
        <v>75</v>
      </c>
      <c r="Z1" s="1" t="s">
        <v>76</v>
      </c>
      <c r="AA1" s="1" t="s">
        <v>77</v>
      </c>
    </row>
    <row r="2" customFormat="false" ht="13.8" hidden="false" customHeight="false" outlineLevel="0" collapsed="false">
      <c r="A2" s="0" t="s">
        <v>10</v>
      </c>
      <c r="B2" s="0" t="s">
        <v>78</v>
      </c>
      <c r="C2" s="0" t="s">
        <v>10</v>
      </c>
      <c r="D2" s="0" t="n">
        <v>2</v>
      </c>
      <c r="E2" s="0" t="n">
        <v>150</v>
      </c>
      <c r="F2" s="0" t="s">
        <v>13</v>
      </c>
      <c r="G2" s="0" t="n">
        <v>0</v>
      </c>
      <c r="H2" s="0" t="n">
        <v>150</v>
      </c>
      <c r="I2" s="0" t="s">
        <v>13</v>
      </c>
      <c r="J2" s="0" t="s">
        <v>79</v>
      </c>
      <c r="K2" s="0" t="s">
        <v>80</v>
      </c>
      <c r="L2" s="0" t="n">
        <v>100</v>
      </c>
      <c r="M2" s="0" t="n">
        <v>100</v>
      </c>
      <c r="N2" s="0" t="n">
        <v>2</v>
      </c>
      <c r="O2" s="0" t="n">
        <v>2</v>
      </c>
      <c r="P2" s="0" t="s">
        <v>81</v>
      </c>
      <c r="Q2" s="0" t="s">
        <v>13</v>
      </c>
      <c r="R2" s="0" t="n">
        <v>0.001</v>
      </c>
      <c r="S2" s="0" t="n">
        <v>100</v>
      </c>
      <c r="T2" s="0" t="n">
        <v>100</v>
      </c>
      <c r="U2" s="0" t="s">
        <v>13</v>
      </c>
      <c r="V2" s="0" t="s">
        <v>82</v>
      </c>
      <c r="W2" s="0" t="s">
        <v>83</v>
      </c>
      <c r="Y2" s="0" t="s">
        <v>84</v>
      </c>
      <c r="Z2" s="0" t="n">
        <v>16</v>
      </c>
      <c r="AA2" s="0" t="n">
        <v>16</v>
      </c>
    </row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1" customFormat="false" ht="15" hidden="false" customHeight="false" outlineLevel="0" collapsed="false">
      <c r="A1" s="1" t="s">
        <v>85</v>
      </c>
    </row>
    <row r="2" customFormat="false" ht="15" hidden="false" customHeight="false" outlineLevel="0" collapsed="false">
      <c r="A2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2018-04-06T13:47:03Z</dcterms:created>
  <dc:creator/>
  <dc:description/>
  <dc:language>en-GB</dc:language>
  <cp:lastModifiedBy/>
  <dcterms:modified xsi:type="dcterms:W3CDTF">2019-05-17T14:24:57Z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