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d.docs.live.net/eb76e5660c890129/Documents/Projects/Design/Patherpoint/patherpoint/"/>
    </mc:Choice>
  </mc:AlternateContent>
  <xr:revisionPtr revIDLastSave="387" documentId="8_{E79F0BA4-B469-4D75-8C51-9978DE9CBB47}" xr6:coauthVersionLast="45" xr6:coauthVersionMax="45" xr10:uidLastSave="{8879B1F9-1E91-4D93-B612-04829DCAC48A}"/>
  <bookViews>
    <workbookView xWindow="-120" yWindow="-120" windowWidth="29040" windowHeight="17640" xr2:uid="{00000000-000D-0000-FFFF-FFFF00000000}"/>
  </bookViews>
  <sheets>
    <sheet name="alchemicalpoison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S43" i="2" l="1"/>
  <c r="AR43" i="2"/>
  <c r="AQ43" i="2"/>
  <c r="AP43" i="2"/>
  <c r="AO43" i="2"/>
  <c r="AN43" i="2"/>
  <c r="AM43" i="2"/>
  <c r="AL43" i="2"/>
  <c r="AK43" i="2"/>
  <c r="AJ43" i="2"/>
  <c r="AI43" i="2"/>
  <c r="AH43" i="2"/>
  <c r="AG43" i="2"/>
  <c r="AF43" i="2"/>
  <c r="AE43" i="2"/>
  <c r="AD43"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AS42" i="2"/>
  <c r="AR42" i="2"/>
  <c r="AQ42" i="2"/>
  <c r="AP42" i="2"/>
  <c r="AO42" i="2"/>
  <c r="AN42" i="2"/>
  <c r="AM42" i="2"/>
  <c r="AL42" i="2"/>
  <c r="AK42" i="2"/>
  <c r="AJ42" i="2"/>
  <c r="AI42" i="2"/>
  <c r="AH42" i="2"/>
  <c r="AG42" i="2"/>
  <c r="AF42" i="2"/>
  <c r="AE42" i="2"/>
  <c r="AD42" i="2"/>
  <c r="AC42" i="2"/>
  <c r="AB42" i="2"/>
  <c r="AA42" i="2"/>
  <c r="Z42" i="2"/>
  <c r="Y42" i="2"/>
  <c r="X42" i="2"/>
  <c r="W42" i="2"/>
  <c r="V42" i="2"/>
  <c r="U42" i="2"/>
  <c r="T42" i="2"/>
  <c r="S42" i="2"/>
  <c r="R42" i="2"/>
  <c r="Q42" i="2"/>
  <c r="P42" i="2"/>
  <c r="O42" i="2"/>
  <c r="N42" i="2"/>
  <c r="M42" i="2"/>
  <c r="L42" i="2"/>
  <c r="K42" i="2"/>
  <c r="J42" i="2"/>
  <c r="I42" i="2"/>
  <c r="H42" i="2"/>
  <c r="G42" i="2"/>
  <c r="F42" i="2"/>
  <c r="E42" i="2"/>
  <c r="D42" i="2"/>
  <c r="C42" i="2"/>
  <c r="B42" i="2"/>
  <c r="AS41" i="2"/>
  <c r="AR41" i="2"/>
  <c r="AQ41" i="2"/>
  <c r="AP41" i="2"/>
  <c r="AO41" i="2"/>
  <c r="AN41" i="2"/>
  <c r="AM41" i="2"/>
  <c r="AL41" i="2"/>
  <c r="AK41" i="2"/>
  <c r="AJ41" i="2"/>
  <c r="AI41" i="2"/>
  <c r="AH41" i="2"/>
  <c r="AG41" i="2"/>
  <c r="AF41" i="2"/>
  <c r="AE41" i="2"/>
  <c r="AD41" i="2"/>
  <c r="AC41" i="2"/>
  <c r="AB41" i="2"/>
  <c r="AA41" i="2"/>
  <c r="Z41" i="2"/>
  <c r="Y41" i="2"/>
  <c r="X41" i="2"/>
  <c r="W41" i="2"/>
  <c r="V41" i="2"/>
  <c r="U41" i="2"/>
  <c r="T41" i="2"/>
  <c r="S41" i="2"/>
  <c r="R41" i="2"/>
  <c r="Q41" i="2"/>
  <c r="P41" i="2"/>
  <c r="O41" i="2"/>
  <c r="N41" i="2"/>
  <c r="M41" i="2"/>
  <c r="L41" i="2"/>
  <c r="K41" i="2"/>
  <c r="J41" i="2"/>
  <c r="I41" i="2"/>
  <c r="H41" i="2"/>
  <c r="G41" i="2"/>
  <c r="F41" i="2"/>
  <c r="E41" i="2"/>
  <c r="D41" i="2"/>
  <c r="C41" i="2"/>
  <c r="B41" i="2"/>
  <c r="AS40" i="2"/>
  <c r="AR40" i="2"/>
  <c r="AQ40" i="2"/>
  <c r="AP40" i="2"/>
  <c r="AO40" i="2"/>
  <c r="AN40" i="2"/>
  <c r="AM40" i="2"/>
  <c r="AL40" i="2"/>
  <c r="AK40" i="2"/>
  <c r="AJ40" i="2"/>
  <c r="AI40" i="2"/>
  <c r="AH40" i="2"/>
  <c r="AG40" i="2"/>
  <c r="AF40" i="2"/>
  <c r="AE40" i="2"/>
  <c r="AD40"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40" i="2"/>
  <c r="AS39" i="2"/>
  <c r="AR39" i="2"/>
  <c r="AQ39" i="2"/>
  <c r="AP39" i="2"/>
  <c r="AO39" i="2"/>
  <c r="AN39" i="2"/>
  <c r="AM39" i="2"/>
  <c r="AL39" i="2"/>
  <c r="AK39" i="2"/>
  <c r="AJ39" i="2"/>
  <c r="AI39" i="2"/>
  <c r="AH39" i="2"/>
  <c r="AG39" i="2"/>
  <c r="AF39" i="2"/>
  <c r="AE39" i="2"/>
  <c r="AD39"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B39" i="2"/>
  <c r="AS38" i="2"/>
  <c r="AR38" i="2"/>
  <c r="AQ38" i="2"/>
  <c r="AP38" i="2"/>
  <c r="AO38" i="2"/>
  <c r="AN38" i="2"/>
  <c r="AM38" i="2"/>
  <c r="AL38" i="2"/>
  <c r="AK38" i="2"/>
  <c r="AJ38" i="2"/>
  <c r="AI38" i="2"/>
  <c r="AH38" i="2"/>
  <c r="AG38" i="2"/>
  <c r="AF38" i="2"/>
  <c r="AE38" i="2"/>
  <c r="AD38"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8" i="2"/>
  <c r="AS37" i="2"/>
  <c r="AR37" i="2"/>
  <c r="AQ37" i="2"/>
  <c r="AP37" i="2"/>
  <c r="AO37" i="2"/>
  <c r="AN37" i="2"/>
  <c r="AM37" i="2"/>
  <c r="AL37" i="2"/>
  <c r="AK37" i="2"/>
  <c r="AJ37" i="2"/>
  <c r="AI37" i="2"/>
  <c r="AH37" i="2"/>
  <c r="AG37" i="2"/>
  <c r="AF37" i="2"/>
  <c r="AE37" i="2"/>
  <c r="AD37" i="2"/>
  <c r="AC37" i="2"/>
  <c r="AB37" i="2"/>
  <c r="AA37" i="2"/>
  <c r="Z37" i="2"/>
  <c r="Y37" i="2"/>
  <c r="X37" i="2"/>
  <c r="W37" i="2"/>
  <c r="V37" i="2"/>
  <c r="U37" i="2"/>
  <c r="T37" i="2"/>
  <c r="S37" i="2"/>
  <c r="R37" i="2"/>
  <c r="Q37" i="2"/>
  <c r="P37" i="2"/>
  <c r="O37" i="2"/>
  <c r="N37" i="2"/>
  <c r="M37" i="2"/>
  <c r="L37" i="2"/>
  <c r="K37" i="2"/>
  <c r="J37" i="2"/>
  <c r="I37" i="2"/>
  <c r="H37" i="2"/>
  <c r="G37" i="2"/>
  <c r="F37" i="2"/>
  <c r="E37" i="2"/>
  <c r="D37" i="2"/>
  <c r="C37" i="2"/>
  <c r="B37" i="2"/>
  <c r="AS36" i="2"/>
  <c r="AR36" i="2"/>
  <c r="AQ36" i="2"/>
  <c r="AP36" i="2"/>
  <c r="AO36" i="2"/>
  <c r="AN36" i="2"/>
  <c r="AM36" i="2"/>
  <c r="AL36" i="2"/>
  <c r="AK36" i="2"/>
  <c r="AJ36" i="2"/>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36" i="2"/>
  <c r="AS35" i="2"/>
  <c r="AR35" i="2"/>
  <c r="AQ35" i="2"/>
  <c r="AP35" i="2"/>
  <c r="AO35" i="2"/>
  <c r="AN35" i="2"/>
  <c r="AM35" i="2"/>
  <c r="AL35" i="2"/>
  <c r="AK35" i="2"/>
  <c r="AJ35" i="2"/>
  <c r="AI35" i="2"/>
  <c r="AH35" i="2"/>
  <c r="AG35" i="2"/>
  <c r="AF35" i="2"/>
  <c r="AE35" i="2"/>
  <c r="AD35"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B35" i="2"/>
  <c r="AS34" i="2"/>
  <c r="AR34" i="2"/>
  <c r="AQ34" i="2"/>
  <c r="AP34" i="2"/>
  <c r="AO34" i="2"/>
  <c r="AN34" i="2"/>
  <c r="AM34" i="2"/>
  <c r="AL34" i="2"/>
  <c r="AK34" i="2"/>
  <c r="AJ34" i="2"/>
  <c r="AI34" i="2"/>
  <c r="AH34" i="2"/>
  <c r="AG34" i="2"/>
  <c r="AF34" i="2"/>
  <c r="AE34" i="2"/>
  <c r="AD34"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B34" i="2"/>
  <c r="AS33" i="2"/>
  <c r="AR33" i="2"/>
  <c r="AQ33" i="2"/>
  <c r="AP33" i="2"/>
  <c r="AO33" i="2"/>
  <c r="AN33" i="2"/>
  <c r="AM33" i="2"/>
  <c r="AL33" i="2"/>
  <c r="AK33" i="2"/>
  <c r="AJ33" i="2"/>
  <c r="AI33" i="2"/>
  <c r="AH33" i="2"/>
  <c r="AG33" i="2"/>
  <c r="AF33" i="2"/>
  <c r="AE33" i="2"/>
  <c r="AD33" i="2"/>
  <c r="AC33" i="2"/>
  <c r="AB33" i="2"/>
  <c r="AA33" i="2"/>
  <c r="Z33" i="2"/>
  <c r="Y33" i="2"/>
  <c r="X33" i="2"/>
  <c r="W33" i="2"/>
  <c r="V33" i="2"/>
  <c r="U33" i="2"/>
  <c r="T33" i="2"/>
  <c r="S33" i="2"/>
  <c r="R33" i="2"/>
  <c r="Q33" i="2"/>
  <c r="P33" i="2"/>
  <c r="O33" i="2"/>
  <c r="N33" i="2"/>
  <c r="M33" i="2"/>
  <c r="L33" i="2"/>
  <c r="K33" i="2"/>
  <c r="J33" i="2"/>
  <c r="I33" i="2"/>
  <c r="H33" i="2"/>
  <c r="G33" i="2"/>
  <c r="F33" i="2"/>
  <c r="E33" i="2"/>
  <c r="D33" i="2"/>
  <c r="C33" i="2"/>
  <c r="B33" i="2"/>
  <c r="AS32" i="2"/>
  <c r="AR32" i="2"/>
  <c r="AQ32" i="2"/>
  <c r="AP32" i="2"/>
  <c r="AO32" i="2"/>
  <c r="AN32" i="2"/>
  <c r="AM32" i="2"/>
  <c r="AL32" i="2"/>
  <c r="AK32" i="2"/>
  <c r="AJ32" i="2"/>
  <c r="AI32" i="2"/>
  <c r="AH32" i="2"/>
  <c r="AG32" i="2"/>
  <c r="AF32" i="2"/>
  <c r="AE32" i="2"/>
  <c r="AD32" i="2"/>
  <c r="AC32" i="2"/>
  <c r="AB32" i="2"/>
  <c r="AA32" i="2"/>
  <c r="Z32" i="2"/>
  <c r="Y32" i="2"/>
  <c r="X32" i="2"/>
  <c r="W32" i="2"/>
  <c r="V32" i="2"/>
  <c r="U32" i="2"/>
  <c r="T32" i="2"/>
  <c r="S32" i="2"/>
  <c r="R32" i="2"/>
  <c r="Q32" i="2"/>
  <c r="P32" i="2"/>
  <c r="O32" i="2"/>
  <c r="N32" i="2"/>
  <c r="M32" i="2"/>
  <c r="L32" i="2"/>
  <c r="K32" i="2"/>
  <c r="J32" i="2"/>
  <c r="I32" i="2"/>
  <c r="H32" i="2"/>
  <c r="G32" i="2"/>
  <c r="F32" i="2"/>
  <c r="E32" i="2"/>
  <c r="D32" i="2"/>
  <c r="C32" i="2"/>
  <c r="B32" i="2"/>
  <c r="AS31" i="2"/>
  <c r="AR31" i="2"/>
  <c r="AQ31" i="2"/>
  <c r="AP31" i="2"/>
  <c r="AO31" i="2"/>
  <c r="AN31" i="2"/>
  <c r="AM31" i="2"/>
  <c r="AL31" i="2"/>
  <c r="AK31" i="2"/>
  <c r="AJ31" i="2"/>
  <c r="AI31" i="2"/>
  <c r="AH31"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F31" i="2"/>
  <c r="E31" i="2"/>
  <c r="D31" i="2"/>
  <c r="C31" i="2"/>
  <c r="B31" i="2"/>
  <c r="AS30" i="2"/>
  <c r="AR30" i="2"/>
  <c r="AQ30" i="2"/>
  <c r="AP30" i="2"/>
  <c r="AO30" i="2"/>
  <c r="AN30" i="2"/>
  <c r="AM30" i="2"/>
  <c r="AL30" i="2"/>
  <c r="AK30" i="2"/>
  <c r="AJ30" i="2"/>
  <c r="AI30" i="2"/>
  <c r="AH30"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F30" i="2"/>
  <c r="E30" i="2"/>
  <c r="D30" i="2"/>
  <c r="C30" i="2"/>
  <c r="B30" i="2"/>
  <c r="AT43" i="2"/>
  <c r="AT36" i="2"/>
  <c r="AT42" i="2"/>
  <c r="AT41" i="2"/>
  <c r="AT40" i="2"/>
  <c r="AT39" i="2"/>
  <c r="AT38" i="2"/>
  <c r="AT37" i="2"/>
  <c r="AT35" i="2"/>
  <c r="AT34" i="2"/>
  <c r="AT33" i="2"/>
  <c r="AT32" i="2"/>
  <c r="AT31" i="2"/>
  <c r="AT30" i="2"/>
</calcChain>
</file>

<file path=xl/sharedStrings.xml><?xml version="1.0" encoding="utf-8"?>
<sst xmlns="http://schemas.openxmlformats.org/spreadsheetml/2006/main" count="1874" uniqueCount="401">
  <si>
    <t>name</t>
  </si>
  <si>
    <t>_className</t>
  </si>
  <si>
    <t>level</t>
  </si>
  <si>
    <t>price</t>
  </si>
  <si>
    <t>bulk</t>
  </si>
  <si>
    <t>id</t>
  </si>
  <si>
    <t>actions</t>
  </si>
  <si>
    <t>activationType</t>
  </si>
  <si>
    <t>usage</t>
  </si>
  <si>
    <t>desc</t>
  </si>
  <si>
    <t>savingThrow</t>
  </si>
  <si>
    <t>maxDuration</t>
  </si>
  <si>
    <t>stages/0</t>
  </si>
  <si>
    <t>stages/1</t>
  </si>
  <si>
    <t>stages/2</t>
  </si>
  <si>
    <t>stages/3</t>
  </si>
  <si>
    <t>traits/0</t>
  </si>
  <si>
    <t>traits/1</t>
  </si>
  <si>
    <t>traits/2</t>
  </si>
  <si>
    <t>traits/3</t>
  </si>
  <si>
    <t>hide</t>
  </si>
  <si>
    <t>Black Adder Venom</t>
  </si>
  <si>
    <t>AlchemicalPoison</t>
  </si>
  <si>
    <t>L</t>
  </si>
  <si>
    <t>f6eaf593-328d-4999-a771-d46c04bf408f</t>
  </si>
  <si>
    <t>2A</t>
  </si>
  <si>
    <t>Interact</t>
  </si>
  <si>
    <t>held in 2 hands</t>
  </si>
  <si>
    <t>Adder venom is a simple but effective way to enhance a weapon.</t>
  </si>
  <si>
    <t>DC 18 Fortitude</t>
  </si>
  <si>
    <t>3 rounds</t>
  </si>
  <si>
    <t>1d8 poison damage (1 round)</t>
  </si>
  <si>
    <t>1d10 poison damage (1 round)</t>
  </si>
  <si>
    <t>2d6 poison damage (1 round)</t>
  </si>
  <si>
    <t>Alchemical</t>
  </si>
  <si>
    <t>Consumable</t>
  </si>
  <si>
    <t>Injury</t>
  </si>
  <si>
    <t>Poison</t>
  </si>
  <si>
    <t>Rogue Poison</t>
  </si>
  <si>
    <t>dc4f55f5-83d4-4188-a1b6-9b62bfd9273f</t>
  </si>
  <si>
    <t>These poisons deal 1d4 poison damage. Only you can apply these poisons properly, and they expire the next time you prepare.</t>
  </si>
  <si>
    <t>Arsenic</t>
  </si>
  <si>
    <t>Spear Frog Poison</t>
  </si>
  <si>
    <t>Giant Centipede Venom</t>
  </si>
  <si>
    <t>Black Smear Poison</t>
  </si>
  <si>
    <t>Belladonna</t>
  </si>
  <si>
    <t>Toad Tears</t>
  </si>
  <si>
    <t>Lethargy Poison</t>
  </si>
  <si>
    <t>Yellow Musk Vial</t>
  </si>
  <si>
    <t>Blue Dragonfly Poison</t>
  </si>
  <si>
    <t>Cytillesh Oil</t>
  </si>
  <si>
    <t>Graveroot</t>
  </si>
  <si>
    <t>Violet Venom</t>
  </si>
  <si>
    <t>Hunting Spider Venom</t>
  </si>
  <si>
    <t>False Death</t>
  </si>
  <si>
    <t>Giant Scorpion Venom</t>
  </si>
  <si>
    <t>Giant Wasp Venom</t>
  </si>
  <si>
    <t>Malyass Root Paste</t>
  </si>
  <si>
    <t>Isolation Draught</t>
  </si>
  <si>
    <t>Addlebrain</t>
  </si>
  <si>
    <t>Nettleweed Residue</t>
  </si>
  <si>
    <t>Wyvern Poison</t>
  </si>
  <si>
    <t>Lich Dust</t>
  </si>
  <si>
    <t>Spider Root</t>
  </si>
  <si>
    <t>Wolfsbane</t>
  </si>
  <si>
    <t>Shadow Essence</t>
  </si>
  <si>
    <t>Blightburn Resin</t>
  </si>
  <si>
    <t>Slumber Wine</t>
  </si>
  <si>
    <t>Mage Bane</t>
  </si>
  <si>
    <t>Deathcap Powder</t>
  </si>
  <si>
    <t>Gorgon's Breath</t>
  </si>
  <si>
    <t>Purple Worm Venom</t>
  </si>
  <si>
    <t>Dragon Bile</t>
  </si>
  <si>
    <t>Mindfog Mist</t>
  </si>
  <si>
    <t>Nightmare Vapor</t>
  </si>
  <si>
    <t>Weeping Midnight</t>
  </si>
  <si>
    <t>Brimstone Fumes</t>
  </si>
  <si>
    <t>Frenzy Oil</t>
  </si>
  <si>
    <t>Hemlock</t>
  </si>
  <si>
    <t>King's Sleep</t>
  </si>
  <si>
    <t>Black Lotus Extract</t>
  </si>
  <si>
    <t>Oblivion Essence</t>
  </si>
  <si>
    <t>Tears of Death</t>
  </si>
  <si>
    <t>Nightmare Salt</t>
  </si>
  <si>
    <t>b327fbc0-b9ef-11ea-b3de-0242ac130004</t>
  </si>
  <si>
    <t>b327fde6-b9ef-11ea-b3de-0242ac130004</t>
  </si>
  <si>
    <t>b327ff44-b9ef-11ea-b3de-0242ac130004</t>
  </si>
  <si>
    <t>b32800b6-b9ef-11ea-b3de-0242ac130004</t>
  </si>
  <si>
    <t>b3280188-b9ef-11ea-b3de-0242ac130004</t>
  </si>
  <si>
    <t>b32802be-b9ef-11ea-b3de-0242ac130004</t>
  </si>
  <si>
    <t>b328037c-b9ef-11ea-b3de-0242ac130004</t>
  </si>
  <si>
    <t>b32804a8-b9ef-11ea-b3de-0242ac130004</t>
  </si>
  <si>
    <t>b3280570-b9ef-11ea-b3de-0242ac130004</t>
  </si>
  <si>
    <t>b32806b0-b9ef-11ea-b3de-0242ac130004</t>
  </si>
  <si>
    <t>b3280778-b9ef-11ea-b3de-0242ac130004</t>
  </si>
  <si>
    <t>b3280886-b9ef-11ea-b3de-0242ac130004</t>
  </si>
  <si>
    <t>b3280a16-b9ef-11ea-b3de-0242ac130004</t>
  </si>
  <si>
    <t>b3280ae8-b9ef-11ea-b3de-0242ac130004</t>
  </si>
  <si>
    <t>b3280bb0-b9ef-11ea-b3de-0242ac130004</t>
  </si>
  <si>
    <t>b3280cb4-b9ef-11ea-b3de-0242ac130004</t>
  </si>
  <si>
    <t>b3280dd6-b9ef-11ea-b3de-0242ac130004</t>
  </si>
  <si>
    <t>b3280ea8-b9ef-11ea-b3de-0242ac130004</t>
  </si>
  <si>
    <t>b328101a-b9ef-11ea-b3de-0242ac130004</t>
  </si>
  <si>
    <t>b32810e2-b9ef-11ea-b3de-0242ac130004</t>
  </si>
  <si>
    <t>b32811aa-b9ef-11ea-b3de-0242ac130004</t>
  </si>
  <si>
    <t>b3281420-b9ef-11ea-b3de-0242ac130004</t>
  </si>
  <si>
    <t>b328151a-b9ef-11ea-b3de-0242ac130004</t>
  </si>
  <si>
    <t>b32815e2-b9ef-11ea-b3de-0242ac130004</t>
  </si>
  <si>
    <t>b32816a0-b9ef-11ea-b3de-0242ac130004</t>
  </si>
  <si>
    <t>b3281984-b9ef-11ea-b3de-0242ac130004</t>
  </si>
  <si>
    <t>b3281a74-b9ef-11ea-b3de-0242ac130004</t>
  </si>
  <si>
    <t>b3281c5e-b9ef-11ea-b3de-0242ac130004</t>
  </si>
  <si>
    <t>b3281d30-b9ef-11ea-b3de-0242ac130004</t>
  </si>
  <si>
    <t>b3281dee-b9ef-11ea-b3de-0242ac130004</t>
  </si>
  <si>
    <t>b3281eac-b9ef-11ea-b3de-0242ac130004</t>
  </si>
  <si>
    <t>b3281f88-b9ef-11ea-b3de-0242ac130004</t>
  </si>
  <si>
    <t>b3282136-b9ef-11ea-b3de-0242ac130004</t>
  </si>
  <si>
    <t>b3282208-b9ef-11ea-b3de-0242ac130004</t>
  </si>
  <si>
    <t>b32822d0-b9ef-11ea-b3de-0242ac130004</t>
  </si>
  <si>
    <t>b3282398-b9ef-11ea-b3de-0242ac130004</t>
  </si>
  <si>
    <t>b3282488-b9ef-11ea-b3de-0242ac130004</t>
  </si>
  <si>
    <t>b32825b4-b9ef-11ea-b3de-0242ac130004</t>
  </si>
  <si>
    <t>b3282758-b9ef-11ea-b3de-0242ac130004</t>
  </si>
  <si>
    <t>b328282a-b9ef-11ea-b3de-0242ac130004</t>
  </si>
  <si>
    <t>b3282960-b9ef-11ea-b3de-0242ac130004</t>
  </si>
  <si>
    <t>b3282a8c-b9ef-11ea-b3de-0242ac130004</t>
  </si>
  <si>
    <t>b3282b86-b9ef-11ea-b3de-0242ac130004</t>
  </si>
  <si>
    <t>1A</t>
  </si>
  <si>
    <t>held in 1 hand</t>
  </si>
  <si>
    <t>10 minutes</t>
  </si>
  <si>
    <t>5 minutes</t>
  </si>
  <si>
    <t>2d6 poison damage and sickened 3 (1 minute)</t>
  </si>
  <si>
    <t>1d6 poison damage and sickened 2 (1 minute)</t>
  </si>
  <si>
    <t>Ingested</t>
  </si>
  <si>
    <t>Saving Throw DC 18 Fortitude; Onset 10 minutes; Maximum Duration 5 minutes; Stage 1 1d4 poison damage and sickened 1 (1 minute); Stage 2 1d6 poison damage and sickened 2 (1 minute); Stage 3 2d6 poison damage and sickened 3 (1 minute)</t>
  </si>
  <si>
    <t>1d4 poison damage and sickened 1 (1 minute)</t>
  </si>
  <si>
    <t>A single spear frog yields enough toxin to Craft 1 dose of spear frog poison.</t>
  </si>
  <si>
    <t>Saving Throw DC 15 Fortitude; Maximum Duration 6 rounds; Stage 1 1d4 poison damage (1 round); Stage 2 1d6 poison damage and enfeebled 1 (1 round)</t>
  </si>
  <si>
    <t>Giant centipede venom causes severe muscle stiffness.</t>
  </si>
  <si>
    <t>Saving Throw DC 17 Fortitude; Maximum Duration 6 rounds; Stage 1 1d6 poison damage (1 round); Stage 2 1d8 poison damage and flat-footed (1 round); Stage 3 1d12 poison damage, clumsy 1, and flat-footed (1 round)</t>
  </si>
  <si>
    <t>traits/4</t>
  </si>
  <si>
    <t>Uncommon</t>
  </si>
  <si>
    <t>sourceBook</t>
  </si>
  <si>
    <t>Many calignis use a debilitating poison crafted from subterranean fungi.</t>
  </si>
  <si>
    <t>Saving Throw DC 16 Fortitude; Maximum Duration 6 rounds; Stage 1 1d6 poison and enfeebled 1 (1 round); Stage 2 As stage 1; Stage 3 1d6 poison, and enfeebled 2 (1 round)</t>
  </si>
  <si>
    <t>Sometimes called “deadly nightshade,” belladonna is a widely available toxin produced from a plant similar to a tomato.</t>
  </si>
  <si>
    <t>Saving Throw DC 19 Fortitude; Onset 10 minutes; Maximum Duration 30 minutes; Stage 1 dazzled (10 minutes); Stage 2 1d6 poison damage and sickened 1 (10 minutes); Stage 3 1d6 poison damage, confused, and sickened 1 (1 minute)</t>
  </si>
  <si>
    <t>Saving Throw DC 18 Fortitude; Maximum Duration 3 rounds; Stage 1 1d8 poison damage (1 round); Stage 2 1d10 poison damage (1 round); Stage 3 2d6 poison damage (1 round)</t>
  </si>
  <si>
    <t>Toad tears can be mixed with any other foodstuff or drink, but the poison can also be ingested as is. The process of refining giant toad poison lessens its deadly qualities, and as a result, toad tears are rarely directly fatal. Yet those who are exposed to toad tears often lose control of their actions, making it a dangerous poison nevertheless.</t>
  </si>
  <si>
    <t>Saving Throw DC 19 Fortitude; Onset 5 minutes; Maximum Duration 30 minutes; Stage 1 stupefied 1 (10 minutes); Stage 2 stupefied 1 and confused (1 minute)</t>
  </si>
  <si>
    <t>Bestiary</t>
  </si>
  <si>
    <t>Lethargy poison is commonly used in hit-and-run tactics by drow and others who want their victims alive; the ambusher retreats until the poison sets in and the victim falls unconscious. Further exposure to lethargy poison does not require the target to attempt additional saving throws; only failing an saving throw against an ongoing exposure can progress its stage.</t>
  </si>
  <si>
    <t>Saving Throw DC 18 Fortitude; Maximum Duration 4 hours; Stage 1 slowed 1 (1 round); Stage 2 slowed 1 (1 minute); Stage 3 unconscious with no Perception check to wake up (1 round); Stage 4 unconscious with no Perception check to wake up (1d4 hours).</t>
  </si>
  <si>
    <t>traits/5</t>
  </si>
  <si>
    <t>traits/6</t>
  </si>
  <si>
    <t>Incapacitation</t>
  </si>
  <si>
    <t>Sleep</t>
  </si>
  <si>
    <t>Inhaled</t>
  </si>
  <si>
    <t>Mental</t>
  </si>
  <si>
    <t>The powdered pollen from a yellow musk creeper addles the mind.</t>
  </si>
  <si>
    <t>Boggards brew a potent toxin made from blue dragonflies. Swampseers consume this mixture to awaken their divine powers, but the poison inspires crippling hallucinations in most other creatures.</t>
  </si>
  <si>
    <t>Saving Throw DC 17 Fortitude; Onset 10 minutes; Maximum Duration 30 minutes; Stage 1 dazzled (10 minutes); Stage 2 dazzled and frightened 1 (10 minutes); Stage 3 frightened 1 and confused 1 (1 minute)</t>
  </si>
  <si>
    <t>This thick substance is distilled from the mind-robbing cytillesh fungus, though it lacks memory-altering capabilities.</t>
  </si>
  <si>
    <t>Saving Throw DC 19 Fortitude; Maximum Duration 4 rounds; Stage 1 1d10 poison damage (1 round); Stage 2 1d12 poison damage (1 round); Stage 3 2d10 poison damage (1 round)</t>
  </si>
  <si>
    <t>The opaque white sap from the graveroot shrub clouds the mind.</t>
  </si>
  <si>
    <t>Saving Throw DC 19 Fortitude; Maximum Duration 4 rounds; Stage 1 1d10 poison damage (1 round); Stage 2 1d12 poison damage and stupefied 1 (1 round); Stage 3 2d6 poison damage and stupefied 2 (1 round)</t>
  </si>
  <si>
    <t>Contact</t>
  </si>
  <si>
    <t>The delicate process of extracting violet venom from a violet fungus leaves it diluted at the best of times. Alchemists are still on the hunt for a truly pure, unadulterated version of this highly toxic poison.</t>
  </si>
  <si>
    <t>Saving Throw DC 17 Fortitude; Onset 1 minute; Maximum Duration 6 rounds; Stage 1 1d6 poison plus enfeebled 1 (1 round); Stage 2 1d6 poison plus drained 1 (1 round); Stage 3 2d6 poison plus enfeebled 1 (1 round)</t>
  </si>
  <si>
    <t>Saving Throw DC 21 Fortitude; Maximum Duration 6 rounds; Stage 1 1d10 poison damage and flat-footed (1 round); Stage 2 1d12 poison damage, clumsy 1, and flat-footed (1 round); Stage 3 2d6 poison damage, clumsy 2, and flat-footed (1 round)</t>
  </si>
  <si>
    <t>Saving Throw DC 18 Fortitude; Onset 10 minutes; Maximum Duration 5 days; Stage 1 clumsy 2 (1 round); Stage 2 unconscious (1 hour); Stage 3 unconscious (1 day)</t>
  </si>
  <si>
    <t>Scorpion venom is excruciating and its effects are somewhat debilitating.</t>
  </si>
  <si>
    <t>Saving Throw DC 22 Fortitude; Maximum Duration 6 rounds; Stage 1 1d10 poison damage and enfeebled 1 (1 round); Stage 2 2d10 poison damage and enfeebled 1 (1 round); Stage 3 2d10 poison damage and enfeebled 2 (1 round)</t>
  </si>
  <si>
    <t>Saving Throw DC 25 Fortitude; Maximum Duration 6 rounds; Stage 1 2d6 poison damage and clumsy 1 (1 round); Stage 2 3d6 poison damage and clumsy 2 (1 round); Stage 3 4d6 poison and clumsy 2 (1 round)</t>
  </si>
  <si>
    <t>Malyass root paste sees use to impede opponents in athletic competitions, in addition to espionage and tracking.</t>
  </si>
  <si>
    <t>3A</t>
  </si>
  <si>
    <t>Rare</t>
  </si>
  <si>
    <t>Certain Scarlet Triad poisoners use toxins like addlebrain to keep captured prisoners docile and compliant for short periods of time until they can be properly shackled and imprisoned. Addlebrain is distilled from a hallucinogenic lichen that can often be found growing in the sewers below particularly large cities like Katapesh.
Once soaked in special reagents and then dried, a dose of addlebrain must be either lit with flame or tossed into a fire to activate, whereupon it unleashes a cloud of toxin as normal for an inhaled poison.</t>
  </si>
  <si>
    <t>Saving Throw DC 25 Fortitude; Onset 1 minute; Maximum Duration 1 day; Stage 1 enfeebled 1 and stupefied 1 (10 minutes); Stage 2 enfeebled 2 and stupefied 2 (1 hour); Stage 3 fatigued, enfeebled 4, and stupefied 4 (1 day)</t>
  </si>
  <si>
    <t>Pathfinder #147: Tomorrow Must Burn</t>
  </si>
  <si>
    <t>Bestiary 2</t>
  </si>
  <si>
    <t>Pathfinder #149: Against the Scarlet Triad</t>
  </si>
  <si>
    <t>Concentrated sap of stinging weeds makes an effective toxin.</t>
  </si>
  <si>
    <t>Saving Throw DC 26 Fortitude; Maximum Duration 6 rounds; Stage 1 5d6 poison damage (1 round); Stage 2 6d6 poison damage (1 round); Stage 3 8d6 poison damage (1 round)</t>
  </si>
  <si>
    <t>Dust salvaged from the remains of a destroyed lich has paralytic properties that make it a valuable poison.</t>
  </si>
  <si>
    <t>A paste made by mashing the fine, threadlike roots of a certain creeper vine, spider root renders a victim clumsy and maladroit.</t>
  </si>
  <si>
    <t>Saving Throw DC 27 Fortitude; Onset 1 minute; Maximum Duration 6 minutes; Stage 1 8d6 poison damage (1 minute); Stage 2 10d6 poison damage (1 minute); Stage 3 13d6 poison damage (1 minute)</t>
  </si>
  <si>
    <t>Saving Throw DC 28 Fortitude; Onset 10 minutes; Maximum Duration 6 minutes; Stage 1 fatigued (1 minute); Stage 2 5d6 poison damage and fatigued (1 minute); Stage 3 5d6 poison damage, fatigued, and paralyzed (1 minute)</t>
  </si>
  <si>
    <t>Saving Throw DC 28 Fortitude; Onset 1 minute; Maximum Duration 6 minutes; Stage 1 8d6 poison damage and clumsy 1 (1 minute); Stage 2 9d6 poison damage and clumsy 2 (1 minute); Stage 3 10d6 poison damage and clumsy 3 (1 minute)</t>
  </si>
  <si>
    <t>Saving Throw DC 30 Fortitude; Onset 10 minutes; Maximum Duration 6 minutes; Stage 1 12d6 poison damage (1 minute); Stage 2 16d6 poison damage (1 minute); Stage 3 20d6 poison damage (1 minute)</t>
  </si>
  <si>
    <t>Distilled from the Plane of Shadow, this oily substance imposes tenebrous effects. The enfeebled condition from shadow essence lasts for 24 hours.</t>
  </si>
  <si>
    <t>Saving Throw DC 29 Fortitude; Maximum Duration 6 rounds; Stage 1 3d6 negative damage and 2d6 poison damage (1 round); Stage 2 3d6 negative damage, 2d6 poison damage, and enfeebled 1 (1 round); Stage 3 3d6 negative damage, 2d6 poison damage, and enfeebled 2 (1 round)</t>
  </si>
  <si>
    <t>Negative</t>
  </si>
  <si>
    <t>This tacky, hardened sap is harvested from trees infected by fungal blights and exposed to open flames.</t>
  </si>
  <si>
    <t>Saving Throw DC 32 Fortitude; Maximum Duration 6 rounds; Stage 1 2d6 mental damage and stupefied 2 (1 round); Stage 2 3d6 mental damage and stupefied 3 (1 round); Stage 3 4d6 mental damage and stupefied 4 (1 round)</t>
  </si>
  <si>
    <t>The toxic deathcap mushroom can be dried, ground, and treated to form a flavorless powder with accelerated effects.</t>
  </si>
  <si>
    <t>Saving Throw DC 32 Fortitude; Onset 1 round; Maximum Duration 6 rounds; Stage 1 slowed 1 (1 round); Stage 2 4d6 bludgeoning damage and slowed 1 (1 round); Stage 3 petrified (1 round); Stage 4 petrified permanently</t>
  </si>
  <si>
    <t>Venom from enormous purple worms leaves a victim weakened.</t>
  </si>
  <si>
    <t>Saving Throw DC 32 Fortitude; Maximum Duration 6 rounds; Stage 1 5d6 poison damage and enfeebled 2 (1 round); Stage 2 6d6 poison damage and enfeebled 2 (1 round); Stage 3 8d6 poison and enfeebled 2 (1 round)</t>
  </si>
  <si>
    <t>A mix of digestive juices and green dragon poison glands nauseates the victim as its flesh is digested from within.</t>
  </si>
  <si>
    <t>Purportedly sourced from any number of outlandish locales, nightmare vapor is most often created by boiling the sweat collected from humanoids caught in the throes of terrible nightmares.</t>
  </si>
  <si>
    <t>Saving Throw DC 36 Fortitude; Maximum Duration 6 rounds; Stage 1 6d6 poison damage and dazzled (1 round); Stage 2 7d6 poison damage, dazzled, and sickened 1 (1 round); Stage 3 8d6 poison damage and blinded (1 round)</t>
  </si>
  <si>
    <t>Fumes from the forges of Hell drain health and strength alike.</t>
  </si>
  <si>
    <t>Evil</t>
  </si>
  <si>
    <t>This oil, which is pressed from vrock spores and mixed with a combination of acacia ash and thistle seeds, seeps into the skin of living creatures, initially inspiring irritability that unpredictably manifests as berserk rage.</t>
  </si>
  <si>
    <t>Saving Throw DC 37 Fortitude; Onset 1d6 minutes; Maximum Duration 6 rounds; Stage 1 4d6 mental damage, quickened 1, attack nearby creatures as if confused (1 round); Stage 2 6d6 mental damage, attack nearby creatures as if confused (1 round); Stage 3 8d6 mental damage, fatigued, attack nearby creatures as if confused (1 round)</t>
  </si>
  <si>
    <t>Saving Throw DC 40 Fortitude; Onset30 minutes; Maximum Duration 60 minutes; Stage 1 17d6 poison damage and enfeebled 2 (10 minutes); Stage 2 21d6 poison damage and enfeebled 3 (10 minutes); Stage 3 26d6 poison damage and enfeebled 4 (10 minutes)</t>
  </si>
  <si>
    <t>Virulent</t>
  </si>
  <si>
    <t>Saving Throw DC 41 Fortitude; Onset 1 day; Stage 1 drained 1 (1 day); Stage 2 drained 1 (1 day); Stage 3 drained 2 (1 day)</t>
  </si>
  <si>
    <t>Black lotus extract causes severe internal bleeding.</t>
  </si>
  <si>
    <t>Saving Throw DC 42 Fortitude; Maximum Duration 6 rounds; Stage 1 8d6 poison damage and slowed 1 (1 round); Stage 2 10d6 poison damage, enfeebled 2, and slowed 1 (1 round); Stage 3 12d6 poison damage, enfeebled 3, slowed 1 (1 round)</t>
  </si>
  <si>
    <t>Tears of death are among the most powerful of alchemical poisons, distilled from extracts of five other deadly poisons in just the right ratios.</t>
  </si>
  <si>
    <t>This potent poison consists of crystals whose flavor and appearance mimics edible salt but whose effects are deadly: victims experience periods of waking nightmares that overload the senses and eventually result in death through a combination of shock and exhaustion.</t>
  </si>
  <si>
    <t>Saving Throw DC 43 Fortitude; Onset 1 hour; Maximum Duration 5 days; Stage 1 frightened 2 once every 1d4 hours, plus fatigued (1 day); Stage 2 confused for 1 minute once every 1d4 hours, plus frightened 3 and fatigued (1 day); Stage 3 frightened 3, plus confused for 1d4 minutes, once every hour, plus fatigued (1 day); Stage 4 death</t>
  </si>
  <si>
    <t>stages/4</t>
  </si>
  <si>
    <t>Saving Throw DC 31 Fortitude; Onset 1 minute; Maximum Duration 6 rounds; Stage 1 8d6 poison damage (1 round); Stage 2 10d6 poison damage (1 round); Stage 3 15d6 poison damage (1 round)</t>
  </si>
  <si>
    <t>Saving Throw DC 32 Fortitude; Onset 1 hour; Maximum Duration 7 days; Stage 1 unconscious (1 day); Stage 2 unconscious (2 days); Stage 3 unconscious (3 days).</t>
  </si>
  <si>
    <t>Saving Throw DC 33 Fortitude; Onset 10 minutes; Maximum Duration 6 minutes; Stage 1 13d6 poison damage (1 minute); Stage 2 17d6 poison damage and sickened 2 (1 minute); Stage 3 20d6 poison damage and sickened 3 (1 minute)</t>
  </si>
  <si>
    <t>Saving Throw DC 37 Fortitude; Onset 1 minute; Maximum Duration 6 rounds; Stage 1 6d6 poison damage and sickened 2 (1 round); Stage 2 7d6 poison damage and sickened 3 (1 round); Stage 3 9d6 poison damage and sickened 4 (1 round)</t>
  </si>
  <si>
    <t>Saving Throw DC 35 Fortitude; Onset 1 round; Maximum Duration 6 rounds; Stage 1 stupefied 2 (1 round); Stage 2 confused and stupefied 3 (1 round); Stage 3 confused and stupefied 4 (1 round)</t>
  </si>
  <si>
    <t>Saving Throw DC 36 Fortitude; Onset 1 round; Maximum Duration 6 rounds; Stage 1 confused (1 round); Stage 2 confused and flat-footed (1 round); Stage 3 confused, flat-footed, and stupefied 2 (1 round)</t>
  </si>
  <si>
    <t>Saving Throw DC 36 Fortitude; Onset 1 round; Maximum Duration 6 rounds; Stage 1 7d6 poison damage and enfeebled 1 (1 round); Stage 2 8d6 poison damage and enfeebled 2 (1 round); Stage 3 10d6 poison damage and enfeebled 3 (1 round)</t>
  </si>
  <si>
    <t>Saving Throw DC 42 Fortitude; Onset 1 minute; Maximum Duration 6 rounds; Stage 1 15d6 poison damage and drained 1 (1 round); Stage 2 17d6 poison damage and drained 1 (1 round); Stage 3 20d6 poison damage and drained 2 (1 round)</t>
  </si>
  <si>
    <t>Saving Throw DC 46 Fortitude; Onset 1 minute; Maximum Duration 10 minutes; Stage 1 18d6 poison damage and paralyzed (1 round); Stage 2 25d6 poison damage and paralyzed (1 minute); Stage 3 30d6 poison damage and paralyzed (1 minute)</t>
  </si>
  <si>
    <t>Saving Throw DC 26 Fortitude; Onset 1 minute; Maximum Duration 6 minutes; Stage 1 clumsy 1 and -10-foot status penalty to all Speeds (1 minute); Stage 2 clumsy 2 and -20-foot status penalty to all Speeds (1 minute); Stage 3 clumsy 3, flat-footed, and -30-foot status penalty to all Speeds</t>
  </si>
  <si>
    <t>Saving Throw DC 25 Fortitude; Onset 10 minutes; Maximum Duration 30 minutes; Stage 1 dazzled, -3 to all Perception checks (1 minute); Stage 2 dazzled, deafened, -5 to all Perception checks (1 minute); Stage 3 blinded, deafened, -5 to all Perception checks (5 minutes)</t>
  </si>
  <si>
    <t>This toxin is a compound of arsenic and other substances. You can't reduce your sickened condition while affected.</t>
  </si>
  <si>
    <t>This venom erodes its target's defenses, aiding the spider in securing prey.</t>
  </si>
  <si>
    <t>Typically used to fake one's death, this poison swiftly causes the imbiber to lose consciousness and suppresses vital signs. A creature examining the unconscious target must succeed at a Medicine check against the imbiber's Deception DC + 4 to determine that the target is alive, and a critical success allows the examiner to determine that a toxin is causing the effect. The false death toxin has an extremely bitter taste (Perception DC 10 to detect), making it difficult to trick a creature into consuming the poison against its wishes.</t>
  </si>
  <si>
    <t>Giant wasp venom interferes with a victim's movement.</t>
  </si>
  <si>
    <t>Derived from steeping toxic highland plum pits in refined grain alcohols, this clear tonic slowly shuts down the imbiber's senses.</t>
  </si>
  <si>
    <t>Properly harvested and preserved, the poison from a wyvern's sting is effective and direct.</t>
  </si>
  <si>
    <t>Wolfsbane appears in folklore for its link to werecreatures. If you are afflicted with lycanthropy and survive Stage 3 of wolfsbane, you're immediately cured of the lycanthropy.</t>
  </si>
  <si>
    <t>Slumber wine sees its greatest use in games of intrigue, where an absence can be more devastating than injury. Characters unconscious from slumber wine can't wake up by any means while the poison lasts, don't need to eat or drink while unconscious in this way, and appear to be recently dead unless an examiner succeeds at a DC 40 Medicine check.</t>
  </si>
  <si>
    <t>Upon being mixed and injected into the bloodstream, this powder of the crimson orchid quickly assaults the brain and nerves, disrupting the victim's ability to piece together coherent thoughts and spells.</t>
  </si>
  <si>
    <t>Gorgon's breath is a fine powder that can easily enter living creatures' bloodstreams through their lungs before binding to mucous membranes and causing any nearby soft tissues to harden.</t>
  </si>
  <si>
    <t>Mindfog mist can be used to undermine spellcasters, as its effect on a victim's mental faculties are swift and powerful.</t>
  </si>
  <si>
    <t>Alchemists have refined the devastatingly allergenic pollen of the widow orchid to create this venom, which swiftly causes the victim's eyes to leak mucus and swell shut.</t>
  </si>
  <si>
    <t>King's sleep is an insidious long-term poison that can seem like a disease or even death from natural causes on a venerable target. The drained condition from king's sleep is cumulative with each failed save and can't be removed while the poison lasts.</t>
  </si>
  <si>
    <t>Created from a daemon's powdered soul gems or refined from the waters of Abaddon's rivers, oblivion essence causes victims to rapidly age and decay.</t>
  </si>
  <si>
    <t>Saving Throw DC 16 Will; Maximum Duration 2 rounds; Stage 1 fascinated by the poison cloud (1 round); Stage 2 fascinated by the poison cloud, and can use no actions but to move closer to the cloud's point of origin (1 round)</t>
  </si>
  <si>
    <t>Concentrated hemlock is a particularly deadly toxin that halts muscle action - including that of the victim's heart.</t>
  </si>
  <si>
    <t/>
  </si>
  <si>
    <t>DC 15 Fortitude</t>
  </si>
  <si>
    <t>DC 17 Fortitude</t>
  </si>
  <si>
    <t>DC 16 Fortitude</t>
  </si>
  <si>
    <t>DC 19 Fortitude</t>
  </si>
  <si>
    <t>DC 16 Will</t>
  </si>
  <si>
    <t>DC 21 Fortitude</t>
  </si>
  <si>
    <t>DC 22 Fortitude</t>
  </si>
  <si>
    <t>DC 25 Fortitude</t>
  </si>
  <si>
    <t>DC 26 Fortitude</t>
  </si>
  <si>
    <t>DC 27 Fortitude</t>
  </si>
  <si>
    <t>DC 28 Fortitude</t>
  </si>
  <si>
    <t>DC 30 Fortitude</t>
  </si>
  <si>
    <t>DC 29 Fortitude</t>
  </si>
  <si>
    <t>DC 31 Fortitude</t>
  </si>
  <si>
    <t>DC 32 Fortitude</t>
  </si>
  <si>
    <t>DC 33 Fortitude</t>
  </si>
  <si>
    <t>DC 37 Fortitude</t>
  </si>
  <si>
    <t>DC 35 Fortitude</t>
  </si>
  <si>
    <t>DC 36 Fortitude</t>
  </si>
  <si>
    <t>DC 40 Fortitude</t>
  </si>
  <si>
    <t>DC 41 Fortitude</t>
  </si>
  <si>
    <t>DC 42 Fortitude</t>
  </si>
  <si>
    <t>DC 46 Fortitude</t>
  </si>
  <si>
    <t>DC 43 Fortitude</t>
  </si>
  <si>
    <t>1 minute</t>
  </si>
  <si>
    <t>1 hour</t>
  </si>
  <si>
    <t>1 round</t>
  </si>
  <si>
    <t>1d6 minutes</t>
  </si>
  <si>
    <t>0 minutes</t>
  </si>
  <si>
    <t>1 day</t>
  </si>
  <si>
    <t>6 rounds</t>
  </si>
  <si>
    <t>30 minutes</t>
  </si>
  <si>
    <t>4 hours</t>
  </si>
  <si>
    <t>2 rounds</t>
  </si>
  <si>
    <t>4 rounds</t>
  </si>
  <si>
    <t>5 days</t>
  </si>
  <si>
    <t>6 minutes</t>
  </si>
  <si>
    <t>7 days</t>
  </si>
  <si>
    <t>60 minutes</t>
  </si>
  <si>
    <t>1d4 poison damage (1 round)</t>
  </si>
  <si>
    <t>1d6 poison damage (1 round)</t>
  </si>
  <si>
    <t>1d6 poison and enfeebled 1 (1 round)</t>
  </si>
  <si>
    <t>dazzled (10 minutes)</t>
  </si>
  <si>
    <t>stupefied 1 (10 minutes)</t>
  </si>
  <si>
    <t>slowed 1 (1 round)</t>
  </si>
  <si>
    <t>fascinated by the poison cloud (1 round)</t>
  </si>
  <si>
    <t>1d6 poison plus enfeebled 1 (1 round)</t>
  </si>
  <si>
    <t>1d10 poison damage and flat-footed (1 round)</t>
  </si>
  <si>
    <t>clumsy 2 (1 round)</t>
  </si>
  <si>
    <t>1d10 poison damage and enfeebled 1 (1 round)</t>
  </si>
  <si>
    <t>2d6 poison damage and clumsy 1 (1 round)</t>
  </si>
  <si>
    <t>clumsy 1 and -10-foot status penalty to all Speeds (1 minute)</t>
  </si>
  <si>
    <t>dazzled, -3 to all Perception checks (1 minute)</t>
  </si>
  <si>
    <t>enfeebled 1 and stupefied 1 (10 minutes)</t>
  </si>
  <si>
    <t>8d6 poison damage (1 minute)</t>
  </si>
  <si>
    <t>5d6 poison damage (1 round)</t>
  </si>
  <si>
    <t>fatigued (1 minute)</t>
  </si>
  <si>
    <t>8d6 poison damage and clumsy 1 (1 minute)</t>
  </si>
  <si>
    <t>12d6 poison damage (1 minute)</t>
  </si>
  <si>
    <t>3d6 negative damage and 2d6 poison damage (1 round)</t>
  </si>
  <si>
    <t>8d6 poison damage (1 round)</t>
  </si>
  <si>
    <t>unconscious (1 day)</t>
  </si>
  <si>
    <t>2d6 mental damage and stupefied 2 (1 round)</t>
  </si>
  <si>
    <t>13d6 poison damage (1 minute)</t>
  </si>
  <si>
    <t>5d6 poison damage and enfeebled 2 (1 round)</t>
  </si>
  <si>
    <t>6d6 poison damage and sickened 2 (1 round)</t>
  </si>
  <si>
    <t>stupefied 2 (1 round)</t>
  </si>
  <si>
    <t>confused (1 round)</t>
  </si>
  <si>
    <t>6d6 poison damage and dazzled (1 round)</t>
  </si>
  <si>
    <t>7d6 poison damage and enfeebled 1 (1 round)</t>
  </si>
  <si>
    <t>4d6 mental damage, quickened 1, attack nearby creatures as if confused (1 round)</t>
  </si>
  <si>
    <t>17d6 poison damage and enfeebled 2 (10 minutes)</t>
  </si>
  <si>
    <t>drained 1 (1 day)</t>
  </si>
  <si>
    <t>15d6 poison damage and drained 1 (1 round)</t>
  </si>
  <si>
    <t>8d6 poison damage and slowed 1 (1 round)</t>
  </si>
  <si>
    <t>18d6 poison damage and paralyzed (1 round)</t>
  </si>
  <si>
    <t>frightened 2 once every 1d4 hours, plus fatigued (1 day)</t>
  </si>
  <si>
    <t>1d6 poison damage and enfeebled 1 (1 round)</t>
  </si>
  <si>
    <t>1d8 poison damage and flat-footed (1 round)</t>
  </si>
  <si>
    <t>As stage 1</t>
  </si>
  <si>
    <t>1d6 poison damage and sickened 1 (10 minutes)</t>
  </si>
  <si>
    <t>stupefied 1 and confused (1 minute)</t>
  </si>
  <si>
    <t>slowed 1 (1 minute)</t>
  </si>
  <si>
    <t>fascinated by the poison cloud, and can use no actions but to move closer to the cloud's point of origin (1 round)</t>
  </si>
  <si>
    <t>dazzled and frightened 1 (10 minutes)</t>
  </si>
  <si>
    <t>1d12 poison damage (1 round)</t>
  </si>
  <si>
    <t>1d12 poison damage and stupefied 1 (1 round)</t>
  </si>
  <si>
    <t>1d6 poison plus drained 1 (1 round)</t>
  </si>
  <si>
    <t>1d12 poison damage, clumsy 1, and flat-footed (1 round)</t>
  </si>
  <si>
    <t>unconscious (1 hour)</t>
  </si>
  <si>
    <t>2d10 poison damage and enfeebled 1 (1 round)</t>
  </si>
  <si>
    <t>3d6 poison damage and clumsy 2 (1 round)</t>
  </si>
  <si>
    <t>clumsy 2 and -20-foot status penalty to all Speeds (1 minute)</t>
  </si>
  <si>
    <t>dazzled, deafened, -5 to all Perception checks (1 minute)</t>
  </si>
  <si>
    <t>enfeebled 2 and stupefied 2 (1 hour)</t>
  </si>
  <si>
    <t>10d6 poison damage (1 minute)</t>
  </si>
  <si>
    <t>6d6 poison damage (1 round)</t>
  </si>
  <si>
    <t>5d6 poison damage and fatigued (1 minute)</t>
  </si>
  <si>
    <t>9d6 poison damage and clumsy 2 (1 minute)</t>
  </si>
  <si>
    <t>16d6 poison damage (1 minute)</t>
  </si>
  <si>
    <t>3d6 negative damage, 2d6 poison damage, and enfeebled 1 (1 round)</t>
  </si>
  <si>
    <t>10d6 poison damage (1 round)</t>
  </si>
  <si>
    <t>unconscious (2 days)</t>
  </si>
  <si>
    <t>3d6 mental damage and stupefied 3 (1 round)</t>
  </si>
  <si>
    <t>17d6 poison damage and sickened 2 (1 minute)</t>
  </si>
  <si>
    <t>4d6 bludgeoning damage and slowed 1 (1 round)</t>
  </si>
  <si>
    <t>6d6 poison damage and enfeebled 2 (1 round)</t>
  </si>
  <si>
    <t>7d6 poison damage and sickened 3 (1 round)</t>
  </si>
  <si>
    <t>confused and stupefied 3 (1 round)</t>
  </si>
  <si>
    <t>confused and flat-footed (1 round)</t>
  </si>
  <si>
    <t>7d6 poison damage, dazzled, and sickened 1 (1 round)</t>
  </si>
  <si>
    <t>8d6 poison damage and enfeebled 2 (1 round)</t>
  </si>
  <si>
    <t>6d6 mental damage, attack nearby creatures as if confused (1 round)</t>
  </si>
  <si>
    <t>21d6 poison damage and enfeebled 3 (10 minutes)</t>
  </si>
  <si>
    <t>drained 1 (1 day)</t>
  </si>
  <si>
    <t>17d6 poison damage and drained 1 (1 round)</t>
  </si>
  <si>
    <t>10d6 poison damage, enfeebled 2, and slowed 1 (1 round)</t>
  </si>
  <si>
    <t>25d6 poison damage and paralyzed (1 minute)</t>
  </si>
  <si>
    <t>confused for 1 minute once every 1d4 hours, plus frightened 3 and fatigued (1 day)</t>
  </si>
  <si>
    <t>1d6 poison, and enfeebled 2 (1 round)</t>
  </si>
  <si>
    <t>1d6 poison damage, confused, and sickened 1 (1 minute)</t>
  </si>
  <si>
    <t>unconscious with no Perception check to wake up (1 round)</t>
  </si>
  <si>
    <t>frightened 1 and confused 1 (1 minute)</t>
  </si>
  <si>
    <t>2d10 poison damage (1 round)</t>
  </si>
  <si>
    <t>2d6 poison damage and stupefied 2 (1 round)</t>
  </si>
  <si>
    <t>2d6 poison plus enfeebled 1 (1 round)</t>
  </si>
  <si>
    <t>2d6 poison damage, clumsy 2, and flat-footed (1 round)</t>
  </si>
  <si>
    <t>2d10 poison damage and enfeebled 2 (1 round)</t>
  </si>
  <si>
    <t>4d6 poison and clumsy 2 (1 round)</t>
  </si>
  <si>
    <t>clumsy 3, flat-footed, and -30-foot status penalty to all Speeds</t>
  </si>
  <si>
    <t>blinded, deafened, -5 to all Perception checks (5 minutes)</t>
  </si>
  <si>
    <t>fatigued, enfeebled 4, and stupefied 4 (1 day)</t>
  </si>
  <si>
    <t>13d6 poison damage (1 minute)</t>
  </si>
  <si>
    <t>5d6 poison damage, fatigued, and paralyzed (1 minute)</t>
  </si>
  <si>
    <t>10d6 poison damage and clumsy 3 (1 minute)</t>
  </si>
  <si>
    <t>20d6 poison damage (1 minute)</t>
  </si>
  <si>
    <t>3d6 negative damage, 2d6 poison damage, and enfeebled 2 (1 round)</t>
  </si>
  <si>
    <t>15d6 poison damage (1 round)</t>
  </si>
  <si>
    <t>unconscious (3 days).</t>
  </si>
  <si>
    <t>4d6 mental damage and stupefied 4 (1 round)</t>
  </si>
  <si>
    <t>20d6 poison damage and sickened 3 (1 minute)</t>
  </si>
  <si>
    <t>petrified (1 round)</t>
  </si>
  <si>
    <t>8d6 poison and enfeebled 2 (1 round)</t>
  </si>
  <si>
    <t>9d6 poison damage and sickened 4 (1 round)</t>
  </si>
  <si>
    <t>confused and stupefied 4 (1 round)</t>
  </si>
  <si>
    <t>confused, flat-footed, and stupefied 2 (1 round)</t>
  </si>
  <si>
    <t>8d6 poison damage and blinded (1 round)</t>
  </si>
  <si>
    <t>10d6 poison damage and enfeebled 3 (1 round)</t>
  </si>
  <si>
    <t>8d6 mental damage, fatigued, attack nearby creatures as if confused (1 round)</t>
  </si>
  <si>
    <t>26d6 poison damage and enfeebled 4 (10 minutes)</t>
  </si>
  <si>
    <t>drained 2 (1 day)</t>
  </si>
  <si>
    <t>20d6 poison damage and drained 2 (1 round)</t>
  </si>
  <si>
    <t>12d6 poison damage, enfeebled 3, slowed 1 (1 round)</t>
  </si>
  <si>
    <t>30d6 poison damage and paralyzed (1 minute)</t>
  </si>
  <si>
    <t>frightened 3, plus confused for 1d4 minutes, once every hour, plus fatigued (1 day)</t>
  </si>
  <si>
    <t>unconscious with no Perception check to wake up (1d4 hours).</t>
  </si>
  <si>
    <t>petrified permanently</t>
  </si>
  <si>
    <t>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</si>
</sst>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 fillId="10" borderId="0" xfId="19"/>
    <xf numFmtId="0" fontId="1" fillId="14" borderId="0" xfId="23"/>
    <xf numFmtId="0" fontId="1" fillId="22" borderId="0" xfId="31"/>
    <xf numFmtId="0" fontId="1" fillId="22" borderId="0" xfId="3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6"/>
  <sheetViews>
    <sheetView tabSelected="1" workbookViewId="0"/>
  </sheetViews>
  <sheetFormatPr defaultRowHeight="15" x14ac:dyDescent="0.25"/>
  <sheetData>
    <row r="1" spans="1:26" x14ac:dyDescent="0.25">
      <c r="A1" t="s">
        <v>0</v>
      </c>
      <c r="B1" t="s">
        <v>1</v>
      </c>
      <c r="C1" t="s">
        <v>2</v>
      </c>
      <c r="D1" t="s">
        <v>3</v>
      </c>
      <c r="E1" t="s">
        <v>4</v>
      </c>
      <c r="F1" t="s">
        <v>5</v>
      </c>
      <c r="G1" t="s">
        <v>6</v>
      </c>
      <c r="H1" t="s">
        <v>7</v>
      </c>
      <c r="I1" t="s">
        <v>8</v>
      </c>
      <c r="J1" t="s">
        <v>142</v>
      </c>
      <c r="K1" s="3" t="s">
        <v>9</v>
      </c>
      <c r="L1" s="1" t="s">
        <v>10</v>
      </c>
      <c r="M1" s="1" t="s">
        <v>12</v>
      </c>
      <c r="N1" s="1" t="s">
        <v>11</v>
      </c>
      <c r="O1" s="1" t="s">
        <v>13</v>
      </c>
      <c r="P1" s="1" t="s">
        <v>14</v>
      </c>
      <c r="Q1" s="1" t="s">
        <v>15</v>
      </c>
      <c r="R1" s="1" t="s">
        <v>214</v>
      </c>
      <c r="S1" s="2" t="s">
        <v>16</v>
      </c>
      <c r="T1" s="2" t="s">
        <v>17</v>
      </c>
      <c r="U1" s="2" t="s">
        <v>18</v>
      </c>
      <c r="V1" s="2" t="s">
        <v>19</v>
      </c>
      <c r="W1" s="2" t="s">
        <v>140</v>
      </c>
      <c r="X1" s="2" t="s">
        <v>153</v>
      </c>
      <c r="Y1" s="2" t="s">
        <v>154</v>
      </c>
      <c r="Z1" t="s">
        <v>20</v>
      </c>
    </row>
    <row r="2" spans="1:26" x14ac:dyDescent="0.25">
      <c r="A2" t="s">
        <v>38</v>
      </c>
      <c r="B2" t="s">
        <v>22</v>
      </c>
      <c r="C2">
        <v>0</v>
      </c>
      <c r="D2">
        <v>0</v>
      </c>
      <c r="E2" t="s">
        <v>23</v>
      </c>
      <c r="F2" t="s">
        <v>39</v>
      </c>
      <c r="G2" t="s">
        <v>25</v>
      </c>
      <c r="H2" t="s">
        <v>26</v>
      </c>
      <c r="I2" t="s">
        <v>27</v>
      </c>
      <c r="K2" s="3" t="s">
        <v>40</v>
      </c>
      <c r="L2" s="1" t="s">
        <v>242</v>
      </c>
      <c r="M2" s="1" t="s">
        <v>242</v>
      </c>
      <c r="N2" s="1" t="s">
        <v>242</v>
      </c>
      <c r="O2" s="1" t="s">
        <v>242</v>
      </c>
      <c r="P2" s="1" t="s">
        <v>242</v>
      </c>
      <c r="Q2" s="1" t="s">
        <v>242</v>
      </c>
      <c r="R2" s="1" t="s">
        <v>242</v>
      </c>
      <c r="S2" s="2" t="s">
        <v>34</v>
      </c>
      <c r="T2" s="2" t="s">
        <v>35</v>
      </c>
      <c r="U2" s="2" t="s">
        <v>36</v>
      </c>
      <c r="V2" s="2" t="s">
        <v>37</v>
      </c>
      <c r="W2" s="2"/>
      <c r="X2" s="2"/>
      <c r="Y2" s="2"/>
      <c r="Z2" t="b">
        <v>1</v>
      </c>
    </row>
    <row r="3" spans="1:26" x14ac:dyDescent="0.25">
      <c r="A3" t="s">
        <v>41</v>
      </c>
      <c r="B3" t="s">
        <v>22</v>
      </c>
      <c r="C3">
        <v>1</v>
      </c>
      <c r="D3">
        <v>300</v>
      </c>
      <c r="E3" t="s">
        <v>23</v>
      </c>
      <c r="F3" t="s">
        <v>84</v>
      </c>
      <c r="G3" t="s">
        <v>127</v>
      </c>
      <c r="H3" t="s">
        <v>26</v>
      </c>
      <c r="I3" t="s">
        <v>128</v>
      </c>
      <c r="K3" s="3" t="s">
        <v>226</v>
      </c>
      <c r="L3" s="1" t="s">
        <v>29</v>
      </c>
      <c r="M3" s="1" t="s">
        <v>129</v>
      </c>
      <c r="N3" s="1" t="s">
        <v>130</v>
      </c>
      <c r="O3" s="1" t="s">
        <v>135</v>
      </c>
      <c r="P3" s="1" t="s">
        <v>132</v>
      </c>
      <c r="Q3" s="1" t="s">
        <v>131</v>
      </c>
      <c r="R3" s="1" t="s">
        <v>242</v>
      </c>
      <c r="S3" s="2" t="s">
        <v>34</v>
      </c>
      <c r="T3" s="2" t="s">
        <v>35</v>
      </c>
      <c r="U3" s="2" t="s">
        <v>133</v>
      </c>
      <c r="V3" s="2" t="s">
        <v>37</v>
      </c>
      <c r="W3" s="2"/>
      <c r="X3" s="2"/>
      <c r="Y3" s="2"/>
    </row>
    <row r="4" spans="1:26" x14ac:dyDescent="0.25">
      <c r="A4" t="s">
        <v>42</v>
      </c>
      <c r="B4" t="s">
        <v>22</v>
      </c>
      <c r="C4">
        <v>1</v>
      </c>
      <c r="D4">
        <v>300</v>
      </c>
      <c r="E4" t="s">
        <v>23</v>
      </c>
      <c r="F4" t="s">
        <v>85</v>
      </c>
      <c r="G4" t="s">
        <v>25</v>
      </c>
      <c r="H4" t="s">
        <v>26</v>
      </c>
      <c r="I4" t="s">
        <v>27</v>
      </c>
      <c r="K4" s="3" t="s">
        <v>136</v>
      </c>
      <c r="L4" s="1" t="s">
        <v>243</v>
      </c>
      <c r="M4" s="1" t="s">
        <v>242</v>
      </c>
      <c r="N4" s="1" t="s">
        <v>273</v>
      </c>
      <c r="O4" s="1" t="s">
        <v>282</v>
      </c>
      <c r="P4" s="1" t="s">
        <v>320</v>
      </c>
      <c r="Q4" s="1" t="s">
        <v>242</v>
      </c>
      <c r="R4" s="1" t="s">
        <v>242</v>
      </c>
      <c r="S4" s="2" t="s">
        <v>34</v>
      </c>
      <c r="T4" s="2" t="s">
        <v>35</v>
      </c>
      <c r="U4" s="2" t="s">
        <v>36</v>
      </c>
      <c r="V4" s="2" t="s">
        <v>37</v>
      </c>
      <c r="W4" s="2"/>
      <c r="X4" s="2"/>
      <c r="Y4" s="2"/>
    </row>
    <row r="5" spans="1:26" x14ac:dyDescent="0.25">
      <c r="A5" t="s">
        <v>43</v>
      </c>
      <c r="B5" t="s">
        <v>22</v>
      </c>
      <c r="C5">
        <v>1</v>
      </c>
      <c r="D5">
        <v>400</v>
      </c>
      <c r="E5" t="s">
        <v>23</v>
      </c>
      <c r="F5" t="s">
        <v>86</v>
      </c>
      <c r="G5" t="s">
        <v>175</v>
      </c>
      <c r="H5" t="s">
        <v>26</v>
      </c>
      <c r="I5" t="s">
        <v>27</v>
      </c>
      <c r="K5" s="3" t="s">
        <v>138</v>
      </c>
      <c r="L5" s="1" t="s">
        <v>244</v>
      </c>
      <c r="M5" s="1" t="s">
        <v>242</v>
      </c>
      <c r="N5" s="1" t="s">
        <v>273</v>
      </c>
      <c r="O5" s="1" t="s">
        <v>283</v>
      </c>
      <c r="P5" s="1" t="s">
        <v>321</v>
      </c>
      <c r="Q5" s="1" t="s">
        <v>331</v>
      </c>
      <c r="R5" s="1" t="s">
        <v>242</v>
      </c>
      <c r="S5" s="2" t="s">
        <v>34</v>
      </c>
      <c r="T5" s="2" t="s">
        <v>35</v>
      </c>
      <c r="U5" s="2" t="s">
        <v>36</v>
      </c>
      <c r="V5" s="2" t="s">
        <v>37</v>
      </c>
      <c r="W5" s="2"/>
      <c r="X5" s="2"/>
      <c r="Y5" s="2"/>
    </row>
    <row r="6" spans="1:26" x14ac:dyDescent="0.25">
      <c r="A6" t="s">
        <v>44</v>
      </c>
      <c r="B6" t="s">
        <v>22</v>
      </c>
      <c r="C6">
        <v>2</v>
      </c>
      <c r="D6">
        <v>500</v>
      </c>
      <c r="E6" t="s">
        <v>23</v>
      </c>
      <c r="F6" t="s">
        <v>87</v>
      </c>
      <c r="G6" t="s">
        <v>25</v>
      </c>
      <c r="H6" t="s">
        <v>26</v>
      </c>
      <c r="I6" t="s">
        <v>27</v>
      </c>
      <c r="J6" t="s">
        <v>150</v>
      </c>
      <c r="K6" s="3" t="s">
        <v>143</v>
      </c>
      <c r="L6" s="1" t="s">
        <v>245</v>
      </c>
      <c r="M6" s="1" t="s">
        <v>242</v>
      </c>
      <c r="N6" s="1" t="s">
        <v>273</v>
      </c>
      <c r="O6" s="1" t="s">
        <v>284</v>
      </c>
      <c r="P6" s="1" t="s">
        <v>322</v>
      </c>
      <c r="Q6" s="1" t="s">
        <v>362</v>
      </c>
      <c r="R6" s="1" t="s">
        <v>242</v>
      </c>
      <c r="S6" s="2" t="s">
        <v>141</v>
      </c>
      <c r="T6" s="2" t="s">
        <v>34</v>
      </c>
      <c r="U6" s="2" t="s">
        <v>35</v>
      </c>
      <c r="V6" s="2" t="s">
        <v>36</v>
      </c>
      <c r="W6" s="2" t="s">
        <v>37</v>
      </c>
      <c r="X6" s="2"/>
      <c r="Y6" s="2"/>
    </row>
    <row r="7" spans="1:26" x14ac:dyDescent="0.25">
      <c r="A7" t="s">
        <v>45</v>
      </c>
      <c r="B7" t="s">
        <v>22</v>
      </c>
      <c r="C7">
        <v>2</v>
      </c>
      <c r="D7">
        <v>500</v>
      </c>
      <c r="E7" t="s">
        <v>23</v>
      </c>
      <c r="F7" t="s">
        <v>88</v>
      </c>
      <c r="G7" t="s">
        <v>25</v>
      </c>
      <c r="H7" t="s">
        <v>26</v>
      </c>
      <c r="I7" t="s">
        <v>128</v>
      </c>
      <c r="K7" s="3" t="s">
        <v>145</v>
      </c>
      <c r="L7" s="1" t="s">
        <v>246</v>
      </c>
      <c r="M7" s="1" t="s">
        <v>129</v>
      </c>
      <c r="N7" s="1" t="s">
        <v>274</v>
      </c>
      <c r="O7" s="1" t="s">
        <v>285</v>
      </c>
      <c r="P7" s="1" t="s">
        <v>323</v>
      </c>
      <c r="Q7" s="1" t="s">
        <v>363</v>
      </c>
      <c r="R7" s="1" t="s">
        <v>242</v>
      </c>
      <c r="S7" s="2" t="s">
        <v>34</v>
      </c>
      <c r="T7" s="2" t="s">
        <v>35</v>
      </c>
      <c r="U7" s="2" t="s">
        <v>133</v>
      </c>
      <c r="V7" s="2" t="s">
        <v>37</v>
      </c>
      <c r="W7" s="2"/>
      <c r="X7" s="2"/>
      <c r="Y7" s="2"/>
    </row>
    <row r="8" spans="1:26" x14ac:dyDescent="0.25">
      <c r="A8" t="s">
        <v>21</v>
      </c>
      <c r="B8" t="s">
        <v>22</v>
      </c>
      <c r="C8">
        <v>2</v>
      </c>
      <c r="D8">
        <v>600</v>
      </c>
      <c r="E8" t="s">
        <v>23</v>
      </c>
      <c r="F8" t="s">
        <v>24</v>
      </c>
      <c r="G8" t="s">
        <v>25</v>
      </c>
      <c r="H8" t="s">
        <v>26</v>
      </c>
      <c r="I8" t="s">
        <v>27</v>
      </c>
      <c r="K8" s="3" t="s">
        <v>28</v>
      </c>
      <c r="L8" s="1" t="s">
        <v>29</v>
      </c>
      <c r="M8" s="1" t="s">
        <v>242</v>
      </c>
      <c r="N8" s="1" t="s">
        <v>30</v>
      </c>
      <c r="O8" s="1" t="s">
        <v>31</v>
      </c>
      <c r="P8" s="1" t="s">
        <v>32</v>
      </c>
      <c r="Q8" s="1" t="s">
        <v>33</v>
      </c>
      <c r="R8" s="1" t="s">
        <v>242</v>
      </c>
      <c r="S8" s="2" t="s">
        <v>34</v>
      </c>
      <c r="T8" s="2" t="s">
        <v>35</v>
      </c>
      <c r="U8" s="2" t="s">
        <v>36</v>
      </c>
      <c r="V8" s="2" t="s">
        <v>37</v>
      </c>
      <c r="W8" s="2"/>
      <c r="X8" s="2"/>
      <c r="Y8" s="2"/>
    </row>
    <row r="9" spans="1:26" x14ac:dyDescent="0.25">
      <c r="A9" t="s">
        <v>46</v>
      </c>
      <c r="B9" t="s">
        <v>22</v>
      </c>
      <c r="C9">
        <v>2</v>
      </c>
      <c r="D9">
        <v>600</v>
      </c>
      <c r="E9" t="s">
        <v>23</v>
      </c>
      <c r="F9" t="s">
        <v>89</v>
      </c>
      <c r="G9" t="s">
        <v>127</v>
      </c>
      <c r="H9" t="s">
        <v>26</v>
      </c>
      <c r="I9" t="s">
        <v>128</v>
      </c>
      <c r="J9" t="s">
        <v>180</v>
      </c>
      <c r="K9" s="3" t="s">
        <v>148</v>
      </c>
      <c r="L9" s="1" t="s">
        <v>246</v>
      </c>
      <c r="M9" s="1" t="s">
        <v>130</v>
      </c>
      <c r="N9" s="1" t="s">
        <v>274</v>
      </c>
      <c r="O9" s="1" t="s">
        <v>286</v>
      </c>
      <c r="P9" s="1" t="s">
        <v>324</v>
      </c>
      <c r="Q9" s="1" t="s">
        <v>242</v>
      </c>
      <c r="R9" s="1" t="s">
        <v>242</v>
      </c>
      <c r="S9" s="2" t="s">
        <v>34</v>
      </c>
      <c r="T9" s="2" t="s">
        <v>35</v>
      </c>
      <c r="U9" s="2" t="s">
        <v>133</v>
      </c>
      <c r="V9" s="2" t="s">
        <v>37</v>
      </c>
      <c r="W9" s="2"/>
      <c r="X9" s="2"/>
      <c r="Y9" s="2"/>
    </row>
    <row r="10" spans="1:26" x14ac:dyDescent="0.25">
      <c r="A10" t="s">
        <v>47</v>
      </c>
      <c r="B10" t="s">
        <v>22</v>
      </c>
      <c r="C10">
        <v>2</v>
      </c>
      <c r="D10">
        <v>700</v>
      </c>
      <c r="E10" t="s">
        <v>23</v>
      </c>
      <c r="F10" t="s">
        <v>90</v>
      </c>
      <c r="G10" t="s">
        <v>25</v>
      </c>
      <c r="H10" t="s">
        <v>26</v>
      </c>
      <c r="I10" t="s">
        <v>27</v>
      </c>
      <c r="K10" s="3" t="s">
        <v>151</v>
      </c>
      <c r="L10" s="1" t="s">
        <v>29</v>
      </c>
      <c r="M10" s="1" t="s">
        <v>242</v>
      </c>
      <c r="N10" s="1" t="s">
        <v>275</v>
      </c>
      <c r="O10" s="1" t="s">
        <v>287</v>
      </c>
      <c r="P10" s="1" t="s">
        <v>325</v>
      </c>
      <c r="Q10" s="1" t="s">
        <v>364</v>
      </c>
      <c r="R10" s="1" t="s">
        <v>398</v>
      </c>
      <c r="S10" s="2" t="s">
        <v>141</v>
      </c>
      <c r="T10" s="2" t="s">
        <v>34</v>
      </c>
      <c r="U10" s="2" t="s">
        <v>35</v>
      </c>
      <c r="V10" s="2" t="s">
        <v>155</v>
      </c>
      <c r="W10" s="2" t="s">
        <v>36</v>
      </c>
      <c r="X10" s="2" t="s">
        <v>37</v>
      </c>
      <c r="Y10" s="2" t="s">
        <v>156</v>
      </c>
    </row>
    <row r="11" spans="1:26" x14ac:dyDescent="0.25">
      <c r="A11" t="s">
        <v>48</v>
      </c>
      <c r="B11" t="s">
        <v>22</v>
      </c>
      <c r="C11">
        <v>2</v>
      </c>
      <c r="D11">
        <v>700</v>
      </c>
      <c r="E11" t="s">
        <v>23</v>
      </c>
      <c r="F11" t="s">
        <v>91</v>
      </c>
      <c r="G11" t="s">
        <v>127</v>
      </c>
      <c r="H11" t="s">
        <v>26</v>
      </c>
      <c r="I11" t="s">
        <v>128</v>
      </c>
      <c r="J11" t="s">
        <v>180</v>
      </c>
      <c r="K11" s="3" t="s">
        <v>159</v>
      </c>
      <c r="L11" s="1" t="s">
        <v>247</v>
      </c>
      <c r="M11" s="1" t="s">
        <v>242</v>
      </c>
      <c r="N11" s="1" t="s">
        <v>276</v>
      </c>
      <c r="O11" s="1" t="s">
        <v>288</v>
      </c>
      <c r="P11" s="1" t="s">
        <v>326</v>
      </c>
      <c r="Q11" s="1" t="s">
        <v>242</v>
      </c>
      <c r="R11" s="1" t="s">
        <v>242</v>
      </c>
      <c r="S11" s="2" t="s">
        <v>34</v>
      </c>
      <c r="T11" s="2" t="s">
        <v>35</v>
      </c>
      <c r="U11" s="2" t="s">
        <v>157</v>
      </c>
      <c r="V11" s="2" t="s">
        <v>158</v>
      </c>
      <c r="W11" s="2" t="s">
        <v>37</v>
      </c>
      <c r="X11" s="2"/>
      <c r="Y11" s="2"/>
    </row>
    <row r="12" spans="1:26" x14ac:dyDescent="0.25">
      <c r="A12" t="s">
        <v>49</v>
      </c>
      <c r="B12" t="s">
        <v>22</v>
      </c>
      <c r="C12">
        <v>3</v>
      </c>
      <c r="D12">
        <v>700</v>
      </c>
      <c r="E12" t="s">
        <v>23</v>
      </c>
      <c r="F12" t="s">
        <v>92</v>
      </c>
      <c r="G12" t="s">
        <v>127</v>
      </c>
      <c r="H12" t="s">
        <v>26</v>
      </c>
      <c r="I12" t="s">
        <v>128</v>
      </c>
      <c r="J12" t="s">
        <v>150</v>
      </c>
      <c r="K12" s="3" t="s">
        <v>160</v>
      </c>
      <c r="L12" s="1" t="s">
        <v>244</v>
      </c>
      <c r="M12" s="1" t="s">
        <v>129</v>
      </c>
      <c r="N12" s="1" t="s">
        <v>274</v>
      </c>
      <c r="O12" s="1" t="s">
        <v>285</v>
      </c>
      <c r="P12" s="1" t="s">
        <v>327</v>
      </c>
      <c r="Q12" s="1" t="s">
        <v>365</v>
      </c>
      <c r="R12" s="1" t="s">
        <v>242</v>
      </c>
      <c r="S12" s="2" t="s">
        <v>141</v>
      </c>
      <c r="T12" s="2" t="s">
        <v>34</v>
      </c>
      <c r="U12" s="2" t="s">
        <v>35</v>
      </c>
      <c r="V12" s="2" t="s">
        <v>133</v>
      </c>
      <c r="W12" s="2" t="s">
        <v>37</v>
      </c>
      <c r="X12" s="2"/>
      <c r="Y12" s="2"/>
    </row>
    <row r="13" spans="1:26" x14ac:dyDescent="0.25">
      <c r="A13" t="s">
        <v>50</v>
      </c>
      <c r="B13" t="s">
        <v>22</v>
      </c>
      <c r="C13">
        <v>3</v>
      </c>
      <c r="D13">
        <v>1000</v>
      </c>
      <c r="E13" t="s">
        <v>23</v>
      </c>
      <c r="F13" t="s">
        <v>93</v>
      </c>
      <c r="G13" t="s">
        <v>25</v>
      </c>
      <c r="H13" t="s">
        <v>26</v>
      </c>
      <c r="I13" t="s">
        <v>27</v>
      </c>
      <c r="K13" s="3" t="s">
        <v>162</v>
      </c>
      <c r="L13" s="1" t="s">
        <v>246</v>
      </c>
      <c r="M13" s="1" t="s">
        <v>242</v>
      </c>
      <c r="N13" s="1" t="s">
        <v>277</v>
      </c>
      <c r="O13" s="1" t="s">
        <v>32</v>
      </c>
      <c r="P13" s="1" t="s">
        <v>328</v>
      </c>
      <c r="Q13" s="1" t="s">
        <v>366</v>
      </c>
      <c r="R13" s="1" t="s">
        <v>242</v>
      </c>
      <c r="S13" s="2" t="s">
        <v>34</v>
      </c>
      <c r="T13" s="2" t="s">
        <v>35</v>
      </c>
      <c r="U13" s="2" t="s">
        <v>36</v>
      </c>
      <c r="V13" s="2" t="s">
        <v>37</v>
      </c>
      <c r="W13" s="2"/>
      <c r="X13" s="2"/>
      <c r="Y13" s="2"/>
    </row>
    <row r="14" spans="1:26" x14ac:dyDescent="0.25">
      <c r="A14" t="s">
        <v>51</v>
      </c>
      <c r="B14" t="s">
        <v>22</v>
      </c>
      <c r="C14">
        <v>3</v>
      </c>
      <c r="D14">
        <v>1000</v>
      </c>
      <c r="E14" t="s">
        <v>23</v>
      </c>
      <c r="F14" t="s">
        <v>94</v>
      </c>
      <c r="G14" t="s">
        <v>25</v>
      </c>
      <c r="H14" t="s">
        <v>26</v>
      </c>
      <c r="I14" t="s">
        <v>27</v>
      </c>
      <c r="K14" s="3" t="s">
        <v>164</v>
      </c>
      <c r="L14" s="1" t="s">
        <v>246</v>
      </c>
      <c r="M14" s="1" t="s">
        <v>242</v>
      </c>
      <c r="N14" s="1" t="s">
        <v>277</v>
      </c>
      <c r="O14" s="1" t="s">
        <v>32</v>
      </c>
      <c r="P14" s="1" t="s">
        <v>329</v>
      </c>
      <c r="Q14" s="1" t="s">
        <v>367</v>
      </c>
      <c r="R14" s="1" t="s">
        <v>242</v>
      </c>
      <c r="S14" s="2" t="s">
        <v>34</v>
      </c>
      <c r="T14" s="2" t="s">
        <v>35</v>
      </c>
      <c r="U14" s="2" t="s">
        <v>36</v>
      </c>
      <c r="V14" s="2" t="s">
        <v>37</v>
      </c>
      <c r="W14" s="2"/>
      <c r="X14" s="2"/>
      <c r="Y14" s="2"/>
    </row>
    <row r="15" spans="1:26" x14ac:dyDescent="0.25">
      <c r="A15" t="s">
        <v>52</v>
      </c>
      <c r="B15" t="s">
        <v>22</v>
      </c>
      <c r="C15">
        <v>3</v>
      </c>
      <c r="D15">
        <v>1200</v>
      </c>
      <c r="E15" t="s">
        <v>23</v>
      </c>
      <c r="F15" t="s">
        <v>95</v>
      </c>
      <c r="G15" t="s">
        <v>127</v>
      </c>
      <c r="H15" t="s">
        <v>26</v>
      </c>
      <c r="I15" t="s">
        <v>27</v>
      </c>
      <c r="J15" t="s">
        <v>180</v>
      </c>
      <c r="K15" s="3" t="s">
        <v>167</v>
      </c>
      <c r="L15" s="1" t="s">
        <v>244</v>
      </c>
      <c r="M15" s="1" t="s">
        <v>267</v>
      </c>
      <c r="N15" s="1" t="s">
        <v>273</v>
      </c>
      <c r="O15" s="1" t="s">
        <v>289</v>
      </c>
      <c r="P15" s="1" t="s">
        <v>330</v>
      </c>
      <c r="Q15" s="1" t="s">
        <v>368</v>
      </c>
      <c r="R15" s="1" t="s">
        <v>242</v>
      </c>
      <c r="S15" s="2" t="s">
        <v>34</v>
      </c>
      <c r="T15" s="2" t="s">
        <v>35</v>
      </c>
      <c r="U15" s="2" t="s">
        <v>166</v>
      </c>
      <c r="V15" s="2" t="s">
        <v>37</v>
      </c>
      <c r="W15" s="2"/>
      <c r="X15" s="2"/>
      <c r="Y15" s="2"/>
    </row>
    <row r="16" spans="1:26" x14ac:dyDescent="0.25">
      <c r="A16" t="s">
        <v>53</v>
      </c>
      <c r="B16" t="s">
        <v>22</v>
      </c>
      <c r="C16">
        <v>5</v>
      </c>
      <c r="D16">
        <v>2500</v>
      </c>
      <c r="E16" t="s">
        <v>23</v>
      </c>
      <c r="F16" t="s">
        <v>96</v>
      </c>
      <c r="G16" t="s">
        <v>25</v>
      </c>
      <c r="H16" t="s">
        <v>26</v>
      </c>
      <c r="I16" t="s">
        <v>27</v>
      </c>
      <c r="K16" s="3" t="s">
        <v>227</v>
      </c>
      <c r="L16" s="1" t="s">
        <v>248</v>
      </c>
      <c r="M16" s="1" t="s">
        <v>242</v>
      </c>
      <c r="N16" s="1" t="s">
        <v>273</v>
      </c>
      <c r="O16" s="1" t="s">
        <v>290</v>
      </c>
      <c r="P16" s="1" t="s">
        <v>331</v>
      </c>
      <c r="Q16" s="1" t="s">
        <v>369</v>
      </c>
      <c r="R16" s="1" t="s">
        <v>242</v>
      </c>
      <c r="S16" s="2" t="s">
        <v>34</v>
      </c>
      <c r="T16" s="2" t="s">
        <v>35</v>
      </c>
      <c r="U16" s="2" t="s">
        <v>36</v>
      </c>
      <c r="V16" s="2" t="s">
        <v>37</v>
      </c>
      <c r="W16" s="2"/>
      <c r="X16" s="2"/>
      <c r="Y16" s="2"/>
    </row>
    <row r="17" spans="1:25" x14ac:dyDescent="0.25">
      <c r="A17" t="s">
        <v>54</v>
      </c>
      <c r="B17" t="s">
        <v>22</v>
      </c>
      <c r="C17">
        <v>5</v>
      </c>
      <c r="D17">
        <v>2500</v>
      </c>
      <c r="E17" t="s">
        <v>23</v>
      </c>
      <c r="F17" t="s">
        <v>97</v>
      </c>
      <c r="G17" t="s">
        <v>127</v>
      </c>
      <c r="H17" t="s">
        <v>26</v>
      </c>
      <c r="I17" t="s">
        <v>128</v>
      </c>
      <c r="J17" t="s">
        <v>181</v>
      </c>
      <c r="K17" s="3" t="s">
        <v>228</v>
      </c>
      <c r="L17" s="1" t="s">
        <v>29</v>
      </c>
      <c r="M17" s="1" t="s">
        <v>129</v>
      </c>
      <c r="N17" s="1" t="s">
        <v>278</v>
      </c>
      <c r="O17" s="1" t="s">
        <v>291</v>
      </c>
      <c r="P17" s="1" t="s">
        <v>332</v>
      </c>
      <c r="Q17" s="1" t="s">
        <v>304</v>
      </c>
      <c r="R17" s="1" t="s">
        <v>242</v>
      </c>
      <c r="S17" s="2" t="s">
        <v>141</v>
      </c>
      <c r="T17" s="2" t="s">
        <v>34</v>
      </c>
      <c r="U17" s="2" t="s">
        <v>35</v>
      </c>
      <c r="V17" s="2" t="s">
        <v>133</v>
      </c>
      <c r="W17" s="2" t="s">
        <v>37</v>
      </c>
      <c r="X17" s="2"/>
      <c r="Y17" s="2"/>
    </row>
    <row r="18" spans="1:25" x14ac:dyDescent="0.25">
      <c r="A18" t="s">
        <v>55</v>
      </c>
      <c r="B18" t="s">
        <v>22</v>
      </c>
      <c r="C18">
        <v>6</v>
      </c>
      <c r="D18">
        <v>4000</v>
      </c>
      <c r="E18" t="s">
        <v>23</v>
      </c>
      <c r="F18" t="s">
        <v>98</v>
      </c>
      <c r="G18" t="s">
        <v>25</v>
      </c>
      <c r="H18" t="s">
        <v>26</v>
      </c>
      <c r="I18" t="s">
        <v>27</v>
      </c>
      <c r="K18" s="3" t="s">
        <v>171</v>
      </c>
      <c r="L18" s="1" t="s">
        <v>249</v>
      </c>
      <c r="M18" s="1" t="s">
        <v>242</v>
      </c>
      <c r="N18" s="1" t="s">
        <v>273</v>
      </c>
      <c r="O18" s="1" t="s">
        <v>292</v>
      </c>
      <c r="P18" s="1" t="s">
        <v>333</v>
      </c>
      <c r="Q18" s="1" t="s">
        <v>370</v>
      </c>
      <c r="R18" s="1" t="s">
        <v>242</v>
      </c>
      <c r="S18" s="2" t="s">
        <v>34</v>
      </c>
      <c r="T18" s="2" t="s">
        <v>35</v>
      </c>
      <c r="U18" s="2" t="s">
        <v>36</v>
      </c>
      <c r="V18" s="2" t="s">
        <v>37</v>
      </c>
      <c r="W18" s="2"/>
      <c r="X18" s="2"/>
      <c r="Y18" s="2"/>
    </row>
    <row r="19" spans="1:25" x14ac:dyDescent="0.25">
      <c r="A19" t="s">
        <v>56</v>
      </c>
      <c r="B19" t="s">
        <v>22</v>
      </c>
      <c r="C19">
        <v>7</v>
      </c>
      <c r="D19">
        <v>5500</v>
      </c>
      <c r="E19" t="s">
        <v>23</v>
      </c>
      <c r="F19" t="s">
        <v>99</v>
      </c>
      <c r="G19" t="s">
        <v>25</v>
      </c>
      <c r="H19" t="s">
        <v>26</v>
      </c>
      <c r="I19" t="s">
        <v>27</v>
      </c>
      <c r="K19" s="3" t="s">
        <v>229</v>
      </c>
      <c r="L19" s="1" t="s">
        <v>250</v>
      </c>
      <c r="M19" s="1" t="s">
        <v>242</v>
      </c>
      <c r="N19" s="1" t="s">
        <v>273</v>
      </c>
      <c r="O19" s="1" t="s">
        <v>293</v>
      </c>
      <c r="P19" s="1" t="s">
        <v>334</v>
      </c>
      <c r="Q19" s="1" t="s">
        <v>371</v>
      </c>
      <c r="R19" s="1" t="s">
        <v>242</v>
      </c>
      <c r="S19" s="2" t="s">
        <v>34</v>
      </c>
      <c r="T19" s="2" t="s">
        <v>35</v>
      </c>
      <c r="U19" s="2" t="s">
        <v>36</v>
      </c>
      <c r="V19" s="2" t="s">
        <v>37</v>
      </c>
      <c r="W19" s="2"/>
      <c r="X19" s="2"/>
      <c r="Y19" s="2"/>
    </row>
    <row r="20" spans="1:25" x14ac:dyDescent="0.25">
      <c r="A20" t="s">
        <v>57</v>
      </c>
      <c r="B20" t="s">
        <v>22</v>
      </c>
      <c r="C20">
        <v>7</v>
      </c>
      <c r="D20">
        <v>5500</v>
      </c>
      <c r="E20" t="s">
        <v>23</v>
      </c>
      <c r="F20" t="s">
        <v>100</v>
      </c>
      <c r="G20" t="s">
        <v>175</v>
      </c>
      <c r="H20" t="s">
        <v>26</v>
      </c>
      <c r="I20" t="s">
        <v>27</v>
      </c>
      <c r="K20" s="3" t="s">
        <v>174</v>
      </c>
      <c r="L20" s="1" t="s">
        <v>251</v>
      </c>
      <c r="M20" s="1" t="s">
        <v>267</v>
      </c>
      <c r="N20" s="1" t="s">
        <v>279</v>
      </c>
      <c r="O20" s="1" t="s">
        <v>294</v>
      </c>
      <c r="P20" s="1" t="s">
        <v>335</v>
      </c>
      <c r="Q20" s="1" t="s">
        <v>372</v>
      </c>
      <c r="R20" s="1" t="s">
        <v>242</v>
      </c>
      <c r="S20" s="2" t="s">
        <v>34</v>
      </c>
      <c r="T20" s="2" t="s">
        <v>35</v>
      </c>
      <c r="U20" s="2" t="s">
        <v>166</v>
      </c>
      <c r="V20" s="2" t="s">
        <v>37</v>
      </c>
      <c r="W20" s="2"/>
      <c r="X20" s="2"/>
      <c r="Y20" s="2"/>
    </row>
    <row r="21" spans="1:25" x14ac:dyDescent="0.25">
      <c r="A21" t="s">
        <v>58</v>
      </c>
      <c r="B21" t="s">
        <v>22</v>
      </c>
      <c r="C21">
        <v>7</v>
      </c>
      <c r="D21">
        <v>5500</v>
      </c>
      <c r="E21" t="s">
        <v>23</v>
      </c>
      <c r="F21" t="s">
        <v>101</v>
      </c>
      <c r="G21" t="s">
        <v>127</v>
      </c>
      <c r="H21" t="s">
        <v>26</v>
      </c>
      <c r="I21" t="s">
        <v>128</v>
      </c>
      <c r="J21" t="s">
        <v>181</v>
      </c>
      <c r="K21" s="3" t="s">
        <v>230</v>
      </c>
      <c r="L21" s="1" t="s">
        <v>250</v>
      </c>
      <c r="M21" s="1" t="s">
        <v>129</v>
      </c>
      <c r="N21" s="1" t="s">
        <v>274</v>
      </c>
      <c r="O21" s="1" t="s">
        <v>295</v>
      </c>
      <c r="P21" s="1" t="s">
        <v>336</v>
      </c>
      <c r="Q21" s="1" t="s">
        <v>373</v>
      </c>
      <c r="R21" s="1" t="s">
        <v>242</v>
      </c>
      <c r="S21" s="2" t="s">
        <v>141</v>
      </c>
      <c r="T21" s="2" t="s">
        <v>34</v>
      </c>
      <c r="U21" s="2" t="s">
        <v>35</v>
      </c>
      <c r="V21" s="2" t="s">
        <v>133</v>
      </c>
      <c r="W21" s="2" t="s">
        <v>37</v>
      </c>
      <c r="X21" s="2"/>
      <c r="Y21" s="2"/>
    </row>
    <row r="22" spans="1:25" x14ac:dyDescent="0.25">
      <c r="A22" t="s">
        <v>59</v>
      </c>
      <c r="B22" t="s">
        <v>22</v>
      </c>
      <c r="C22">
        <v>7</v>
      </c>
      <c r="D22">
        <v>5800</v>
      </c>
      <c r="E22" t="s">
        <v>23</v>
      </c>
      <c r="F22" t="s">
        <v>102</v>
      </c>
      <c r="G22" t="s">
        <v>127</v>
      </c>
      <c r="H22" t="s">
        <v>26</v>
      </c>
      <c r="I22" t="s">
        <v>27</v>
      </c>
      <c r="J22" t="s">
        <v>179</v>
      </c>
      <c r="K22" s="4" t="s">
        <v>177</v>
      </c>
      <c r="L22" s="1" t="s">
        <v>250</v>
      </c>
      <c r="M22" s="1" t="s">
        <v>267</v>
      </c>
      <c r="N22" s="1" t="s">
        <v>272</v>
      </c>
      <c r="O22" s="1" t="s">
        <v>296</v>
      </c>
      <c r="P22" s="1" t="s">
        <v>337</v>
      </c>
      <c r="Q22" s="1" t="s">
        <v>374</v>
      </c>
      <c r="R22" s="1" t="s">
        <v>242</v>
      </c>
      <c r="S22" s="2" t="s">
        <v>176</v>
      </c>
      <c r="T22" s="2" t="s">
        <v>34</v>
      </c>
      <c r="U22" s="2" t="s">
        <v>35</v>
      </c>
      <c r="V22" s="2" t="s">
        <v>157</v>
      </c>
      <c r="W22" s="2" t="s">
        <v>37</v>
      </c>
      <c r="X22" s="2"/>
      <c r="Y22" s="2"/>
    </row>
    <row r="23" spans="1:25" x14ac:dyDescent="0.25">
      <c r="A23" t="s">
        <v>60</v>
      </c>
      <c r="B23" t="s">
        <v>22</v>
      </c>
      <c r="C23">
        <v>8</v>
      </c>
      <c r="D23">
        <v>7500</v>
      </c>
      <c r="E23" t="s">
        <v>23</v>
      </c>
      <c r="F23" t="s">
        <v>103</v>
      </c>
      <c r="G23" t="s">
        <v>127</v>
      </c>
      <c r="H23" t="s">
        <v>26</v>
      </c>
      <c r="I23" t="s">
        <v>27</v>
      </c>
      <c r="K23" s="3" t="s">
        <v>182</v>
      </c>
      <c r="L23" s="1" t="s">
        <v>252</v>
      </c>
      <c r="M23" s="1" t="s">
        <v>267</v>
      </c>
      <c r="N23" s="1" t="s">
        <v>279</v>
      </c>
      <c r="O23" s="1" t="s">
        <v>297</v>
      </c>
      <c r="P23" s="1" t="s">
        <v>338</v>
      </c>
      <c r="Q23" s="1" t="s">
        <v>375</v>
      </c>
      <c r="R23" s="1" t="s">
        <v>242</v>
      </c>
      <c r="S23" s="2" t="s">
        <v>34</v>
      </c>
      <c r="T23" s="2" t="s">
        <v>35</v>
      </c>
      <c r="U23" s="2" t="s">
        <v>166</v>
      </c>
      <c r="V23" s="2" t="s">
        <v>37</v>
      </c>
      <c r="W23" s="2"/>
      <c r="X23" s="2"/>
      <c r="Y23" s="2"/>
    </row>
    <row r="24" spans="1:25" x14ac:dyDescent="0.25">
      <c r="A24" t="s">
        <v>61</v>
      </c>
      <c r="B24" t="s">
        <v>22</v>
      </c>
      <c r="C24">
        <v>8</v>
      </c>
      <c r="D24">
        <v>8000</v>
      </c>
      <c r="E24" t="s">
        <v>23</v>
      </c>
      <c r="F24" t="s">
        <v>104</v>
      </c>
      <c r="G24" t="s">
        <v>25</v>
      </c>
      <c r="H24" t="s">
        <v>26</v>
      </c>
      <c r="I24" t="s">
        <v>27</v>
      </c>
      <c r="K24" s="3" t="s">
        <v>231</v>
      </c>
      <c r="L24" s="1" t="s">
        <v>251</v>
      </c>
      <c r="M24" s="1" t="s">
        <v>242</v>
      </c>
      <c r="N24" s="1" t="s">
        <v>273</v>
      </c>
      <c r="O24" s="1" t="s">
        <v>298</v>
      </c>
      <c r="P24" s="1" t="s">
        <v>339</v>
      </c>
      <c r="Q24" s="1" t="s">
        <v>303</v>
      </c>
      <c r="R24" s="1" t="s">
        <v>242</v>
      </c>
      <c r="S24" s="2" t="s">
        <v>34</v>
      </c>
      <c r="T24" s="2" t="s">
        <v>35</v>
      </c>
      <c r="U24" s="2" t="s">
        <v>36</v>
      </c>
      <c r="V24" s="2" t="s">
        <v>37</v>
      </c>
      <c r="W24" s="2"/>
      <c r="X24" s="2"/>
      <c r="Y24" s="2"/>
    </row>
    <row r="25" spans="1:25" x14ac:dyDescent="0.25">
      <c r="A25" t="s">
        <v>62</v>
      </c>
      <c r="B25" t="s">
        <v>22</v>
      </c>
      <c r="C25">
        <v>9</v>
      </c>
      <c r="D25">
        <v>11000</v>
      </c>
      <c r="E25" t="s">
        <v>23</v>
      </c>
      <c r="F25" t="s">
        <v>105</v>
      </c>
      <c r="G25" t="s">
        <v>127</v>
      </c>
      <c r="H25" t="s">
        <v>26</v>
      </c>
      <c r="I25" t="s">
        <v>128</v>
      </c>
      <c r="K25" s="3" t="s">
        <v>184</v>
      </c>
      <c r="L25" s="1" t="s">
        <v>253</v>
      </c>
      <c r="M25" s="1" t="s">
        <v>129</v>
      </c>
      <c r="N25" s="1" t="s">
        <v>279</v>
      </c>
      <c r="O25" s="1" t="s">
        <v>299</v>
      </c>
      <c r="P25" s="1" t="s">
        <v>340</v>
      </c>
      <c r="Q25" s="1" t="s">
        <v>376</v>
      </c>
      <c r="R25" s="1" t="s">
        <v>242</v>
      </c>
      <c r="S25" s="2" t="s">
        <v>34</v>
      </c>
      <c r="T25" s="2" t="s">
        <v>35</v>
      </c>
      <c r="U25" s="2" t="s">
        <v>133</v>
      </c>
      <c r="V25" s="2" t="s">
        <v>37</v>
      </c>
      <c r="W25" s="2"/>
      <c r="X25" s="2"/>
      <c r="Y25" s="2"/>
    </row>
    <row r="26" spans="1:25" x14ac:dyDescent="0.25">
      <c r="A26" t="s">
        <v>63</v>
      </c>
      <c r="B26" t="s">
        <v>22</v>
      </c>
      <c r="C26">
        <v>9</v>
      </c>
      <c r="D26">
        <v>11000</v>
      </c>
      <c r="E26" t="s">
        <v>23</v>
      </c>
      <c r="F26" t="s">
        <v>106</v>
      </c>
      <c r="G26" t="s">
        <v>127</v>
      </c>
      <c r="H26" t="s">
        <v>26</v>
      </c>
      <c r="I26" t="s">
        <v>27</v>
      </c>
      <c r="K26" s="3" t="s">
        <v>185</v>
      </c>
      <c r="L26" s="1" t="s">
        <v>253</v>
      </c>
      <c r="M26" s="1" t="s">
        <v>267</v>
      </c>
      <c r="N26" s="1" t="s">
        <v>279</v>
      </c>
      <c r="O26" s="1" t="s">
        <v>300</v>
      </c>
      <c r="P26" s="1" t="s">
        <v>341</v>
      </c>
      <c r="Q26" s="1" t="s">
        <v>377</v>
      </c>
      <c r="R26" s="1" t="s">
        <v>242</v>
      </c>
      <c r="S26" s="2" t="s">
        <v>34</v>
      </c>
      <c r="T26" s="2" t="s">
        <v>35</v>
      </c>
      <c r="U26" s="2" t="s">
        <v>166</v>
      </c>
      <c r="V26" s="2" t="s">
        <v>37</v>
      </c>
      <c r="W26" s="2"/>
      <c r="X26" s="2"/>
      <c r="Y26" s="2"/>
    </row>
    <row r="27" spans="1:25" x14ac:dyDescent="0.25">
      <c r="A27" t="s">
        <v>64</v>
      </c>
      <c r="B27" t="s">
        <v>22</v>
      </c>
      <c r="C27">
        <v>10</v>
      </c>
      <c r="D27">
        <v>15500</v>
      </c>
      <c r="E27" t="s">
        <v>23</v>
      </c>
      <c r="F27" t="s">
        <v>107</v>
      </c>
      <c r="G27" t="s">
        <v>127</v>
      </c>
      <c r="H27" t="s">
        <v>26</v>
      </c>
      <c r="I27" t="s">
        <v>128</v>
      </c>
      <c r="K27" s="3" t="s">
        <v>232</v>
      </c>
      <c r="L27" s="1" t="s">
        <v>254</v>
      </c>
      <c r="M27" s="1" t="s">
        <v>129</v>
      </c>
      <c r="N27" s="1" t="s">
        <v>279</v>
      </c>
      <c r="O27" s="1" t="s">
        <v>301</v>
      </c>
      <c r="P27" s="1" t="s">
        <v>342</v>
      </c>
      <c r="Q27" s="1" t="s">
        <v>378</v>
      </c>
      <c r="R27" s="1" t="s">
        <v>242</v>
      </c>
      <c r="S27" s="2" t="s">
        <v>34</v>
      </c>
      <c r="T27" s="2" t="s">
        <v>35</v>
      </c>
      <c r="U27" s="2" t="s">
        <v>133</v>
      </c>
      <c r="V27" s="2" t="s">
        <v>37</v>
      </c>
      <c r="W27" s="2"/>
      <c r="X27" s="2"/>
      <c r="Y27" s="2"/>
    </row>
    <row r="28" spans="1:25" x14ac:dyDescent="0.25">
      <c r="A28" t="s">
        <v>65</v>
      </c>
      <c r="B28" t="s">
        <v>22</v>
      </c>
      <c r="C28">
        <v>10</v>
      </c>
      <c r="D28">
        <v>16000</v>
      </c>
      <c r="E28" t="s">
        <v>23</v>
      </c>
      <c r="F28" t="s">
        <v>108</v>
      </c>
      <c r="G28" t="s">
        <v>25</v>
      </c>
      <c r="H28" t="s">
        <v>26</v>
      </c>
      <c r="I28" t="s">
        <v>27</v>
      </c>
      <c r="K28" s="3" t="s">
        <v>190</v>
      </c>
      <c r="L28" s="1" t="s">
        <v>255</v>
      </c>
      <c r="M28" s="1" t="s">
        <v>242</v>
      </c>
      <c r="N28" s="1" t="s">
        <v>273</v>
      </c>
      <c r="O28" s="1" t="s">
        <v>302</v>
      </c>
      <c r="P28" s="1" t="s">
        <v>343</v>
      </c>
      <c r="Q28" s="1" t="s">
        <v>379</v>
      </c>
      <c r="R28" s="1" t="s">
        <v>242</v>
      </c>
      <c r="S28" s="2" t="s">
        <v>34</v>
      </c>
      <c r="T28" s="2" t="s">
        <v>35</v>
      </c>
      <c r="U28" s="2" t="s">
        <v>36</v>
      </c>
      <c r="V28" s="2" t="s">
        <v>192</v>
      </c>
      <c r="W28" s="2" t="s">
        <v>37</v>
      </c>
      <c r="X28" s="2"/>
      <c r="Y28" s="2"/>
    </row>
    <row r="29" spans="1:25" x14ac:dyDescent="0.25">
      <c r="A29" t="s">
        <v>66</v>
      </c>
      <c r="B29" t="s">
        <v>22</v>
      </c>
      <c r="C29">
        <v>11</v>
      </c>
      <c r="D29">
        <v>22500</v>
      </c>
      <c r="E29" t="s">
        <v>23</v>
      </c>
      <c r="F29" t="s">
        <v>109</v>
      </c>
      <c r="G29" t="s">
        <v>127</v>
      </c>
      <c r="H29" t="s">
        <v>26</v>
      </c>
      <c r="I29" t="s">
        <v>27</v>
      </c>
      <c r="K29" s="3" t="s">
        <v>193</v>
      </c>
      <c r="L29" s="1" t="s">
        <v>256</v>
      </c>
      <c r="M29" s="1" t="s">
        <v>267</v>
      </c>
      <c r="N29" s="1" t="s">
        <v>273</v>
      </c>
      <c r="O29" s="1" t="s">
        <v>303</v>
      </c>
      <c r="P29" s="1" t="s">
        <v>344</v>
      </c>
      <c r="Q29" s="1" t="s">
        <v>380</v>
      </c>
      <c r="R29" s="1" t="s">
        <v>242</v>
      </c>
      <c r="S29" s="2" t="s">
        <v>34</v>
      </c>
      <c r="T29" s="2" t="s">
        <v>35</v>
      </c>
      <c r="U29" s="2" t="s">
        <v>166</v>
      </c>
      <c r="V29" s="2" t="s">
        <v>37</v>
      </c>
      <c r="W29" s="2"/>
      <c r="X29" s="2"/>
      <c r="Y29" s="2"/>
    </row>
    <row r="30" spans="1:25" x14ac:dyDescent="0.25">
      <c r="A30" t="s">
        <v>67</v>
      </c>
      <c r="B30" t="s">
        <v>22</v>
      </c>
      <c r="C30">
        <v>12</v>
      </c>
      <c r="D30">
        <v>32500</v>
      </c>
      <c r="E30" t="s">
        <v>23</v>
      </c>
      <c r="F30" t="s">
        <v>110</v>
      </c>
      <c r="G30" t="s">
        <v>127</v>
      </c>
      <c r="H30" t="s">
        <v>26</v>
      </c>
      <c r="I30" t="s">
        <v>128</v>
      </c>
      <c r="K30" s="3" t="s">
        <v>233</v>
      </c>
      <c r="L30" s="1" t="s">
        <v>257</v>
      </c>
      <c r="M30" s="1" t="s">
        <v>268</v>
      </c>
      <c r="N30" s="1" t="s">
        <v>280</v>
      </c>
      <c r="O30" s="1" t="s">
        <v>304</v>
      </c>
      <c r="P30" s="1" t="s">
        <v>345</v>
      </c>
      <c r="Q30" s="1" t="s">
        <v>381</v>
      </c>
      <c r="R30" s="1" t="s">
        <v>242</v>
      </c>
      <c r="S30" s="2" t="s">
        <v>34</v>
      </c>
      <c r="T30" s="2" t="s">
        <v>35</v>
      </c>
      <c r="U30" s="2" t="s">
        <v>133</v>
      </c>
      <c r="V30" s="2" t="s">
        <v>37</v>
      </c>
      <c r="W30" s="2" t="s">
        <v>156</v>
      </c>
      <c r="X30" s="2"/>
      <c r="Y30" s="2"/>
    </row>
    <row r="31" spans="1:25" x14ac:dyDescent="0.25">
      <c r="A31" t="s">
        <v>68</v>
      </c>
      <c r="B31" t="s">
        <v>22</v>
      </c>
      <c r="C31">
        <v>12</v>
      </c>
      <c r="D31">
        <v>32500</v>
      </c>
      <c r="E31" t="s">
        <v>23</v>
      </c>
      <c r="F31" t="s">
        <v>111</v>
      </c>
      <c r="G31" t="s">
        <v>175</v>
      </c>
      <c r="H31" t="s">
        <v>26</v>
      </c>
      <c r="I31" t="s">
        <v>27</v>
      </c>
      <c r="J31" t="s">
        <v>181</v>
      </c>
      <c r="K31" s="3" t="s">
        <v>234</v>
      </c>
      <c r="L31" s="1" t="s">
        <v>257</v>
      </c>
      <c r="M31" s="1" t="s">
        <v>242</v>
      </c>
      <c r="N31" s="1" t="s">
        <v>273</v>
      </c>
      <c r="O31" s="1" t="s">
        <v>305</v>
      </c>
      <c r="P31" s="1" t="s">
        <v>346</v>
      </c>
      <c r="Q31" s="1" t="s">
        <v>382</v>
      </c>
      <c r="R31" s="1" t="s">
        <v>242</v>
      </c>
      <c r="S31" s="2" t="s">
        <v>141</v>
      </c>
      <c r="T31" s="2" t="s">
        <v>34</v>
      </c>
      <c r="U31" s="2" t="s">
        <v>35</v>
      </c>
      <c r="V31" s="2" t="s">
        <v>36</v>
      </c>
      <c r="W31" s="2" t="s">
        <v>37</v>
      </c>
      <c r="X31" s="2"/>
      <c r="Y31" s="2"/>
    </row>
    <row r="32" spans="1:25" x14ac:dyDescent="0.25">
      <c r="A32" t="s">
        <v>69</v>
      </c>
      <c r="B32" t="s">
        <v>22</v>
      </c>
      <c r="C32">
        <v>13</v>
      </c>
      <c r="D32">
        <v>45000</v>
      </c>
      <c r="E32" t="s">
        <v>23</v>
      </c>
      <c r="F32" t="s">
        <v>112</v>
      </c>
      <c r="G32" t="s">
        <v>127</v>
      </c>
      <c r="H32" t="s">
        <v>26</v>
      </c>
      <c r="I32" t="s">
        <v>27</v>
      </c>
      <c r="K32" s="3" t="s">
        <v>195</v>
      </c>
      <c r="L32" s="1" t="s">
        <v>258</v>
      </c>
      <c r="M32" s="1" t="s">
        <v>129</v>
      </c>
      <c r="N32" s="1" t="s">
        <v>279</v>
      </c>
      <c r="O32" s="1" t="s">
        <v>306</v>
      </c>
      <c r="P32" s="1" t="s">
        <v>347</v>
      </c>
      <c r="Q32" s="1" t="s">
        <v>383</v>
      </c>
      <c r="R32" s="1" t="s">
        <v>242</v>
      </c>
      <c r="S32" s="2" t="s">
        <v>34</v>
      </c>
      <c r="T32" s="2" t="s">
        <v>35</v>
      </c>
      <c r="U32" s="2" t="s">
        <v>133</v>
      </c>
      <c r="V32" s="2" t="s">
        <v>37</v>
      </c>
      <c r="W32" s="2"/>
      <c r="X32" s="2"/>
      <c r="Y32" s="2"/>
    </row>
    <row r="33" spans="1:25" x14ac:dyDescent="0.25">
      <c r="A33" t="s">
        <v>70</v>
      </c>
      <c r="B33" t="s">
        <v>22</v>
      </c>
      <c r="C33">
        <v>13</v>
      </c>
      <c r="D33">
        <v>47500</v>
      </c>
      <c r="E33" t="s">
        <v>23</v>
      </c>
      <c r="F33" t="s">
        <v>113</v>
      </c>
      <c r="G33" t="s">
        <v>127</v>
      </c>
      <c r="H33" t="s">
        <v>26</v>
      </c>
      <c r="I33" t="s">
        <v>128</v>
      </c>
      <c r="J33" t="s">
        <v>181</v>
      </c>
      <c r="K33" s="3" t="s">
        <v>235</v>
      </c>
      <c r="L33" s="1" t="s">
        <v>257</v>
      </c>
      <c r="M33" s="1" t="s">
        <v>269</v>
      </c>
      <c r="N33" s="1" t="s">
        <v>273</v>
      </c>
      <c r="O33" s="1" t="s">
        <v>287</v>
      </c>
      <c r="P33" s="1" t="s">
        <v>348</v>
      </c>
      <c r="Q33" s="1" t="s">
        <v>384</v>
      </c>
      <c r="R33" s="1" t="s">
        <v>399</v>
      </c>
      <c r="S33" s="2" t="s">
        <v>141</v>
      </c>
      <c r="T33" s="2" t="s">
        <v>34</v>
      </c>
      <c r="U33" s="2" t="s">
        <v>35</v>
      </c>
      <c r="V33" s="2" t="s">
        <v>157</v>
      </c>
      <c r="W33" s="2" t="s">
        <v>37</v>
      </c>
      <c r="X33" s="2"/>
      <c r="Y33" s="2"/>
    </row>
    <row r="34" spans="1:25" x14ac:dyDescent="0.25">
      <c r="A34" t="s">
        <v>71</v>
      </c>
      <c r="B34" t="s">
        <v>22</v>
      </c>
      <c r="C34">
        <v>13</v>
      </c>
      <c r="D34">
        <v>50000</v>
      </c>
      <c r="E34" t="s">
        <v>23</v>
      </c>
      <c r="F34" t="s">
        <v>114</v>
      </c>
      <c r="G34" t="s">
        <v>25</v>
      </c>
      <c r="H34" t="s">
        <v>26</v>
      </c>
      <c r="I34" t="s">
        <v>27</v>
      </c>
      <c r="K34" s="3" t="s">
        <v>197</v>
      </c>
      <c r="L34" s="1" t="s">
        <v>257</v>
      </c>
      <c r="M34" s="1" t="s">
        <v>242</v>
      </c>
      <c r="N34" s="1" t="s">
        <v>273</v>
      </c>
      <c r="O34" s="1" t="s">
        <v>307</v>
      </c>
      <c r="P34" s="1" t="s">
        <v>349</v>
      </c>
      <c r="Q34" s="1" t="s">
        <v>385</v>
      </c>
      <c r="R34" s="1" t="s">
        <v>242</v>
      </c>
      <c r="S34" s="2" t="s">
        <v>34</v>
      </c>
      <c r="T34" s="2" t="s">
        <v>35</v>
      </c>
      <c r="U34" s="2" t="s">
        <v>36</v>
      </c>
      <c r="V34" s="2" t="s">
        <v>37</v>
      </c>
      <c r="W34" s="2"/>
      <c r="X34" s="2"/>
      <c r="Y34" s="2"/>
    </row>
    <row r="35" spans="1:25" x14ac:dyDescent="0.25">
      <c r="A35" t="s">
        <v>72</v>
      </c>
      <c r="B35" t="s">
        <v>22</v>
      </c>
      <c r="C35">
        <v>15</v>
      </c>
      <c r="D35">
        <v>92500</v>
      </c>
      <c r="E35" t="s">
        <v>23</v>
      </c>
      <c r="F35" t="s">
        <v>115</v>
      </c>
      <c r="G35" t="s">
        <v>127</v>
      </c>
      <c r="H35" t="s">
        <v>26</v>
      </c>
      <c r="I35" t="s">
        <v>27</v>
      </c>
      <c r="K35" s="3" t="s">
        <v>199</v>
      </c>
      <c r="L35" s="1" t="s">
        <v>259</v>
      </c>
      <c r="M35" s="1" t="s">
        <v>267</v>
      </c>
      <c r="N35" s="1" t="s">
        <v>273</v>
      </c>
      <c r="O35" s="1" t="s">
        <v>308</v>
      </c>
      <c r="P35" s="1" t="s">
        <v>350</v>
      </c>
      <c r="Q35" s="1" t="s">
        <v>386</v>
      </c>
      <c r="R35" s="1" t="s">
        <v>242</v>
      </c>
      <c r="S35" s="2" t="s">
        <v>34</v>
      </c>
      <c r="T35" s="2" t="s">
        <v>35</v>
      </c>
      <c r="U35" s="2" t="s">
        <v>166</v>
      </c>
      <c r="V35" s="2" t="s">
        <v>37</v>
      </c>
      <c r="W35" s="2"/>
      <c r="X35" s="2"/>
      <c r="Y35" s="2"/>
    </row>
    <row r="36" spans="1:25" x14ac:dyDescent="0.25">
      <c r="A36" t="s">
        <v>73</v>
      </c>
      <c r="B36" t="s">
        <v>22</v>
      </c>
      <c r="C36">
        <v>15</v>
      </c>
      <c r="D36">
        <v>100000</v>
      </c>
      <c r="E36" t="s">
        <v>23</v>
      </c>
      <c r="F36" t="s">
        <v>116</v>
      </c>
      <c r="G36" t="s">
        <v>127</v>
      </c>
      <c r="H36" t="s">
        <v>26</v>
      </c>
      <c r="I36" t="s">
        <v>128</v>
      </c>
      <c r="K36" s="3" t="s">
        <v>236</v>
      </c>
      <c r="L36" s="1" t="s">
        <v>260</v>
      </c>
      <c r="M36" s="1" t="s">
        <v>269</v>
      </c>
      <c r="N36" s="1" t="s">
        <v>273</v>
      </c>
      <c r="O36" s="1" t="s">
        <v>309</v>
      </c>
      <c r="P36" s="1" t="s">
        <v>351</v>
      </c>
      <c r="Q36" s="1" t="s">
        <v>387</v>
      </c>
      <c r="R36" s="1" t="s">
        <v>242</v>
      </c>
      <c r="S36" s="2" t="s">
        <v>34</v>
      </c>
      <c r="T36" s="2" t="s">
        <v>35</v>
      </c>
      <c r="U36" s="2" t="s">
        <v>157</v>
      </c>
      <c r="V36" s="2" t="s">
        <v>37</v>
      </c>
      <c r="W36" s="2"/>
      <c r="X36" s="2"/>
      <c r="Y36" s="2"/>
    </row>
    <row r="37" spans="1:25" x14ac:dyDescent="0.25">
      <c r="A37" t="s">
        <v>74</v>
      </c>
      <c r="B37" t="s">
        <v>22</v>
      </c>
      <c r="C37">
        <v>16</v>
      </c>
      <c r="D37">
        <v>140000</v>
      </c>
      <c r="E37" t="s">
        <v>23</v>
      </c>
      <c r="F37" t="s">
        <v>117</v>
      </c>
      <c r="G37" t="s">
        <v>127</v>
      </c>
      <c r="H37" t="s">
        <v>26</v>
      </c>
      <c r="I37" t="s">
        <v>128</v>
      </c>
      <c r="K37" s="3" t="s">
        <v>200</v>
      </c>
      <c r="L37" s="1" t="s">
        <v>261</v>
      </c>
      <c r="M37" s="1" t="s">
        <v>269</v>
      </c>
      <c r="N37" s="1" t="s">
        <v>273</v>
      </c>
      <c r="O37" s="1" t="s">
        <v>310</v>
      </c>
      <c r="P37" s="1" t="s">
        <v>352</v>
      </c>
      <c r="Q37" s="1" t="s">
        <v>388</v>
      </c>
      <c r="R37" s="1" t="s">
        <v>242</v>
      </c>
      <c r="S37" s="2" t="s">
        <v>34</v>
      </c>
      <c r="T37" s="2" t="s">
        <v>35</v>
      </c>
      <c r="U37" s="2" t="s">
        <v>157</v>
      </c>
      <c r="V37" s="2" t="s">
        <v>37</v>
      </c>
      <c r="W37" s="2"/>
      <c r="X37" s="2"/>
      <c r="Y37" s="2"/>
    </row>
    <row r="38" spans="1:25" x14ac:dyDescent="0.25">
      <c r="A38" t="s">
        <v>75</v>
      </c>
      <c r="B38" t="s">
        <v>22</v>
      </c>
      <c r="C38">
        <v>16</v>
      </c>
      <c r="D38">
        <v>140000</v>
      </c>
      <c r="E38" t="s">
        <v>23</v>
      </c>
      <c r="F38" t="s">
        <v>118</v>
      </c>
      <c r="G38" t="s">
        <v>175</v>
      </c>
      <c r="H38" t="s">
        <v>26</v>
      </c>
      <c r="I38" t="s">
        <v>27</v>
      </c>
      <c r="J38" t="s">
        <v>181</v>
      </c>
      <c r="K38" s="3" t="s">
        <v>237</v>
      </c>
      <c r="L38" s="1" t="s">
        <v>261</v>
      </c>
      <c r="M38" s="1" t="s">
        <v>242</v>
      </c>
      <c r="N38" s="1" t="s">
        <v>273</v>
      </c>
      <c r="O38" s="1" t="s">
        <v>311</v>
      </c>
      <c r="P38" s="1" t="s">
        <v>353</v>
      </c>
      <c r="Q38" s="1" t="s">
        <v>389</v>
      </c>
      <c r="R38" s="1" t="s">
        <v>242</v>
      </c>
      <c r="S38" s="2" t="s">
        <v>141</v>
      </c>
      <c r="T38" s="2" t="s">
        <v>34</v>
      </c>
      <c r="U38" s="2" t="s">
        <v>35</v>
      </c>
      <c r="V38" s="2" t="s">
        <v>36</v>
      </c>
      <c r="W38" s="2" t="s">
        <v>37</v>
      </c>
      <c r="X38" s="2"/>
      <c r="Y38" s="2"/>
    </row>
    <row r="39" spans="1:25" x14ac:dyDescent="0.25">
      <c r="A39" t="s">
        <v>76</v>
      </c>
      <c r="B39" t="s">
        <v>22</v>
      </c>
      <c r="C39">
        <v>16</v>
      </c>
      <c r="D39">
        <v>150000</v>
      </c>
      <c r="E39" t="s">
        <v>23</v>
      </c>
      <c r="F39" t="s">
        <v>119</v>
      </c>
      <c r="G39" t="s">
        <v>127</v>
      </c>
      <c r="H39" t="s">
        <v>26</v>
      </c>
      <c r="I39" t="s">
        <v>128</v>
      </c>
      <c r="K39" s="3" t="s">
        <v>202</v>
      </c>
      <c r="L39" s="1" t="s">
        <v>261</v>
      </c>
      <c r="M39" s="1" t="s">
        <v>269</v>
      </c>
      <c r="N39" s="1" t="s">
        <v>273</v>
      </c>
      <c r="O39" s="1" t="s">
        <v>312</v>
      </c>
      <c r="P39" s="1" t="s">
        <v>354</v>
      </c>
      <c r="Q39" s="1" t="s">
        <v>390</v>
      </c>
      <c r="R39" s="1" t="s">
        <v>242</v>
      </c>
      <c r="S39" s="2" t="s">
        <v>34</v>
      </c>
      <c r="T39" s="2" t="s">
        <v>35</v>
      </c>
      <c r="U39" s="2" t="s">
        <v>203</v>
      </c>
      <c r="V39" s="2" t="s">
        <v>157</v>
      </c>
      <c r="W39" s="2" t="s">
        <v>37</v>
      </c>
      <c r="X39" s="2"/>
      <c r="Y39" s="2"/>
    </row>
    <row r="40" spans="1:25" x14ac:dyDescent="0.25">
      <c r="A40" t="s">
        <v>77</v>
      </c>
      <c r="B40" t="s">
        <v>22</v>
      </c>
      <c r="C40">
        <v>16</v>
      </c>
      <c r="D40">
        <v>150000</v>
      </c>
      <c r="E40" t="s">
        <v>23</v>
      </c>
      <c r="F40" t="s">
        <v>120</v>
      </c>
      <c r="G40" t="s">
        <v>127</v>
      </c>
      <c r="H40" t="s">
        <v>26</v>
      </c>
      <c r="I40" t="s">
        <v>128</v>
      </c>
      <c r="J40" t="s">
        <v>181</v>
      </c>
      <c r="K40" s="3" t="s">
        <v>204</v>
      </c>
      <c r="L40" s="1" t="s">
        <v>259</v>
      </c>
      <c r="M40" s="1" t="s">
        <v>270</v>
      </c>
      <c r="N40" s="1" t="s">
        <v>273</v>
      </c>
      <c r="O40" s="1" t="s">
        <v>313</v>
      </c>
      <c r="P40" s="1" t="s">
        <v>355</v>
      </c>
      <c r="Q40" s="1" t="s">
        <v>391</v>
      </c>
      <c r="R40" s="1" t="s">
        <v>242</v>
      </c>
      <c r="S40" s="2" t="s">
        <v>141</v>
      </c>
      <c r="T40" s="2" t="s">
        <v>34</v>
      </c>
      <c r="U40" s="2" t="s">
        <v>35</v>
      </c>
      <c r="V40" s="2" t="s">
        <v>166</v>
      </c>
      <c r="W40" s="2" t="s">
        <v>37</v>
      </c>
      <c r="X40" s="2"/>
      <c r="Y40" s="2"/>
    </row>
    <row r="41" spans="1:25" x14ac:dyDescent="0.25">
      <c r="A41" t="s">
        <v>78</v>
      </c>
      <c r="B41" t="s">
        <v>22</v>
      </c>
      <c r="C41">
        <v>17</v>
      </c>
      <c r="D41">
        <v>225000</v>
      </c>
      <c r="E41" t="s">
        <v>23</v>
      </c>
      <c r="F41" t="s">
        <v>121</v>
      </c>
      <c r="G41" t="s">
        <v>127</v>
      </c>
      <c r="H41" t="s">
        <v>26</v>
      </c>
      <c r="I41" t="s">
        <v>128</v>
      </c>
      <c r="K41" s="3" t="s">
        <v>241</v>
      </c>
      <c r="L41" s="1" t="s">
        <v>262</v>
      </c>
      <c r="M41" s="1" t="s">
        <v>271</v>
      </c>
      <c r="N41" s="1" t="s">
        <v>281</v>
      </c>
      <c r="O41" s="1" t="s">
        <v>314</v>
      </c>
      <c r="P41" s="1" t="s">
        <v>356</v>
      </c>
      <c r="Q41" s="1" t="s">
        <v>392</v>
      </c>
      <c r="R41" s="1" t="s">
        <v>242</v>
      </c>
      <c r="S41" s="2" t="s">
        <v>34</v>
      </c>
      <c r="T41" s="2" t="s">
        <v>35</v>
      </c>
      <c r="U41" s="2" t="s">
        <v>133</v>
      </c>
      <c r="V41" s="2" t="s">
        <v>37</v>
      </c>
      <c r="W41" s="2"/>
      <c r="X41" s="2"/>
      <c r="Y41" s="2"/>
    </row>
    <row r="42" spans="1:25" x14ac:dyDescent="0.25">
      <c r="A42" t="s">
        <v>79</v>
      </c>
      <c r="B42" t="s">
        <v>22</v>
      </c>
      <c r="C42">
        <v>18</v>
      </c>
      <c r="D42">
        <v>400000</v>
      </c>
      <c r="E42" t="s">
        <v>23</v>
      </c>
      <c r="F42" t="s">
        <v>122</v>
      </c>
      <c r="G42" t="s">
        <v>127</v>
      </c>
      <c r="H42" t="s">
        <v>26</v>
      </c>
      <c r="I42" t="s">
        <v>128</v>
      </c>
      <c r="K42" s="3" t="s">
        <v>238</v>
      </c>
      <c r="L42" s="1" t="s">
        <v>263</v>
      </c>
      <c r="M42" s="1" t="s">
        <v>272</v>
      </c>
      <c r="N42" s="1" t="s">
        <v>242</v>
      </c>
      <c r="O42" s="1" t="s">
        <v>315</v>
      </c>
      <c r="P42" s="1" t="s">
        <v>357</v>
      </c>
      <c r="Q42" s="1" t="s">
        <v>393</v>
      </c>
      <c r="R42" s="1" t="s">
        <v>242</v>
      </c>
      <c r="S42" s="2" t="s">
        <v>34</v>
      </c>
      <c r="T42" s="2" t="s">
        <v>35</v>
      </c>
      <c r="U42" s="2" t="s">
        <v>133</v>
      </c>
      <c r="V42" s="2" t="s">
        <v>37</v>
      </c>
      <c r="W42" s="2" t="s">
        <v>207</v>
      </c>
      <c r="X42" s="2"/>
      <c r="Y42" s="2"/>
    </row>
    <row r="43" spans="1:25" x14ac:dyDescent="0.25">
      <c r="A43" t="s">
        <v>80</v>
      </c>
      <c r="B43" t="s">
        <v>22</v>
      </c>
      <c r="C43">
        <v>19</v>
      </c>
      <c r="D43">
        <v>650000</v>
      </c>
      <c r="E43" t="s">
        <v>23</v>
      </c>
      <c r="F43" t="s">
        <v>123</v>
      </c>
      <c r="G43" t="s">
        <v>127</v>
      </c>
      <c r="H43" t="s">
        <v>26</v>
      </c>
      <c r="I43" t="s">
        <v>128</v>
      </c>
      <c r="K43" s="3" t="s">
        <v>209</v>
      </c>
      <c r="L43" s="1" t="s">
        <v>264</v>
      </c>
      <c r="M43" s="1" t="s">
        <v>267</v>
      </c>
      <c r="N43" s="1" t="s">
        <v>273</v>
      </c>
      <c r="O43" s="1" t="s">
        <v>316</v>
      </c>
      <c r="P43" s="1" t="s">
        <v>358</v>
      </c>
      <c r="Q43" s="1" t="s">
        <v>394</v>
      </c>
      <c r="R43" s="1" t="s">
        <v>242</v>
      </c>
      <c r="S43" s="2" t="s">
        <v>34</v>
      </c>
      <c r="T43" s="2" t="s">
        <v>35</v>
      </c>
      <c r="U43" s="2" t="s">
        <v>166</v>
      </c>
      <c r="V43" s="2" t="s">
        <v>37</v>
      </c>
      <c r="W43" s="2" t="s">
        <v>207</v>
      </c>
      <c r="X43" s="2"/>
      <c r="Y43" s="2"/>
    </row>
    <row r="44" spans="1:25" x14ac:dyDescent="0.25">
      <c r="A44" t="s">
        <v>81</v>
      </c>
      <c r="B44" t="s">
        <v>22</v>
      </c>
      <c r="C44">
        <v>19</v>
      </c>
      <c r="D44">
        <v>650000</v>
      </c>
      <c r="E44" t="s">
        <v>23</v>
      </c>
      <c r="F44" t="s">
        <v>124</v>
      </c>
      <c r="G44" t="s">
        <v>127</v>
      </c>
      <c r="H44" t="s">
        <v>26</v>
      </c>
      <c r="I44" t="s">
        <v>27</v>
      </c>
      <c r="J44" t="s">
        <v>181</v>
      </c>
      <c r="K44" s="3" t="s">
        <v>239</v>
      </c>
      <c r="L44" s="1" t="s">
        <v>264</v>
      </c>
      <c r="M44" s="1" t="s">
        <v>242</v>
      </c>
      <c r="N44" s="1" t="s">
        <v>273</v>
      </c>
      <c r="O44" s="1" t="s">
        <v>317</v>
      </c>
      <c r="P44" s="1" t="s">
        <v>359</v>
      </c>
      <c r="Q44" s="1" t="s">
        <v>395</v>
      </c>
      <c r="R44" s="1" t="s">
        <v>242</v>
      </c>
      <c r="S44" s="2" t="s">
        <v>141</v>
      </c>
      <c r="T44" s="2" t="s">
        <v>34</v>
      </c>
      <c r="U44" s="2" t="s">
        <v>35</v>
      </c>
      <c r="V44" s="2" t="s">
        <v>36</v>
      </c>
      <c r="W44" s="2" t="s">
        <v>37</v>
      </c>
      <c r="X44" s="2"/>
      <c r="Y44" s="2"/>
    </row>
    <row r="45" spans="1:25" x14ac:dyDescent="0.25">
      <c r="A45" t="s">
        <v>82</v>
      </c>
      <c r="B45" t="s">
        <v>22</v>
      </c>
      <c r="C45">
        <v>20</v>
      </c>
      <c r="D45">
        <v>1200000</v>
      </c>
      <c r="E45" t="s">
        <v>23</v>
      </c>
      <c r="F45" t="s">
        <v>125</v>
      </c>
      <c r="G45" t="s">
        <v>127</v>
      </c>
      <c r="H45" t="s">
        <v>26</v>
      </c>
      <c r="I45" t="s">
        <v>27</v>
      </c>
      <c r="K45" s="3" t="s">
        <v>211</v>
      </c>
      <c r="L45" s="1" t="s">
        <v>265</v>
      </c>
      <c r="M45" s="1" t="s">
        <v>267</v>
      </c>
      <c r="N45" s="1" t="s">
        <v>129</v>
      </c>
      <c r="O45" s="1" t="s">
        <v>318</v>
      </c>
      <c r="P45" s="1" t="s">
        <v>360</v>
      </c>
      <c r="Q45" s="1" t="s">
        <v>396</v>
      </c>
      <c r="R45" s="1" t="s">
        <v>242</v>
      </c>
      <c r="S45" s="2" t="s">
        <v>34</v>
      </c>
      <c r="T45" s="2" t="s">
        <v>35</v>
      </c>
      <c r="U45" s="2" t="s">
        <v>166</v>
      </c>
      <c r="V45" s="2" t="s">
        <v>37</v>
      </c>
      <c r="W45" s="2" t="s">
        <v>207</v>
      </c>
      <c r="X45" s="2"/>
      <c r="Y45" s="2"/>
    </row>
    <row r="46" spans="1:25" x14ac:dyDescent="0.25">
      <c r="A46" t="s">
        <v>83</v>
      </c>
      <c r="B46" t="s">
        <v>22</v>
      </c>
      <c r="C46">
        <v>20</v>
      </c>
      <c r="D46">
        <v>1400000</v>
      </c>
      <c r="E46" t="s">
        <v>23</v>
      </c>
      <c r="F46" t="s">
        <v>126</v>
      </c>
      <c r="G46" t="s">
        <v>175</v>
      </c>
      <c r="H46" t="s">
        <v>26</v>
      </c>
      <c r="I46" t="s">
        <v>27</v>
      </c>
      <c r="K46" s="3" t="s">
        <v>212</v>
      </c>
      <c r="L46" s="1" t="s">
        <v>266</v>
      </c>
      <c r="M46" s="1" t="s">
        <v>268</v>
      </c>
      <c r="N46" s="1" t="s">
        <v>278</v>
      </c>
      <c r="O46" s="1" t="s">
        <v>319</v>
      </c>
      <c r="P46" s="1" t="s">
        <v>361</v>
      </c>
      <c r="Q46" s="1" t="s">
        <v>397</v>
      </c>
      <c r="R46" s="1" t="s">
        <v>400</v>
      </c>
      <c r="S46" s="2" t="s">
        <v>141</v>
      </c>
      <c r="T46" s="2" t="s">
        <v>34</v>
      </c>
      <c r="U46" s="2" t="s">
        <v>35</v>
      </c>
      <c r="V46" s="2" t="s">
        <v>133</v>
      </c>
      <c r="W46" s="2" t="s">
        <v>37</v>
      </c>
      <c r="X46" s="2"/>
      <c r="Y46"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43"/>
  <sheetViews>
    <sheetView workbookViewId="0">
      <pane xSplit="1" ySplit="1" topLeftCell="AM2" activePane="bottomRight" state="frozen"/>
      <selection pane="topRight" activeCell="B1" sqref="B1"/>
      <selection pane="bottomLeft" activeCell="A2" sqref="A2"/>
      <selection pane="bottomRight" sqref="A1:AT26"/>
    </sheetView>
  </sheetViews>
  <sheetFormatPr defaultRowHeight="15" x14ac:dyDescent="0.25"/>
  <cols>
    <col min="1" max="1" width="27.5703125" customWidth="1"/>
    <col min="2" max="46" width="27.42578125" customWidth="1"/>
  </cols>
  <sheetData>
    <row r="1" spans="1:46" x14ac:dyDescent="0.25">
      <c r="A1" t="s">
        <v>0</v>
      </c>
      <c r="B1" t="s">
        <v>38</v>
      </c>
      <c r="C1" t="s">
        <v>41</v>
      </c>
      <c r="D1" t="s">
        <v>42</v>
      </c>
      <c r="E1" t="s">
        <v>43</v>
      </c>
      <c r="F1" t="s">
        <v>44</v>
      </c>
      <c r="G1" t="s">
        <v>45</v>
      </c>
      <c r="H1" t="s">
        <v>21</v>
      </c>
      <c r="I1" t="s">
        <v>46</v>
      </c>
      <c r="J1" t="s">
        <v>47</v>
      </c>
      <c r="K1" t="s">
        <v>48</v>
      </c>
      <c r="L1" t="s">
        <v>49</v>
      </c>
      <c r="M1" t="s">
        <v>50</v>
      </c>
      <c r="N1" t="s">
        <v>51</v>
      </c>
      <c r="O1" t="s">
        <v>52</v>
      </c>
      <c r="P1" t="s">
        <v>53</v>
      </c>
      <c r="Q1" t="s">
        <v>54</v>
      </c>
      <c r="R1" t="s">
        <v>55</v>
      </c>
      <c r="S1" t="s">
        <v>56</v>
      </c>
      <c r="T1" t="s">
        <v>57</v>
      </c>
      <c r="U1" t="s">
        <v>58</v>
      </c>
      <c r="V1" t="s">
        <v>59</v>
      </c>
      <c r="W1" t="s">
        <v>60</v>
      </c>
      <c r="X1" t="s">
        <v>61</v>
      </c>
      <c r="Y1" t="s">
        <v>62</v>
      </c>
      <c r="Z1" t="s">
        <v>63</v>
      </c>
      <c r="AA1" t="s">
        <v>64</v>
      </c>
      <c r="AB1" t="s">
        <v>65</v>
      </c>
      <c r="AC1" t="s">
        <v>66</v>
      </c>
      <c r="AD1" t="s">
        <v>67</v>
      </c>
      <c r="AE1" t="s">
        <v>68</v>
      </c>
      <c r="AF1" t="s">
        <v>69</v>
      </c>
      <c r="AG1" t="s">
        <v>70</v>
      </c>
      <c r="AH1" t="s">
        <v>71</v>
      </c>
      <c r="AI1" t="s">
        <v>72</v>
      </c>
      <c r="AJ1" t="s">
        <v>73</v>
      </c>
      <c r="AK1" t="s">
        <v>74</v>
      </c>
      <c r="AL1" t="s">
        <v>75</v>
      </c>
      <c r="AM1" t="s">
        <v>76</v>
      </c>
      <c r="AN1" t="s">
        <v>77</v>
      </c>
      <c r="AO1" t="s">
        <v>78</v>
      </c>
      <c r="AP1" t="s">
        <v>79</v>
      </c>
      <c r="AQ1" t="s">
        <v>80</v>
      </c>
      <c r="AR1" t="s">
        <v>81</v>
      </c>
      <c r="AS1" t="s">
        <v>82</v>
      </c>
      <c r="AT1" t="s">
        <v>83</v>
      </c>
    </row>
    <row r="2" spans="1:46" x14ac:dyDescent="0.25">
      <c r="A2" t="s">
        <v>1</v>
      </c>
      <c r="B2" t="s">
        <v>22</v>
      </c>
      <c r="C2" t="s">
        <v>22</v>
      </c>
      <c r="D2" t="s">
        <v>22</v>
      </c>
      <c r="E2" t="s">
        <v>22</v>
      </c>
      <c r="F2" t="s">
        <v>22</v>
      </c>
      <c r="G2" t="s">
        <v>22</v>
      </c>
      <c r="H2" t="s">
        <v>22</v>
      </c>
      <c r="I2" t="s">
        <v>22</v>
      </c>
      <c r="J2" t="s">
        <v>22</v>
      </c>
      <c r="K2" t="s">
        <v>22</v>
      </c>
      <c r="L2" t="s">
        <v>22</v>
      </c>
      <c r="M2" t="s">
        <v>22</v>
      </c>
      <c r="N2" t="s">
        <v>22</v>
      </c>
      <c r="O2" t="s">
        <v>22</v>
      </c>
      <c r="P2" t="s">
        <v>22</v>
      </c>
      <c r="Q2" t="s">
        <v>22</v>
      </c>
      <c r="R2" t="s">
        <v>22</v>
      </c>
      <c r="S2" t="s">
        <v>22</v>
      </c>
      <c r="T2" t="s">
        <v>22</v>
      </c>
      <c r="U2" t="s">
        <v>22</v>
      </c>
      <c r="V2" t="s">
        <v>22</v>
      </c>
      <c r="W2" t="s">
        <v>22</v>
      </c>
      <c r="X2" t="s">
        <v>22</v>
      </c>
      <c r="Y2" t="s">
        <v>22</v>
      </c>
      <c r="Z2" t="s">
        <v>22</v>
      </c>
      <c r="AA2" t="s">
        <v>22</v>
      </c>
      <c r="AB2" t="s">
        <v>22</v>
      </c>
      <c r="AC2" t="s">
        <v>22</v>
      </c>
      <c r="AD2" t="s">
        <v>22</v>
      </c>
      <c r="AE2" t="s">
        <v>22</v>
      </c>
      <c r="AF2" t="s">
        <v>22</v>
      </c>
      <c r="AG2" t="s">
        <v>22</v>
      </c>
      <c r="AH2" t="s">
        <v>22</v>
      </c>
      <c r="AI2" t="s">
        <v>22</v>
      </c>
      <c r="AJ2" t="s">
        <v>22</v>
      </c>
      <c r="AK2" t="s">
        <v>22</v>
      </c>
      <c r="AL2" t="s">
        <v>22</v>
      </c>
      <c r="AM2" t="s">
        <v>22</v>
      </c>
      <c r="AN2" t="s">
        <v>22</v>
      </c>
      <c r="AO2" t="s">
        <v>22</v>
      </c>
      <c r="AP2" t="s">
        <v>22</v>
      </c>
      <c r="AQ2" t="s">
        <v>22</v>
      </c>
      <c r="AR2" t="s">
        <v>22</v>
      </c>
      <c r="AS2" t="s">
        <v>22</v>
      </c>
      <c r="AT2" t="s">
        <v>22</v>
      </c>
    </row>
    <row r="3" spans="1:46" x14ac:dyDescent="0.25">
      <c r="A3" t="s">
        <v>2</v>
      </c>
      <c r="B3">
        <v>0</v>
      </c>
      <c r="C3">
        <v>1</v>
      </c>
      <c r="D3">
        <v>1</v>
      </c>
      <c r="E3">
        <v>1</v>
      </c>
      <c r="F3">
        <v>2</v>
      </c>
      <c r="G3">
        <v>2</v>
      </c>
      <c r="H3">
        <v>2</v>
      </c>
      <c r="I3">
        <v>2</v>
      </c>
      <c r="J3">
        <v>2</v>
      </c>
      <c r="K3">
        <v>2</v>
      </c>
      <c r="L3">
        <v>3</v>
      </c>
      <c r="M3">
        <v>3</v>
      </c>
      <c r="N3">
        <v>3</v>
      </c>
      <c r="O3">
        <v>3</v>
      </c>
      <c r="P3">
        <v>5</v>
      </c>
      <c r="Q3">
        <v>5</v>
      </c>
      <c r="R3">
        <v>6</v>
      </c>
      <c r="S3">
        <v>7</v>
      </c>
      <c r="T3">
        <v>7</v>
      </c>
      <c r="U3">
        <v>7</v>
      </c>
      <c r="V3">
        <v>7</v>
      </c>
      <c r="W3">
        <v>8</v>
      </c>
      <c r="X3">
        <v>8</v>
      </c>
      <c r="Y3">
        <v>9</v>
      </c>
      <c r="Z3">
        <v>9</v>
      </c>
      <c r="AA3">
        <v>10</v>
      </c>
      <c r="AB3">
        <v>10</v>
      </c>
      <c r="AC3">
        <v>11</v>
      </c>
      <c r="AD3">
        <v>12</v>
      </c>
      <c r="AE3">
        <v>12</v>
      </c>
      <c r="AF3">
        <v>13</v>
      </c>
      <c r="AG3">
        <v>13</v>
      </c>
      <c r="AH3">
        <v>13</v>
      </c>
      <c r="AI3">
        <v>15</v>
      </c>
      <c r="AJ3">
        <v>15</v>
      </c>
      <c r="AK3">
        <v>16</v>
      </c>
      <c r="AL3">
        <v>16</v>
      </c>
      <c r="AM3">
        <v>16</v>
      </c>
      <c r="AN3">
        <v>16</v>
      </c>
      <c r="AO3">
        <v>17</v>
      </c>
      <c r="AP3">
        <v>18</v>
      </c>
      <c r="AQ3">
        <v>19</v>
      </c>
      <c r="AR3">
        <v>19</v>
      </c>
      <c r="AS3">
        <v>20</v>
      </c>
      <c r="AT3">
        <v>20</v>
      </c>
    </row>
    <row r="4" spans="1:46" x14ac:dyDescent="0.25">
      <c r="A4" t="s">
        <v>3</v>
      </c>
      <c r="B4">
        <v>0</v>
      </c>
      <c r="C4">
        <v>300</v>
      </c>
      <c r="D4">
        <v>300</v>
      </c>
      <c r="E4">
        <v>400</v>
      </c>
      <c r="F4">
        <v>500</v>
      </c>
      <c r="G4">
        <v>500</v>
      </c>
      <c r="H4">
        <v>600</v>
      </c>
      <c r="I4">
        <v>600</v>
      </c>
      <c r="J4">
        <v>700</v>
      </c>
      <c r="K4">
        <v>700</v>
      </c>
      <c r="L4">
        <v>700</v>
      </c>
      <c r="M4">
        <v>1000</v>
      </c>
      <c r="N4">
        <v>1000</v>
      </c>
      <c r="O4">
        <v>1200</v>
      </c>
      <c r="P4">
        <v>2500</v>
      </c>
      <c r="Q4">
        <v>2500</v>
      </c>
      <c r="R4">
        <v>4000</v>
      </c>
      <c r="S4">
        <v>5500</v>
      </c>
      <c r="T4">
        <v>5500</v>
      </c>
      <c r="U4">
        <v>5500</v>
      </c>
      <c r="V4">
        <v>5800</v>
      </c>
      <c r="W4">
        <v>7500</v>
      </c>
      <c r="X4">
        <v>8000</v>
      </c>
      <c r="Y4">
        <v>11000</v>
      </c>
      <c r="Z4">
        <v>11000</v>
      </c>
      <c r="AA4">
        <v>15500</v>
      </c>
      <c r="AB4">
        <v>16000</v>
      </c>
      <c r="AC4">
        <v>22500</v>
      </c>
      <c r="AD4">
        <v>32500</v>
      </c>
      <c r="AE4">
        <v>32500</v>
      </c>
      <c r="AF4">
        <v>45000</v>
      </c>
      <c r="AG4">
        <v>47500</v>
      </c>
      <c r="AH4">
        <v>50000</v>
      </c>
      <c r="AI4">
        <v>92500</v>
      </c>
      <c r="AJ4">
        <v>100000</v>
      </c>
      <c r="AK4">
        <v>140000</v>
      </c>
      <c r="AL4">
        <v>140000</v>
      </c>
      <c r="AM4">
        <v>150000</v>
      </c>
      <c r="AN4">
        <v>150000</v>
      </c>
      <c r="AO4">
        <v>225000</v>
      </c>
      <c r="AP4">
        <v>400000</v>
      </c>
      <c r="AQ4">
        <v>650000</v>
      </c>
      <c r="AR4">
        <v>650000</v>
      </c>
      <c r="AS4">
        <v>1200000</v>
      </c>
      <c r="AT4">
        <v>1400000</v>
      </c>
    </row>
    <row r="5" spans="1:46" x14ac:dyDescent="0.25">
      <c r="A5" t="s">
        <v>4</v>
      </c>
      <c r="B5" t="s">
        <v>23</v>
      </c>
      <c r="C5" t="s">
        <v>23</v>
      </c>
      <c r="D5" t="s">
        <v>23</v>
      </c>
      <c r="E5" t="s">
        <v>23</v>
      </c>
      <c r="F5" t="s">
        <v>23</v>
      </c>
      <c r="G5" t="s">
        <v>23</v>
      </c>
      <c r="H5" t="s">
        <v>23</v>
      </c>
      <c r="I5" t="s">
        <v>23</v>
      </c>
      <c r="J5" t="s">
        <v>23</v>
      </c>
      <c r="K5" t="s">
        <v>23</v>
      </c>
      <c r="L5" t="s">
        <v>23</v>
      </c>
      <c r="M5" t="s">
        <v>23</v>
      </c>
      <c r="N5" t="s">
        <v>23</v>
      </c>
      <c r="O5" t="s">
        <v>23</v>
      </c>
      <c r="P5" t="s">
        <v>23</v>
      </c>
      <c r="Q5" t="s">
        <v>23</v>
      </c>
      <c r="R5" t="s">
        <v>23</v>
      </c>
      <c r="S5" t="s">
        <v>23</v>
      </c>
      <c r="T5" t="s">
        <v>23</v>
      </c>
      <c r="U5" t="s">
        <v>23</v>
      </c>
      <c r="V5" t="s">
        <v>23</v>
      </c>
      <c r="W5" t="s">
        <v>23</v>
      </c>
      <c r="X5" t="s">
        <v>23</v>
      </c>
      <c r="Y5" t="s">
        <v>23</v>
      </c>
      <c r="Z5" t="s">
        <v>23</v>
      </c>
      <c r="AA5" t="s">
        <v>23</v>
      </c>
      <c r="AB5" t="s">
        <v>23</v>
      </c>
      <c r="AC5" t="s">
        <v>23</v>
      </c>
      <c r="AD5" t="s">
        <v>23</v>
      </c>
      <c r="AE5" t="s">
        <v>23</v>
      </c>
      <c r="AF5" t="s">
        <v>23</v>
      </c>
      <c r="AG5" t="s">
        <v>23</v>
      </c>
      <c r="AH5" t="s">
        <v>23</v>
      </c>
      <c r="AI5" t="s">
        <v>23</v>
      </c>
      <c r="AJ5" t="s">
        <v>23</v>
      </c>
      <c r="AK5" t="s">
        <v>23</v>
      </c>
      <c r="AL5" t="s">
        <v>23</v>
      </c>
      <c r="AM5" t="s">
        <v>23</v>
      </c>
      <c r="AN5" t="s">
        <v>23</v>
      </c>
      <c r="AO5" t="s">
        <v>23</v>
      </c>
      <c r="AP5" t="s">
        <v>23</v>
      </c>
      <c r="AQ5" t="s">
        <v>23</v>
      </c>
      <c r="AR5" t="s">
        <v>23</v>
      </c>
      <c r="AS5" t="s">
        <v>23</v>
      </c>
      <c r="AT5" t="s">
        <v>23</v>
      </c>
    </row>
    <row r="6" spans="1:46" x14ac:dyDescent="0.25">
      <c r="A6" t="s">
        <v>5</v>
      </c>
      <c r="B6" t="s">
        <v>39</v>
      </c>
      <c r="C6" t="s">
        <v>84</v>
      </c>
      <c r="D6" t="s">
        <v>85</v>
      </c>
      <c r="E6" t="s">
        <v>86</v>
      </c>
      <c r="F6" t="s">
        <v>87</v>
      </c>
      <c r="G6" t="s">
        <v>88</v>
      </c>
      <c r="H6" t="s">
        <v>24</v>
      </c>
      <c r="I6" t="s">
        <v>89</v>
      </c>
      <c r="J6" t="s">
        <v>90</v>
      </c>
      <c r="K6" t="s">
        <v>91</v>
      </c>
      <c r="L6" t="s">
        <v>92</v>
      </c>
      <c r="M6" t="s">
        <v>93</v>
      </c>
      <c r="N6" t="s">
        <v>94</v>
      </c>
      <c r="O6" t="s">
        <v>95</v>
      </c>
      <c r="P6" t="s">
        <v>96</v>
      </c>
      <c r="Q6" t="s">
        <v>97</v>
      </c>
      <c r="R6" t="s">
        <v>98</v>
      </c>
      <c r="S6" t="s">
        <v>99</v>
      </c>
      <c r="T6" t="s">
        <v>100</v>
      </c>
      <c r="U6" t="s">
        <v>101</v>
      </c>
      <c r="V6" t="s">
        <v>102</v>
      </c>
      <c r="W6" t="s">
        <v>103</v>
      </c>
      <c r="X6" t="s">
        <v>104</v>
      </c>
      <c r="Y6" t="s">
        <v>105</v>
      </c>
      <c r="Z6" t="s">
        <v>106</v>
      </c>
      <c r="AA6" t="s">
        <v>107</v>
      </c>
      <c r="AB6" t="s">
        <v>108</v>
      </c>
      <c r="AC6" t="s">
        <v>109</v>
      </c>
      <c r="AD6" t="s">
        <v>110</v>
      </c>
      <c r="AE6" t="s">
        <v>111</v>
      </c>
      <c r="AF6" t="s">
        <v>112</v>
      </c>
      <c r="AG6" t="s">
        <v>113</v>
      </c>
      <c r="AH6" t="s">
        <v>114</v>
      </c>
      <c r="AI6" t="s">
        <v>115</v>
      </c>
      <c r="AJ6" t="s">
        <v>116</v>
      </c>
      <c r="AK6" t="s">
        <v>117</v>
      </c>
      <c r="AL6" t="s">
        <v>118</v>
      </c>
      <c r="AM6" t="s">
        <v>119</v>
      </c>
      <c r="AN6" t="s">
        <v>120</v>
      </c>
      <c r="AO6" t="s">
        <v>121</v>
      </c>
      <c r="AP6" t="s">
        <v>122</v>
      </c>
      <c r="AQ6" t="s">
        <v>123</v>
      </c>
      <c r="AR6" t="s">
        <v>124</v>
      </c>
      <c r="AS6" t="s">
        <v>125</v>
      </c>
      <c r="AT6" t="s">
        <v>126</v>
      </c>
    </row>
    <row r="7" spans="1:46" x14ac:dyDescent="0.25">
      <c r="A7" t="s">
        <v>6</v>
      </c>
      <c r="B7" t="s">
        <v>25</v>
      </c>
      <c r="C7" t="s">
        <v>127</v>
      </c>
      <c r="D7" t="s">
        <v>25</v>
      </c>
      <c r="E7" t="s">
        <v>175</v>
      </c>
      <c r="F7" t="s">
        <v>25</v>
      </c>
      <c r="G7" t="s">
        <v>25</v>
      </c>
      <c r="H7" t="s">
        <v>25</v>
      </c>
      <c r="I7" t="s">
        <v>127</v>
      </c>
      <c r="J7" t="s">
        <v>25</v>
      </c>
      <c r="K7" t="s">
        <v>127</v>
      </c>
      <c r="L7" t="s">
        <v>127</v>
      </c>
      <c r="M7" t="s">
        <v>25</v>
      </c>
      <c r="N7" t="s">
        <v>25</v>
      </c>
      <c r="O7" t="s">
        <v>127</v>
      </c>
      <c r="P7" t="s">
        <v>25</v>
      </c>
      <c r="Q7" t="s">
        <v>127</v>
      </c>
      <c r="R7" t="s">
        <v>25</v>
      </c>
      <c r="S7" t="s">
        <v>25</v>
      </c>
      <c r="T7" t="s">
        <v>175</v>
      </c>
      <c r="U7" t="s">
        <v>127</v>
      </c>
      <c r="V7" t="s">
        <v>127</v>
      </c>
      <c r="W7" t="s">
        <v>127</v>
      </c>
      <c r="X7" t="s">
        <v>25</v>
      </c>
      <c r="Y7" t="s">
        <v>127</v>
      </c>
      <c r="Z7" t="s">
        <v>127</v>
      </c>
      <c r="AA7" t="s">
        <v>127</v>
      </c>
      <c r="AB7" t="s">
        <v>25</v>
      </c>
      <c r="AC7" t="s">
        <v>127</v>
      </c>
      <c r="AD7" t="s">
        <v>127</v>
      </c>
      <c r="AE7" t="s">
        <v>175</v>
      </c>
      <c r="AF7" t="s">
        <v>127</v>
      </c>
      <c r="AG7" t="s">
        <v>127</v>
      </c>
      <c r="AH7" t="s">
        <v>25</v>
      </c>
      <c r="AI7" t="s">
        <v>127</v>
      </c>
      <c r="AJ7" t="s">
        <v>127</v>
      </c>
      <c r="AK7" t="s">
        <v>127</v>
      </c>
      <c r="AL7" t="s">
        <v>175</v>
      </c>
      <c r="AM7" t="s">
        <v>127</v>
      </c>
      <c r="AN7" t="s">
        <v>127</v>
      </c>
      <c r="AO7" t="s">
        <v>127</v>
      </c>
      <c r="AP7" t="s">
        <v>127</v>
      </c>
      <c r="AQ7" t="s">
        <v>127</v>
      </c>
      <c r="AR7" t="s">
        <v>127</v>
      </c>
      <c r="AS7" t="s">
        <v>127</v>
      </c>
      <c r="AT7" t="s">
        <v>175</v>
      </c>
    </row>
    <row r="8" spans="1:46" x14ac:dyDescent="0.25">
      <c r="A8" t="s">
        <v>7</v>
      </c>
      <c r="B8" t="s">
        <v>26</v>
      </c>
      <c r="C8" t="s">
        <v>26</v>
      </c>
      <c r="D8" t="s">
        <v>26</v>
      </c>
      <c r="E8" t="s">
        <v>26</v>
      </c>
      <c r="F8" t="s">
        <v>26</v>
      </c>
      <c r="G8" t="s">
        <v>26</v>
      </c>
      <c r="H8" t="s">
        <v>26</v>
      </c>
      <c r="I8" t="s">
        <v>26</v>
      </c>
      <c r="J8" t="s">
        <v>26</v>
      </c>
      <c r="K8" t="s">
        <v>26</v>
      </c>
      <c r="L8" t="s">
        <v>26</v>
      </c>
      <c r="M8" t="s">
        <v>26</v>
      </c>
      <c r="N8" t="s">
        <v>26</v>
      </c>
      <c r="O8" t="s">
        <v>26</v>
      </c>
      <c r="P8" t="s">
        <v>26</v>
      </c>
      <c r="Q8" t="s">
        <v>26</v>
      </c>
      <c r="R8" t="s">
        <v>26</v>
      </c>
      <c r="S8" t="s">
        <v>26</v>
      </c>
      <c r="T8" t="s">
        <v>26</v>
      </c>
      <c r="U8" t="s">
        <v>26</v>
      </c>
      <c r="V8" t="s">
        <v>26</v>
      </c>
      <c r="W8" t="s">
        <v>26</v>
      </c>
      <c r="X8" t="s">
        <v>26</v>
      </c>
      <c r="Y8" t="s">
        <v>26</v>
      </c>
      <c r="Z8" t="s">
        <v>26</v>
      </c>
      <c r="AA8" t="s">
        <v>26</v>
      </c>
      <c r="AB8" t="s">
        <v>26</v>
      </c>
      <c r="AC8" t="s">
        <v>26</v>
      </c>
      <c r="AD8" t="s">
        <v>26</v>
      </c>
      <c r="AE8" t="s">
        <v>26</v>
      </c>
      <c r="AF8" t="s">
        <v>26</v>
      </c>
      <c r="AG8" t="s">
        <v>26</v>
      </c>
      <c r="AH8" t="s">
        <v>26</v>
      </c>
      <c r="AI8" t="s">
        <v>26</v>
      </c>
      <c r="AJ8" t="s">
        <v>26</v>
      </c>
      <c r="AK8" t="s">
        <v>26</v>
      </c>
      <c r="AL8" t="s">
        <v>26</v>
      </c>
      <c r="AM8" t="s">
        <v>26</v>
      </c>
      <c r="AN8" t="s">
        <v>26</v>
      </c>
      <c r="AO8" t="s">
        <v>26</v>
      </c>
      <c r="AP8" t="s">
        <v>26</v>
      </c>
      <c r="AQ8" t="s">
        <v>26</v>
      </c>
      <c r="AR8" t="s">
        <v>26</v>
      </c>
      <c r="AS8" t="s">
        <v>26</v>
      </c>
      <c r="AT8" t="s">
        <v>26</v>
      </c>
    </row>
    <row r="9" spans="1:46" x14ac:dyDescent="0.25">
      <c r="A9" t="s">
        <v>8</v>
      </c>
      <c r="B9" t="s">
        <v>27</v>
      </c>
      <c r="C9" t="s">
        <v>128</v>
      </c>
      <c r="D9" t="s">
        <v>27</v>
      </c>
      <c r="E9" t="s">
        <v>27</v>
      </c>
      <c r="F9" t="s">
        <v>27</v>
      </c>
      <c r="G9" t="s">
        <v>128</v>
      </c>
      <c r="H9" t="s">
        <v>27</v>
      </c>
      <c r="I9" t="s">
        <v>128</v>
      </c>
      <c r="J9" t="s">
        <v>27</v>
      </c>
      <c r="K9" t="s">
        <v>128</v>
      </c>
      <c r="L9" t="s">
        <v>128</v>
      </c>
      <c r="M9" t="s">
        <v>27</v>
      </c>
      <c r="N9" t="s">
        <v>27</v>
      </c>
      <c r="O9" t="s">
        <v>27</v>
      </c>
      <c r="P9" t="s">
        <v>27</v>
      </c>
      <c r="Q9" t="s">
        <v>128</v>
      </c>
      <c r="R9" t="s">
        <v>27</v>
      </c>
      <c r="S9" t="s">
        <v>27</v>
      </c>
      <c r="T9" t="s">
        <v>27</v>
      </c>
      <c r="U9" t="s">
        <v>128</v>
      </c>
      <c r="V9" t="s">
        <v>27</v>
      </c>
      <c r="W9" t="s">
        <v>27</v>
      </c>
      <c r="X9" t="s">
        <v>27</v>
      </c>
      <c r="Y9" t="s">
        <v>128</v>
      </c>
      <c r="Z9" t="s">
        <v>27</v>
      </c>
      <c r="AA9" t="s">
        <v>128</v>
      </c>
      <c r="AB9" t="s">
        <v>27</v>
      </c>
      <c r="AC9" t="s">
        <v>27</v>
      </c>
      <c r="AD9" t="s">
        <v>128</v>
      </c>
      <c r="AE9" t="s">
        <v>27</v>
      </c>
      <c r="AF9" t="s">
        <v>27</v>
      </c>
      <c r="AG9" t="s">
        <v>128</v>
      </c>
      <c r="AH9" t="s">
        <v>27</v>
      </c>
      <c r="AI9" t="s">
        <v>27</v>
      </c>
      <c r="AJ9" t="s">
        <v>128</v>
      </c>
      <c r="AK9" t="s">
        <v>128</v>
      </c>
      <c r="AL9" t="s">
        <v>27</v>
      </c>
      <c r="AM9" t="s">
        <v>128</v>
      </c>
      <c r="AN9" t="s">
        <v>128</v>
      </c>
      <c r="AO9" t="s">
        <v>128</v>
      </c>
      <c r="AP9" t="s">
        <v>128</v>
      </c>
      <c r="AQ9" t="s">
        <v>128</v>
      </c>
      <c r="AR9" t="s">
        <v>27</v>
      </c>
      <c r="AS9" t="s">
        <v>27</v>
      </c>
      <c r="AT9" t="s">
        <v>27</v>
      </c>
    </row>
    <row r="10" spans="1:46" x14ac:dyDescent="0.25">
      <c r="A10" t="s">
        <v>142</v>
      </c>
      <c r="F10" t="s">
        <v>150</v>
      </c>
      <c r="I10" t="s">
        <v>180</v>
      </c>
      <c r="K10" t="s">
        <v>180</v>
      </c>
      <c r="L10" t="s">
        <v>150</v>
      </c>
      <c r="O10" t="s">
        <v>180</v>
      </c>
      <c r="Q10" t="s">
        <v>181</v>
      </c>
      <c r="U10" t="s">
        <v>181</v>
      </c>
      <c r="V10" t="s">
        <v>179</v>
      </c>
      <c r="AE10" t="s">
        <v>181</v>
      </c>
      <c r="AG10" t="s">
        <v>181</v>
      </c>
      <c r="AL10" t="s">
        <v>181</v>
      </c>
      <c r="AN10" t="s">
        <v>181</v>
      </c>
      <c r="AR10" t="s">
        <v>181</v>
      </c>
    </row>
    <row r="11" spans="1:46" s="3" customFormat="1" x14ac:dyDescent="0.25">
      <c r="A11" s="3" t="s">
        <v>9</v>
      </c>
      <c r="B11" s="3" t="s">
        <v>40</v>
      </c>
      <c r="C11" s="3" t="s">
        <v>226</v>
      </c>
      <c r="D11" s="3" t="s">
        <v>136</v>
      </c>
      <c r="E11" s="3" t="s">
        <v>138</v>
      </c>
      <c r="F11" s="3" t="s">
        <v>143</v>
      </c>
      <c r="G11" s="3" t="s">
        <v>145</v>
      </c>
      <c r="H11" s="3" t="s">
        <v>28</v>
      </c>
      <c r="I11" s="3" t="s">
        <v>148</v>
      </c>
      <c r="J11" s="3" t="s">
        <v>151</v>
      </c>
      <c r="K11" s="3" t="s">
        <v>159</v>
      </c>
      <c r="L11" s="3" t="s">
        <v>160</v>
      </c>
      <c r="M11" s="3" t="s">
        <v>162</v>
      </c>
      <c r="N11" s="3" t="s">
        <v>164</v>
      </c>
      <c r="O11" s="3" t="s">
        <v>167</v>
      </c>
      <c r="P11" s="3" t="s">
        <v>227</v>
      </c>
      <c r="Q11" s="3" t="s">
        <v>228</v>
      </c>
      <c r="R11" s="3" t="s">
        <v>171</v>
      </c>
      <c r="S11" s="3" t="s">
        <v>229</v>
      </c>
      <c r="T11" s="3" t="s">
        <v>174</v>
      </c>
      <c r="U11" s="3" t="s">
        <v>230</v>
      </c>
      <c r="V11" s="4" t="s">
        <v>177</v>
      </c>
      <c r="W11" s="3" t="s">
        <v>182</v>
      </c>
      <c r="X11" s="3" t="s">
        <v>231</v>
      </c>
      <c r="Y11" s="3" t="s">
        <v>184</v>
      </c>
      <c r="Z11" s="3" t="s">
        <v>185</v>
      </c>
      <c r="AA11" s="3" t="s">
        <v>232</v>
      </c>
      <c r="AB11" s="3" t="s">
        <v>190</v>
      </c>
      <c r="AC11" s="3" t="s">
        <v>193</v>
      </c>
      <c r="AD11" s="3" t="s">
        <v>233</v>
      </c>
      <c r="AE11" s="3" t="s">
        <v>234</v>
      </c>
      <c r="AF11" s="3" t="s">
        <v>195</v>
      </c>
      <c r="AG11" s="3" t="s">
        <v>235</v>
      </c>
      <c r="AH11" s="3" t="s">
        <v>197</v>
      </c>
      <c r="AI11" s="3" t="s">
        <v>199</v>
      </c>
      <c r="AJ11" s="3" t="s">
        <v>236</v>
      </c>
      <c r="AK11" s="3" t="s">
        <v>200</v>
      </c>
      <c r="AL11" s="3" t="s">
        <v>237</v>
      </c>
      <c r="AM11" s="3" t="s">
        <v>202</v>
      </c>
      <c r="AN11" s="3" t="s">
        <v>204</v>
      </c>
      <c r="AO11" s="3" t="s">
        <v>241</v>
      </c>
      <c r="AP11" s="3" t="s">
        <v>238</v>
      </c>
      <c r="AQ11" s="3" t="s">
        <v>209</v>
      </c>
      <c r="AR11" s="3" t="s">
        <v>239</v>
      </c>
      <c r="AS11" s="3" t="s">
        <v>211</v>
      </c>
      <c r="AT11" s="3" t="s">
        <v>212</v>
      </c>
    </row>
    <row r="12" spans="1:46" s="1" customFormat="1" x14ac:dyDescent="0.25">
      <c r="A12" s="1" t="s">
        <v>10</v>
      </c>
      <c r="B12" s="1" t="s">
        <v>242</v>
      </c>
      <c r="C12" s="1" t="s">
        <v>29</v>
      </c>
      <c r="D12" s="1" t="s">
        <v>243</v>
      </c>
      <c r="E12" s="1" t="s">
        <v>244</v>
      </c>
      <c r="F12" s="1" t="s">
        <v>245</v>
      </c>
      <c r="G12" s="1" t="s">
        <v>246</v>
      </c>
      <c r="H12" s="1" t="s">
        <v>29</v>
      </c>
      <c r="I12" s="1" t="s">
        <v>246</v>
      </c>
      <c r="J12" s="1" t="s">
        <v>29</v>
      </c>
      <c r="K12" s="1" t="s">
        <v>247</v>
      </c>
      <c r="L12" s="1" t="s">
        <v>244</v>
      </c>
      <c r="M12" s="1" t="s">
        <v>246</v>
      </c>
      <c r="N12" s="1" t="s">
        <v>246</v>
      </c>
      <c r="O12" s="1" t="s">
        <v>244</v>
      </c>
      <c r="P12" s="1" t="s">
        <v>248</v>
      </c>
      <c r="Q12" s="1" t="s">
        <v>29</v>
      </c>
      <c r="R12" s="1" t="s">
        <v>249</v>
      </c>
      <c r="S12" s="1" t="s">
        <v>250</v>
      </c>
      <c r="T12" s="1" t="s">
        <v>251</v>
      </c>
      <c r="U12" s="1" t="s">
        <v>250</v>
      </c>
      <c r="V12" s="1" t="s">
        <v>250</v>
      </c>
      <c r="W12" s="1" t="s">
        <v>252</v>
      </c>
      <c r="X12" s="1" t="s">
        <v>251</v>
      </c>
      <c r="Y12" s="1" t="s">
        <v>253</v>
      </c>
      <c r="Z12" s="1" t="s">
        <v>253</v>
      </c>
      <c r="AA12" s="1" t="s">
        <v>254</v>
      </c>
      <c r="AB12" s="1" t="s">
        <v>255</v>
      </c>
      <c r="AC12" s="1" t="s">
        <v>256</v>
      </c>
      <c r="AD12" s="1" t="s">
        <v>257</v>
      </c>
      <c r="AE12" s="1" t="s">
        <v>257</v>
      </c>
      <c r="AF12" s="1" t="s">
        <v>258</v>
      </c>
      <c r="AG12" s="1" t="s">
        <v>257</v>
      </c>
      <c r="AH12" s="1" t="s">
        <v>257</v>
      </c>
      <c r="AI12" s="1" t="s">
        <v>259</v>
      </c>
      <c r="AJ12" s="1" t="s">
        <v>260</v>
      </c>
      <c r="AK12" s="1" t="s">
        <v>261</v>
      </c>
      <c r="AL12" s="1" t="s">
        <v>261</v>
      </c>
      <c r="AM12" s="1" t="s">
        <v>261</v>
      </c>
      <c r="AN12" s="1" t="s">
        <v>259</v>
      </c>
      <c r="AO12" s="1" t="s">
        <v>262</v>
      </c>
      <c r="AP12" s="1" t="s">
        <v>263</v>
      </c>
      <c r="AQ12" s="1" t="s">
        <v>264</v>
      </c>
      <c r="AR12" s="1" t="s">
        <v>264</v>
      </c>
      <c r="AS12" s="1" t="s">
        <v>265</v>
      </c>
      <c r="AT12" s="1" t="s">
        <v>266</v>
      </c>
    </row>
    <row r="13" spans="1:46" s="1" customFormat="1" x14ac:dyDescent="0.25">
      <c r="A13" s="1" t="s">
        <v>12</v>
      </c>
      <c r="B13" s="1" t="s">
        <v>242</v>
      </c>
      <c r="C13" s="1" t="s">
        <v>129</v>
      </c>
      <c r="D13" s="1" t="s">
        <v>242</v>
      </c>
      <c r="E13" s="1" t="s">
        <v>242</v>
      </c>
      <c r="F13" s="1" t="s">
        <v>242</v>
      </c>
      <c r="G13" s="1" t="s">
        <v>129</v>
      </c>
      <c r="H13" s="1" t="s">
        <v>242</v>
      </c>
      <c r="I13" s="1" t="s">
        <v>130</v>
      </c>
      <c r="J13" s="1" t="s">
        <v>242</v>
      </c>
      <c r="K13" s="1" t="s">
        <v>242</v>
      </c>
      <c r="L13" s="1" t="s">
        <v>129</v>
      </c>
      <c r="M13" s="1" t="s">
        <v>242</v>
      </c>
      <c r="N13" s="1" t="s">
        <v>242</v>
      </c>
      <c r="O13" s="1" t="s">
        <v>267</v>
      </c>
      <c r="P13" s="1" t="s">
        <v>242</v>
      </c>
      <c r="Q13" s="1" t="s">
        <v>129</v>
      </c>
      <c r="R13" s="1" t="s">
        <v>242</v>
      </c>
      <c r="S13" s="1" t="s">
        <v>242</v>
      </c>
      <c r="T13" s="1" t="s">
        <v>267</v>
      </c>
      <c r="U13" s="1" t="s">
        <v>129</v>
      </c>
      <c r="V13" s="1" t="s">
        <v>267</v>
      </c>
      <c r="W13" s="1" t="s">
        <v>267</v>
      </c>
      <c r="X13" s="1" t="s">
        <v>242</v>
      </c>
      <c r="Y13" s="1" t="s">
        <v>129</v>
      </c>
      <c r="Z13" s="1" t="s">
        <v>267</v>
      </c>
      <c r="AA13" s="1" t="s">
        <v>129</v>
      </c>
      <c r="AB13" s="1" t="s">
        <v>242</v>
      </c>
      <c r="AC13" s="1" t="s">
        <v>267</v>
      </c>
      <c r="AD13" s="1" t="s">
        <v>268</v>
      </c>
      <c r="AE13" s="1" t="s">
        <v>242</v>
      </c>
      <c r="AF13" s="1" t="s">
        <v>129</v>
      </c>
      <c r="AG13" s="1" t="s">
        <v>269</v>
      </c>
      <c r="AH13" s="1" t="s">
        <v>242</v>
      </c>
      <c r="AI13" s="1" t="s">
        <v>267</v>
      </c>
      <c r="AJ13" s="1" t="s">
        <v>269</v>
      </c>
      <c r="AK13" s="1" t="s">
        <v>269</v>
      </c>
      <c r="AL13" s="1" t="s">
        <v>242</v>
      </c>
      <c r="AM13" s="1" t="s">
        <v>269</v>
      </c>
      <c r="AN13" s="1" t="s">
        <v>270</v>
      </c>
      <c r="AO13" s="1" t="s">
        <v>271</v>
      </c>
      <c r="AP13" s="1" t="s">
        <v>272</v>
      </c>
      <c r="AQ13" s="1" t="s">
        <v>267</v>
      </c>
      <c r="AR13" s="1" t="s">
        <v>242</v>
      </c>
      <c r="AS13" s="1" t="s">
        <v>267</v>
      </c>
      <c r="AT13" s="1" t="s">
        <v>268</v>
      </c>
    </row>
    <row r="14" spans="1:46" s="1" customFormat="1" x14ac:dyDescent="0.25">
      <c r="A14" s="1" t="s">
        <v>11</v>
      </c>
      <c r="B14" s="1" t="s">
        <v>242</v>
      </c>
      <c r="C14" s="1" t="s">
        <v>130</v>
      </c>
      <c r="D14" s="1" t="s">
        <v>273</v>
      </c>
      <c r="E14" s="1" t="s">
        <v>273</v>
      </c>
      <c r="F14" s="1" t="s">
        <v>273</v>
      </c>
      <c r="G14" s="1" t="s">
        <v>274</v>
      </c>
      <c r="H14" s="1" t="s">
        <v>30</v>
      </c>
      <c r="I14" s="1" t="s">
        <v>274</v>
      </c>
      <c r="J14" s="1" t="s">
        <v>275</v>
      </c>
      <c r="K14" s="1" t="s">
        <v>276</v>
      </c>
      <c r="L14" s="1" t="s">
        <v>274</v>
      </c>
      <c r="M14" s="1" t="s">
        <v>277</v>
      </c>
      <c r="N14" s="1" t="s">
        <v>277</v>
      </c>
      <c r="O14" s="1" t="s">
        <v>273</v>
      </c>
      <c r="P14" s="1" t="s">
        <v>273</v>
      </c>
      <c r="Q14" s="1" t="s">
        <v>278</v>
      </c>
      <c r="R14" s="1" t="s">
        <v>273</v>
      </c>
      <c r="S14" s="1" t="s">
        <v>273</v>
      </c>
      <c r="T14" s="1" t="s">
        <v>279</v>
      </c>
      <c r="U14" s="1" t="s">
        <v>274</v>
      </c>
      <c r="V14" s="1" t="s">
        <v>272</v>
      </c>
      <c r="W14" s="1" t="s">
        <v>279</v>
      </c>
      <c r="X14" s="1" t="s">
        <v>273</v>
      </c>
      <c r="Y14" s="1" t="s">
        <v>279</v>
      </c>
      <c r="Z14" s="1" t="s">
        <v>279</v>
      </c>
      <c r="AA14" s="1" t="s">
        <v>279</v>
      </c>
      <c r="AB14" s="1" t="s">
        <v>273</v>
      </c>
      <c r="AC14" s="1" t="s">
        <v>273</v>
      </c>
      <c r="AD14" s="1" t="s">
        <v>280</v>
      </c>
      <c r="AE14" s="1" t="s">
        <v>273</v>
      </c>
      <c r="AF14" s="1" t="s">
        <v>279</v>
      </c>
      <c r="AG14" s="1" t="s">
        <v>273</v>
      </c>
      <c r="AH14" s="1" t="s">
        <v>273</v>
      </c>
      <c r="AI14" s="1" t="s">
        <v>273</v>
      </c>
      <c r="AJ14" s="1" t="s">
        <v>273</v>
      </c>
      <c r="AK14" s="1" t="s">
        <v>273</v>
      </c>
      <c r="AL14" s="1" t="s">
        <v>273</v>
      </c>
      <c r="AM14" s="1" t="s">
        <v>273</v>
      </c>
      <c r="AN14" s="1" t="s">
        <v>273</v>
      </c>
      <c r="AO14" s="1" t="s">
        <v>281</v>
      </c>
      <c r="AP14" s="1" t="s">
        <v>242</v>
      </c>
      <c r="AQ14" s="1" t="s">
        <v>273</v>
      </c>
      <c r="AR14" s="1" t="s">
        <v>273</v>
      </c>
      <c r="AS14" s="1" t="s">
        <v>129</v>
      </c>
      <c r="AT14" s="1" t="s">
        <v>278</v>
      </c>
    </row>
    <row r="15" spans="1:46" s="1" customFormat="1" x14ac:dyDescent="0.25">
      <c r="A15" s="1" t="s">
        <v>13</v>
      </c>
      <c r="B15" s="1" t="s">
        <v>242</v>
      </c>
      <c r="C15" s="1" t="s">
        <v>135</v>
      </c>
      <c r="D15" s="1" t="s">
        <v>282</v>
      </c>
      <c r="E15" s="1" t="s">
        <v>283</v>
      </c>
      <c r="F15" s="1" t="s">
        <v>284</v>
      </c>
      <c r="G15" s="1" t="s">
        <v>285</v>
      </c>
      <c r="H15" s="1" t="s">
        <v>31</v>
      </c>
      <c r="I15" s="1" t="s">
        <v>286</v>
      </c>
      <c r="J15" s="1" t="s">
        <v>287</v>
      </c>
      <c r="K15" s="1" t="s">
        <v>288</v>
      </c>
      <c r="L15" s="1" t="s">
        <v>285</v>
      </c>
      <c r="M15" s="1" t="s">
        <v>32</v>
      </c>
      <c r="N15" s="1" t="s">
        <v>32</v>
      </c>
      <c r="O15" s="1" t="s">
        <v>289</v>
      </c>
      <c r="P15" s="1" t="s">
        <v>290</v>
      </c>
      <c r="Q15" s="1" t="s">
        <v>291</v>
      </c>
      <c r="R15" s="1" t="s">
        <v>292</v>
      </c>
      <c r="S15" s="1" t="s">
        <v>293</v>
      </c>
      <c r="T15" s="1" t="s">
        <v>294</v>
      </c>
      <c r="U15" s="1" t="s">
        <v>295</v>
      </c>
      <c r="V15" s="1" t="s">
        <v>296</v>
      </c>
      <c r="W15" s="1" t="s">
        <v>297</v>
      </c>
      <c r="X15" s="1" t="s">
        <v>298</v>
      </c>
      <c r="Y15" s="1" t="s">
        <v>299</v>
      </c>
      <c r="Z15" s="1" t="s">
        <v>300</v>
      </c>
      <c r="AA15" s="1" t="s">
        <v>301</v>
      </c>
      <c r="AB15" s="1" t="s">
        <v>302</v>
      </c>
      <c r="AC15" s="1" t="s">
        <v>303</v>
      </c>
      <c r="AD15" s="1" t="s">
        <v>304</v>
      </c>
      <c r="AE15" s="1" t="s">
        <v>305</v>
      </c>
      <c r="AF15" s="1" t="s">
        <v>306</v>
      </c>
      <c r="AG15" s="1" t="s">
        <v>287</v>
      </c>
      <c r="AH15" s="1" t="s">
        <v>307</v>
      </c>
      <c r="AI15" s="1" t="s">
        <v>308</v>
      </c>
      <c r="AJ15" s="1" t="s">
        <v>309</v>
      </c>
      <c r="AK15" s="1" t="s">
        <v>310</v>
      </c>
      <c r="AL15" s="1" t="s">
        <v>311</v>
      </c>
      <c r="AM15" s="1" t="s">
        <v>312</v>
      </c>
      <c r="AN15" s="1" t="s">
        <v>313</v>
      </c>
      <c r="AO15" s="1" t="s">
        <v>314</v>
      </c>
      <c r="AP15" s="1" t="s">
        <v>315</v>
      </c>
      <c r="AQ15" s="1" t="s">
        <v>316</v>
      </c>
      <c r="AR15" s="1" t="s">
        <v>317</v>
      </c>
      <c r="AS15" s="1" t="s">
        <v>318</v>
      </c>
      <c r="AT15" s="1" t="s">
        <v>319</v>
      </c>
    </row>
    <row r="16" spans="1:46" s="1" customFormat="1" x14ac:dyDescent="0.25">
      <c r="A16" s="1" t="s">
        <v>14</v>
      </c>
      <c r="B16" s="1" t="s">
        <v>242</v>
      </c>
      <c r="C16" s="1" t="s">
        <v>132</v>
      </c>
      <c r="D16" s="1" t="s">
        <v>320</v>
      </c>
      <c r="E16" s="1" t="s">
        <v>321</v>
      </c>
      <c r="F16" s="1" t="s">
        <v>322</v>
      </c>
      <c r="G16" s="1" t="s">
        <v>323</v>
      </c>
      <c r="H16" s="1" t="s">
        <v>32</v>
      </c>
      <c r="I16" s="1" t="s">
        <v>324</v>
      </c>
      <c r="J16" s="1" t="s">
        <v>325</v>
      </c>
      <c r="K16" s="1" t="s">
        <v>326</v>
      </c>
      <c r="L16" s="1" t="s">
        <v>327</v>
      </c>
      <c r="M16" s="1" t="s">
        <v>328</v>
      </c>
      <c r="N16" s="1" t="s">
        <v>329</v>
      </c>
      <c r="O16" s="1" t="s">
        <v>330</v>
      </c>
      <c r="P16" s="1" t="s">
        <v>331</v>
      </c>
      <c r="Q16" s="1" t="s">
        <v>332</v>
      </c>
      <c r="R16" s="1" t="s">
        <v>333</v>
      </c>
      <c r="S16" s="1" t="s">
        <v>334</v>
      </c>
      <c r="T16" s="1" t="s">
        <v>335</v>
      </c>
      <c r="U16" s="1" t="s">
        <v>336</v>
      </c>
      <c r="V16" s="1" t="s">
        <v>337</v>
      </c>
      <c r="W16" s="1" t="s">
        <v>338</v>
      </c>
      <c r="X16" s="1" t="s">
        <v>339</v>
      </c>
      <c r="Y16" s="1" t="s">
        <v>340</v>
      </c>
      <c r="Z16" s="1" t="s">
        <v>341</v>
      </c>
      <c r="AA16" s="1" t="s">
        <v>342</v>
      </c>
      <c r="AB16" s="1" t="s">
        <v>343</v>
      </c>
      <c r="AC16" s="1" t="s">
        <v>344</v>
      </c>
      <c r="AD16" s="1" t="s">
        <v>345</v>
      </c>
      <c r="AE16" s="1" t="s">
        <v>346</v>
      </c>
      <c r="AF16" s="1" t="s">
        <v>347</v>
      </c>
      <c r="AG16" s="1" t="s">
        <v>348</v>
      </c>
      <c r="AH16" s="1" t="s">
        <v>349</v>
      </c>
      <c r="AI16" s="1" t="s">
        <v>350</v>
      </c>
      <c r="AJ16" s="1" t="s">
        <v>351</v>
      </c>
      <c r="AK16" s="1" t="s">
        <v>352</v>
      </c>
      <c r="AL16" s="1" t="s">
        <v>353</v>
      </c>
      <c r="AM16" s="1" t="s">
        <v>354</v>
      </c>
      <c r="AN16" s="1" t="s">
        <v>355</v>
      </c>
      <c r="AO16" s="1" t="s">
        <v>356</v>
      </c>
      <c r="AP16" s="1" t="s">
        <v>357</v>
      </c>
      <c r="AQ16" s="1" t="s">
        <v>358</v>
      </c>
      <c r="AR16" s="1" t="s">
        <v>359</v>
      </c>
      <c r="AS16" s="1" t="s">
        <v>360</v>
      </c>
      <c r="AT16" s="1" t="s">
        <v>361</v>
      </c>
    </row>
    <row r="17" spans="1:46" s="1" customFormat="1" x14ac:dyDescent="0.25">
      <c r="A17" s="1" t="s">
        <v>15</v>
      </c>
      <c r="B17" s="1" t="s">
        <v>242</v>
      </c>
      <c r="C17" s="1" t="s">
        <v>131</v>
      </c>
      <c r="D17" s="1" t="s">
        <v>242</v>
      </c>
      <c r="E17" s="1" t="s">
        <v>331</v>
      </c>
      <c r="F17" s="1" t="s">
        <v>362</v>
      </c>
      <c r="G17" s="1" t="s">
        <v>363</v>
      </c>
      <c r="H17" s="1" t="s">
        <v>33</v>
      </c>
      <c r="I17" s="1" t="s">
        <v>242</v>
      </c>
      <c r="J17" s="1" t="s">
        <v>364</v>
      </c>
      <c r="K17" s="1" t="s">
        <v>242</v>
      </c>
      <c r="L17" s="1" t="s">
        <v>365</v>
      </c>
      <c r="M17" s="1" t="s">
        <v>366</v>
      </c>
      <c r="N17" s="1" t="s">
        <v>367</v>
      </c>
      <c r="O17" s="1" t="s">
        <v>368</v>
      </c>
      <c r="P17" s="1" t="s">
        <v>369</v>
      </c>
      <c r="Q17" s="1" t="s">
        <v>304</v>
      </c>
      <c r="R17" s="1" t="s">
        <v>370</v>
      </c>
      <c r="S17" s="1" t="s">
        <v>371</v>
      </c>
      <c r="T17" s="1" t="s">
        <v>372</v>
      </c>
      <c r="U17" s="1" t="s">
        <v>373</v>
      </c>
      <c r="V17" s="1" t="s">
        <v>374</v>
      </c>
      <c r="W17" s="1" t="s">
        <v>375</v>
      </c>
      <c r="X17" s="1" t="s">
        <v>303</v>
      </c>
      <c r="Y17" s="1" t="s">
        <v>376</v>
      </c>
      <c r="Z17" s="1" t="s">
        <v>377</v>
      </c>
      <c r="AA17" s="1" t="s">
        <v>378</v>
      </c>
      <c r="AB17" s="1" t="s">
        <v>379</v>
      </c>
      <c r="AC17" s="1" t="s">
        <v>380</v>
      </c>
      <c r="AD17" s="1" t="s">
        <v>381</v>
      </c>
      <c r="AE17" s="1" t="s">
        <v>382</v>
      </c>
      <c r="AF17" s="1" t="s">
        <v>383</v>
      </c>
      <c r="AG17" s="1" t="s">
        <v>384</v>
      </c>
      <c r="AH17" s="1" t="s">
        <v>385</v>
      </c>
      <c r="AI17" s="1" t="s">
        <v>386</v>
      </c>
      <c r="AJ17" s="1" t="s">
        <v>387</v>
      </c>
      <c r="AK17" s="1" t="s">
        <v>388</v>
      </c>
      <c r="AL17" s="1" t="s">
        <v>389</v>
      </c>
      <c r="AM17" s="1" t="s">
        <v>390</v>
      </c>
      <c r="AN17" s="1" t="s">
        <v>391</v>
      </c>
      <c r="AO17" s="1" t="s">
        <v>392</v>
      </c>
      <c r="AP17" s="1" t="s">
        <v>393</v>
      </c>
      <c r="AQ17" s="1" t="s">
        <v>394</v>
      </c>
      <c r="AR17" s="1" t="s">
        <v>395</v>
      </c>
      <c r="AS17" s="1" t="s">
        <v>396</v>
      </c>
      <c r="AT17" s="1" t="s">
        <v>397</v>
      </c>
    </row>
    <row r="18" spans="1:46" s="1" customFormat="1" x14ac:dyDescent="0.25">
      <c r="A18" s="1" t="s">
        <v>214</v>
      </c>
      <c r="B18" s="1" t="s">
        <v>242</v>
      </c>
      <c r="C18" s="1" t="s">
        <v>242</v>
      </c>
      <c r="D18" s="1" t="s">
        <v>242</v>
      </c>
      <c r="E18" s="1" t="s">
        <v>242</v>
      </c>
      <c r="F18" s="1" t="s">
        <v>242</v>
      </c>
      <c r="G18" s="1" t="s">
        <v>242</v>
      </c>
      <c r="H18" s="1" t="s">
        <v>242</v>
      </c>
      <c r="I18" s="1" t="s">
        <v>242</v>
      </c>
      <c r="J18" s="1" t="s">
        <v>398</v>
      </c>
      <c r="K18" s="1" t="s">
        <v>242</v>
      </c>
      <c r="L18" s="1" t="s">
        <v>242</v>
      </c>
      <c r="M18" s="1" t="s">
        <v>242</v>
      </c>
      <c r="N18" s="1" t="s">
        <v>242</v>
      </c>
      <c r="O18" s="1" t="s">
        <v>242</v>
      </c>
      <c r="P18" s="1" t="s">
        <v>242</v>
      </c>
      <c r="Q18" s="1" t="s">
        <v>242</v>
      </c>
      <c r="R18" s="1" t="s">
        <v>242</v>
      </c>
      <c r="S18" s="1" t="s">
        <v>242</v>
      </c>
      <c r="T18" s="1" t="s">
        <v>242</v>
      </c>
      <c r="U18" s="1" t="s">
        <v>242</v>
      </c>
      <c r="V18" s="1" t="s">
        <v>242</v>
      </c>
      <c r="W18" s="1" t="s">
        <v>242</v>
      </c>
      <c r="X18" s="1" t="s">
        <v>242</v>
      </c>
      <c r="Y18" s="1" t="s">
        <v>242</v>
      </c>
      <c r="Z18" s="1" t="s">
        <v>242</v>
      </c>
      <c r="AA18" s="1" t="s">
        <v>242</v>
      </c>
      <c r="AB18" s="1" t="s">
        <v>242</v>
      </c>
      <c r="AC18" s="1" t="s">
        <v>242</v>
      </c>
      <c r="AD18" s="1" t="s">
        <v>242</v>
      </c>
      <c r="AE18" s="1" t="s">
        <v>242</v>
      </c>
      <c r="AF18" s="1" t="s">
        <v>242</v>
      </c>
      <c r="AG18" s="1" t="s">
        <v>399</v>
      </c>
      <c r="AH18" s="1" t="s">
        <v>242</v>
      </c>
      <c r="AI18" s="1" t="s">
        <v>242</v>
      </c>
      <c r="AJ18" s="1" t="s">
        <v>242</v>
      </c>
      <c r="AK18" s="1" t="s">
        <v>242</v>
      </c>
      <c r="AL18" s="1" t="s">
        <v>242</v>
      </c>
      <c r="AM18" s="1" t="s">
        <v>242</v>
      </c>
      <c r="AN18" s="1" t="s">
        <v>242</v>
      </c>
      <c r="AO18" s="1" t="s">
        <v>242</v>
      </c>
      <c r="AP18" s="1" t="s">
        <v>242</v>
      </c>
      <c r="AQ18" s="1" t="s">
        <v>242</v>
      </c>
      <c r="AR18" s="1" t="s">
        <v>242</v>
      </c>
      <c r="AS18" s="1" t="s">
        <v>242</v>
      </c>
      <c r="AT18" s="1" t="s">
        <v>400</v>
      </c>
    </row>
    <row r="19" spans="1:46" s="2" customFormat="1" x14ac:dyDescent="0.25">
      <c r="A19" s="2" t="s">
        <v>16</v>
      </c>
      <c r="B19" s="2" t="s">
        <v>34</v>
      </c>
      <c r="C19" s="2" t="s">
        <v>34</v>
      </c>
      <c r="D19" s="2" t="s">
        <v>34</v>
      </c>
      <c r="E19" s="2" t="s">
        <v>34</v>
      </c>
      <c r="F19" s="2" t="s">
        <v>141</v>
      </c>
      <c r="G19" s="2" t="s">
        <v>34</v>
      </c>
      <c r="H19" s="2" t="s">
        <v>34</v>
      </c>
      <c r="I19" s="2" t="s">
        <v>34</v>
      </c>
      <c r="J19" s="2" t="s">
        <v>141</v>
      </c>
      <c r="K19" s="2" t="s">
        <v>34</v>
      </c>
      <c r="L19" s="2" t="s">
        <v>141</v>
      </c>
      <c r="M19" s="2" t="s">
        <v>34</v>
      </c>
      <c r="N19" s="2" t="s">
        <v>34</v>
      </c>
      <c r="O19" s="2" t="s">
        <v>34</v>
      </c>
      <c r="P19" s="2" t="s">
        <v>34</v>
      </c>
      <c r="Q19" s="2" t="s">
        <v>141</v>
      </c>
      <c r="R19" s="2" t="s">
        <v>34</v>
      </c>
      <c r="S19" s="2" t="s">
        <v>34</v>
      </c>
      <c r="T19" s="2" t="s">
        <v>34</v>
      </c>
      <c r="U19" s="2" t="s">
        <v>141</v>
      </c>
      <c r="V19" s="2" t="s">
        <v>176</v>
      </c>
      <c r="W19" s="2" t="s">
        <v>34</v>
      </c>
      <c r="X19" s="2" t="s">
        <v>34</v>
      </c>
      <c r="Y19" s="2" t="s">
        <v>34</v>
      </c>
      <c r="Z19" s="2" t="s">
        <v>34</v>
      </c>
      <c r="AA19" s="2" t="s">
        <v>34</v>
      </c>
      <c r="AB19" s="2" t="s">
        <v>34</v>
      </c>
      <c r="AC19" s="2" t="s">
        <v>34</v>
      </c>
      <c r="AD19" s="2" t="s">
        <v>34</v>
      </c>
      <c r="AE19" s="2" t="s">
        <v>141</v>
      </c>
      <c r="AF19" s="2" t="s">
        <v>34</v>
      </c>
      <c r="AG19" s="2" t="s">
        <v>141</v>
      </c>
      <c r="AH19" s="2" t="s">
        <v>34</v>
      </c>
      <c r="AI19" s="2" t="s">
        <v>34</v>
      </c>
      <c r="AJ19" s="2" t="s">
        <v>34</v>
      </c>
      <c r="AK19" s="2" t="s">
        <v>34</v>
      </c>
      <c r="AL19" s="2" t="s">
        <v>141</v>
      </c>
      <c r="AM19" s="2" t="s">
        <v>34</v>
      </c>
      <c r="AN19" s="2" t="s">
        <v>141</v>
      </c>
      <c r="AO19" s="2" t="s">
        <v>34</v>
      </c>
      <c r="AP19" s="2" t="s">
        <v>34</v>
      </c>
      <c r="AQ19" s="2" t="s">
        <v>34</v>
      </c>
      <c r="AR19" s="2" t="s">
        <v>141</v>
      </c>
      <c r="AS19" s="2" t="s">
        <v>34</v>
      </c>
      <c r="AT19" s="2" t="s">
        <v>141</v>
      </c>
    </row>
    <row r="20" spans="1:46" s="2" customFormat="1" x14ac:dyDescent="0.25">
      <c r="A20" s="2" t="s">
        <v>17</v>
      </c>
      <c r="B20" s="2" t="s">
        <v>35</v>
      </c>
      <c r="C20" s="2" t="s">
        <v>35</v>
      </c>
      <c r="D20" s="2" t="s">
        <v>35</v>
      </c>
      <c r="E20" s="2" t="s">
        <v>35</v>
      </c>
      <c r="F20" s="2" t="s">
        <v>34</v>
      </c>
      <c r="G20" s="2" t="s">
        <v>35</v>
      </c>
      <c r="H20" s="2" t="s">
        <v>35</v>
      </c>
      <c r="I20" s="2" t="s">
        <v>35</v>
      </c>
      <c r="J20" s="2" t="s">
        <v>34</v>
      </c>
      <c r="K20" s="2" t="s">
        <v>35</v>
      </c>
      <c r="L20" s="2" t="s">
        <v>34</v>
      </c>
      <c r="M20" s="2" t="s">
        <v>35</v>
      </c>
      <c r="N20" s="2" t="s">
        <v>35</v>
      </c>
      <c r="O20" s="2" t="s">
        <v>35</v>
      </c>
      <c r="P20" s="2" t="s">
        <v>35</v>
      </c>
      <c r="Q20" s="2" t="s">
        <v>34</v>
      </c>
      <c r="R20" s="2" t="s">
        <v>35</v>
      </c>
      <c r="S20" s="2" t="s">
        <v>35</v>
      </c>
      <c r="T20" s="2" t="s">
        <v>35</v>
      </c>
      <c r="U20" s="2" t="s">
        <v>34</v>
      </c>
      <c r="V20" s="2" t="s">
        <v>34</v>
      </c>
      <c r="W20" s="2" t="s">
        <v>35</v>
      </c>
      <c r="X20" s="2" t="s">
        <v>35</v>
      </c>
      <c r="Y20" s="2" t="s">
        <v>35</v>
      </c>
      <c r="Z20" s="2" t="s">
        <v>35</v>
      </c>
      <c r="AA20" s="2" t="s">
        <v>35</v>
      </c>
      <c r="AB20" s="2" t="s">
        <v>35</v>
      </c>
      <c r="AC20" s="2" t="s">
        <v>35</v>
      </c>
      <c r="AD20" s="2" t="s">
        <v>35</v>
      </c>
      <c r="AE20" s="2" t="s">
        <v>34</v>
      </c>
      <c r="AF20" s="2" t="s">
        <v>35</v>
      </c>
      <c r="AG20" s="2" t="s">
        <v>34</v>
      </c>
      <c r="AH20" s="2" t="s">
        <v>35</v>
      </c>
      <c r="AI20" s="2" t="s">
        <v>35</v>
      </c>
      <c r="AJ20" s="2" t="s">
        <v>35</v>
      </c>
      <c r="AK20" s="2" t="s">
        <v>35</v>
      </c>
      <c r="AL20" s="2" t="s">
        <v>34</v>
      </c>
      <c r="AM20" s="2" t="s">
        <v>35</v>
      </c>
      <c r="AN20" s="2" t="s">
        <v>34</v>
      </c>
      <c r="AO20" s="2" t="s">
        <v>35</v>
      </c>
      <c r="AP20" s="2" t="s">
        <v>35</v>
      </c>
      <c r="AQ20" s="2" t="s">
        <v>35</v>
      </c>
      <c r="AR20" s="2" t="s">
        <v>34</v>
      </c>
      <c r="AS20" s="2" t="s">
        <v>35</v>
      </c>
      <c r="AT20" s="2" t="s">
        <v>34</v>
      </c>
    </row>
    <row r="21" spans="1:46" s="2" customFormat="1" x14ac:dyDescent="0.25">
      <c r="A21" s="2" t="s">
        <v>18</v>
      </c>
      <c r="B21" s="2" t="s">
        <v>36</v>
      </c>
      <c r="C21" s="2" t="s">
        <v>133</v>
      </c>
      <c r="D21" s="2" t="s">
        <v>36</v>
      </c>
      <c r="E21" s="2" t="s">
        <v>36</v>
      </c>
      <c r="F21" s="2" t="s">
        <v>35</v>
      </c>
      <c r="G21" s="2" t="s">
        <v>133</v>
      </c>
      <c r="H21" s="2" t="s">
        <v>36</v>
      </c>
      <c r="I21" s="2" t="s">
        <v>133</v>
      </c>
      <c r="J21" s="2" t="s">
        <v>35</v>
      </c>
      <c r="K21" s="2" t="s">
        <v>157</v>
      </c>
      <c r="L21" s="2" t="s">
        <v>35</v>
      </c>
      <c r="M21" s="2" t="s">
        <v>36</v>
      </c>
      <c r="N21" s="2" t="s">
        <v>36</v>
      </c>
      <c r="O21" s="2" t="s">
        <v>166</v>
      </c>
      <c r="P21" s="2" t="s">
        <v>36</v>
      </c>
      <c r="Q21" s="2" t="s">
        <v>35</v>
      </c>
      <c r="R21" s="2" t="s">
        <v>36</v>
      </c>
      <c r="S21" s="2" t="s">
        <v>36</v>
      </c>
      <c r="T21" s="2" t="s">
        <v>166</v>
      </c>
      <c r="U21" s="2" t="s">
        <v>35</v>
      </c>
      <c r="V21" s="2" t="s">
        <v>35</v>
      </c>
      <c r="W21" s="2" t="s">
        <v>166</v>
      </c>
      <c r="X21" s="2" t="s">
        <v>36</v>
      </c>
      <c r="Y21" s="2" t="s">
        <v>133</v>
      </c>
      <c r="Z21" s="2" t="s">
        <v>166</v>
      </c>
      <c r="AA21" s="2" t="s">
        <v>133</v>
      </c>
      <c r="AB21" s="2" t="s">
        <v>36</v>
      </c>
      <c r="AC21" s="2" t="s">
        <v>166</v>
      </c>
      <c r="AD21" s="2" t="s">
        <v>133</v>
      </c>
      <c r="AE21" s="2" t="s">
        <v>35</v>
      </c>
      <c r="AF21" s="2" t="s">
        <v>133</v>
      </c>
      <c r="AG21" s="2" t="s">
        <v>35</v>
      </c>
      <c r="AH21" s="2" t="s">
        <v>36</v>
      </c>
      <c r="AI21" s="2" t="s">
        <v>166</v>
      </c>
      <c r="AJ21" s="2" t="s">
        <v>157</v>
      </c>
      <c r="AK21" s="2" t="s">
        <v>157</v>
      </c>
      <c r="AL21" s="2" t="s">
        <v>35</v>
      </c>
      <c r="AM21" s="2" t="s">
        <v>203</v>
      </c>
      <c r="AN21" s="2" t="s">
        <v>35</v>
      </c>
      <c r="AO21" s="2" t="s">
        <v>133</v>
      </c>
      <c r="AP21" s="2" t="s">
        <v>133</v>
      </c>
      <c r="AQ21" s="2" t="s">
        <v>166</v>
      </c>
      <c r="AR21" s="2" t="s">
        <v>35</v>
      </c>
      <c r="AS21" s="2" t="s">
        <v>166</v>
      </c>
      <c r="AT21" s="2" t="s">
        <v>35</v>
      </c>
    </row>
    <row r="22" spans="1:46" s="2" customFormat="1" x14ac:dyDescent="0.25">
      <c r="A22" s="2" t="s">
        <v>19</v>
      </c>
      <c r="B22" s="2" t="s">
        <v>37</v>
      </c>
      <c r="C22" s="2" t="s">
        <v>37</v>
      </c>
      <c r="D22" s="2" t="s">
        <v>37</v>
      </c>
      <c r="E22" s="2" t="s">
        <v>37</v>
      </c>
      <c r="F22" s="2" t="s">
        <v>36</v>
      </c>
      <c r="G22" s="2" t="s">
        <v>37</v>
      </c>
      <c r="H22" s="2" t="s">
        <v>37</v>
      </c>
      <c r="I22" s="2" t="s">
        <v>37</v>
      </c>
      <c r="J22" s="2" t="s">
        <v>155</v>
      </c>
      <c r="K22" s="2" t="s">
        <v>158</v>
      </c>
      <c r="L22" s="2" t="s">
        <v>133</v>
      </c>
      <c r="M22" s="2" t="s">
        <v>37</v>
      </c>
      <c r="N22" s="2" t="s">
        <v>37</v>
      </c>
      <c r="O22" s="2" t="s">
        <v>37</v>
      </c>
      <c r="P22" s="2" t="s">
        <v>37</v>
      </c>
      <c r="Q22" s="2" t="s">
        <v>133</v>
      </c>
      <c r="R22" s="2" t="s">
        <v>37</v>
      </c>
      <c r="S22" s="2" t="s">
        <v>37</v>
      </c>
      <c r="T22" s="2" t="s">
        <v>37</v>
      </c>
      <c r="U22" s="2" t="s">
        <v>133</v>
      </c>
      <c r="V22" s="2" t="s">
        <v>157</v>
      </c>
      <c r="W22" s="2" t="s">
        <v>37</v>
      </c>
      <c r="X22" s="2" t="s">
        <v>37</v>
      </c>
      <c r="Y22" s="2" t="s">
        <v>37</v>
      </c>
      <c r="Z22" s="2" t="s">
        <v>37</v>
      </c>
      <c r="AA22" s="2" t="s">
        <v>37</v>
      </c>
      <c r="AB22" s="2" t="s">
        <v>192</v>
      </c>
      <c r="AC22" s="2" t="s">
        <v>37</v>
      </c>
      <c r="AD22" s="2" t="s">
        <v>37</v>
      </c>
      <c r="AE22" s="2" t="s">
        <v>36</v>
      </c>
      <c r="AF22" s="2" t="s">
        <v>37</v>
      </c>
      <c r="AG22" s="2" t="s">
        <v>157</v>
      </c>
      <c r="AH22" s="2" t="s">
        <v>37</v>
      </c>
      <c r="AI22" s="2" t="s">
        <v>37</v>
      </c>
      <c r="AJ22" s="2" t="s">
        <v>37</v>
      </c>
      <c r="AK22" s="2" t="s">
        <v>37</v>
      </c>
      <c r="AL22" s="2" t="s">
        <v>36</v>
      </c>
      <c r="AM22" s="2" t="s">
        <v>157</v>
      </c>
      <c r="AN22" s="2" t="s">
        <v>166</v>
      </c>
      <c r="AO22" s="2" t="s">
        <v>37</v>
      </c>
      <c r="AP22" s="2" t="s">
        <v>37</v>
      </c>
      <c r="AQ22" s="2" t="s">
        <v>37</v>
      </c>
      <c r="AR22" s="2" t="s">
        <v>36</v>
      </c>
      <c r="AS22" s="2" t="s">
        <v>37</v>
      </c>
      <c r="AT22" s="2" t="s">
        <v>133</v>
      </c>
    </row>
    <row r="23" spans="1:46" s="2" customFormat="1" x14ac:dyDescent="0.25">
      <c r="A23" s="2" t="s">
        <v>140</v>
      </c>
      <c r="F23" s="2" t="s">
        <v>37</v>
      </c>
      <c r="J23" s="2" t="s">
        <v>36</v>
      </c>
      <c r="K23" s="2" t="s">
        <v>37</v>
      </c>
      <c r="L23" s="2" t="s">
        <v>37</v>
      </c>
      <c r="Q23" s="2" t="s">
        <v>37</v>
      </c>
      <c r="U23" s="2" t="s">
        <v>37</v>
      </c>
      <c r="V23" s="2" t="s">
        <v>37</v>
      </c>
      <c r="AB23" s="2" t="s">
        <v>37</v>
      </c>
      <c r="AD23" s="2" t="s">
        <v>156</v>
      </c>
      <c r="AE23" s="2" t="s">
        <v>37</v>
      </c>
      <c r="AG23" s="2" t="s">
        <v>37</v>
      </c>
      <c r="AL23" s="2" t="s">
        <v>37</v>
      </c>
      <c r="AM23" s="2" t="s">
        <v>37</v>
      </c>
      <c r="AN23" s="2" t="s">
        <v>37</v>
      </c>
      <c r="AP23" s="2" t="s">
        <v>207</v>
      </c>
      <c r="AQ23" s="2" t="s">
        <v>207</v>
      </c>
      <c r="AR23" s="2" t="s">
        <v>37</v>
      </c>
      <c r="AS23" s="2" t="s">
        <v>207</v>
      </c>
      <c r="AT23" s="2" t="s">
        <v>37</v>
      </c>
    </row>
    <row r="24" spans="1:46" s="2" customFormat="1" x14ac:dyDescent="0.25">
      <c r="A24" s="2" t="s">
        <v>153</v>
      </c>
      <c r="J24" s="2" t="s">
        <v>37</v>
      </c>
    </row>
    <row r="25" spans="1:46" s="2" customFormat="1" x14ac:dyDescent="0.25">
      <c r="A25" s="2" t="s">
        <v>154</v>
      </c>
      <c r="J25" s="2" t="s">
        <v>156</v>
      </c>
    </row>
    <row r="26" spans="1:46" x14ac:dyDescent="0.25">
      <c r="A26" t="s">
        <v>20</v>
      </c>
      <c r="B26" t="b">
        <v>1</v>
      </c>
    </row>
    <row r="28" spans="1:46" x14ac:dyDescent="0.25">
      <c r="C28" t="s">
        <v>134</v>
      </c>
      <c r="D28" t="s">
        <v>137</v>
      </c>
      <c r="E28" t="s">
        <v>139</v>
      </c>
      <c r="F28" t="s">
        <v>144</v>
      </c>
      <c r="G28" t="s">
        <v>146</v>
      </c>
      <c r="H28" t="s">
        <v>147</v>
      </c>
      <c r="I28" t="s">
        <v>149</v>
      </c>
      <c r="J28" t="s">
        <v>152</v>
      </c>
      <c r="K28" t="s">
        <v>240</v>
      </c>
      <c r="L28" t="s">
        <v>161</v>
      </c>
      <c r="M28" t="s">
        <v>163</v>
      </c>
      <c r="N28" t="s">
        <v>165</v>
      </c>
      <c r="O28" t="s">
        <v>168</v>
      </c>
      <c r="P28" t="s">
        <v>169</v>
      </c>
      <c r="Q28" t="s">
        <v>170</v>
      </c>
      <c r="R28" t="s">
        <v>172</v>
      </c>
      <c r="S28" t="s">
        <v>173</v>
      </c>
      <c r="T28" t="s">
        <v>224</v>
      </c>
      <c r="U28" t="s">
        <v>225</v>
      </c>
      <c r="V28" t="s">
        <v>178</v>
      </c>
      <c r="W28" t="s">
        <v>186</v>
      </c>
      <c r="X28" t="s">
        <v>183</v>
      </c>
      <c r="Y28" t="s">
        <v>187</v>
      </c>
      <c r="Z28" t="s">
        <v>188</v>
      </c>
      <c r="AA28" t="s">
        <v>189</v>
      </c>
      <c r="AB28" t="s">
        <v>191</v>
      </c>
      <c r="AC28" t="s">
        <v>215</v>
      </c>
      <c r="AD28" t="s">
        <v>216</v>
      </c>
      <c r="AE28" t="s">
        <v>194</v>
      </c>
      <c r="AF28" t="s">
        <v>217</v>
      </c>
      <c r="AG28" t="s">
        <v>196</v>
      </c>
      <c r="AH28" t="s">
        <v>198</v>
      </c>
      <c r="AI28" t="s">
        <v>218</v>
      </c>
      <c r="AJ28" t="s">
        <v>219</v>
      </c>
      <c r="AK28" t="s">
        <v>220</v>
      </c>
      <c r="AL28" t="s">
        <v>201</v>
      </c>
      <c r="AM28" t="s">
        <v>221</v>
      </c>
      <c r="AN28" t="s">
        <v>205</v>
      </c>
      <c r="AO28" t="s">
        <v>206</v>
      </c>
      <c r="AP28" t="s">
        <v>208</v>
      </c>
      <c r="AQ28" t="s">
        <v>222</v>
      </c>
      <c r="AR28" t="s">
        <v>210</v>
      </c>
      <c r="AS28" t="s">
        <v>223</v>
      </c>
      <c r="AT28" t="s">
        <v>213</v>
      </c>
    </row>
    <row r="30" spans="1:46" x14ac:dyDescent="0.25">
      <c r="B30" t="e">
        <f t="shared" ref="B30:AT30" si="0">MID(B$28,FIND("Saving Throw",B$28)+13,FIND(";",B$28,FIND("Saving Throw",B$28))-FIND("Saving Throw",B$28)-13)</f>
        <v>#VALUE!</v>
      </c>
      <c r="C30" t="str">
        <f t="shared" si="0"/>
        <v>DC 18 Fortitude</v>
      </c>
      <c r="D30" t="str">
        <f t="shared" si="0"/>
        <v>DC 15 Fortitude</v>
      </c>
      <c r="E30" t="str">
        <f t="shared" si="0"/>
        <v>DC 17 Fortitude</v>
      </c>
      <c r="F30" t="str">
        <f t="shared" si="0"/>
        <v>DC 16 Fortitude</v>
      </c>
      <c r="G30" t="str">
        <f t="shared" si="0"/>
        <v>DC 19 Fortitude</v>
      </c>
      <c r="H30" t="str">
        <f t="shared" si="0"/>
        <v>DC 18 Fortitude</v>
      </c>
      <c r="I30" t="str">
        <f t="shared" si="0"/>
        <v>DC 19 Fortitude</v>
      </c>
      <c r="J30" t="str">
        <f t="shared" si="0"/>
        <v>DC 18 Fortitude</v>
      </c>
      <c r="K30" t="str">
        <f t="shared" si="0"/>
        <v>DC 16 Will</v>
      </c>
      <c r="L30" t="str">
        <f t="shared" si="0"/>
        <v>DC 17 Fortitude</v>
      </c>
      <c r="M30" t="str">
        <f t="shared" si="0"/>
        <v>DC 19 Fortitude</v>
      </c>
      <c r="N30" t="str">
        <f t="shared" si="0"/>
        <v>DC 19 Fortitude</v>
      </c>
      <c r="O30" t="str">
        <f t="shared" si="0"/>
        <v>DC 17 Fortitude</v>
      </c>
      <c r="P30" t="str">
        <f t="shared" si="0"/>
        <v>DC 21 Fortitude</v>
      </c>
      <c r="Q30" t="str">
        <f t="shared" si="0"/>
        <v>DC 18 Fortitude</v>
      </c>
      <c r="R30" t="str">
        <f t="shared" si="0"/>
        <v>DC 22 Fortitude</v>
      </c>
      <c r="S30" t="str">
        <f t="shared" si="0"/>
        <v>DC 25 Fortitude</v>
      </c>
      <c r="T30" t="str">
        <f t="shared" si="0"/>
        <v>DC 26 Fortitude</v>
      </c>
      <c r="U30" t="str">
        <f t="shared" si="0"/>
        <v>DC 25 Fortitude</v>
      </c>
      <c r="V30" t="str">
        <f t="shared" si="0"/>
        <v>DC 25 Fortitude</v>
      </c>
      <c r="W30" t="str">
        <f t="shared" si="0"/>
        <v>DC 27 Fortitude</v>
      </c>
      <c r="X30" t="str">
        <f t="shared" si="0"/>
        <v>DC 26 Fortitude</v>
      </c>
      <c r="Y30" t="str">
        <f t="shared" si="0"/>
        <v>DC 28 Fortitude</v>
      </c>
      <c r="Z30" t="str">
        <f t="shared" si="0"/>
        <v>DC 28 Fortitude</v>
      </c>
      <c r="AA30" t="str">
        <f t="shared" si="0"/>
        <v>DC 30 Fortitude</v>
      </c>
      <c r="AB30" t="str">
        <f t="shared" si="0"/>
        <v>DC 29 Fortitude</v>
      </c>
      <c r="AC30" t="str">
        <f t="shared" si="0"/>
        <v>DC 31 Fortitude</v>
      </c>
      <c r="AD30" t="str">
        <f t="shared" si="0"/>
        <v>DC 32 Fortitude</v>
      </c>
      <c r="AE30" t="str">
        <f t="shared" si="0"/>
        <v>DC 32 Fortitude</v>
      </c>
      <c r="AF30" t="str">
        <f t="shared" si="0"/>
        <v>DC 33 Fortitude</v>
      </c>
      <c r="AG30" t="str">
        <f t="shared" si="0"/>
        <v>DC 32 Fortitude</v>
      </c>
      <c r="AH30" t="str">
        <f t="shared" si="0"/>
        <v>DC 32 Fortitude</v>
      </c>
      <c r="AI30" t="str">
        <f t="shared" si="0"/>
        <v>DC 37 Fortitude</v>
      </c>
      <c r="AJ30" t="str">
        <f t="shared" si="0"/>
        <v>DC 35 Fortitude</v>
      </c>
      <c r="AK30" t="str">
        <f t="shared" si="0"/>
        <v>DC 36 Fortitude</v>
      </c>
      <c r="AL30" t="str">
        <f t="shared" si="0"/>
        <v>DC 36 Fortitude</v>
      </c>
      <c r="AM30" t="str">
        <f t="shared" si="0"/>
        <v>DC 36 Fortitude</v>
      </c>
      <c r="AN30" t="str">
        <f t="shared" si="0"/>
        <v>DC 37 Fortitude</v>
      </c>
      <c r="AO30" t="str">
        <f t="shared" si="0"/>
        <v>DC 40 Fortitude</v>
      </c>
      <c r="AP30" t="str">
        <f t="shared" si="0"/>
        <v>DC 41 Fortitude</v>
      </c>
      <c r="AQ30" t="str">
        <f t="shared" si="0"/>
        <v>DC 42 Fortitude</v>
      </c>
      <c r="AR30" t="str">
        <f t="shared" si="0"/>
        <v>DC 42 Fortitude</v>
      </c>
      <c r="AS30" t="str">
        <f t="shared" si="0"/>
        <v>DC 46 Fortitude</v>
      </c>
      <c r="AT30" t="str">
        <f t="shared" ref="E30:AT30" si="1">MID(AT$28,FIND("Saving Throw",AT$28)+13,FIND(";",AT$28,FIND("Saving Throw",AT$28))-FIND("Saving Throw",AT$28)-13)</f>
        <v>DC 43 Fortitude</v>
      </c>
    </row>
    <row r="31" spans="1:46" x14ac:dyDescent="0.25">
      <c r="B31" t="e">
        <f t="shared" ref="B31:AT31" si="2">MID(B$28,FIND("Onset",B$28)+6,FIND(";",B$28,FIND("Onset",B$28))-FIND("Onset",B$28)-6)</f>
        <v>#VALUE!</v>
      </c>
      <c r="C31" t="str">
        <f t="shared" si="2"/>
        <v>10 minutes</v>
      </c>
      <c r="D31" t="e">
        <f t="shared" si="2"/>
        <v>#VALUE!</v>
      </c>
      <c r="E31" t="e">
        <f t="shared" si="2"/>
        <v>#VALUE!</v>
      </c>
      <c r="F31" t="e">
        <f t="shared" si="2"/>
        <v>#VALUE!</v>
      </c>
      <c r="G31" t="str">
        <f t="shared" si="2"/>
        <v>10 minutes</v>
      </c>
      <c r="H31" t="e">
        <f t="shared" si="2"/>
        <v>#VALUE!</v>
      </c>
      <c r="I31" t="str">
        <f t="shared" si="2"/>
        <v>5 minutes</v>
      </c>
      <c r="J31" t="e">
        <f t="shared" si="2"/>
        <v>#VALUE!</v>
      </c>
      <c r="K31" t="e">
        <f t="shared" si="2"/>
        <v>#VALUE!</v>
      </c>
      <c r="L31" t="str">
        <f t="shared" si="2"/>
        <v>10 minutes</v>
      </c>
      <c r="M31" t="e">
        <f t="shared" si="2"/>
        <v>#VALUE!</v>
      </c>
      <c r="N31" t="e">
        <f t="shared" si="2"/>
        <v>#VALUE!</v>
      </c>
      <c r="O31" t="str">
        <f t="shared" si="2"/>
        <v>1 minute</v>
      </c>
      <c r="P31" t="e">
        <f t="shared" si="2"/>
        <v>#VALUE!</v>
      </c>
      <c r="Q31" t="str">
        <f t="shared" si="2"/>
        <v>10 minutes</v>
      </c>
      <c r="R31" t="e">
        <f t="shared" si="2"/>
        <v>#VALUE!</v>
      </c>
      <c r="S31" t="e">
        <f t="shared" si="2"/>
        <v>#VALUE!</v>
      </c>
      <c r="T31" t="str">
        <f t="shared" si="2"/>
        <v>1 minute</v>
      </c>
      <c r="U31" t="str">
        <f t="shared" si="2"/>
        <v>10 minutes</v>
      </c>
      <c r="V31" t="str">
        <f t="shared" si="2"/>
        <v>1 minute</v>
      </c>
      <c r="W31" t="str">
        <f t="shared" si="2"/>
        <v>1 minute</v>
      </c>
      <c r="X31" t="e">
        <f t="shared" si="2"/>
        <v>#VALUE!</v>
      </c>
      <c r="Y31" t="str">
        <f t="shared" si="2"/>
        <v>10 minutes</v>
      </c>
      <c r="Z31" t="str">
        <f t="shared" si="2"/>
        <v>1 minute</v>
      </c>
      <c r="AA31" t="str">
        <f t="shared" si="2"/>
        <v>10 minutes</v>
      </c>
      <c r="AB31" t="e">
        <f t="shared" si="2"/>
        <v>#VALUE!</v>
      </c>
      <c r="AC31" t="str">
        <f t="shared" si="2"/>
        <v>1 minute</v>
      </c>
      <c r="AD31" t="str">
        <f t="shared" si="2"/>
        <v>1 hour</v>
      </c>
      <c r="AE31" t="e">
        <f t="shared" si="2"/>
        <v>#VALUE!</v>
      </c>
      <c r="AF31" t="str">
        <f t="shared" si="2"/>
        <v>10 minutes</v>
      </c>
      <c r="AG31" t="str">
        <f t="shared" si="2"/>
        <v>1 round</v>
      </c>
      <c r="AH31" t="e">
        <f t="shared" si="2"/>
        <v>#VALUE!</v>
      </c>
      <c r="AI31" t="str">
        <f t="shared" si="2"/>
        <v>1 minute</v>
      </c>
      <c r="AJ31" t="str">
        <f t="shared" si="2"/>
        <v>1 round</v>
      </c>
      <c r="AK31" t="str">
        <f t="shared" si="2"/>
        <v>1 round</v>
      </c>
      <c r="AL31" t="e">
        <f t="shared" si="2"/>
        <v>#VALUE!</v>
      </c>
      <c r="AM31" t="str">
        <f t="shared" si="2"/>
        <v>1 round</v>
      </c>
      <c r="AN31" t="str">
        <f t="shared" si="2"/>
        <v>1d6 minutes</v>
      </c>
      <c r="AO31" t="str">
        <f t="shared" si="2"/>
        <v>0 minutes</v>
      </c>
      <c r="AP31" t="str">
        <f t="shared" si="2"/>
        <v>1 day</v>
      </c>
      <c r="AQ31" t="str">
        <f t="shared" si="2"/>
        <v>1 minute</v>
      </c>
      <c r="AR31" t="e">
        <f t="shared" si="2"/>
        <v>#VALUE!</v>
      </c>
      <c r="AS31" t="str">
        <f t="shared" si="2"/>
        <v>1 minute</v>
      </c>
      <c r="AT31" t="str">
        <f t="shared" ref="E31:AT31" si="3">MID(AT$28,FIND("Onset",AT$28)+6,FIND(";",AT$28,FIND("Onset",AT$28))-FIND("Onset",AT$28)-6)</f>
        <v>1 hour</v>
      </c>
    </row>
    <row r="32" spans="1:46" x14ac:dyDescent="0.25">
      <c r="B32" t="e">
        <f t="shared" ref="B32:AT32" si="4">MID(B$28,FIND("Maximum Duration",B$28)+17,FIND(";",B$28,FIND("Maximum Duration",B$28))-FIND("Maximum Duration",B$28)-17)</f>
        <v>#VALUE!</v>
      </c>
      <c r="C32" t="str">
        <f t="shared" si="4"/>
        <v>5 minutes</v>
      </c>
      <c r="D32" t="str">
        <f t="shared" si="4"/>
        <v>6 rounds</v>
      </c>
      <c r="E32" t="str">
        <f t="shared" si="4"/>
        <v>6 rounds</v>
      </c>
      <c r="F32" t="str">
        <f t="shared" si="4"/>
        <v>6 rounds</v>
      </c>
      <c r="G32" t="str">
        <f t="shared" si="4"/>
        <v>30 minutes</v>
      </c>
      <c r="H32" t="str">
        <f t="shared" si="4"/>
        <v>3 rounds</v>
      </c>
      <c r="I32" t="str">
        <f t="shared" si="4"/>
        <v>30 minutes</v>
      </c>
      <c r="J32" t="str">
        <f t="shared" si="4"/>
        <v>4 hours</v>
      </c>
      <c r="K32" t="str">
        <f t="shared" si="4"/>
        <v>2 rounds</v>
      </c>
      <c r="L32" t="str">
        <f t="shared" si="4"/>
        <v>30 minutes</v>
      </c>
      <c r="M32" t="str">
        <f t="shared" si="4"/>
        <v>4 rounds</v>
      </c>
      <c r="N32" t="str">
        <f t="shared" si="4"/>
        <v>4 rounds</v>
      </c>
      <c r="O32" t="str">
        <f t="shared" si="4"/>
        <v>6 rounds</v>
      </c>
      <c r="P32" t="str">
        <f t="shared" si="4"/>
        <v>6 rounds</v>
      </c>
      <c r="Q32" t="str">
        <f t="shared" si="4"/>
        <v>5 days</v>
      </c>
      <c r="R32" t="str">
        <f t="shared" si="4"/>
        <v>6 rounds</v>
      </c>
      <c r="S32" t="str">
        <f t="shared" si="4"/>
        <v>6 rounds</v>
      </c>
      <c r="T32" t="str">
        <f t="shared" si="4"/>
        <v>6 minutes</v>
      </c>
      <c r="U32" t="str">
        <f t="shared" si="4"/>
        <v>30 minutes</v>
      </c>
      <c r="V32" t="str">
        <f t="shared" si="4"/>
        <v>1 day</v>
      </c>
      <c r="W32" t="str">
        <f t="shared" si="4"/>
        <v>6 minutes</v>
      </c>
      <c r="X32" t="str">
        <f t="shared" si="4"/>
        <v>6 rounds</v>
      </c>
      <c r="Y32" t="str">
        <f t="shared" si="4"/>
        <v>6 minutes</v>
      </c>
      <c r="Z32" t="str">
        <f t="shared" si="4"/>
        <v>6 minutes</v>
      </c>
      <c r="AA32" t="str">
        <f t="shared" si="4"/>
        <v>6 minutes</v>
      </c>
      <c r="AB32" t="str">
        <f t="shared" si="4"/>
        <v>6 rounds</v>
      </c>
      <c r="AC32" t="str">
        <f t="shared" si="4"/>
        <v>6 rounds</v>
      </c>
      <c r="AD32" t="str">
        <f t="shared" si="4"/>
        <v>7 days</v>
      </c>
      <c r="AE32" t="str">
        <f t="shared" si="4"/>
        <v>6 rounds</v>
      </c>
      <c r="AF32" t="str">
        <f t="shared" si="4"/>
        <v>6 minutes</v>
      </c>
      <c r="AG32" t="str">
        <f t="shared" si="4"/>
        <v>6 rounds</v>
      </c>
      <c r="AH32" t="str">
        <f t="shared" si="4"/>
        <v>6 rounds</v>
      </c>
      <c r="AI32" t="str">
        <f t="shared" si="4"/>
        <v>6 rounds</v>
      </c>
      <c r="AJ32" t="str">
        <f t="shared" si="4"/>
        <v>6 rounds</v>
      </c>
      <c r="AK32" t="str">
        <f t="shared" si="4"/>
        <v>6 rounds</v>
      </c>
      <c r="AL32" t="str">
        <f t="shared" si="4"/>
        <v>6 rounds</v>
      </c>
      <c r="AM32" t="str">
        <f t="shared" si="4"/>
        <v>6 rounds</v>
      </c>
      <c r="AN32" t="str">
        <f t="shared" si="4"/>
        <v>6 rounds</v>
      </c>
      <c r="AO32" t="str">
        <f t="shared" si="4"/>
        <v>60 minutes</v>
      </c>
      <c r="AP32" t="e">
        <f t="shared" si="4"/>
        <v>#VALUE!</v>
      </c>
      <c r="AQ32" t="str">
        <f t="shared" si="4"/>
        <v>6 rounds</v>
      </c>
      <c r="AR32" t="str">
        <f t="shared" si="4"/>
        <v>6 rounds</v>
      </c>
      <c r="AS32" t="str">
        <f t="shared" si="4"/>
        <v>10 minutes</v>
      </c>
      <c r="AT32" t="str">
        <f t="shared" ref="E32:AT32" si="5">MID(AT$28,FIND("Maximum Duration",AT$28)+17,FIND(";",AT$28,FIND("Maximum Duration",AT$28))-FIND("Maximum Duration",AT$28)-17)</f>
        <v>5 days</v>
      </c>
    </row>
    <row r="33" spans="2:46" x14ac:dyDescent="0.25">
      <c r="B33" t="e">
        <f t="shared" ref="B33:AT33" si="6">MID(B$28,FIND("Stage 1",B$28)+8,FIND(";",B$28,FIND("Stage 1",B$28))-FIND("Stage 1",B$28)-8)</f>
        <v>#VALUE!</v>
      </c>
      <c r="C33" t="str">
        <f t="shared" si="6"/>
        <v>1d4 poison damage and sickened 1 (1 minute)</v>
      </c>
      <c r="D33" t="str">
        <f t="shared" si="6"/>
        <v>1d4 poison damage (1 round)</v>
      </c>
      <c r="E33" t="str">
        <f t="shared" si="6"/>
        <v>1d6 poison damage (1 round)</v>
      </c>
      <c r="F33" t="str">
        <f t="shared" si="6"/>
        <v>1d6 poison and enfeebled 1 (1 round)</v>
      </c>
      <c r="G33" t="str">
        <f t="shared" si="6"/>
        <v>dazzled (10 minutes)</v>
      </c>
      <c r="H33" t="str">
        <f t="shared" si="6"/>
        <v>1d8 poison damage (1 round)</v>
      </c>
      <c r="I33" t="str">
        <f t="shared" si="6"/>
        <v>stupefied 1 (10 minutes)</v>
      </c>
      <c r="J33" t="str">
        <f t="shared" si="6"/>
        <v>slowed 1 (1 round)</v>
      </c>
      <c r="K33" t="str">
        <f t="shared" si="6"/>
        <v>fascinated by the poison cloud (1 round)</v>
      </c>
      <c r="L33" t="str">
        <f t="shared" si="6"/>
        <v>dazzled (10 minutes)</v>
      </c>
      <c r="M33" t="str">
        <f t="shared" si="6"/>
        <v>1d10 poison damage (1 round)</v>
      </c>
      <c r="N33" t="str">
        <f t="shared" si="6"/>
        <v>1d10 poison damage (1 round)</v>
      </c>
      <c r="O33" t="str">
        <f t="shared" si="6"/>
        <v>1d6 poison plus enfeebled 1 (1 round)</v>
      </c>
      <c r="P33" t="str">
        <f t="shared" si="6"/>
        <v>1d10 poison damage and flat-footed (1 round)</v>
      </c>
      <c r="Q33" t="str">
        <f t="shared" si="6"/>
        <v>clumsy 2 (1 round)</v>
      </c>
      <c r="R33" t="str">
        <f t="shared" si="6"/>
        <v>1d10 poison damage and enfeebled 1 (1 round)</v>
      </c>
      <c r="S33" t="str">
        <f t="shared" si="6"/>
        <v>2d6 poison damage and clumsy 1 (1 round)</v>
      </c>
      <c r="T33" t="str">
        <f t="shared" si="6"/>
        <v>clumsy 1 and -10-foot status penalty to all Speeds (1 minute)</v>
      </c>
      <c r="U33" t="str">
        <f t="shared" si="6"/>
        <v>dazzled, -3 to all Perception checks (1 minute)</v>
      </c>
      <c r="V33" t="str">
        <f t="shared" si="6"/>
        <v>enfeebled 1 and stupefied 1 (10 minutes)</v>
      </c>
      <c r="W33" t="str">
        <f t="shared" si="6"/>
        <v>8d6 poison damage (1 minute)</v>
      </c>
      <c r="X33" t="str">
        <f t="shared" si="6"/>
        <v>5d6 poison damage (1 round)</v>
      </c>
      <c r="Y33" t="str">
        <f t="shared" si="6"/>
        <v>fatigued (1 minute)</v>
      </c>
      <c r="Z33" t="str">
        <f t="shared" si="6"/>
        <v>8d6 poison damage and clumsy 1 (1 minute)</v>
      </c>
      <c r="AA33" t="str">
        <f t="shared" si="6"/>
        <v>12d6 poison damage (1 minute)</v>
      </c>
      <c r="AB33" t="str">
        <f t="shared" si="6"/>
        <v>3d6 negative damage and 2d6 poison damage (1 round)</v>
      </c>
      <c r="AC33" t="str">
        <f t="shared" si="6"/>
        <v>8d6 poison damage (1 round)</v>
      </c>
      <c r="AD33" t="str">
        <f t="shared" si="6"/>
        <v>unconscious (1 day)</v>
      </c>
      <c r="AE33" t="str">
        <f t="shared" si="6"/>
        <v>2d6 mental damage and stupefied 2 (1 round)</v>
      </c>
      <c r="AF33" t="str">
        <f t="shared" si="6"/>
        <v>13d6 poison damage (1 minute)</v>
      </c>
      <c r="AG33" t="str">
        <f t="shared" si="6"/>
        <v>slowed 1 (1 round)</v>
      </c>
      <c r="AH33" t="str">
        <f t="shared" si="6"/>
        <v>5d6 poison damage and enfeebled 2 (1 round)</v>
      </c>
      <c r="AI33" t="str">
        <f t="shared" si="6"/>
        <v>6d6 poison damage and sickened 2 (1 round)</v>
      </c>
      <c r="AJ33" t="str">
        <f t="shared" si="6"/>
        <v>stupefied 2 (1 round)</v>
      </c>
      <c r="AK33" t="str">
        <f t="shared" si="6"/>
        <v>confused (1 round)</v>
      </c>
      <c r="AL33" t="str">
        <f t="shared" si="6"/>
        <v>6d6 poison damage and dazzled (1 round)</v>
      </c>
      <c r="AM33" t="str">
        <f t="shared" si="6"/>
        <v>7d6 poison damage and enfeebled 1 (1 round)</v>
      </c>
      <c r="AN33" t="str">
        <f t="shared" si="6"/>
        <v>4d6 mental damage, quickened 1, attack nearby creatures as if confused (1 round)</v>
      </c>
      <c r="AO33" t="str">
        <f t="shared" si="6"/>
        <v>17d6 poison damage and enfeebled 2 (10 minutes)</v>
      </c>
      <c r="AP33" t="str">
        <f t="shared" si="6"/>
        <v>drained 1 (1 day)</v>
      </c>
      <c r="AQ33" t="str">
        <f t="shared" si="6"/>
        <v>15d6 poison damage and drained 1 (1 round)</v>
      </c>
      <c r="AR33" t="str">
        <f t="shared" si="6"/>
        <v>8d6 poison damage and slowed 1 (1 round)</v>
      </c>
      <c r="AS33" t="str">
        <f t="shared" si="6"/>
        <v>18d6 poison damage and paralyzed (1 round)</v>
      </c>
      <c r="AT33" t="str">
        <f t="shared" ref="E33:AT33" si="7">MID(AT$28,FIND("Stage 1",AT$28)+8,FIND(";",AT$28,FIND("Stage 1",AT$28))-FIND("Stage 1",AT$28)-8)</f>
        <v>frightened 2 once every 1d4 hours, plus fatigued (1 day)</v>
      </c>
    </row>
    <row r="34" spans="2:46" x14ac:dyDescent="0.25">
      <c r="B34" t="e">
        <f t="shared" ref="B34:AT34" si="8">MID(B$28,FIND("Stage 2",B$28)+8,FIND(";",B$28,FIND("Stage 2",B$28))-FIND("Stage 2",B$28)-8)</f>
        <v>#VALUE!</v>
      </c>
      <c r="C34" t="str">
        <f t="shared" si="8"/>
        <v>1d6 poison damage and sickened 2 (1 minute)</v>
      </c>
      <c r="D34" t="e">
        <f t="shared" si="8"/>
        <v>#VALUE!</v>
      </c>
      <c r="E34" t="str">
        <f t="shared" si="8"/>
        <v>1d8 poison damage and flat-footed (1 round)</v>
      </c>
      <c r="F34" t="str">
        <f t="shared" si="8"/>
        <v>As stage 1</v>
      </c>
      <c r="G34" t="str">
        <f t="shared" si="8"/>
        <v>1d6 poison damage and sickened 1 (10 minutes)</v>
      </c>
      <c r="H34" t="str">
        <f t="shared" si="8"/>
        <v>1d10 poison damage (1 round)</v>
      </c>
      <c r="I34" t="e">
        <f t="shared" si="8"/>
        <v>#VALUE!</v>
      </c>
      <c r="J34" t="str">
        <f t="shared" si="8"/>
        <v>slowed 1 (1 minute)</v>
      </c>
      <c r="K34" t="e">
        <f t="shared" si="8"/>
        <v>#VALUE!</v>
      </c>
      <c r="L34" t="str">
        <f t="shared" si="8"/>
        <v>dazzled and frightened 1 (10 minutes)</v>
      </c>
      <c r="M34" t="str">
        <f t="shared" si="8"/>
        <v>1d12 poison damage (1 round)</v>
      </c>
      <c r="N34" t="str">
        <f t="shared" si="8"/>
        <v>1d12 poison damage and stupefied 1 (1 round)</v>
      </c>
      <c r="O34" t="str">
        <f t="shared" si="8"/>
        <v>1d6 poison plus drained 1 (1 round)</v>
      </c>
      <c r="P34" t="str">
        <f t="shared" si="8"/>
        <v>1d12 poison damage, clumsy 1, and flat-footed (1 round)</v>
      </c>
      <c r="Q34" t="str">
        <f t="shared" si="8"/>
        <v>unconscious (1 hour)</v>
      </c>
      <c r="R34" t="str">
        <f t="shared" si="8"/>
        <v>2d10 poison damage and enfeebled 1 (1 round)</v>
      </c>
      <c r="S34" t="str">
        <f t="shared" si="8"/>
        <v>3d6 poison damage and clumsy 2 (1 round)</v>
      </c>
      <c r="T34" t="str">
        <f t="shared" si="8"/>
        <v>clumsy 2 and -20-foot status penalty to all Speeds (1 minute)</v>
      </c>
      <c r="U34" t="str">
        <f t="shared" si="8"/>
        <v>dazzled, deafened, -5 to all Perception checks (1 minute)</v>
      </c>
      <c r="V34" t="str">
        <f t="shared" si="8"/>
        <v>enfeebled 2 and stupefied 2 (1 hour)</v>
      </c>
      <c r="W34" t="str">
        <f t="shared" si="8"/>
        <v>10d6 poison damage (1 minute)</v>
      </c>
      <c r="X34" t="str">
        <f t="shared" si="8"/>
        <v>6d6 poison damage (1 round)</v>
      </c>
      <c r="Y34" t="str">
        <f t="shared" si="8"/>
        <v>5d6 poison damage and fatigued (1 minute)</v>
      </c>
      <c r="Z34" t="str">
        <f t="shared" si="8"/>
        <v>9d6 poison damage and clumsy 2 (1 minute)</v>
      </c>
      <c r="AA34" t="str">
        <f t="shared" si="8"/>
        <v>16d6 poison damage (1 minute)</v>
      </c>
      <c r="AB34" t="str">
        <f t="shared" si="8"/>
        <v>3d6 negative damage, 2d6 poison damage, and enfeebled 1 (1 round)</v>
      </c>
      <c r="AC34" t="str">
        <f t="shared" si="8"/>
        <v>10d6 poison damage (1 round)</v>
      </c>
      <c r="AD34" t="str">
        <f t="shared" si="8"/>
        <v>unconscious (2 days)</v>
      </c>
      <c r="AE34" t="str">
        <f t="shared" si="8"/>
        <v>3d6 mental damage and stupefied 3 (1 round)</v>
      </c>
      <c r="AF34" t="str">
        <f t="shared" si="8"/>
        <v>17d6 poison damage and sickened 2 (1 minute)</v>
      </c>
      <c r="AG34" t="str">
        <f t="shared" si="8"/>
        <v>4d6 bludgeoning damage and slowed 1 (1 round)</v>
      </c>
      <c r="AH34" t="str">
        <f t="shared" si="8"/>
        <v>6d6 poison damage and enfeebled 2 (1 round)</v>
      </c>
      <c r="AI34" t="str">
        <f t="shared" si="8"/>
        <v>7d6 poison damage and sickened 3 (1 round)</v>
      </c>
      <c r="AJ34" t="str">
        <f t="shared" si="8"/>
        <v>confused and stupefied 3 (1 round)</v>
      </c>
      <c r="AK34" t="str">
        <f t="shared" si="8"/>
        <v>confused and flat-footed (1 round)</v>
      </c>
      <c r="AL34" t="str">
        <f t="shared" si="8"/>
        <v>7d6 poison damage, dazzled, and sickened 1 (1 round)</v>
      </c>
      <c r="AM34" t="str">
        <f t="shared" si="8"/>
        <v>8d6 poison damage and enfeebled 2 (1 round)</v>
      </c>
      <c r="AN34" t="str">
        <f t="shared" si="8"/>
        <v>6d6 mental damage, attack nearby creatures as if confused (1 round)</v>
      </c>
      <c r="AO34" t="str">
        <f t="shared" si="8"/>
        <v>21d6 poison damage and enfeebled 3 (10 minutes)</v>
      </c>
      <c r="AP34" t="str">
        <f t="shared" si="8"/>
        <v>drained 1 (1 day)</v>
      </c>
      <c r="AQ34" t="str">
        <f t="shared" si="8"/>
        <v>17d6 poison damage and drained 1 (1 round)</v>
      </c>
      <c r="AR34" t="str">
        <f t="shared" si="8"/>
        <v>10d6 poison damage, enfeebled 2, and slowed 1 (1 round)</v>
      </c>
      <c r="AS34" t="str">
        <f t="shared" si="8"/>
        <v>25d6 poison damage and paralyzed (1 minute)</v>
      </c>
      <c r="AT34" t="str">
        <f t="shared" ref="E34:AT34" si="9">MID(AT$28,FIND("Stage 2",AT$28)+8,FIND(";",AT$28,FIND("Stage 2",AT$28))-FIND("Stage 2",AT$28)-8)</f>
        <v>confused for 1 minute once every 1d4 hours, plus frightened 3 and fatigued (1 day)</v>
      </c>
    </row>
    <row r="35" spans="2:46" x14ac:dyDescent="0.25">
      <c r="B35" t="e">
        <f t="shared" ref="B35:AT35" si="10">MID(B$28,FIND("Stage 3",B$28)+8,FIND(";",B$28,FIND("Stage 3",B$28))-FIND("Stage 3",B$28)-8)</f>
        <v>#VALUE!</v>
      </c>
      <c r="C35" t="e">
        <f t="shared" si="10"/>
        <v>#VALUE!</v>
      </c>
      <c r="D35" t="e">
        <f t="shared" si="10"/>
        <v>#VALUE!</v>
      </c>
      <c r="E35" t="e">
        <f t="shared" si="10"/>
        <v>#VALUE!</v>
      </c>
      <c r="F35" t="e">
        <f t="shared" si="10"/>
        <v>#VALUE!</v>
      </c>
      <c r="G35" t="e">
        <f t="shared" si="10"/>
        <v>#VALUE!</v>
      </c>
      <c r="H35" t="e">
        <f t="shared" si="10"/>
        <v>#VALUE!</v>
      </c>
      <c r="I35" t="e">
        <f t="shared" si="10"/>
        <v>#VALUE!</v>
      </c>
      <c r="J35" t="str">
        <f t="shared" si="10"/>
        <v>unconscious with no Perception check to wake up (1 round)</v>
      </c>
      <c r="K35" t="e">
        <f t="shared" si="10"/>
        <v>#VALUE!</v>
      </c>
      <c r="L35" t="e">
        <f t="shared" si="10"/>
        <v>#VALUE!</v>
      </c>
      <c r="M35" t="e">
        <f t="shared" si="10"/>
        <v>#VALUE!</v>
      </c>
      <c r="N35" t="e">
        <f t="shared" si="10"/>
        <v>#VALUE!</v>
      </c>
      <c r="O35" t="e">
        <f t="shared" si="10"/>
        <v>#VALUE!</v>
      </c>
      <c r="P35" t="e">
        <f t="shared" si="10"/>
        <v>#VALUE!</v>
      </c>
      <c r="Q35" t="e">
        <f t="shared" si="10"/>
        <v>#VALUE!</v>
      </c>
      <c r="R35" t="e">
        <f t="shared" si="10"/>
        <v>#VALUE!</v>
      </c>
      <c r="S35" t="e">
        <f t="shared" si="10"/>
        <v>#VALUE!</v>
      </c>
      <c r="T35" t="e">
        <f t="shared" si="10"/>
        <v>#VALUE!</v>
      </c>
      <c r="U35" t="e">
        <f t="shared" si="10"/>
        <v>#VALUE!</v>
      </c>
      <c r="V35" t="e">
        <f t="shared" si="10"/>
        <v>#VALUE!</v>
      </c>
      <c r="W35" t="e">
        <f t="shared" si="10"/>
        <v>#VALUE!</v>
      </c>
      <c r="X35" t="e">
        <f t="shared" si="10"/>
        <v>#VALUE!</v>
      </c>
      <c r="Y35" t="e">
        <f t="shared" si="10"/>
        <v>#VALUE!</v>
      </c>
      <c r="Z35" t="e">
        <f t="shared" si="10"/>
        <v>#VALUE!</v>
      </c>
      <c r="AA35" t="e">
        <f t="shared" si="10"/>
        <v>#VALUE!</v>
      </c>
      <c r="AB35" t="e">
        <f t="shared" si="10"/>
        <v>#VALUE!</v>
      </c>
      <c r="AC35" t="e">
        <f t="shared" si="10"/>
        <v>#VALUE!</v>
      </c>
      <c r="AD35" t="e">
        <f t="shared" si="10"/>
        <v>#VALUE!</v>
      </c>
      <c r="AE35" t="e">
        <f t="shared" si="10"/>
        <v>#VALUE!</v>
      </c>
      <c r="AF35" t="e">
        <f t="shared" si="10"/>
        <v>#VALUE!</v>
      </c>
      <c r="AG35" t="str">
        <f t="shared" si="10"/>
        <v>petrified (1 round)</v>
      </c>
      <c r="AH35" t="e">
        <f t="shared" si="10"/>
        <v>#VALUE!</v>
      </c>
      <c r="AI35" t="e">
        <f t="shared" si="10"/>
        <v>#VALUE!</v>
      </c>
      <c r="AJ35" t="e">
        <f t="shared" si="10"/>
        <v>#VALUE!</v>
      </c>
      <c r="AK35" t="e">
        <f t="shared" si="10"/>
        <v>#VALUE!</v>
      </c>
      <c r="AL35" t="e">
        <f t="shared" si="10"/>
        <v>#VALUE!</v>
      </c>
      <c r="AM35" t="e">
        <f t="shared" si="10"/>
        <v>#VALUE!</v>
      </c>
      <c r="AN35" t="e">
        <f t="shared" si="10"/>
        <v>#VALUE!</v>
      </c>
      <c r="AO35" t="e">
        <f t="shared" si="10"/>
        <v>#VALUE!</v>
      </c>
      <c r="AP35" t="e">
        <f t="shared" si="10"/>
        <v>#VALUE!</v>
      </c>
      <c r="AQ35" t="e">
        <f t="shared" si="10"/>
        <v>#VALUE!</v>
      </c>
      <c r="AR35" t="e">
        <f t="shared" si="10"/>
        <v>#VALUE!</v>
      </c>
      <c r="AS35" t="e">
        <f t="shared" si="10"/>
        <v>#VALUE!</v>
      </c>
      <c r="AT35" t="str">
        <f>MID(AT$28,FIND("Stage 3",AT$28)+8,FIND(";",AT$28,FIND("Stage 3",AT$28))-FIND("Stage 3",AT$28)-8)</f>
        <v>frightened 3, plus confused for 1d4 minutes, once every hour, plus fatigued (1 day)</v>
      </c>
    </row>
    <row r="36" spans="2:46" x14ac:dyDescent="0.25">
      <c r="B36" t="e">
        <f t="shared" ref="B36:AT36" si="11">MID(B$28,FIND("Stage 4",B$28)+8,FIND(";",B$28,FIND("Stage 4",B$28))-FIND("Stage 4",B$28)-8)</f>
        <v>#VALUE!</v>
      </c>
      <c r="C36" t="e">
        <f t="shared" si="11"/>
        <v>#VALUE!</v>
      </c>
      <c r="D36" t="e">
        <f t="shared" si="11"/>
        <v>#VALUE!</v>
      </c>
      <c r="E36" t="e">
        <f t="shared" si="11"/>
        <v>#VALUE!</v>
      </c>
      <c r="F36" t="e">
        <f t="shared" si="11"/>
        <v>#VALUE!</v>
      </c>
      <c r="G36" t="e">
        <f t="shared" si="11"/>
        <v>#VALUE!</v>
      </c>
      <c r="H36" t="e">
        <f t="shared" si="11"/>
        <v>#VALUE!</v>
      </c>
      <c r="I36" t="e">
        <f t="shared" si="11"/>
        <v>#VALUE!</v>
      </c>
      <c r="J36" t="e">
        <f t="shared" si="11"/>
        <v>#VALUE!</v>
      </c>
      <c r="K36" t="e">
        <f t="shared" si="11"/>
        <v>#VALUE!</v>
      </c>
      <c r="L36" t="e">
        <f t="shared" si="11"/>
        <v>#VALUE!</v>
      </c>
      <c r="M36" t="e">
        <f t="shared" si="11"/>
        <v>#VALUE!</v>
      </c>
      <c r="N36" t="e">
        <f t="shared" si="11"/>
        <v>#VALUE!</v>
      </c>
      <c r="O36" t="e">
        <f t="shared" si="11"/>
        <v>#VALUE!</v>
      </c>
      <c r="P36" t="e">
        <f t="shared" si="11"/>
        <v>#VALUE!</v>
      </c>
      <c r="Q36" t="e">
        <f t="shared" si="11"/>
        <v>#VALUE!</v>
      </c>
      <c r="R36" t="e">
        <f t="shared" si="11"/>
        <v>#VALUE!</v>
      </c>
      <c r="S36" t="e">
        <f t="shared" si="11"/>
        <v>#VALUE!</v>
      </c>
      <c r="T36" t="e">
        <f t="shared" si="11"/>
        <v>#VALUE!</v>
      </c>
      <c r="U36" t="e">
        <f t="shared" si="11"/>
        <v>#VALUE!</v>
      </c>
      <c r="V36" t="e">
        <f t="shared" si="11"/>
        <v>#VALUE!</v>
      </c>
      <c r="W36" t="e">
        <f t="shared" si="11"/>
        <v>#VALUE!</v>
      </c>
      <c r="X36" t="e">
        <f t="shared" si="11"/>
        <v>#VALUE!</v>
      </c>
      <c r="Y36" t="e">
        <f t="shared" si="11"/>
        <v>#VALUE!</v>
      </c>
      <c r="Z36" t="e">
        <f t="shared" si="11"/>
        <v>#VALUE!</v>
      </c>
      <c r="AA36" t="e">
        <f t="shared" si="11"/>
        <v>#VALUE!</v>
      </c>
      <c r="AB36" t="e">
        <f t="shared" si="11"/>
        <v>#VALUE!</v>
      </c>
      <c r="AC36" t="e">
        <f t="shared" si="11"/>
        <v>#VALUE!</v>
      </c>
      <c r="AD36" t="e">
        <f t="shared" si="11"/>
        <v>#VALUE!</v>
      </c>
      <c r="AE36" t="e">
        <f t="shared" si="11"/>
        <v>#VALUE!</v>
      </c>
      <c r="AF36" t="e">
        <f t="shared" si="11"/>
        <v>#VALUE!</v>
      </c>
      <c r="AG36" t="e">
        <f t="shared" si="11"/>
        <v>#VALUE!</v>
      </c>
      <c r="AH36" t="e">
        <f t="shared" si="11"/>
        <v>#VALUE!</v>
      </c>
      <c r="AI36" t="e">
        <f t="shared" si="11"/>
        <v>#VALUE!</v>
      </c>
      <c r="AJ36" t="e">
        <f t="shared" si="11"/>
        <v>#VALUE!</v>
      </c>
      <c r="AK36" t="e">
        <f t="shared" si="11"/>
        <v>#VALUE!</v>
      </c>
      <c r="AL36" t="e">
        <f t="shared" si="11"/>
        <v>#VALUE!</v>
      </c>
      <c r="AM36" t="e">
        <f t="shared" si="11"/>
        <v>#VALUE!</v>
      </c>
      <c r="AN36" t="e">
        <f t="shared" si="11"/>
        <v>#VALUE!</v>
      </c>
      <c r="AO36" t="e">
        <f t="shared" si="11"/>
        <v>#VALUE!</v>
      </c>
      <c r="AP36" t="e">
        <f t="shared" si="11"/>
        <v>#VALUE!</v>
      </c>
      <c r="AQ36" t="e">
        <f t="shared" si="11"/>
        <v>#VALUE!</v>
      </c>
      <c r="AR36" t="e">
        <f t="shared" si="11"/>
        <v>#VALUE!</v>
      </c>
      <c r="AS36" t="e">
        <f t="shared" si="11"/>
        <v>#VALUE!</v>
      </c>
      <c r="AT36" t="e">
        <f>MID(AT$28,FIND("Stage 4",AT$28)+8,FIND(";",AT$28,FIND("Stage 4",AT$28))-FIND("Stage 4",AT$28)-8)</f>
        <v>#VALUE!</v>
      </c>
    </row>
    <row r="37" spans="2:46" x14ac:dyDescent="0.25">
      <c r="B37" t="e">
        <f t="shared" ref="B37:AT37" si="12">MID(B$28,FIND("Saving Throw",B$28)+13,LEN(B$28)-FIND("Saving Throw",B$28)-12)</f>
        <v>#VALUE!</v>
      </c>
      <c r="C37" t="str">
        <f t="shared" si="12"/>
        <v>DC 18 Fortitude; Onset 10 minutes; Maximum Duration 5 minutes; Stage 1 1d4 poison damage and sickened 1 (1 minute); Stage 2 1d6 poison damage and sickened 2 (1 minute); Stage 3 2d6 poison damage and sickened 3 (1 minute)</v>
      </c>
      <c r="D37" t="str">
        <f t="shared" si="12"/>
        <v>DC 15 Fortitude; Maximum Duration 6 rounds; Stage 1 1d4 poison damage (1 round); Stage 2 1d6 poison damage and enfeebled 1 (1 round)</v>
      </c>
      <c r="E37" t="str">
        <f t="shared" si="12"/>
        <v>DC 17 Fortitude; Maximum Duration 6 rounds; Stage 1 1d6 poison damage (1 round); Stage 2 1d8 poison damage and flat-footed (1 round); Stage 3 1d12 poison damage, clumsy 1, and flat-footed (1 round)</v>
      </c>
      <c r="F37" t="str">
        <f t="shared" si="12"/>
        <v>DC 16 Fortitude; Maximum Duration 6 rounds; Stage 1 1d6 poison and enfeebled 1 (1 round); Stage 2 As stage 1; Stage 3 1d6 poison, and enfeebled 2 (1 round)</v>
      </c>
      <c r="G37" t="str">
        <f t="shared" si="12"/>
        <v>DC 19 Fortitude; Onset 10 minutes; Maximum Duration 30 minutes; Stage 1 dazzled (10 minutes); Stage 2 1d6 poison damage and sickened 1 (10 minutes); Stage 3 1d6 poison damage, confused, and sickened 1 (1 minute)</v>
      </c>
      <c r="H37" t="str">
        <f t="shared" si="12"/>
        <v>DC 18 Fortitude; Maximum Duration 3 rounds; Stage 1 1d8 poison damage (1 round); Stage 2 1d10 poison damage (1 round); Stage 3 2d6 poison damage (1 round)</v>
      </c>
      <c r="I37" t="str">
        <f t="shared" si="12"/>
        <v>DC 19 Fortitude; Onset 5 minutes; Maximum Duration 30 minutes; Stage 1 stupefied 1 (10 minutes); Stage 2 stupefied 1 and confused (1 minute)</v>
      </c>
      <c r="J37" t="str">
        <f t="shared" si="12"/>
        <v>DC 18 Fortitude; Maximum Duration 4 hours; Stage 1 slowed 1 (1 round); Stage 2 slowed 1 (1 minute); Stage 3 unconscious with no Perception check to wake up (1 round); Stage 4 unconscious with no Perception check to wake up (1d4 hours).</v>
      </c>
      <c r="K37" t="str">
        <f t="shared" si="12"/>
        <v>DC 16 Will; Maximum Duration 2 rounds; Stage 1 fascinated by the poison cloud (1 round); Stage 2 fascinated by the poison cloud, and can use no actions but to move closer to the cloud's point of origin (1 round)</v>
      </c>
      <c r="L37" t="str">
        <f t="shared" si="12"/>
        <v>DC 17 Fortitude; Onset 10 minutes; Maximum Duration 30 minutes; Stage 1 dazzled (10 minutes); Stage 2 dazzled and frightened 1 (10 minutes); Stage 3 frightened 1 and confused 1 (1 minute)</v>
      </c>
      <c r="M37" t="str">
        <f t="shared" si="12"/>
        <v>DC 19 Fortitude; Maximum Duration 4 rounds; Stage 1 1d10 poison damage (1 round); Stage 2 1d12 poison damage (1 round); Stage 3 2d10 poison damage (1 round)</v>
      </c>
      <c r="N37" t="str">
        <f t="shared" si="12"/>
        <v>DC 19 Fortitude; Maximum Duration 4 rounds; Stage 1 1d10 poison damage (1 round); Stage 2 1d12 poison damage and stupefied 1 (1 round); Stage 3 2d6 poison damage and stupefied 2 (1 round)</v>
      </c>
      <c r="O37" t="str">
        <f t="shared" si="12"/>
        <v>DC 17 Fortitude; Onset 1 minute; Maximum Duration 6 rounds; Stage 1 1d6 poison plus enfeebled 1 (1 round); Stage 2 1d6 poison plus drained 1 (1 round); Stage 3 2d6 poison plus enfeebled 1 (1 round)</v>
      </c>
      <c r="P37" t="str">
        <f t="shared" si="12"/>
        <v>DC 21 Fortitude; Maximum Duration 6 rounds; Stage 1 1d10 poison damage and flat-footed (1 round); Stage 2 1d12 poison damage, clumsy 1, and flat-footed (1 round); Stage 3 2d6 poison damage, clumsy 2, and flat-footed (1 round)</v>
      </c>
      <c r="Q37" t="str">
        <f t="shared" si="12"/>
        <v>DC 18 Fortitude; Onset 10 minutes; Maximum Duration 5 days; Stage 1 clumsy 2 (1 round); Stage 2 unconscious (1 hour); Stage 3 unconscious (1 day)</v>
      </c>
      <c r="R37" t="str">
        <f t="shared" si="12"/>
        <v>DC 22 Fortitude; Maximum Duration 6 rounds; Stage 1 1d10 poison damage and enfeebled 1 (1 round); Stage 2 2d10 poison damage and enfeebled 1 (1 round); Stage 3 2d10 poison damage and enfeebled 2 (1 round)</v>
      </c>
      <c r="S37" t="str">
        <f t="shared" si="12"/>
        <v>DC 25 Fortitude; Maximum Duration 6 rounds; Stage 1 2d6 poison damage and clumsy 1 (1 round); Stage 2 3d6 poison damage and clumsy 2 (1 round); Stage 3 4d6 poison and clumsy 2 (1 round)</v>
      </c>
      <c r="T37" t="str">
        <f t="shared" si="12"/>
        <v>DC 26 Fortitude; Onset 1 minute; Maximum Duration 6 minutes; Stage 1 clumsy 1 and -10-foot status penalty to all Speeds (1 minute); Stage 2 clumsy 2 and -20-foot status penalty to all Speeds (1 minute); Stage 3 clumsy 3, flat-footed, and -30-foot status penalty to all Speeds</v>
      </c>
      <c r="U37" t="str">
        <f t="shared" si="12"/>
        <v>DC 25 Fortitude; Onset 10 minutes; Maximum Duration 30 minutes; Stage 1 dazzled, -3 to all Perception checks (1 minute); Stage 2 dazzled, deafened, -5 to all Perception checks (1 minute); Stage 3 blinded, deafened, -5 to all Perception checks (5 minutes)</v>
      </c>
      <c r="V37" t="str">
        <f t="shared" si="12"/>
        <v>DC 25 Fortitude; Onset 1 minute; Maximum Duration 1 day; Stage 1 enfeebled 1 and stupefied 1 (10 minutes); Stage 2 enfeebled 2 and stupefied 2 (1 hour); Stage 3 fatigued, enfeebled 4, and stupefied 4 (1 day)</v>
      </c>
      <c r="W37" t="str">
        <f t="shared" si="12"/>
        <v>DC 27 Fortitude; Onset 1 minute; Maximum Duration 6 minutes; Stage 1 8d6 poison damage (1 minute); Stage 2 10d6 poison damage (1 minute); Stage 3 13d6 poison damage (1 minute)</v>
      </c>
      <c r="X37" t="str">
        <f t="shared" si="12"/>
        <v>DC 26 Fortitude; Maximum Duration 6 rounds; Stage 1 5d6 poison damage (1 round); Stage 2 6d6 poison damage (1 round); Stage 3 8d6 poison damage (1 round)</v>
      </c>
      <c r="Y37" t="str">
        <f t="shared" si="12"/>
        <v>DC 28 Fortitude; Onset 10 minutes; Maximum Duration 6 minutes; Stage 1 fatigued (1 minute); Stage 2 5d6 poison damage and fatigued (1 minute); Stage 3 5d6 poison damage, fatigued, and paralyzed (1 minute)</v>
      </c>
      <c r="Z37" t="str">
        <f t="shared" si="12"/>
        <v>DC 28 Fortitude; Onset 1 minute; Maximum Duration 6 minutes; Stage 1 8d6 poison damage and clumsy 1 (1 minute); Stage 2 9d6 poison damage and clumsy 2 (1 minute); Stage 3 10d6 poison damage and clumsy 3 (1 minute)</v>
      </c>
      <c r="AA37" t="str">
        <f t="shared" si="12"/>
        <v>DC 30 Fortitude; Onset 10 minutes; Maximum Duration 6 minutes; Stage 1 12d6 poison damage (1 minute); Stage 2 16d6 poison damage (1 minute); Stage 3 20d6 poison damage (1 minute)</v>
      </c>
      <c r="AB37" t="str">
        <f t="shared" si="12"/>
        <v>DC 29 Fortitude; Maximum Duration 6 rounds; Stage 1 3d6 negative damage and 2d6 poison damage (1 round); Stage 2 3d6 negative damage, 2d6 poison damage, and enfeebled 1 (1 round); Stage 3 3d6 negative damage, 2d6 poison damage, and enfeebled 2 (1 round)</v>
      </c>
      <c r="AC37" t="str">
        <f t="shared" si="12"/>
        <v>DC 31 Fortitude; Onset 1 minute; Maximum Duration 6 rounds; Stage 1 8d6 poison damage (1 round); Stage 2 10d6 poison damage (1 round); Stage 3 15d6 poison damage (1 round)</v>
      </c>
      <c r="AD37" t="str">
        <f t="shared" si="12"/>
        <v>DC 32 Fortitude; Onset 1 hour; Maximum Duration 7 days; Stage 1 unconscious (1 day); Stage 2 unconscious (2 days); Stage 3 unconscious (3 days).</v>
      </c>
      <c r="AE37" t="str">
        <f t="shared" si="12"/>
        <v>DC 32 Fortitude; Maximum Duration 6 rounds; Stage 1 2d6 mental damage and stupefied 2 (1 round); Stage 2 3d6 mental damage and stupefied 3 (1 round); Stage 3 4d6 mental damage and stupefied 4 (1 round)</v>
      </c>
      <c r="AF37" t="str">
        <f t="shared" si="12"/>
        <v>DC 33 Fortitude; Onset 10 minutes; Maximum Duration 6 minutes; Stage 1 13d6 poison damage (1 minute); Stage 2 17d6 poison damage and sickened 2 (1 minute); Stage 3 20d6 poison damage and sickened 3 (1 minute)</v>
      </c>
      <c r="AG37" t="str">
        <f t="shared" si="12"/>
        <v>DC 32 Fortitude; Onset 1 round; Maximum Duration 6 rounds; Stage 1 slowed 1 (1 round); Stage 2 4d6 bludgeoning damage and slowed 1 (1 round); Stage 3 petrified (1 round); Stage 4 petrified permanently</v>
      </c>
      <c r="AH37" t="str">
        <f t="shared" si="12"/>
        <v>DC 32 Fortitude; Maximum Duration 6 rounds; Stage 1 5d6 poison damage and enfeebled 2 (1 round); Stage 2 6d6 poison damage and enfeebled 2 (1 round); Stage 3 8d6 poison and enfeebled 2 (1 round)</v>
      </c>
      <c r="AI37" t="str">
        <f t="shared" si="12"/>
        <v>DC 37 Fortitude; Onset 1 minute; Maximum Duration 6 rounds; Stage 1 6d6 poison damage and sickened 2 (1 round); Stage 2 7d6 poison damage and sickened 3 (1 round); Stage 3 9d6 poison damage and sickened 4 (1 round)</v>
      </c>
      <c r="AJ37" t="str">
        <f t="shared" si="12"/>
        <v>DC 35 Fortitude; Onset 1 round; Maximum Duration 6 rounds; Stage 1 stupefied 2 (1 round); Stage 2 confused and stupefied 3 (1 round); Stage 3 confused and stupefied 4 (1 round)</v>
      </c>
      <c r="AK37" t="str">
        <f t="shared" si="12"/>
        <v>DC 36 Fortitude; Onset 1 round; Maximum Duration 6 rounds; Stage 1 confused (1 round); Stage 2 confused and flat-footed (1 round); Stage 3 confused, flat-footed, and stupefied 2 (1 round)</v>
      </c>
      <c r="AL37" t="str">
        <f t="shared" si="12"/>
        <v>DC 36 Fortitude; Maximum Duration 6 rounds; Stage 1 6d6 poison damage and dazzled (1 round); Stage 2 7d6 poison damage, dazzled, and sickened 1 (1 round); Stage 3 8d6 poison damage and blinded (1 round)</v>
      </c>
      <c r="AM37" t="str">
        <f t="shared" si="12"/>
        <v>DC 36 Fortitude; Onset 1 round; Maximum Duration 6 rounds; Stage 1 7d6 poison damage and enfeebled 1 (1 round); Stage 2 8d6 poison damage and enfeebled 2 (1 round); Stage 3 10d6 poison damage and enfeebled 3 (1 round)</v>
      </c>
      <c r="AN37" t="str">
        <f t="shared" si="12"/>
        <v>DC 37 Fortitude; Onset 1d6 minutes; Maximum Duration 6 rounds; Stage 1 4d6 mental damage, quickened 1, attack nearby creatures as if confused (1 round); Stage 2 6d6 mental damage, attack nearby creatures as if confused (1 round); Stage 3 8d6 mental damage, fatigued, attack nearby creatures as if confused (1 round)</v>
      </c>
      <c r="AO37" t="str">
        <f t="shared" si="12"/>
        <v>DC 40 Fortitude; Onset30 minutes; Maximum Duration 60 minutes; Stage 1 17d6 poison damage and enfeebled 2 (10 minutes); Stage 2 21d6 poison damage and enfeebled 3 (10 minutes); Stage 3 26d6 poison damage and enfeebled 4 (10 minutes)</v>
      </c>
      <c r="AP37" t="str">
        <f t="shared" si="12"/>
        <v>DC 41 Fortitude; Onset 1 day; Stage 1 drained 1 (1 day); Stage 2 drained 1 (1 day); Stage 3 drained 2 (1 day)</v>
      </c>
      <c r="AQ37" t="str">
        <f t="shared" si="12"/>
        <v>DC 42 Fortitude; Onset 1 minute; Maximum Duration 6 rounds; Stage 1 15d6 poison damage and drained 1 (1 round); Stage 2 17d6 poison damage and drained 1 (1 round); Stage 3 20d6 poison damage and drained 2 (1 round)</v>
      </c>
      <c r="AR37" t="str">
        <f t="shared" si="12"/>
        <v>DC 42 Fortitude; Maximum Duration 6 rounds; Stage 1 8d6 poison damage and slowed 1 (1 round); Stage 2 10d6 poison damage, enfeebled 2, and slowed 1 (1 round); Stage 3 12d6 poison damage, enfeebled 3, slowed 1 (1 round)</v>
      </c>
      <c r="AS37" t="str">
        <f t="shared" si="12"/>
        <v>DC 46 Fortitude; Onset 1 minute; Maximum Duration 10 minutes; Stage 1 18d6 poison damage and paralyzed (1 round); Stage 2 25d6 poison damage and paralyzed (1 minute); Stage 3 30d6 poison damage and paralyzed (1 minute)</v>
      </c>
      <c r="AT37" t="str">
        <f t="shared" ref="E37:AT37" si="13">MID(AT$28,FIND("Saving Throw",AT$28)+13,LEN(AT$28)-FIND("Saving Throw",AT$28)-12)</f>
        <v>DC 43 Fortitude; Onset 1 hour; Maximum Duration 5 days; Stage 1 frightened 2 once every 1d4 hours, plus fatigued (1 day); Stage 2 confused for 1 minute once every 1d4 hours, plus frightened 3 and fatigued (1 day); Stage 3 frightened 3, plus confused for 1d4 minutes, once every hour, plus fatigued (1 day); Stage 4 death</v>
      </c>
    </row>
    <row r="38" spans="2:46" x14ac:dyDescent="0.25">
      <c r="B38" t="e">
        <f t="shared" ref="B38:AT38" si="14">MID(B$28,FIND("Onset",B$28)+6,LEN(B$28)-FIND("Onset",B$28)-5)</f>
        <v>#VALUE!</v>
      </c>
      <c r="C38" t="str">
        <f t="shared" si="14"/>
        <v>10 minutes; Maximum Duration 5 minutes; Stage 1 1d4 poison damage and sickened 1 (1 minute); Stage 2 1d6 poison damage and sickened 2 (1 minute); Stage 3 2d6 poison damage and sickened 3 (1 minute)</v>
      </c>
      <c r="D38" t="e">
        <f t="shared" si="14"/>
        <v>#VALUE!</v>
      </c>
      <c r="E38" t="e">
        <f t="shared" si="14"/>
        <v>#VALUE!</v>
      </c>
      <c r="F38" t="e">
        <f t="shared" si="14"/>
        <v>#VALUE!</v>
      </c>
      <c r="G38" t="str">
        <f t="shared" si="14"/>
        <v>10 minutes; Maximum Duration 30 minutes; Stage 1 dazzled (10 minutes); Stage 2 1d6 poison damage and sickened 1 (10 minutes); Stage 3 1d6 poison damage, confused, and sickened 1 (1 minute)</v>
      </c>
      <c r="H38" t="e">
        <f t="shared" si="14"/>
        <v>#VALUE!</v>
      </c>
      <c r="I38" t="str">
        <f t="shared" si="14"/>
        <v>5 minutes; Maximum Duration 30 minutes; Stage 1 stupefied 1 (10 minutes); Stage 2 stupefied 1 and confused (1 minute)</v>
      </c>
      <c r="J38" t="e">
        <f t="shared" si="14"/>
        <v>#VALUE!</v>
      </c>
      <c r="K38" t="e">
        <f t="shared" si="14"/>
        <v>#VALUE!</v>
      </c>
      <c r="L38" t="str">
        <f t="shared" si="14"/>
        <v>10 minutes; Maximum Duration 30 minutes; Stage 1 dazzled (10 minutes); Stage 2 dazzled and frightened 1 (10 minutes); Stage 3 frightened 1 and confused 1 (1 minute)</v>
      </c>
      <c r="M38" t="e">
        <f t="shared" si="14"/>
        <v>#VALUE!</v>
      </c>
      <c r="N38" t="e">
        <f t="shared" si="14"/>
        <v>#VALUE!</v>
      </c>
      <c r="O38" t="str">
        <f t="shared" si="14"/>
        <v>1 minute; Maximum Duration 6 rounds; Stage 1 1d6 poison plus enfeebled 1 (1 round); Stage 2 1d6 poison plus drained 1 (1 round); Stage 3 2d6 poison plus enfeebled 1 (1 round)</v>
      </c>
      <c r="P38" t="e">
        <f t="shared" si="14"/>
        <v>#VALUE!</v>
      </c>
      <c r="Q38" t="str">
        <f t="shared" si="14"/>
        <v>10 minutes; Maximum Duration 5 days; Stage 1 clumsy 2 (1 round); Stage 2 unconscious (1 hour); Stage 3 unconscious (1 day)</v>
      </c>
      <c r="R38" t="e">
        <f t="shared" si="14"/>
        <v>#VALUE!</v>
      </c>
      <c r="S38" t="e">
        <f t="shared" si="14"/>
        <v>#VALUE!</v>
      </c>
      <c r="T38" t="str">
        <f t="shared" si="14"/>
        <v>1 minute; Maximum Duration 6 minutes; Stage 1 clumsy 1 and -10-foot status penalty to all Speeds (1 minute); Stage 2 clumsy 2 and -20-foot status penalty to all Speeds (1 minute); Stage 3 clumsy 3, flat-footed, and -30-foot status penalty to all Speeds</v>
      </c>
      <c r="U38" t="str">
        <f t="shared" si="14"/>
        <v>10 minutes; Maximum Duration 30 minutes; Stage 1 dazzled, -3 to all Perception checks (1 minute); Stage 2 dazzled, deafened, -5 to all Perception checks (1 minute); Stage 3 blinded, deafened, -5 to all Perception checks (5 minutes)</v>
      </c>
      <c r="V38" t="str">
        <f t="shared" si="14"/>
        <v>1 minute; Maximum Duration 1 day; Stage 1 enfeebled 1 and stupefied 1 (10 minutes); Stage 2 enfeebled 2 and stupefied 2 (1 hour); Stage 3 fatigued, enfeebled 4, and stupefied 4 (1 day)</v>
      </c>
      <c r="W38" t="str">
        <f t="shared" si="14"/>
        <v>1 minute; Maximum Duration 6 minutes; Stage 1 8d6 poison damage (1 minute); Stage 2 10d6 poison damage (1 minute); Stage 3 13d6 poison damage (1 minute)</v>
      </c>
      <c r="X38" t="e">
        <f t="shared" si="14"/>
        <v>#VALUE!</v>
      </c>
      <c r="Y38" t="str">
        <f t="shared" si="14"/>
        <v>10 minutes; Maximum Duration 6 minutes; Stage 1 fatigued (1 minute); Stage 2 5d6 poison damage and fatigued (1 minute); Stage 3 5d6 poison damage, fatigued, and paralyzed (1 minute)</v>
      </c>
      <c r="Z38" t="str">
        <f t="shared" si="14"/>
        <v>1 minute; Maximum Duration 6 minutes; Stage 1 8d6 poison damage and clumsy 1 (1 minute); Stage 2 9d6 poison damage and clumsy 2 (1 minute); Stage 3 10d6 poison damage and clumsy 3 (1 minute)</v>
      </c>
      <c r="AA38" t="str">
        <f t="shared" si="14"/>
        <v>10 minutes; Maximum Duration 6 minutes; Stage 1 12d6 poison damage (1 minute); Stage 2 16d6 poison damage (1 minute); Stage 3 20d6 poison damage (1 minute)</v>
      </c>
      <c r="AB38" t="e">
        <f t="shared" si="14"/>
        <v>#VALUE!</v>
      </c>
      <c r="AC38" t="str">
        <f t="shared" si="14"/>
        <v>1 minute; Maximum Duration 6 rounds; Stage 1 8d6 poison damage (1 round); Stage 2 10d6 poison damage (1 round); Stage 3 15d6 poison damage (1 round)</v>
      </c>
      <c r="AD38" t="str">
        <f t="shared" si="14"/>
        <v>1 hour; Maximum Duration 7 days; Stage 1 unconscious (1 day); Stage 2 unconscious (2 days); Stage 3 unconscious (3 days).</v>
      </c>
      <c r="AE38" t="e">
        <f t="shared" si="14"/>
        <v>#VALUE!</v>
      </c>
      <c r="AF38" t="str">
        <f t="shared" si="14"/>
        <v>10 minutes; Maximum Duration 6 minutes; Stage 1 13d6 poison damage (1 minute); Stage 2 17d6 poison damage and sickened 2 (1 minute); Stage 3 20d6 poison damage and sickened 3 (1 minute)</v>
      </c>
      <c r="AG38" t="str">
        <f t="shared" si="14"/>
        <v>1 round; Maximum Duration 6 rounds; Stage 1 slowed 1 (1 round); Stage 2 4d6 bludgeoning damage and slowed 1 (1 round); Stage 3 petrified (1 round); Stage 4 petrified permanently</v>
      </c>
      <c r="AH38" t="e">
        <f t="shared" si="14"/>
        <v>#VALUE!</v>
      </c>
      <c r="AI38" t="str">
        <f t="shared" si="14"/>
        <v>1 minute; Maximum Duration 6 rounds; Stage 1 6d6 poison damage and sickened 2 (1 round); Stage 2 7d6 poison damage and sickened 3 (1 round); Stage 3 9d6 poison damage and sickened 4 (1 round)</v>
      </c>
      <c r="AJ38" t="str">
        <f t="shared" si="14"/>
        <v>1 round; Maximum Duration 6 rounds; Stage 1 stupefied 2 (1 round); Stage 2 confused and stupefied 3 (1 round); Stage 3 confused and stupefied 4 (1 round)</v>
      </c>
      <c r="AK38" t="str">
        <f t="shared" si="14"/>
        <v>1 round; Maximum Duration 6 rounds; Stage 1 confused (1 round); Stage 2 confused and flat-footed (1 round); Stage 3 confused, flat-footed, and stupefied 2 (1 round)</v>
      </c>
      <c r="AL38" t="e">
        <f t="shared" si="14"/>
        <v>#VALUE!</v>
      </c>
      <c r="AM38" t="str">
        <f t="shared" si="14"/>
        <v>1 round; Maximum Duration 6 rounds; Stage 1 7d6 poison damage and enfeebled 1 (1 round); Stage 2 8d6 poison damage and enfeebled 2 (1 round); Stage 3 10d6 poison damage and enfeebled 3 (1 round)</v>
      </c>
      <c r="AN38" t="str">
        <f t="shared" si="14"/>
        <v>1d6 minutes; Maximum Duration 6 rounds; Stage 1 4d6 mental damage, quickened 1, attack nearby creatures as if confused (1 round); Stage 2 6d6 mental damage, attack nearby creatures as if confused (1 round); Stage 3 8d6 mental damage, fatigued, attack nearby creatures as if confused (1 round)</v>
      </c>
      <c r="AO38" t="str">
        <f t="shared" si="14"/>
        <v>0 minutes; Maximum Duration 60 minutes; Stage 1 17d6 poison damage and enfeebled 2 (10 minutes); Stage 2 21d6 poison damage and enfeebled 3 (10 minutes); Stage 3 26d6 poison damage and enfeebled 4 (10 minutes)</v>
      </c>
      <c r="AP38" t="str">
        <f t="shared" si="14"/>
        <v>1 day; Stage 1 drained 1 (1 day); Stage 2 drained 1 (1 day); Stage 3 drained 2 (1 day)</v>
      </c>
      <c r="AQ38" t="str">
        <f t="shared" si="14"/>
        <v>1 minute; Maximum Duration 6 rounds; Stage 1 15d6 poison damage and drained 1 (1 round); Stage 2 17d6 poison damage and drained 1 (1 round); Stage 3 20d6 poison damage and drained 2 (1 round)</v>
      </c>
      <c r="AR38" t="e">
        <f t="shared" si="14"/>
        <v>#VALUE!</v>
      </c>
      <c r="AS38" t="str">
        <f t="shared" si="14"/>
        <v>1 minute; Maximum Duration 10 minutes; Stage 1 18d6 poison damage and paralyzed (1 round); Stage 2 25d6 poison damage and paralyzed (1 minute); Stage 3 30d6 poison damage and paralyzed (1 minute)</v>
      </c>
      <c r="AT38" t="str">
        <f t="shared" ref="E38:AT38" si="15">MID(AT$28,FIND("Onset",AT$28)+6,LEN(AT$28)-FIND("Onset",AT$28)-5)</f>
        <v>1 hour; Maximum Duration 5 days; Stage 1 frightened 2 once every 1d4 hours, plus fatigued (1 day); Stage 2 confused for 1 minute once every 1d4 hours, plus frightened 3 and fatigued (1 day); Stage 3 frightened 3, plus confused for 1d4 minutes, once every hour, plus fatigued (1 day); Stage 4 death</v>
      </c>
    </row>
    <row r="39" spans="2:46" x14ac:dyDescent="0.25">
      <c r="B39" t="e">
        <f t="shared" ref="B39:AT39" si="16">MID(B$28,FIND("Maximum Duration",B$28)+17,LEN(B$28)-FIND("Maximum Duration",B$28)-16)</f>
        <v>#VALUE!</v>
      </c>
      <c r="C39" t="str">
        <f t="shared" si="16"/>
        <v>5 minutes; Stage 1 1d4 poison damage and sickened 1 (1 minute); Stage 2 1d6 poison damage and sickened 2 (1 minute); Stage 3 2d6 poison damage and sickened 3 (1 minute)</v>
      </c>
      <c r="D39" t="str">
        <f t="shared" si="16"/>
        <v>6 rounds; Stage 1 1d4 poison damage (1 round); Stage 2 1d6 poison damage and enfeebled 1 (1 round)</v>
      </c>
      <c r="E39" t="str">
        <f t="shared" si="16"/>
        <v>6 rounds; Stage 1 1d6 poison damage (1 round); Stage 2 1d8 poison damage and flat-footed (1 round); Stage 3 1d12 poison damage, clumsy 1, and flat-footed (1 round)</v>
      </c>
      <c r="F39" t="str">
        <f t="shared" si="16"/>
        <v>6 rounds; Stage 1 1d6 poison and enfeebled 1 (1 round); Stage 2 As stage 1; Stage 3 1d6 poison, and enfeebled 2 (1 round)</v>
      </c>
      <c r="G39" t="str">
        <f t="shared" si="16"/>
        <v>30 minutes; Stage 1 dazzled (10 minutes); Stage 2 1d6 poison damage and sickened 1 (10 minutes); Stage 3 1d6 poison damage, confused, and sickened 1 (1 minute)</v>
      </c>
      <c r="H39" t="str">
        <f t="shared" si="16"/>
        <v>3 rounds; Stage 1 1d8 poison damage (1 round); Stage 2 1d10 poison damage (1 round); Stage 3 2d6 poison damage (1 round)</v>
      </c>
      <c r="I39" t="str">
        <f t="shared" si="16"/>
        <v>30 minutes; Stage 1 stupefied 1 (10 minutes); Stage 2 stupefied 1 and confused (1 minute)</v>
      </c>
      <c r="J39" t="str">
        <f t="shared" si="16"/>
        <v>4 hours; Stage 1 slowed 1 (1 round); Stage 2 slowed 1 (1 minute); Stage 3 unconscious with no Perception check to wake up (1 round); Stage 4 unconscious with no Perception check to wake up (1d4 hours).</v>
      </c>
      <c r="K39" t="str">
        <f t="shared" si="16"/>
        <v>2 rounds; Stage 1 fascinated by the poison cloud (1 round); Stage 2 fascinated by the poison cloud, and can use no actions but to move closer to the cloud's point of origin (1 round)</v>
      </c>
      <c r="L39" t="str">
        <f t="shared" si="16"/>
        <v>30 minutes; Stage 1 dazzled (10 minutes); Stage 2 dazzled and frightened 1 (10 minutes); Stage 3 frightened 1 and confused 1 (1 minute)</v>
      </c>
      <c r="M39" t="str">
        <f t="shared" si="16"/>
        <v>4 rounds; Stage 1 1d10 poison damage (1 round); Stage 2 1d12 poison damage (1 round); Stage 3 2d10 poison damage (1 round)</v>
      </c>
      <c r="N39" t="str">
        <f t="shared" si="16"/>
        <v>4 rounds; Stage 1 1d10 poison damage (1 round); Stage 2 1d12 poison damage and stupefied 1 (1 round); Stage 3 2d6 poison damage and stupefied 2 (1 round)</v>
      </c>
      <c r="O39" t="str">
        <f t="shared" si="16"/>
        <v>6 rounds; Stage 1 1d6 poison plus enfeebled 1 (1 round); Stage 2 1d6 poison plus drained 1 (1 round); Stage 3 2d6 poison plus enfeebled 1 (1 round)</v>
      </c>
      <c r="P39" t="str">
        <f t="shared" si="16"/>
        <v>6 rounds; Stage 1 1d10 poison damage and flat-footed (1 round); Stage 2 1d12 poison damage, clumsy 1, and flat-footed (1 round); Stage 3 2d6 poison damage, clumsy 2, and flat-footed (1 round)</v>
      </c>
      <c r="Q39" t="str">
        <f t="shared" si="16"/>
        <v>5 days; Stage 1 clumsy 2 (1 round); Stage 2 unconscious (1 hour); Stage 3 unconscious (1 day)</v>
      </c>
      <c r="R39" t="str">
        <f t="shared" si="16"/>
        <v>6 rounds; Stage 1 1d10 poison damage and enfeebled 1 (1 round); Stage 2 2d10 poison damage and enfeebled 1 (1 round); Stage 3 2d10 poison damage and enfeebled 2 (1 round)</v>
      </c>
      <c r="S39" t="str">
        <f t="shared" si="16"/>
        <v>6 rounds; Stage 1 2d6 poison damage and clumsy 1 (1 round); Stage 2 3d6 poison damage and clumsy 2 (1 round); Stage 3 4d6 poison and clumsy 2 (1 round)</v>
      </c>
      <c r="T39" t="str">
        <f t="shared" si="16"/>
        <v>6 minutes; Stage 1 clumsy 1 and -10-foot status penalty to all Speeds (1 minute); Stage 2 clumsy 2 and -20-foot status penalty to all Speeds (1 minute); Stage 3 clumsy 3, flat-footed, and -30-foot status penalty to all Speeds</v>
      </c>
      <c r="U39" t="str">
        <f t="shared" si="16"/>
        <v>30 minutes; Stage 1 dazzled, -3 to all Perception checks (1 minute); Stage 2 dazzled, deafened, -5 to all Perception checks (1 minute); Stage 3 blinded, deafened, -5 to all Perception checks (5 minutes)</v>
      </c>
      <c r="V39" t="str">
        <f t="shared" si="16"/>
        <v>1 day; Stage 1 enfeebled 1 and stupefied 1 (10 minutes); Stage 2 enfeebled 2 and stupefied 2 (1 hour); Stage 3 fatigued, enfeebled 4, and stupefied 4 (1 day)</v>
      </c>
      <c r="W39" t="str">
        <f t="shared" si="16"/>
        <v>6 minutes; Stage 1 8d6 poison damage (1 minute); Stage 2 10d6 poison damage (1 minute); Stage 3 13d6 poison damage (1 minute)</v>
      </c>
      <c r="X39" t="str">
        <f t="shared" si="16"/>
        <v>6 rounds; Stage 1 5d6 poison damage (1 round); Stage 2 6d6 poison damage (1 round); Stage 3 8d6 poison damage (1 round)</v>
      </c>
      <c r="Y39" t="str">
        <f t="shared" si="16"/>
        <v>6 minutes; Stage 1 fatigued (1 minute); Stage 2 5d6 poison damage and fatigued (1 minute); Stage 3 5d6 poison damage, fatigued, and paralyzed (1 minute)</v>
      </c>
      <c r="Z39" t="str">
        <f t="shared" si="16"/>
        <v>6 minutes; Stage 1 8d6 poison damage and clumsy 1 (1 minute); Stage 2 9d6 poison damage and clumsy 2 (1 minute); Stage 3 10d6 poison damage and clumsy 3 (1 minute)</v>
      </c>
      <c r="AA39" t="str">
        <f t="shared" si="16"/>
        <v>6 minutes; Stage 1 12d6 poison damage (1 minute); Stage 2 16d6 poison damage (1 minute); Stage 3 20d6 poison damage (1 minute)</v>
      </c>
      <c r="AB39" t="str">
        <f t="shared" si="16"/>
        <v>6 rounds; Stage 1 3d6 negative damage and 2d6 poison damage (1 round); Stage 2 3d6 negative damage, 2d6 poison damage, and enfeebled 1 (1 round); Stage 3 3d6 negative damage, 2d6 poison damage, and enfeebled 2 (1 round)</v>
      </c>
      <c r="AC39" t="str">
        <f t="shared" si="16"/>
        <v>6 rounds; Stage 1 8d6 poison damage (1 round); Stage 2 10d6 poison damage (1 round); Stage 3 15d6 poison damage (1 round)</v>
      </c>
      <c r="AD39" t="str">
        <f t="shared" si="16"/>
        <v>7 days; Stage 1 unconscious (1 day); Stage 2 unconscious (2 days); Stage 3 unconscious (3 days).</v>
      </c>
      <c r="AE39" t="str">
        <f t="shared" si="16"/>
        <v>6 rounds; Stage 1 2d6 mental damage and stupefied 2 (1 round); Stage 2 3d6 mental damage and stupefied 3 (1 round); Stage 3 4d6 mental damage and stupefied 4 (1 round)</v>
      </c>
      <c r="AF39" t="str">
        <f t="shared" si="16"/>
        <v>6 minutes; Stage 1 13d6 poison damage (1 minute); Stage 2 17d6 poison damage and sickened 2 (1 minute); Stage 3 20d6 poison damage and sickened 3 (1 minute)</v>
      </c>
      <c r="AG39" t="str">
        <f t="shared" si="16"/>
        <v>6 rounds; Stage 1 slowed 1 (1 round); Stage 2 4d6 bludgeoning damage and slowed 1 (1 round); Stage 3 petrified (1 round); Stage 4 petrified permanently</v>
      </c>
      <c r="AH39" t="str">
        <f t="shared" si="16"/>
        <v>6 rounds; Stage 1 5d6 poison damage and enfeebled 2 (1 round); Stage 2 6d6 poison damage and enfeebled 2 (1 round); Stage 3 8d6 poison and enfeebled 2 (1 round)</v>
      </c>
      <c r="AI39" t="str">
        <f t="shared" si="16"/>
        <v>6 rounds; Stage 1 6d6 poison damage and sickened 2 (1 round); Stage 2 7d6 poison damage and sickened 3 (1 round); Stage 3 9d6 poison damage and sickened 4 (1 round)</v>
      </c>
      <c r="AJ39" t="str">
        <f t="shared" si="16"/>
        <v>6 rounds; Stage 1 stupefied 2 (1 round); Stage 2 confused and stupefied 3 (1 round); Stage 3 confused and stupefied 4 (1 round)</v>
      </c>
      <c r="AK39" t="str">
        <f t="shared" si="16"/>
        <v>6 rounds; Stage 1 confused (1 round); Stage 2 confused and flat-footed (1 round); Stage 3 confused, flat-footed, and stupefied 2 (1 round)</v>
      </c>
      <c r="AL39" t="str">
        <f t="shared" si="16"/>
        <v>6 rounds; Stage 1 6d6 poison damage and dazzled (1 round); Stage 2 7d6 poison damage, dazzled, and sickened 1 (1 round); Stage 3 8d6 poison damage and blinded (1 round)</v>
      </c>
      <c r="AM39" t="str">
        <f t="shared" si="16"/>
        <v>6 rounds; Stage 1 7d6 poison damage and enfeebled 1 (1 round); Stage 2 8d6 poison damage and enfeebled 2 (1 round); Stage 3 10d6 poison damage and enfeebled 3 (1 round)</v>
      </c>
      <c r="AN39" t="str">
        <f t="shared" si="16"/>
        <v>6 rounds; Stage 1 4d6 mental damage, quickened 1, attack nearby creatures as if confused (1 round); Stage 2 6d6 mental damage, attack nearby creatures as if confused (1 round); Stage 3 8d6 mental damage, fatigued, attack nearby creatures as if confused (1 round)</v>
      </c>
      <c r="AO39" t="str">
        <f t="shared" si="16"/>
        <v>60 minutes; Stage 1 17d6 poison damage and enfeebled 2 (10 minutes); Stage 2 21d6 poison damage and enfeebled 3 (10 minutes); Stage 3 26d6 poison damage and enfeebled 4 (10 minutes)</v>
      </c>
      <c r="AP39" t="e">
        <f t="shared" si="16"/>
        <v>#VALUE!</v>
      </c>
      <c r="AQ39" t="str">
        <f t="shared" si="16"/>
        <v>6 rounds; Stage 1 15d6 poison damage and drained 1 (1 round); Stage 2 17d6 poison damage and drained 1 (1 round); Stage 3 20d6 poison damage and drained 2 (1 round)</v>
      </c>
      <c r="AR39" t="str">
        <f t="shared" si="16"/>
        <v>6 rounds; Stage 1 8d6 poison damage and slowed 1 (1 round); Stage 2 10d6 poison damage, enfeebled 2, and slowed 1 (1 round); Stage 3 12d6 poison damage, enfeebled 3, slowed 1 (1 round)</v>
      </c>
      <c r="AS39" t="str">
        <f t="shared" si="16"/>
        <v>10 minutes; Stage 1 18d6 poison damage and paralyzed (1 round); Stage 2 25d6 poison damage and paralyzed (1 minute); Stage 3 30d6 poison damage and paralyzed (1 minute)</v>
      </c>
      <c r="AT39" t="str">
        <f t="shared" ref="E39:AT39" si="17">MID(AT$28,FIND("Maximum Duration",AT$28)+17,LEN(AT$28)-FIND("Maximum Duration",AT$28)-16)</f>
        <v>5 days; Stage 1 frightened 2 once every 1d4 hours, plus fatigued (1 day); Stage 2 confused for 1 minute once every 1d4 hours, plus frightened 3 and fatigued (1 day); Stage 3 frightened 3, plus confused for 1d4 minutes, once every hour, plus fatigued (1 day); Stage 4 death</v>
      </c>
    </row>
    <row r="40" spans="2:46" x14ac:dyDescent="0.25">
      <c r="B40" t="e">
        <f t="shared" ref="B40:AT40" si="18">MID(B$28,FIND("Stage 1",B$28)+8,LEN(B$28)-FIND("Stage 1",B$28)-7)</f>
        <v>#VALUE!</v>
      </c>
      <c r="C40" t="str">
        <f t="shared" si="18"/>
        <v>1d4 poison damage and sickened 1 (1 minute); Stage 2 1d6 poison damage and sickened 2 (1 minute); Stage 3 2d6 poison damage and sickened 3 (1 minute)</v>
      </c>
      <c r="D40" t="str">
        <f t="shared" si="18"/>
        <v>1d4 poison damage (1 round); Stage 2 1d6 poison damage and enfeebled 1 (1 round)</v>
      </c>
      <c r="E40" t="str">
        <f t="shared" si="18"/>
        <v>1d6 poison damage (1 round); Stage 2 1d8 poison damage and flat-footed (1 round); Stage 3 1d12 poison damage, clumsy 1, and flat-footed (1 round)</v>
      </c>
      <c r="F40" t="str">
        <f t="shared" si="18"/>
        <v>1d6 poison and enfeebled 1 (1 round); Stage 2 As stage 1; Stage 3 1d6 poison, and enfeebled 2 (1 round)</v>
      </c>
      <c r="G40" t="str">
        <f t="shared" si="18"/>
        <v>dazzled (10 minutes); Stage 2 1d6 poison damage and sickened 1 (10 minutes); Stage 3 1d6 poison damage, confused, and sickened 1 (1 minute)</v>
      </c>
      <c r="H40" t="str">
        <f t="shared" si="18"/>
        <v>1d8 poison damage (1 round); Stage 2 1d10 poison damage (1 round); Stage 3 2d6 poison damage (1 round)</v>
      </c>
      <c r="I40" t="str">
        <f t="shared" si="18"/>
        <v>stupefied 1 (10 minutes); Stage 2 stupefied 1 and confused (1 minute)</v>
      </c>
      <c r="J40" t="str">
        <f t="shared" si="18"/>
        <v>slowed 1 (1 round); Stage 2 slowed 1 (1 minute); Stage 3 unconscious with no Perception check to wake up (1 round); Stage 4 unconscious with no Perception check to wake up (1d4 hours).</v>
      </c>
      <c r="K40" t="str">
        <f t="shared" si="18"/>
        <v>fascinated by the poison cloud (1 round); Stage 2 fascinated by the poison cloud, and can use no actions but to move closer to the cloud's point of origin (1 round)</v>
      </c>
      <c r="L40" t="str">
        <f t="shared" si="18"/>
        <v>dazzled (10 minutes); Stage 2 dazzled and frightened 1 (10 minutes); Stage 3 frightened 1 and confused 1 (1 minute)</v>
      </c>
      <c r="M40" t="str">
        <f t="shared" si="18"/>
        <v>1d10 poison damage (1 round); Stage 2 1d12 poison damage (1 round); Stage 3 2d10 poison damage (1 round)</v>
      </c>
      <c r="N40" t="str">
        <f t="shared" si="18"/>
        <v>1d10 poison damage (1 round); Stage 2 1d12 poison damage and stupefied 1 (1 round); Stage 3 2d6 poison damage and stupefied 2 (1 round)</v>
      </c>
      <c r="O40" t="str">
        <f t="shared" si="18"/>
        <v>1d6 poison plus enfeebled 1 (1 round); Stage 2 1d6 poison plus drained 1 (1 round); Stage 3 2d6 poison plus enfeebled 1 (1 round)</v>
      </c>
      <c r="P40" t="str">
        <f t="shared" si="18"/>
        <v>1d10 poison damage and flat-footed (1 round); Stage 2 1d12 poison damage, clumsy 1, and flat-footed (1 round); Stage 3 2d6 poison damage, clumsy 2, and flat-footed (1 round)</v>
      </c>
      <c r="Q40" t="str">
        <f t="shared" si="18"/>
        <v>clumsy 2 (1 round); Stage 2 unconscious (1 hour); Stage 3 unconscious (1 day)</v>
      </c>
      <c r="R40" t="str">
        <f t="shared" si="18"/>
        <v>1d10 poison damage and enfeebled 1 (1 round); Stage 2 2d10 poison damage and enfeebled 1 (1 round); Stage 3 2d10 poison damage and enfeebled 2 (1 round)</v>
      </c>
      <c r="S40" t="str">
        <f t="shared" si="18"/>
        <v>2d6 poison damage and clumsy 1 (1 round); Stage 2 3d6 poison damage and clumsy 2 (1 round); Stage 3 4d6 poison and clumsy 2 (1 round)</v>
      </c>
      <c r="T40" t="str">
        <f t="shared" si="18"/>
        <v>clumsy 1 and -10-foot status penalty to all Speeds (1 minute); Stage 2 clumsy 2 and -20-foot status penalty to all Speeds (1 minute); Stage 3 clumsy 3, flat-footed, and -30-foot status penalty to all Speeds</v>
      </c>
      <c r="U40" t="str">
        <f t="shared" si="18"/>
        <v>dazzled, -3 to all Perception checks (1 minute); Stage 2 dazzled, deafened, -5 to all Perception checks (1 minute); Stage 3 blinded, deafened, -5 to all Perception checks (5 minutes)</v>
      </c>
      <c r="V40" t="str">
        <f t="shared" si="18"/>
        <v>enfeebled 1 and stupefied 1 (10 minutes); Stage 2 enfeebled 2 and stupefied 2 (1 hour); Stage 3 fatigued, enfeebled 4, and stupefied 4 (1 day)</v>
      </c>
      <c r="W40" t="str">
        <f t="shared" si="18"/>
        <v>8d6 poison damage (1 minute); Stage 2 10d6 poison damage (1 minute); Stage 3 13d6 poison damage (1 minute)</v>
      </c>
      <c r="X40" t="str">
        <f t="shared" si="18"/>
        <v>5d6 poison damage (1 round); Stage 2 6d6 poison damage (1 round); Stage 3 8d6 poison damage (1 round)</v>
      </c>
      <c r="Y40" t="str">
        <f t="shared" si="18"/>
        <v>fatigued (1 minute); Stage 2 5d6 poison damage and fatigued (1 minute); Stage 3 5d6 poison damage, fatigued, and paralyzed (1 minute)</v>
      </c>
      <c r="Z40" t="str">
        <f t="shared" si="18"/>
        <v>8d6 poison damage and clumsy 1 (1 minute); Stage 2 9d6 poison damage and clumsy 2 (1 minute); Stage 3 10d6 poison damage and clumsy 3 (1 minute)</v>
      </c>
      <c r="AA40" t="str">
        <f t="shared" si="18"/>
        <v>12d6 poison damage (1 minute); Stage 2 16d6 poison damage (1 minute); Stage 3 20d6 poison damage (1 minute)</v>
      </c>
      <c r="AB40" t="str">
        <f t="shared" si="18"/>
        <v>3d6 negative damage and 2d6 poison damage (1 round); Stage 2 3d6 negative damage, 2d6 poison damage, and enfeebled 1 (1 round); Stage 3 3d6 negative damage, 2d6 poison damage, and enfeebled 2 (1 round)</v>
      </c>
      <c r="AC40" t="str">
        <f t="shared" si="18"/>
        <v>8d6 poison damage (1 round); Stage 2 10d6 poison damage (1 round); Stage 3 15d6 poison damage (1 round)</v>
      </c>
      <c r="AD40" t="str">
        <f t="shared" si="18"/>
        <v>unconscious (1 day); Stage 2 unconscious (2 days); Stage 3 unconscious (3 days).</v>
      </c>
      <c r="AE40" t="str">
        <f t="shared" si="18"/>
        <v>2d6 mental damage and stupefied 2 (1 round); Stage 2 3d6 mental damage and stupefied 3 (1 round); Stage 3 4d6 mental damage and stupefied 4 (1 round)</v>
      </c>
      <c r="AF40" t="str">
        <f t="shared" si="18"/>
        <v>13d6 poison damage (1 minute); Stage 2 17d6 poison damage and sickened 2 (1 minute); Stage 3 20d6 poison damage and sickened 3 (1 minute)</v>
      </c>
      <c r="AG40" t="str">
        <f t="shared" si="18"/>
        <v>slowed 1 (1 round); Stage 2 4d6 bludgeoning damage and slowed 1 (1 round); Stage 3 petrified (1 round); Stage 4 petrified permanently</v>
      </c>
      <c r="AH40" t="str">
        <f t="shared" si="18"/>
        <v>5d6 poison damage and enfeebled 2 (1 round); Stage 2 6d6 poison damage and enfeebled 2 (1 round); Stage 3 8d6 poison and enfeebled 2 (1 round)</v>
      </c>
      <c r="AI40" t="str">
        <f t="shared" si="18"/>
        <v>6d6 poison damage and sickened 2 (1 round); Stage 2 7d6 poison damage and sickened 3 (1 round); Stage 3 9d6 poison damage and sickened 4 (1 round)</v>
      </c>
      <c r="AJ40" t="str">
        <f t="shared" si="18"/>
        <v>stupefied 2 (1 round); Stage 2 confused and stupefied 3 (1 round); Stage 3 confused and stupefied 4 (1 round)</v>
      </c>
      <c r="AK40" t="str">
        <f t="shared" si="18"/>
        <v>confused (1 round); Stage 2 confused and flat-footed (1 round); Stage 3 confused, flat-footed, and stupefied 2 (1 round)</v>
      </c>
      <c r="AL40" t="str">
        <f t="shared" si="18"/>
        <v>6d6 poison damage and dazzled (1 round); Stage 2 7d6 poison damage, dazzled, and sickened 1 (1 round); Stage 3 8d6 poison damage and blinded (1 round)</v>
      </c>
      <c r="AM40" t="str">
        <f t="shared" si="18"/>
        <v>7d6 poison damage and enfeebled 1 (1 round); Stage 2 8d6 poison damage and enfeebled 2 (1 round); Stage 3 10d6 poison damage and enfeebled 3 (1 round)</v>
      </c>
      <c r="AN40" t="str">
        <f t="shared" si="18"/>
        <v>4d6 mental damage, quickened 1, attack nearby creatures as if confused (1 round); Stage 2 6d6 mental damage, attack nearby creatures as if confused (1 round); Stage 3 8d6 mental damage, fatigued, attack nearby creatures as if confused (1 round)</v>
      </c>
      <c r="AO40" t="str">
        <f t="shared" si="18"/>
        <v>17d6 poison damage and enfeebled 2 (10 minutes); Stage 2 21d6 poison damage and enfeebled 3 (10 minutes); Stage 3 26d6 poison damage and enfeebled 4 (10 minutes)</v>
      </c>
      <c r="AP40" t="str">
        <f t="shared" si="18"/>
        <v>drained 1 (1 day); Stage 2 drained 1 (1 day); Stage 3 drained 2 (1 day)</v>
      </c>
      <c r="AQ40" t="str">
        <f t="shared" si="18"/>
        <v>15d6 poison damage and drained 1 (1 round); Stage 2 17d6 poison damage and drained 1 (1 round); Stage 3 20d6 poison damage and drained 2 (1 round)</v>
      </c>
      <c r="AR40" t="str">
        <f t="shared" si="18"/>
        <v>8d6 poison damage and slowed 1 (1 round); Stage 2 10d6 poison damage, enfeebled 2, and slowed 1 (1 round); Stage 3 12d6 poison damage, enfeebled 3, slowed 1 (1 round)</v>
      </c>
      <c r="AS40" t="str">
        <f t="shared" si="18"/>
        <v>18d6 poison damage and paralyzed (1 round); Stage 2 25d6 poison damage and paralyzed (1 minute); Stage 3 30d6 poison damage and paralyzed (1 minute)</v>
      </c>
      <c r="AT40" t="str">
        <f t="shared" ref="E40:AT40" si="19">MID(AT$28,FIND("Stage 1",AT$28)+8,LEN(AT$28)-FIND("Stage 1",AT$28)-7)</f>
        <v>frightened 2 once every 1d4 hours, plus fatigued (1 day); Stage 2 confused for 1 minute once every 1d4 hours, plus frightened 3 and fatigued (1 day); Stage 3 frightened 3, plus confused for 1d4 minutes, once every hour, plus fatigued (1 day); Stage 4 death</v>
      </c>
    </row>
    <row r="41" spans="2:46" x14ac:dyDescent="0.25">
      <c r="B41" t="e">
        <f t="shared" ref="B41:AT41" si="20">MID(B$28,FIND("Stage 2",B$28)+8,LEN(B$28)-FIND("Stage 2",B$28)-7)</f>
        <v>#VALUE!</v>
      </c>
      <c r="C41" t="str">
        <f t="shared" si="20"/>
        <v>1d6 poison damage and sickened 2 (1 minute); Stage 3 2d6 poison damage and sickened 3 (1 minute)</v>
      </c>
      <c r="D41" t="str">
        <f t="shared" si="20"/>
        <v>1d6 poison damage and enfeebled 1 (1 round)</v>
      </c>
      <c r="E41" t="str">
        <f t="shared" si="20"/>
        <v>1d8 poison damage and flat-footed (1 round); Stage 3 1d12 poison damage, clumsy 1, and flat-footed (1 round)</v>
      </c>
      <c r="F41" t="str">
        <f t="shared" si="20"/>
        <v>As stage 1; Stage 3 1d6 poison, and enfeebled 2 (1 round)</v>
      </c>
      <c r="G41" t="str">
        <f t="shared" si="20"/>
        <v>1d6 poison damage and sickened 1 (10 minutes); Stage 3 1d6 poison damage, confused, and sickened 1 (1 minute)</v>
      </c>
      <c r="H41" t="str">
        <f t="shared" si="20"/>
        <v>1d10 poison damage (1 round); Stage 3 2d6 poison damage (1 round)</v>
      </c>
      <c r="I41" t="str">
        <f t="shared" si="20"/>
        <v>stupefied 1 and confused (1 minute)</v>
      </c>
      <c r="J41" t="str">
        <f t="shared" si="20"/>
        <v>slowed 1 (1 minute); Stage 3 unconscious with no Perception check to wake up (1 round); Stage 4 unconscious with no Perception check to wake up (1d4 hours).</v>
      </c>
      <c r="K41" t="str">
        <f t="shared" si="20"/>
        <v>fascinated by the poison cloud, and can use no actions but to move closer to the cloud's point of origin (1 round)</v>
      </c>
      <c r="L41" t="str">
        <f t="shared" si="20"/>
        <v>dazzled and frightened 1 (10 minutes); Stage 3 frightened 1 and confused 1 (1 minute)</v>
      </c>
      <c r="M41" t="str">
        <f t="shared" si="20"/>
        <v>1d12 poison damage (1 round); Stage 3 2d10 poison damage (1 round)</v>
      </c>
      <c r="N41" t="str">
        <f t="shared" si="20"/>
        <v>1d12 poison damage and stupefied 1 (1 round); Stage 3 2d6 poison damage and stupefied 2 (1 round)</v>
      </c>
      <c r="O41" t="str">
        <f t="shared" si="20"/>
        <v>1d6 poison plus drained 1 (1 round); Stage 3 2d6 poison plus enfeebled 1 (1 round)</v>
      </c>
      <c r="P41" t="str">
        <f t="shared" si="20"/>
        <v>1d12 poison damage, clumsy 1, and flat-footed (1 round); Stage 3 2d6 poison damage, clumsy 2, and flat-footed (1 round)</v>
      </c>
      <c r="Q41" t="str">
        <f t="shared" si="20"/>
        <v>unconscious (1 hour); Stage 3 unconscious (1 day)</v>
      </c>
      <c r="R41" t="str">
        <f t="shared" si="20"/>
        <v>2d10 poison damage and enfeebled 1 (1 round); Stage 3 2d10 poison damage and enfeebled 2 (1 round)</v>
      </c>
      <c r="S41" t="str">
        <f t="shared" si="20"/>
        <v>3d6 poison damage and clumsy 2 (1 round); Stage 3 4d6 poison and clumsy 2 (1 round)</v>
      </c>
      <c r="T41" t="str">
        <f t="shared" si="20"/>
        <v>clumsy 2 and -20-foot status penalty to all Speeds (1 minute); Stage 3 clumsy 3, flat-footed, and -30-foot status penalty to all Speeds</v>
      </c>
      <c r="U41" t="str">
        <f t="shared" si="20"/>
        <v>dazzled, deafened, -5 to all Perception checks (1 minute); Stage 3 blinded, deafened, -5 to all Perception checks (5 minutes)</v>
      </c>
      <c r="V41" t="str">
        <f t="shared" si="20"/>
        <v>enfeebled 2 and stupefied 2 (1 hour); Stage 3 fatigued, enfeebled 4, and stupefied 4 (1 day)</v>
      </c>
      <c r="W41" t="str">
        <f t="shared" si="20"/>
        <v>10d6 poison damage (1 minute); Stage 3 13d6 poison damage (1 minute)</v>
      </c>
      <c r="X41" t="str">
        <f t="shared" si="20"/>
        <v>6d6 poison damage (1 round); Stage 3 8d6 poison damage (1 round)</v>
      </c>
      <c r="Y41" t="str">
        <f t="shared" si="20"/>
        <v>5d6 poison damage and fatigued (1 minute); Stage 3 5d6 poison damage, fatigued, and paralyzed (1 minute)</v>
      </c>
      <c r="Z41" t="str">
        <f t="shared" si="20"/>
        <v>9d6 poison damage and clumsy 2 (1 minute); Stage 3 10d6 poison damage and clumsy 3 (1 minute)</v>
      </c>
      <c r="AA41" t="str">
        <f t="shared" si="20"/>
        <v>16d6 poison damage (1 minute); Stage 3 20d6 poison damage (1 minute)</v>
      </c>
      <c r="AB41" t="str">
        <f t="shared" si="20"/>
        <v>3d6 negative damage, 2d6 poison damage, and enfeebled 1 (1 round); Stage 3 3d6 negative damage, 2d6 poison damage, and enfeebled 2 (1 round)</v>
      </c>
      <c r="AC41" t="str">
        <f t="shared" si="20"/>
        <v>10d6 poison damage (1 round); Stage 3 15d6 poison damage (1 round)</v>
      </c>
      <c r="AD41" t="str">
        <f t="shared" si="20"/>
        <v>unconscious (2 days); Stage 3 unconscious (3 days).</v>
      </c>
      <c r="AE41" t="str">
        <f t="shared" si="20"/>
        <v>3d6 mental damage and stupefied 3 (1 round); Stage 3 4d6 mental damage and stupefied 4 (1 round)</v>
      </c>
      <c r="AF41" t="str">
        <f t="shared" si="20"/>
        <v>17d6 poison damage and sickened 2 (1 minute); Stage 3 20d6 poison damage and sickened 3 (1 minute)</v>
      </c>
      <c r="AG41" t="str">
        <f t="shared" si="20"/>
        <v>4d6 bludgeoning damage and slowed 1 (1 round); Stage 3 petrified (1 round); Stage 4 petrified permanently</v>
      </c>
      <c r="AH41" t="str">
        <f t="shared" si="20"/>
        <v>6d6 poison damage and enfeebled 2 (1 round); Stage 3 8d6 poison and enfeebled 2 (1 round)</v>
      </c>
      <c r="AI41" t="str">
        <f t="shared" si="20"/>
        <v>7d6 poison damage and sickened 3 (1 round); Stage 3 9d6 poison damage and sickened 4 (1 round)</v>
      </c>
      <c r="AJ41" t="str">
        <f t="shared" si="20"/>
        <v>confused and stupefied 3 (1 round); Stage 3 confused and stupefied 4 (1 round)</v>
      </c>
      <c r="AK41" t="str">
        <f t="shared" si="20"/>
        <v>confused and flat-footed (1 round); Stage 3 confused, flat-footed, and stupefied 2 (1 round)</v>
      </c>
      <c r="AL41" t="str">
        <f t="shared" si="20"/>
        <v>7d6 poison damage, dazzled, and sickened 1 (1 round); Stage 3 8d6 poison damage and blinded (1 round)</v>
      </c>
      <c r="AM41" t="str">
        <f t="shared" si="20"/>
        <v>8d6 poison damage and enfeebled 2 (1 round); Stage 3 10d6 poison damage and enfeebled 3 (1 round)</v>
      </c>
      <c r="AN41" t="str">
        <f t="shared" si="20"/>
        <v>6d6 mental damage, attack nearby creatures as if confused (1 round); Stage 3 8d6 mental damage, fatigued, attack nearby creatures as if confused (1 round)</v>
      </c>
      <c r="AO41" t="str">
        <f t="shared" si="20"/>
        <v>21d6 poison damage and enfeebled 3 (10 minutes); Stage 3 26d6 poison damage and enfeebled 4 (10 minutes)</v>
      </c>
      <c r="AP41" t="str">
        <f t="shared" si="20"/>
        <v>drained 1 (1 day); Stage 3 drained 2 (1 day)</v>
      </c>
      <c r="AQ41" t="str">
        <f t="shared" si="20"/>
        <v>17d6 poison damage and drained 1 (1 round); Stage 3 20d6 poison damage and drained 2 (1 round)</v>
      </c>
      <c r="AR41" t="str">
        <f t="shared" si="20"/>
        <v>10d6 poison damage, enfeebled 2, and slowed 1 (1 round); Stage 3 12d6 poison damage, enfeebled 3, slowed 1 (1 round)</v>
      </c>
      <c r="AS41" t="str">
        <f t="shared" si="20"/>
        <v>25d6 poison damage and paralyzed (1 minute); Stage 3 30d6 poison damage and paralyzed (1 minute)</v>
      </c>
      <c r="AT41" t="str">
        <f t="shared" ref="E41:AT41" si="21">MID(AT$28,FIND("Stage 2",AT$28)+8,LEN(AT$28)-FIND("Stage 2",AT$28)-7)</f>
        <v>confused for 1 minute once every 1d4 hours, plus frightened 3 and fatigued (1 day); Stage 3 frightened 3, plus confused for 1d4 minutes, once every hour, plus fatigued (1 day); Stage 4 death</v>
      </c>
    </row>
    <row r="42" spans="2:46" x14ac:dyDescent="0.25">
      <c r="B42" t="e">
        <f t="shared" ref="B42:AT42" si="22">MID(B$28,FIND("Stage 3",B$28)+8,LEN(B$28)-FIND("Stage 3",B$28)-7)</f>
        <v>#VALUE!</v>
      </c>
      <c r="C42" t="str">
        <f t="shared" si="22"/>
        <v>2d6 poison damage and sickened 3 (1 minute)</v>
      </c>
      <c r="D42" t="e">
        <f t="shared" si="22"/>
        <v>#VALUE!</v>
      </c>
      <c r="E42" t="str">
        <f t="shared" si="22"/>
        <v>1d12 poison damage, clumsy 1, and flat-footed (1 round)</v>
      </c>
      <c r="F42" t="str">
        <f t="shared" si="22"/>
        <v>1d6 poison, and enfeebled 2 (1 round)</v>
      </c>
      <c r="G42" t="str">
        <f t="shared" si="22"/>
        <v>1d6 poison damage, confused, and sickened 1 (1 minute)</v>
      </c>
      <c r="H42" t="str">
        <f t="shared" si="22"/>
        <v>2d6 poison damage (1 round)</v>
      </c>
      <c r="I42" t="e">
        <f t="shared" si="22"/>
        <v>#VALUE!</v>
      </c>
      <c r="J42" t="str">
        <f t="shared" si="22"/>
        <v>unconscious with no Perception check to wake up (1 round); Stage 4 unconscious with no Perception check to wake up (1d4 hours).</v>
      </c>
      <c r="K42" t="e">
        <f t="shared" si="22"/>
        <v>#VALUE!</v>
      </c>
      <c r="L42" t="str">
        <f t="shared" si="22"/>
        <v>frightened 1 and confused 1 (1 minute)</v>
      </c>
      <c r="M42" t="str">
        <f t="shared" si="22"/>
        <v>2d10 poison damage (1 round)</v>
      </c>
      <c r="N42" t="str">
        <f t="shared" si="22"/>
        <v>2d6 poison damage and stupefied 2 (1 round)</v>
      </c>
      <c r="O42" t="str">
        <f t="shared" si="22"/>
        <v>2d6 poison plus enfeebled 1 (1 round)</v>
      </c>
      <c r="P42" t="str">
        <f t="shared" si="22"/>
        <v>2d6 poison damage, clumsy 2, and flat-footed (1 round)</v>
      </c>
      <c r="Q42" t="str">
        <f t="shared" si="22"/>
        <v>unconscious (1 day)</v>
      </c>
      <c r="R42" t="str">
        <f t="shared" si="22"/>
        <v>2d10 poison damage and enfeebled 2 (1 round)</v>
      </c>
      <c r="S42" t="str">
        <f t="shared" si="22"/>
        <v>4d6 poison and clumsy 2 (1 round)</v>
      </c>
      <c r="T42" t="str">
        <f t="shared" si="22"/>
        <v>clumsy 3, flat-footed, and -30-foot status penalty to all Speeds</v>
      </c>
      <c r="U42" t="str">
        <f t="shared" si="22"/>
        <v>blinded, deafened, -5 to all Perception checks (5 minutes)</v>
      </c>
      <c r="V42" t="str">
        <f t="shared" si="22"/>
        <v>fatigued, enfeebled 4, and stupefied 4 (1 day)</v>
      </c>
      <c r="W42" t="str">
        <f t="shared" si="22"/>
        <v>13d6 poison damage (1 minute)</v>
      </c>
      <c r="X42" t="str">
        <f t="shared" si="22"/>
        <v>8d6 poison damage (1 round)</v>
      </c>
      <c r="Y42" t="str">
        <f t="shared" si="22"/>
        <v>5d6 poison damage, fatigued, and paralyzed (1 minute)</v>
      </c>
      <c r="Z42" t="str">
        <f t="shared" si="22"/>
        <v>10d6 poison damage and clumsy 3 (1 minute)</v>
      </c>
      <c r="AA42" t="str">
        <f t="shared" si="22"/>
        <v>20d6 poison damage (1 minute)</v>
      </c>
      <c r="AB42" t="str">
        <f t="shared" si="22"/>
        <v>3d6 negative damage, 2d6 poison damage, and enfeebled 2 (1 round)</v>
      </c>
      <c r="AC42" t="str">
        <f t="shared" si="22"/>
        <v>15d6 poison damage (1 round)</v>
      </c>
      <c r="AD42" t="str">
        <f t="shared" si="22"/>
        <v>unconscious (3 days).</v>
      </c>
      <c r="AE42" t="str">
        <f t="shared" si="22"/>
        <v>4d6 mental damage and stupefied 4 (1 round)</v>
      </c>
      <c r="AF42" t="str">
        <f t="shared" si="22"/>
        <v>20d6 poison damage and sickened 3 (1 minute)</v>
      </c>
      <c r="AG42" t="str">
        <f t="shared" si="22"/>
        <v>petrified (1 round); Stage 4 petrified permanently</v>
      </c>
      <c r="AH42" t="str">
        <f t="shared" si="22"/>
        <v>8d6 poison and enfeebled 2 (1 round)</v>
      </c>
      <c r="AI42" t="str">
        <f t="shared" si="22"/>
        <v>9d6 poison damage and sickened 4 (1 round)</v>
      </c>
      <c r="AJ42" t="str">
        <f t="shared" si="22"/>
        <v>confused and stupefied 4 (1 round)</v>
      </c>
      <c r="AK42" t="str">
        <f t="shared" si="22"/>
        <v>confused, flat-footed, and stupefied 2 (1 round)</v>
      </c>
      <c r="AL42" t="str">
        <f t="shared" si="22"/>
        <v>8d6 poison damage and blinded (1 round)</v>
      </c>
      <c r="AM42" t="str">
        <f t="shared" si="22"/>
        <v>10d6 poison damage and enfeebled 3 (1 round)</v>
      </c>
      <c r="AN42" t="str">
        <f t="shared" si="22"/>
        <v>8d6 mental damage, fatigued, attack nearby creatures as if confused (1 round)</v>
      </c>
      <c r="AO42" t="str">
        <f t="shared" si="22"/>
        <v>26d6 poison damage and enfeebled 4 (10 minutes)</v>
      </c>
      <c r="AP42" t="str">
        <f t="shared" si="22"/>
        <v>drained 2 (1 day)</v>
      </c>
      <c r="AQ42" t="str">
        <f t="shared" si="22"/>
        <v>20d6 poison damage and drained 2 (1 round)</v>
      </c>
      <c r="AR42" t="str">
        <f t="shared" si="22"/>
        <v>12d6 poison damage, enfeebled 3, slowed 1 (1 round)</v>
      </c>
      <c r="AS42" t="str">
        <f t="shared" si="22"/>
        <v>30d6 poison damage and paralyzed (1 minute)</v>
      </c>
      <c r="AT42" t="str">
        <f>MID(AT$28,FIND("Stage 3",AT$28)+8,LEN(AT$28)-FIND("Stage 3",AT$28)-7)</f>
        <v>frightened 3, plus confused for 1d4 minutes, once every hour, plus fatigued (1 day); Stage 4 death</v>
      </c>
    </row>
    <row r="43" spans="2:46" x14ac:dyDescent="0.25">
      <c r="B43" t="e">
        <f t="shared" ref="B43:AT43" si="23">MID(B$28,FIND("Stage 4",B$28)+8,LEN(B$28)-FIND("Stage 4",B$28)-7)</f>
        <v>#VALUE!</v>
      </c>
      <c r="C43" t="e">
        <f t="shared" si="23"/>
        <v>#VALUE!</v>
      </c>
      <c r="D43" t="e">
        <f t="shared" si="23"/>
        <v>#VALUE!</v>
      </c>
      <c r="E43" t="e">
        <f t="shared" si="23"/>
        <v>#VALUE!</v>
      </c>
      <c r="F43" t="e">
        <f t="shared" si="23"/>
        <v>#VALUE!</v>
      </c>
      <c r="G43" t="e">
        <f t="shared" si="23"/>
        <v>#VALUE!</v>
      </c>
      <c r="H43" t="e">
        <f t="shared" si="23"/>
        <v>#VALUE!</v>
      </c>
      <c r="I43" t="e">
        <f t="shared" si="23"/>
        <v>#VALUE!</v>
      </c>
      <c r="J43" t="str">
        <f t="shared" si="23"/>
        <v>unconscious with no Perception check to wake up (1d4 hours).</v>
      </c>
      <c r="K43" t="e">
        <f t="shared" si="23"/>
        <v>#VALUE!</v>
      </c>
      <c r="L43" t="e">
        <f t="shared" si="23"/>
        <v>#VALUE!</v>
      </c>
      <c r="M43" t="e">
        <f t="shared" si="23"/>
        <v>#VALUE!</v>
      </c>
      <c r="N43" t="e">
        <f t="shared" si="23"/>
        <v>#VALUE!</v>
      </c>
      <c r="O43" t="e">
        <f t="shared" si="23"/>
        <v>#VALUE!</v>
      </c>
      <c r="P43" t="e">
        <f t="shared" si="23"/>
        <v>#VALUE!</v>
      </c>
      <c r="Q43" t="e">
        <f t="shared" si="23"/>
        <v>#VALUE!</v>
      </c>
      <c r="R43" t="e">
        <f t="shared" si="23"/>
        <v>#VALUE!</v>
      </c>
      <c r="S43" t="e">
        <f t="shared" si="23"/>
        <v>#VALUE!</v>
      </c>
      <c r="T43" t="e">
        <f t="shared" si="23"/>
        <v>#VALUE!</v>
      </c>
      <c r="U43" t="e">
        <f t="shared" si="23"/>
        <v>#VALUE!</v>
      </c>
      <c r="V43" t="e">
        <f t="shared" si="23"/>
        <v>#VALUE!</v>
      </c>
      <c r="W43" t="e">
        <f t="shared" si="23"/>
        <v>#VALUE!</v>
      </c>
      <c r="X43" t="e">
        <f t="shared" si="23"/>
        <v>#VALUE!</v>
      </c>
      <c r="Y43" t="e">
        <f t="shared" si="23"/>
        <v>#VALUE!</v>
      </c>
      <c r="Z43" t="e">
        <f t="shared" si="23"/>
        <v>#VALUE!</v>
      </c>
      <c r="AA43" t="e">
        <f t="shared" si="23"/>
        <v>#VALUE!</v>
      </c>
      <c r="AB43" t="e">
        <f t="shared" si="23"/>
        <v>#VALUE!</v>
      </c>
      <c r="AC43" t="e">
        <f t="shared" si="23"/>
        <v>#VALUE!</v>
      </c>
      <c r="AD43" t="e">
        <f t="shared" si="23"/>
        <v>#VALUE!</v>
      </c>
      <c r="AE43" t="e">
        <f t="shared" si="23"/>
        <v>#VALUE!</v>
      </c>
      <c r="AF43" t="e">
        <f t="shared" si="23"/>
        <v>#VALUE!</v>
      </c>
      <c r="AG43" t="str">
        <f t="shared" si="23"/>
        <v>petrified permanently</v>
      </c>
      <c r="AH43" t="e">
        <f t="shared" si="23"/>
        <v>#VALUE!</v>
      </c>
      <c r="AI43" t="e">
        <f t="shared" si="23"/>
        <v>#VALUE!</v>
      </c>
      <c r="AJ43" t="e">
        <f t="shared" si="23"/>
        <v>#VALUE!</v>
      </c>
      <c r="AK43" t="e">
        <f t="shared" si="23"/>
        <v>#VALUE!</v>
      </c>
      <c r="AL43" t="e">
        <f t="shared" si="23"/>
        <v>#VALUE!</v>
      </c>
      <c r="AM43" t="e">
        <f t="shared" si="23"/>
        <v>#VALUE!</v>
      </c>
      <c r="AN43" t="e">
        <f t="shared" si="23"/>
        <v>#VALUE!</v>
      </c>
      <c r="AO43" t="e">
        <f t="shared" si="23"/>
        <v>#VALUE!</v>
      </c>
      <c r="AP43" t="e">
        <f t="shared" si="23"/>
        <v>#VALUE!</v>
      </c>
      <c r="AQ43" t="e">
        <f t="shared" si="23"/>
        <v>#VALUE!</v>
      </c>
      <c r="AR43" t="e">
        <f t="shared" si="23"/>
        <v>#VALUE!</v>
      </c>
      <c r="AS43" t="e">
        <f t="shared" si="23"/>
        <v>#VALUE!</v>
      </c>
      <c r="AT43" t="str">
        <f>MID(AT$28,FIND("Stage 4",AT$28)+8,LEN(AT$28)-FIND("Stage 4",AT$28)-7)</f>
        <v>death</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alchemicalpoisons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2020-06-29T07:56:14Z</dcterms:created>
  <dcterms:modified xsi:type="dcterms:W3CDTF">2020-06-29T11:20:25Z</dcterms:modified>
</cp:coreProperties>
</file>