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9460" windowHeight="17540" tabRatio="500" activeTab="2"/>
  </bookViews>
  <sheets>
    <sheet name="Strata1" sheetId="1" r:id="rId1"/>
    <sheet name="Strata2" sheetId="2" r:id="rId2"/>
    <sheet name="Strata3" sheetId="3" r:id="rId3"/>
    <sheet name="ErrorMatrix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B10" i="3"/>
  <c r="B17" i="3"/>
  <c r="G18" i="3"/>
  <c r="F18" i="3"/>
  <c r="E18" i="3"/>
  <c r="D18" i="3"/>
  <c r="C18" i="3"/>
  <c r="B18" i="3"/>
  <c r="B9" i="3"/>
  <c r="B6" i="3"/>
  <c r="B5" i="3"/>
  <c r="C5" i="3"/>
  <c r="D5" i="3"/>
  <c r="E5" i="3"/>
  <c r="F5" i="3"/>
  <c r="G5" i="3"/>
  <c r="B23" i="3"/>
  <c r="B24" i="3"/>
  <c r="G14" i="3"/>
  <c r="F14" i="3"/>
  <c r="E14" i="3"/>
  <c r="D14" i="3"/>
  <c r="C14" i="3"/>
  <c r="B14" i="3"/>
  <c r="G13" i="3"/>
  <c r="F13" i="3"/>
  <c r="E13" i="3"/>
  <c r="D13" i="3"/>
  <c r="C13" i="3"/>
  <c r="B13" i="3"/>
  <c r="B8" i="1"/>
  <c r="B4" i="1"/>
  <c r="C4" i="1"/>
  <c r="D4" i="1"/>
  <c r="E4" i="1"/>
  <c r="F4" i="1"/>
  <c r="G4" i="1"/>
  <c r="H4" i="1"/>
  <c r="I4" i="1"/>
  <c r="J4" i="1"/>
  <c r="B9" i="1"/>
  <c r="J12" i="1"/>
  <c r="B6" i="2"/>
  <c r="B5" i="2"/>
  <c r="C6" i="2"/>
  <c r="C5" i="2"/>
  <c r="D6" i="2"/>
  <c r="D5" i="2"/>
  <c r="E6" i="2"/>
  <c r="E5" i="2"/>
  <c r="F6" i="2"/>
  <c r="F5" i="2"/>
  <c r="G6" i="2"/>
  <c r="G5" i="2"/>
  <c r="H6" i="2"/>
  <c r="H5" i="2"/>
  <c r="I6" i="2"/>
  <c r="I5" i="2"/>
  <c r="J6" i="2"/>
  <c r="J5" i="2"/>
  <c r="K5" i="2"/>
  <c r="K6" i="2"/>
  <c r="B10" i="2"/>
  <c r="B17" i="2"/>
  <c r="K18" i="2"/>
  <c r="J18" i="2"/>
  <c r="I18" i="2"/>
  <c r="H18" i="2"/>
  <c r="G18" i="2"/>
  <c r="F18" i="2"/>
  <c r="E18" i="2"/>
  <c r="D18" i="2"/>
  <c r="C18" i="2"/>
  <c r="B18" i="2"/>
  <c r="B21" i="2"/>
  <c r="B22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B9" i="2"/>
  <c r="B5" i="1"/>
  <c r="C5" i="1"/>
  <c r="D5" i="1"/>
  <c r="E5" i="1"/>
  <c r="F5" i="1"/>
  <c r="G5" i="1"/>
  <c r="H5" i="1"/>
  <c r="I5" i="1"/>
  <c r="J5" i="1"/>
  <c r="B20" i="1"/>
  <c r="B21" i="1"/>
  <c r="B16" i="1"/>
  <c r="J17" i="1"/>
  <c r="I17" i="1"/>
  <c r="H17" i="1"/>
  <c r="G17" i="1"/>
  <c r="F17" i="1"/>
  <c r="E17" i="1"/>
  <c r="D17" i="1"/>
  <c r="C17" i="1"/>
  <c r="B17" i="1"/>
  <c r="J13" i="1"/>
  <c r="I13" i="1"/>
  <c r="H13" i="1"/>
  <c r="G13" i="1"/>
  <c r="F13" i="1"/>
  <c r="I12" i="1"/>
  <c r="H12" i="1"/>
  <c r="G12" i="1"/>
  <c r="F12" i="1"/>
  <c r="E12" i="1"/>
  <c r="D12" i="1"/>
  <c r="C12" i="1"/>
  <c r="B12" i="1"/>
  <c r="E13" i="1"/>
  <c r="D13" i="1"/>
  <c r="C13" i="1"/>
  <c r="B13" i="1"/>
</calcChain>
</file>

<file path=xl/sharedStrings.xml><?xml version="1.0" encoding="utf-8"?>
<sst xmlns="http://schemas.openxmlformats.org/spreadsheetml/2006/main" count="80" uniqueCount="40">
  <si>
    <t>Class</t>
  </si>
  <si>
    <t>S(P) (Standard Error of Overall Accuracy)</t>
  </si>
  <si>
    <t># Pixels</t>
  </si>
  <si>
    <t>Allocation</t>
  </si>
  <si>
    <t>Proportional</t>
  </si>
  <si>
    <t>Total Pixels</t>
  </si>
  <si>
    <t xml:space="preserve">Equal </t>
  </si>
  <si>
    <t>Manual</t>
  </si>
  <si>
    <t>Minimum</t>
  </si>
  <si>
    <t>Remaining (After minimum)</t>
  </si>
  <si>
    <t>Minimum + Neyman</t>
  </si>
  <si>
    <t>Manual Total</t>
  </si>
  <si>
    <t>Manual Remaining</t>
  </si>
  <si>
    <t>BLUE BOXES REQUIRE USER INPUT</t>
  </si>
  <si>
    <t>Wi (Strata Weight)</t>
  </si>
  <si>
    <t>Si (Estimated Standard Error)</t>
  </si>
  <si>
    <t>Û (Estimated User's Accuracy)</t>
  </si>
  <si>
    <t>Total Samples*</t>
  </si>
  <si>
    <r>
      <t>*</t>
    </r>
    <r>
      <rPr>
        <b/>
        <sz val="12"/>
        <color theme="1"/>
        <rFont val="Calibri"/>
        <family val="2"/>
        <scheme val="minor"/>
      </rPr>
      <t>Cochran (1977, Eq. (5.25))</t>
    </r>
  </si>
  <si>
    <t>9 (Stable Forest)</t>
  </si>
  <si>
    <t>10 (Stable Non-Forest)</t>
  </si>
  <si>
    <t>Strata1: Only includes change classes with one class for 'non-change'</t>
  </si>
  <si>
    <t>Strata</t>
  </si>
  <si>
    <t>Proportional (Not Recommended)</t>
  </si>
  <si>
    <t>Secondary Vegetation</t>
  </si>
  <si>
    <t>Agriculture</t>
  </si>
  <si>
    <t>Pastors/Grasslandsa</t>
  </si>
  <si>
    <t>Bodies of water</t>
  </si>
  <si>
    <t>Artificial Areas</t>
  </si>
  <si>
    <t>Bare Ground</t>
  </si>
  <si>
    <t>Mineral Areas</t>
  </si>
  <si>
    <t>Strata2: Includes stable forest and stable non-forest with all classes</t>
  </si>
  <si>
    <t>Other</t>
  </si>
  <si>
    <t>Forest</t>
  </si>
  <si>
    <t>Non-Forest</t>
  </si>
  <si>
    <t>Strata3: Includes stable forest and stable non-forest with collapsed 'other' class</t>
  </si>
  <si>
    <t>Map</t>
  </si>
  <si>
    <t>Reference</t>
  </si>
  <si>
    <t>Total</t>
  </si>
  <si>
    <t>Minimum + Proportional (Best Practices)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</si>
</sst>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1" fillId="0" borderId="0" xfId="0" applyFont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8" sqref="B8"/>
    </sheetView>
  </sheetViews>
  <sheetFormatPr baseColWidth="10" defaultRowHeight="15" x14ac:dyDescent="0"/>
  <cols>
    <col min="1" max="1" width="34.33203125" customWidth="1"/>
    <col min="11" max="11" width="12.1640625" bestFit="1" customWidth="1"/>
  </cols>
  <sheetData>
    <row r="1" spans="1:12">
      <c r="A1" s="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255</v>
      </c>
    </row>
    <row r="2" spans="1:12">
      <c r="A2" s="1" t="s">
        <v>2</v>
      </c>
      <c r="B2" s="6">
        <v>1926596</v>
      </c>
      <c r="C2" s="6">
        <v>3299994</v>
      </c>
      <c r="D2" s="6">
        <v>811605</v>
      </c>
      <c r="E2" s="6">
        <v>284334</v>
      </c>
      <c r="F2" s="6">
        <v>99919</v>
      </c>
      <c r="G2" s="6">
        <v>1620</v>
      </c>
      <c r="H2" s="6">
        <v>366</v>
      </c>
      <c r="I2" s="6">
        <v>124202</v>
      </c>
      <c r="J2" s="6">
        <v>0</v>
      </c>
      <c r="K2" s="6"/>
      <c r="L2" s="6"/>
    </row>
    <row r="3" spans="1:12">
      <c r="A3" s="1" t="s">
        <v>16</v>
      </c>
      <c r="B3" s="6">
        <v>0.8</v>
      </c>
      <c r="C3" s="6">
        <v>0.8</v>
      </c>
      <c r="D3" s="6">
        <v>0.8</v>
      </c>
      <c r="E3" s="6">
        <v>0.8</v>
      </c>
      <c r="F3" s="6">
        <v>0.8</v>
      </c>
      <c r="G3" s="6">
        <v>0.8</v>
      </c>
      <c r="H3" s="6">
        <v>0.8</v>
      </c>
      <c r="I3" s="6">
        <v>0.8</v>
      </c>
      <c r="J3" s="6">
        <v>0.8</v>
      </c>
      <c r="K3" s="6"/>
      <c r="L3" s="6"/>
    </row>
    <row r="4" spans="1:12">
      <c r="A4" s="2" t="s">
        <v>14</v>
      </c>
      <c r="B4">
        <f>B2/SUM(B2:J2)</f>
        <v>0.29419805895456702</v>
      </c>
      <c r="C4">
        <f>C2/SUM(B2:L2)</f>
        <v>0.50392081648758613</v>
      </c>
      <c r="D4">
        <f>D2/SUM(B2:L2)</f>
        <v>0.12393496905309746</v>
      </c>
      <c r="E4">
        <f>E2/SUM(B2:L2)</f>
        <v>4.3418812711532598E-2</v>
      </c>
      <c r="F4">
        <f>F2/SUM(B2:L2)</f>
        <v>1.5257986548649214E-2</v>
      </c>
      <c r="G4">
        <f>G2/SUM(B2:L2)</f>
        <v>2.4737975969346898E-4</v>
      </c>
      <c r="H4">
        <f>H2/SUM(B2:L2)</f>
        <v>5.5889501264080028E-5</v>
      </c>
      <c r="I4">
        <f>I2/SUM(B2:L2)</f>
        <v>1.8966086983610023E-2</v>
      </c>
      <c r="J4">
        <f>J2/SUM(B2:L2)</f>
        <v>0</v>
      </c>
    </row>
    <row r="5" spans="1:12">
      <c r="A5" s="2" t="s">
        <v>15</v>
      </c>
      <c r="B5">
        <f>SQRT(B3*(1-B3))</f>
        <v>0.39999999999999997</v>
      </c>
      <c r="C5">
        <f t="shared" ref="C5:L5" si="0">SQRT(C3*(1-C3))</f>
        <v>0.39999999999999997</v>
      </c>
      <c r="D5">
        <f t="shared" si="0"/>
        <v>0.39999999999999997</v>
      </c>
      <c r="E5">
        <f t="shared" si="0"/>
        <v>0.39999999999999997</v>
      </c>
      <c r="F5">
        <f t="shared" si="0"/>
        <v>0.39999999999999997</v>
      </c>
      <c r="G5">
        <f t="shared" si="0"/>
        <v>0.39999999999999997</v>
      </c>
      <c r="H5">
        <f t="shared" si="0"/>
        <v>0.39999999999999997</v>
      </c>
      <c r="I5">
        <f t="shared" si="0"/>
        <v>0.39999999999999997</v>
      </c>
      <c r="J5">
        <f t="shared" si="0"/>
        <v>0.39999999999999997</v>
      </c>
    </row>
    <row r="6" spans="1:12">
      <c r="A6" s="2" t="s">
        <v>1</v>
      </c>
      <c r="B6">
        <v>0.01</v>
      </c>
    </row>
    <row r="7" spans="1:12">
      <c r="A7" s="2"/>
    </row>
    <row r="8" spans="1:12">
      <c r="A8" s="1" t="s">
        <v>5</v>
      </c>
      <c r="B8">
        <f>SUM(B2:J2)</f>
        <v>6548636</v>
      </c>
    </row>
    <row r="9" spans="1:12">
      <c r="A9" s="2" t="s">
        <v>17</v>
      </c>
      <c r="B9">
        <f>ROUND((((B5*B4)+(C5*C4)+(D5*D4)+(E5*E4)+(F5*F4)+(G5*G4)+(H5*H4)+(I5*I4)+(J5*J4))/B6)^2, 0)</f>
        <v>1600</v>
      </c>
    </row>
    <row r="11" spans="1:12">
      <c r="A11" s="1" t="s">
        <v>3</v>
      </c>
    </row>
    <row r="12" spans="1:12">
      <c r="A12" s="1" t="s">
        <v>6</v>
      </c>
      <c r="B12">
        <f>ROUND(B9/COUNT(B1:L1),0)</f>
        <v>178</v>
      </c>
      <c r="C12">
        <f>ROUND(B9/COUNT(B1:L1),0)</f>
        <v>178</v>
      </c>
      <c r="D12">
        <f>ROUND(B9/COUNT(B1:L1),0)</f>
        <v>178</v>
      </c>
      <c r="E12">
        <f>ROUND(B9/COUNT(B1:L1),0)</f>
        <v>178</v>
      </c>
      <c r="F12">
        <f>ROUND(B9/COUNT(B1:L1),0)</f>
        <v>178</v>
      </c>
      <c r="G12">
        <f>ROUND(B9/COUNT(B1:L1),0)</f>
        <v>178</v>
      </c>
      <c r="H12">
        <f>ROUND(B9/COUNT(B1:L1),0)</f>
        <v>178</v>
      </c>
      <c r="I12">
        <f>ROUND(B9/COUNT(B1:L1),0)</f>
        <v>178</v>
      </c>
      <c r="J12">
        <f>ROUND(B9/COUNT(B1:L1),0)</f>
        <v>178</v>
      </c>
    </row>
    <row r="13" spans="1:12">
      <c r="A13" s="1" t="s">
        <v>4</v>
      </c>
      <c r="B13">
        <f>ROUND(B4*B9,0)</f>
        <v>471</v>
      </c>
      <c r="C13">
        <f>ROUND(C4*B9,0)</f>
        <v>806</v>
      </c>
      <c r="D13">
        <f>ROUND(D4*B9,0)</f>
        <v>198</v>
      </c>
      <c r="E13">
        <f>ROUND(E4*B9,0)</f>
        <v>69</v>
      </c>
      <c r="F13">
        <f>ROUND(F4*B9,0)</f>
        <v>24</v>
      </c>
      <c r="G13">
        <f>ROUND(G4*B9,0)</f>
        <v>0</v>
      </c>
      <c r="H13">
        <f>ROUND(H4*B9,0)</f>
        <v>0</v>
      </c>
      <c r="I13">
        <f>ROUND(I4*B9,0)</f>
        <v>30</v>
      </c>
      <c r="J13">
        <f>ROUND(J4*B9,0)</f>
        <v>0</v>
      </c>
    </row>
    <row r="14" spans="1:12">
      <c r="A14" s="1"/>
    </row>
    <row r="15" spans="1:12">
      <c r="A15" s="1" t="s">
        <v>8</v>
      </c>
      <c r="B15">
        <v>100</v>
      </c>
    </row>
    <row r="16" spans="1:12">
      <c r="A16" s="1" t="s">
        <v>9</v>
      </c>
      <c r="B16">
        <f>B9 - COUNT(B2:L2) * 100</f>
        <v>700</v>
      </c>
    </row>
    <row r="17" spans="1:12">
      <c r="A17" s="1" t="s">
        <v>10</v>
      </c>
      <c r="B17">
        <f>ROUND((B16*B2*B5) / ((B2*B5) +(C2*C5) + (D2*D5) +(E2*E5)+(F2*F5)+(G2*G5)+(H2*H5)+(I2*I5)+(J2*J5)+(K2*K5)+(L2*L5)),0) + 100</f>
        <v>306</v>
      </c>
      <c r="C17">
        <f>ROUND((B16*C2*C5) / ((B2*B5) +(C2*C5) + (D2*D5) +(E2*E5)+(F2*F5)+(G2*G5)+(H2*H5)+(I2*I5)+(J2*J5)+(K2*K5)+(L2*L5)),0) + 100</f>
        <v>453</v>
      </c>
      <c r="D17">
        <f>ROUND((B16*D2*D5) / ((B2*B5) +(C2*C5) + (D2*D5) +(E2*E5)+(F2*F5)+(G2*G5)+(H2*H5)+(I2*I5)+(J2*J5)+(K2*K5)+(L2*L5)),0) + 100</f>
        <v>187</v>
      </c>
      <c r="E17">
        <f>ROUND((B16*E2*E5) / ((B2*B5) +(C2*C5) + (D2*D5) +(E2*E5)+(F2*F5)+(G2*G5)+(H2*H5)+(I2*I5)+(J2*J5)+(K2*K5)+(L2*L5)),0) + 100</f>
        <v>130</v>
      </c>
      <c r="F17">
        <f>ROUND((B16*F2*F5) / ((B2*B5) +(C2*C5) + (D2*D5) +(E2*E5)+(F2*F5)+(G2*G5)+(H2*H5)+(I2*I5)+(J2*J5)+(K2*K5)+(L2*L5)),0) + 100</f>
        <v>111</v>
      </c>
      <c r="G17">
        <f>ROUND((B16*G2*G5) / ((B2*B5) +(C2*C5) + (D2*D5) +(E2*E5)+(F2*F5)+(G2*G5)+(H2*H5)+(I2*I5)+(J2*J5)+(K2*K5)+(L2*L5)),0) + 100</f>
        <v>100</v>
      </c>
      <c r="H17">
        <f>ROUND((B16*H2*H5) / ((B2*B5) +(C2*C5) + (D2*D5) +(E2*E5)+(F2*F5)+(G2*G5)+(H2*H5)+(I2*I5)+(J2*J5)+(K2*K5)+(L2*L5)),0) + 100</f>
        <v>100</v>
      </c>
      <c r="I17">
        <f>ROUND((B16*I2*I5) / ((B2*B5) +(C2*C5) + (D2*D5) +(E2*E5)+(F2*F5)+(G2*G5)+(H2*H5)+(I2*I5)+(J2*J5)+(K2*K5)+(L2*L5)),0) + 100</f>
        <v>113</v>
      </c>
      <c r="J17">
        <f>ROUND((B16*J2*J5) / ((B2*B5) +(C2*C5) + (D2*D5) +(E2*E5)+(F2*F5)+(G2*G5)+(H2*H5)+(I2*I5)+(J2*J5)+(K2*K5)+(L2*L5)),0) + 100</f>
        <v>100</v>
      </c>
    </row>
    <row r="19" spans="1:12">
      <c r="A19" s="1" t="s">
        <v>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" t="s">
        <v>11</v>
      </c>
      <c r="B20">
        <f>SUM(B19:L19)</f>
        <v>0</v>
      </c>
    </row>
    <row r="21" spans="1:12">
      <c r="A21" s="1" t="s">
        <v>12</v>
      </c>
      <c r="B21">
        <f>B9-B20</f>
        <v>1600</v>
      </c>
    </row>
    <row r="24" spans="1:12">
      <c r="A24" s="4"/>
      <c r="B24" s="4"/>
      <c r="C24" s="4"/>
      <c r="D24" s="4"/>
    </row>
    <row r="25" spans="1:12" ht="18">
      <c r="A25" s="5" t="s">
        <v>13</v>
      </c>
      <c r="B25" s="4"/>
      <c r="C25" s="4"/>
      <c r="D25" s="4"/>
    </row>
    <row r="26" spans="1:12">
      <c r="A26" s="4"/>
      <c r="B26" s="4"/>
      <c r="C26" s="4"/>
      <c r="D26" s="4"/>
    </row>
    <row r="27" spans="1:12">
      <c r="A27" s="3" t="s">
        <v>21</v>
      </c>
      <c r="B27" s="4"/>
      <c r="C27" s="4"/>
      <c r="D27" s="4"/>
    </row>
    <row r="28" spans="1:12">
      <c r="A28" s="4" t="s">
        <v>18</v>
      </c>
      <c r="B28" s="4"/>
      <c r="C28" s="4"/>
      <c r="D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L30"/>
    </sheetView>
  </sheetViews>
  <sheetFormatPr baseColWidth="10" defaultRowHeight="15" x14ac:dyDescent="0"/>
  <cols>
    <col min="1" max="1" width="38.5" customWidth="1"/>
  </cols>
  <sheetData>
    <row r="1" spans="1:12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28</v>
      </c>
      <c r="I1" t="s">
        <v>30</v>
      </c>
    </row>
    <row r="2" spans="1:12">
      <c r="A2" s="1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19</v>
      </c>
      <c r="K2" t="s">
        <v>20</v>
      </c>
    </row>
    <row r="3" spans="1:12">
      <c r="A3" s="1" t="s">
        <v>2</v>
      </c>
      <c r="B3" s="6">
        <v>1926596</v>
      </c>
      <c r="C3" s="6">
        <v>3299994</v>
      </c>
      <c r="D3" s="6">
        <v>811601</v>
      </c>
      <c r="E3" s="6">
        <v>284334</v>
      </c>
      <c r="F3" s="6">
        <v>99919</v>
      </c>
      <c r="G3" s="6">
        <v>1620</v>
      </c>
      <c r="H3" s="6">
        <v>366</v>
      </c>
      <c r="I3" s="6">
        <v>124202</v>
      </c>
      <c r="J3" s="6">
        <v>704354720</v>
      </c>
      <c r="K3" s="6">
        <v>159116615</v>
      </c>
      <c r="L3" s="6"/>
    </row>
    <row r="4" spans="1:12">
      <c r="A4" s="1" t="s">
        <v>16</v>
      </c>
      <c r="B4" s="6">
        <v>0.7</v>
      </c>
      <c r="C4" s="6">
        <v>0.7</v>
      </c>
      <c r="D4" s="6">
        <v>0.7</v>
      </c>
      <c r="E4" s="6">
        <v>0.7</v>
      </c>
      <c r="F4" s="6">
        <v>0.7</v>
      </c>
      <c r="G4" s="6">
        <v>0.7</v>
      </c>
      <c r="H4" s="6">
        <v>0.7</v>
      </c>
      <c r="I4" s="6">
        <v>0.7</v>
      </c>
      <c r="J4" s="6">
        <v>0.8</v>
      </c>
      <c r="K4" s="6">
        <v>0.8</v>
      </c>
      <c r="L4" s="6"/>
    </row>
    <row r="5" spans="1:12">
      <c r="A5" s="2" t="s">
        <v>14</v>
      </c>
      <c r="B5">
        <f>B3/SUM(B3:L3)</f>
        <v>2.2144273385394614E-3</v>
      </c>
      <c r="C5">
        <f>C3/SUM(B3:L3)</f>
        <v>3.7930094999762231E-3</v>
      </c>
      <c r="D5">
        <f>D3/SUM(B3:L3)</f>
        <v>9.3285330312424888E-4</v>
      </c>
      <c r="E5">
        <f>E3/SUM(B3:L3)</f>
        <v>3.2681318910465882E-4</v>
      </c>
      <c r="F5">
        <f>F3/SUM(B3:L3)</f>
        <v>1.1484678948753367E-4</v>
      </c>
      <c r="G5">
        <f>G3/SUM(B3:L3)</f>
        <v>1.8620262309451111E-6</v>
      </c>
      <c r="H5">
        <f>H3/SUM(B3:L3)</f>
        <v>4.2068000032463621E-7</v>
      </c>
      <c r="I5">
        <f>I3/SUM(B3:L3)</f>
        <v>1.427576431702745E-4</v>
      </c>
      <c r="J5">
        <f>J3/SUM(B3:L3)</f>
        <v>0.80958454600617225</v>
      </c>
      <c r="K5">
        <f>K3/SUM(B3:L3)</f>
        <v>0.18288846352419405</v>
      </c>
    </row>
    <row r="6" spans="1:12">
      <c r="A6" s="2" t="s">
        <v>15</v>
      </c>
      <c r="B6">
        <f>SQRT(B4*(1-B4))</f>
        <v>0.45825756949558405</v>
      </c>
      <c r="C6">
        <f t="shared" ref="C6:K6" si="0">SQRT(C4*(1-C4))</f>
        <v>0.45825756949558405</v>
      </c>
      <c r="D6">
        <f t="shared" si="0"/>
        <v>0.45825756949558405</v>
      </c>
      <c r="E6">
        <f t="shared" si="0"/>
        <v>0.45825756949558405</v>
      </c>
      <c r="F6">
        <f t="shared" si="0"/>
        <v>0.45825756949558405</v>
      </c>
      <c r="G6">
        <f t="shared" si="0"/>
        <v>0.45825756949558405</v>
      </c>
      <c r="H6">
        <f t="shared" si="0"/>
        <v>0.45825756949558405</v>
      </c>
      <c r="I6">
        <f t="shared" si="0"/>
        <v>0.45825756949558405</v>
      </c>
      <c r="J6">
        <f t="shared" si="0"/>
        <v>0.39999999999999997</v>
      </c>
      <c r="K6">
        <f t="shared" si="0"/>
        <v>0.39999999999999997</v>
      </c>
    </row>
    <row r="7" spans="1:12">
      <c r="A7" s="2" t="s">
        <v>1</v>
      </c>
      <c r="B7">
        <v>0.01</v>
      </c>
    </row>
    <row r="8" spans="1:12">
      <c r="A8" s="2"/>
    </row>
    <row r="9" spans="1:12">
      <c r="A9" s="1" t="s">
        <v>5</v>
      </c>
      <c r="B9">
        <f>SUM(B3:L3)</f>
        <v>870019967</v>
      </c>
    </row>
    <row r="10" spans="1:12">
      <c r="A10" s="2" t="s">
        <v>17</v>
      </c>
      <c r="B10">
        <f>ROUND((((B6*B5)+(C6*C5)+(D6*D5)+(E6*E5)+(F6*F5)+(G6*G5)+(H6*H5)+(I6*I5)+(J6*J5)+(K6*K5))/B7)^2, 0)</f>
        <v>1604</v>
      </c>
    </row>
    <row r="12" spans="1:12">
      <c r="A12" s="1" t="s">
        <v>3</v>
      </c>
    </row>
    <row r="13" spans="1:12">
      <c r="A13" s="1" t="s">
        <v>6</v>
      </c>
      <c r="B13">
        <f>ROUND(B10/COUNT(B2:L2),0)</f>
        <v>201</v>
      </c>
      <c r="C13">
        <f>ROUND(B10/COUNT(B2:L2),0)</f>
        <v>201</v>
      </c>
      <c r="D13">
        <f>ROUND(B10/COUNT(B2:L2),0)</f>
        <v>201</v>
      </c>
      <c r="E13">
        <f>ROUND(B10/COUNT(B2:L2),0)</f>
        <v>201</v>
      </c>
      <c r="F13">
        <f>ROUND(B10/COUNT(B2:L2),0)</f>
        <v>201</v>
      </c>
      <c r="G13">
        <f>ROUND(B10/COUNT(B2:L2),0)</f>
        <v>201</v>
      </c>
      <c r="H13">
        <f>ROUND(B10/COUNT(B2:L2),0)</f>
        <v>201</v>
      </c>
      <c r="I13">
        <f>ROUND(B10/COUNT(B2:L2),0)</f>
        <v>201</v>
      </c>
      <c r="J13">
        <f>ROUND(B10/COUNT(B2:L2),0)</f>
        <v>201</v>
      </c>
      <c r="K13">
        <f>ROUND(B10/COUNT(B2:L2),0)</f>
        <v>201</v>
      </c>
    </row>
    <row r="14" spans="1:12">
      <c r="A14" s="1" t="s">
        <v>23</v>
      </c>
      <c r="B14">
        <f>ROUND(B5*B10,0)</f>
        <v>4</v>
      </c>
      <c r="C14">
        <f>ROUND(C5*B10,0)</f>
        <v>6</v>
      </c>
      <c r="D14">
        <f>ROUND(D5*B10,0)</f>
        <v>1</v>
      </c>
      <c r="E14">
        <f>ROUND(E5*B10,0)</f>
        <v>1</v>
      </c>
      <c r="F14">
        <f>ROUND(F5*B10,0)</f>
        <v>0</v>
      </c>
      <c r="G14">
        <f>ROUND(G5*B10,0)</f>
        <v>0</v>
      </c>
      <c r="H14">
        <f>ROUND(H5*B10,0)</f>
        <v>0</v>
      </c>
      <c r="I14">
        <f>ROUND(I5*B10,0)</f>
        <v>0</v>
      </c>
      <c r="J14">
        <f>ROUND(J5*B10,0)</f>
        <v>1299</v>
      </c>
      <c r="K14">
        <f>ROUND(K5*B10,0)</f>
        <v>293</v>
      </c>
    </row>
    <row r="15" spans="1:12">
      <c r="A15" s="1"/>
    </row>
    <row r="16" spans="1:12">
      <c r="A16" s="1" t="s">
        <v>8</v>
      </c>
      <c r="B16">
        <v>100</v>
      </c>
    </row>
    <row r="17" spans="1:11">
      <c r="A17" s="1" t="s">
        <v>9</v>
      </c>
      <c r="B17">
        <f>B10 - COUNT(B3:L3) * 100</f>
        <v>604</v>
      </c>
    </row>
    <row r="18" spans="1:11">
      <c r="A18" s="1" t="s">
        <v>10</v>
      </c>
      <c r="B18">
        <f>ROUND((B17*B3*B6) / ((B3*B6) +(C3*C6) + (D3*D6) +(E3*E6)+(F3*F6)+(G3*G6)+(H3*H6)+(I3*I6)+(J3*J6)+(K3*K6)),0) + 100</f>
        <v>102</v>
      </c>
      <c r="C18">
        <f>ROUND((B17*C3*C6) / ((B3*B6) +(C3*C6) + (D3*D6) +(E3*E6)+(F3*F6)+(G3*G6)+(H3*H6)+(I3*I6)+(J3*J6)+(K3*K6)),0) + 100</f>
        <v>103</v>
      </c>
      <c r="D18">
        <f>ROUND((B17*D3*D6) / ((B3*B6) +(C3*C6) + (D3*D6) +(E3*E6)+(F3*F6)+(G3*G6)+(H3*H6)+(I3*I6)+(J3*J6)+(K3*K6)),0) + 100</f>
        <v>101</v>
      </c>
      <c r="E18">
        <f>ROUND((B17*E3*E6) / ((B3*B6) +(C3*C6) + (D3*D6) +(E3*E6)+(F3*F6)+(G3*G6)+(H3*H6)+(I3*I6)+(J3*J6)+(K3*K6)),0) + 100</f>
        <v>100</v>
      </c>
      <c r="F18">
        <f>ROUND((B17*F3*F6) / ((B3*B6) +(C3*C6) + (D3*D6) +(E3*E6)+(F3*F6)+(G3*G6)+(H3*H6)+(I3*I6)+(J3*J6)+(K3*K6)),0) + 100</f>
        <v>100</v>
      </c>
      <c r="G18">
        <f>ROUND((B17*G3*G6) / ((B3*B6) +(C3*C6) + (D3*D6) +(E3*E6)+(F3*F6)+(G3*G6)+(H3*H6)+(I3*I6)+(J3*J6)+(K3*K6)),0) + 100</f>
        <v>100</v>
      </c>
      <c r="H18">
        <f>ROUND((B17*H3*H6) / ((B3*B6) +(C3*C6) + (D3*D6) +(E3*E6)+(F3*F6)+(G3*G6)+(H3*H6)+(I3*I6)+(J3*J6)+(K3*K6)),0) + 100</f>
        <v>100</v>
      </c>
      <c r="I18">
        <f>ROUND((B17*I3*I6) / ((B3*B6) +(C3*C6) + (D3*D6) +(E3*E6)+(F3*F6)+(G3*G6)+(H3*H6)+(I3*I6)+(J3*J6)+(K3*K6)),0) + 100</f>
        <v>100</v>
      </c>
      <c r="J18">
        <f>ROUND((B17*J3*J6) / ((B3*B6) +(C3*C6) + (D3*D6) +(E3*E6)+(F3*F6)+(G3*G6)+(H3*H6)+(I3*I6)+(J3*J6)+(K3*K6)),0) + 100</f>
        <v>588</v>
      </c>
      <c r="K18">
        <f>ROUND((B17*K3*K6) / ((B3*B6) +(C3*C6) + (D3*D6) +(E3*E6)+(F3*F6)+(G3*G6)+(H3*H6)+(I3*I6)+(J3*J6)+(K3*K6)),0) + 100</f>
        <v>210</v>
      </c>
    </row>
    <row r="20" spans="1:11">
      <c r="A20" s="1" t="s">
        <v>7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1" t="s">
        <v>11</v>
      </c>
      <c r="B21">
        <f>SUM(B20:K20)</f>
        <v>0</v>
      </c>
    </row>
    <row r="22" spans="1:11">
      <c r="A22" s="1" t="s">
        <v>12</v>
      </c>
      <c r="B22">
        <f>B10-B21</f>
        <v>1604</v>
      </c>
    </row>
    <row r="25" spans="1:11">
      <c r="A25" s="4"/>
      <c r="B25" s="4"/>
      <c r="C25" s="4"/>
      <c r="D25" s="4"/>
    </row>
    <row r="26" spans="1:11" ht="18">
      <c r="A26" s="5" t="s">
        <v>13</v>
      </c>
      <c r="B26" s="4"/>
      <c r="C26" s="4"/>
      <c r="D26" s="4"/>
    </row>
    <row r="27" spans="1:11">
      <c r="A27" s="4"/>
      <c r="B27" s="4"/>
      <c r="C27" s="4"/>
      <c r="D27" s="4"/>
    </row>
    <row r="28" spans="1:11">
      <c r="A28" s="3" t="s">
        <v>31</v>
      </c>
      <c r="B28" s="4"/>
      <c r="C28" s="4"/>
      <c r="D28" s="4"/>
    </row>
    <row r="29" spans="1:11">
      <c r="A29" s="4" t="s">
        <v>18</v>
      </c>
      <c r="B29" s="4"/>
      <c r="C29" s="4"/>
      <c r="D2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D20" sqref="D20"/>
    </sheetView>
  </sheetViews>
  <sheetFormatPr baseColWidth="10" defaultRowHeight="15" x14ac:dyDescent="0"/>
  <cols>
    <col min="1" max="1" width="26.5" customWidth="1"/>
    <col min="8" max="8" width="12.1640625" bestFit="1" customWidth="1"/>
  </cols>
  <sheetData>
    <row r="1" spans="1:12">
      <c r="B1" t="s">
        <v>24</v>
      </c>
      <c r="C1" t="s">
        <v>25</v>
      </c>
      <c r="D1" t="s">
        <v>26</v>
      </c>
      <c r="E1" t="s">
        <v>32</v>
      </c>
      <c r="F1" t="s">
        <v>33</v>
      </c>
      <c r="G1" t="s">
        <v>34</v>
      </c>
    </row>
    <row r="2" spans="1:12">
      <c r="A2" s="1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 s="1" t="s">
        <v>2</v>
      </c>
      <c r="B3" s="6">
        <v>1926596</v>
      </c>
      <c r="C3" s="6">
        <v>3299994</v>
      </c>
      <c r="D3" s="6">
        <v>811601</v>
      </c>
      <c r="E3" s="6">
        <v>284334</v>
      </c>
      <c r="F3" s="6">
        <v>704354720</v>
      </c>
      <c r="G3" s="6">
        <v>159116615</v>
      </c>
      <c r="H3" s="6"/>
      <c r="I3" s="6"/>
      <c r="J3" s="6"/>
      <c r="K3" s="6"/>
      <c r="L3" s="6"/>
    </row>
    <row r="4" spans="1:12">
      <c r="A4" s="1" t="s">
        <v>16</v>
      </c>
      <c r="B4" s="6">
        <v>0.6</v>
      </c>
      <c r="C4" s="6">
        <v>0.6</v>
      </c>
      <c r="D4" s="6">
        <v>0.6</v>
      </c>
      <c r="E4" s="6">
        <v>0.6</v>
      </c>
      <c r="F4" s="6">
        <v>0.8</v>
      </c>
      <c r="G4" s="6">
        <v>0.8</v>
      </c>
      <c r="H4" s="6"/>
      <c r="I4" s="6"/>
      <c r="J4" s="6"/>
      <c r="K4" s="6"/>
      <c r="L4" s="6"/>
    </row>
    <row r="5" spans="1:12">
      <c r="A5" s="2" t="s">
        <v>14</v>
      </c>
      <c r="B5">
        <f>B3/SUM(B3:L3)</f>
        <v>2.2150029893289887E-3</v>
      </c>
      <c r="C5">
        <f>C3/SUM(B3:L3)</f>
        <v>3.7939955106144345E-3</v>
      </c>
      <c r="D5">
        <f>D3/SUM(B3:L3)</f>
        <v>9.3309580272272791E-4</v>
      </c>
      <c r="E5">
        <f>E3/SUM(B3:L3)</f>
        <v>3.2689814572846028E-4</v>
      </c>
      <c r="F5">
        <f>F3/SUM(B3:L3)</f>
        <v>0.80979500131214999</v>
      </c>
      <c r="G5">
        <f>G3/SUM(B3:L3)</f>
        <v>0.18293600623945541</v>
      </c>
    </row>
    <row r="6" spans="1:12">
      <c r="A6" s="2" t="s">
        <v>15</v>
      </c>
      <c r="B6">
        <f>SQRT(B4*(1-B4))</f>
        <v>0.4898979485566356</v>
      </c>
      <c r="C6">
        <f t="shared" ref="C6:G6" si="0">SQRT(C4*(1-C4))</f>
        <v>0.4898979485566356</v>
      </c>
      <c r="D6">
        <f t="shared" si="0"/>
        <v>0.4898979485566356</v>
      </c>
      <c r="E6">
        <f t="shared" si="0"/>
        <v>0.4898979485566356</v>
      </c>
      <c r="F6">
        <f t="shared" si="0"/>
        <v>0.39999999999999997</v>
      </c>
      <c r="G6">
        <f t="shared" si="0"/>
        <v>0.39999999999999997</v>
      </c>
    </row>
    <row r="7" spans="1:12">
      <c r="A7" s="2" t="s">
        <v>1</v>
      </c>
      <c r="B7">
        <v>0.01</v>
      </c>
    </row>
    <row r="8" spans="1:12">
      <c r="A8" s="2"/>
    </row>
    <row r="9" spans="1:12">
      <c r="A9" s="1" t="s">
        <v>5</v>
      </c>
      <c r="B9">
        <f>SUM(B3:L3)</f>
        <v>869793860</v>
      </c>
    </row>
    <row r="10" spans="1:12">
      <c r="A10" s="2" t="s">
        <v>17</v>
      </c>
      <c r="B10">
        <f>ROUND((((B6*B5)+(C6*C5)+(D6*D5)+(E6*E5)+(F6*F5)+(G6*G5)+(H6*H5)+(I6*I5)+(J6*J5)+(K6*K5))/B7)^2, 0)</f>
        <v>1605</v>
      </c>
    </row>
    <row r="12" spans="1:12">
      <c r="A12" s="1" t="s">
        <v>3</v>
      </c>
    </row>
    <row r="13" spans="1:12">
      <c r="A13" s="1" t="s">
        <v>6</v>
      </c>
      <c r="B13">
        <f>ROUND(B10/COUNT(B2:L2),0)</f>
        <v>268</v>
      </c>
      <c r="C13">
        <f>ROUND(B10/COUNT(B2:L2),0)</f>
        <v>268</v>
      </c>
      <c r="D13">
        <f>ROUND(B10/COUNT(B2:L2),0)</f>
        <v>268</v>
      </c>
      <c r="E13">
        <f>ROUND(B10/COUNT(B2:L2),0)</f>
        <v>268</v>
      </c>
      <c r="F13">
        <f>ROUND(B10/COUNT(B2:L2),0)</f>
        <v>268</v>
      </c>
      <c r="G13">
        <f>ROUND(B10/COUNT(B2:L2),0)</f>
        <v>268</v>
      </c>
    </row>
    <row r="14" spans="1:12">
      <c r="A14" s="1" t="s">
        <v>23</v>
      </c>
      <c r="B14">
        <f>ROUND(B5*B10,0)</f>
        <v>4</v>
      </c>
      <c r="C14">
        <f>ROUND(C5*B10,0)</f>
        <v>6</v>
      </c>
      <c r="D14">
        <f>ROUND(D5*B10,0)</f>
        <v>1</v>
      </c>
      <c r="E14">
        <f>ROUND(E5*B10,0)</f>
        <v>1</v>
      </c>
      <c r="F14">
        <f>ROUND(F5*B10,0)</f>
        <v>1300</v>
      </c>
      <c r="G14">
        <f>ROUND(G5*B10,0)</f>
        <v>294</v>
      </c>
    </row>
    <row r="15" spans="1:12">
      <c r="A15" s="1"/>
    </row>
    <row r="16" spans="1:12">
      <c r="A16" s="1" t="s">
        <v>8</v>
      </c>
      <c r="B16">
        <v>100</v>
      </c>
    </row>
    <row r="17" spans="1:11">
      <c r="A17" s="1" t="s">
        <v>9</v>
      </c>
      <c r="B17">
        <f>B10 - COUNT(B3:L3) * 100</f>
        <v>1005</v>
      </c>
    </row>
    <row r="18" spans="1:11">
      <c r="A18" s="1" t="s">
        <v>39</v>
      </c>
      <c r="B18">
        <f>ROUND(((B5*B17) + B16),0)</f>
        <v>102</v>
      </c>
      <c r="C18">
        <f>ROUND(((C5*B17) + B16),0)</f>
        <v>104</v>
      </c>
      <c r="D18">
        <f>ROUND(((D5*B17) + B16),0)</f>
        <v>101</v>
      </c>
      <c r="E18">
        <f>ROUND(((B5*E17) + B16),0)</f>
        <v>100</v>
      </c>
      <c r="F18">
        <f>ROUND(((F5*B17) + B16),0)</f>
        <v>914</v>
      </c>
      <c r="G18">
        <f>ROUND(((G5*B17) + B16),0)</f>
        <v>284</v>
      </c>
    </row>
    <row r="19" spans="1:11">
      <c r="A19" s="1"/>
    </row>
    <row r="20" spans="1:11">
      <c r="A20" s="1"/>
    </row>
    <row r="22" spans="1:11">
      <c r="A22" s="1" t="s">
        <v>7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1" t="s">
        <v>11</v>
      </c>
      <c r="B23">
        <f>SUM(B22:K22)</f>
        <v>0</v>
      </c>
    </row>
    <row r="24" spans="1:11">
      <c r="A24" s="1" t="s">
        <v>12</v>
      </c>
      <c r="B24">
        <f>B10-B23</f>
        <v>1605</v>
      </c>
    </row>
    <row r="27" spans="1:11">
      <c r="A27" s="4"/>
      <c r="B27" s="4"/>
      <c r="C27" s="4"/>
      <c r="D27" s="4"/>
      <c r="E27" s="4"/>
    </row>
    <row r="28" spans="1:11" ht="18">
      <c r="A28" s="5" t="s">
        <v>13</v>
      </c>
      <c r="B28" s="4"/>
      <c r="C28" s="4"/>
      <c r="D28" s="4"/>
      <c r="E28" s="4"/>
    </row>
    <row r="29" spans="1:11">
      <c r="A29" s="4"/>
      <c r="B29" s="4"/>
      <c r="C29" s="4"/>
      <c r="D29" s="4"/>
      <c r="E29" s="4"/>
    </row>
    <row r="30" spans="1:11">
      <c r="A30" s="3" t="s">
        <v>35</v>
      </c>
      <c r="B30" s="4"/>
      <c r="C30" s="4"/>
      <c r="D30" s="4"/>
      <c r="E30" s="4"/>
    </row>
    <row r="31" spans="1:11">
      <c r="A31" s="4" t="s">
        <v>18</v>
      </c>
      <c r="B31" s="4"/>
      <c r="C31" s="4"/>
      <c r="D31" s="4"/>
      <c r="E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5" sqref="F15"/>
    </sheetView>
  </sheetViews>
  <sheetFormatPr baseColWidth="10" defaultRowHeight="15" x14ac:dyDescent="0"/>
  <sheetData>
    <row r="1" spans="1:8">
      <c r="B1" s="1" t="s">
        <v>37</v>
      </c>
      <c r="C1" s="1"/>
    </row>
    <row r="2" spans="1:8">
      <c r="A2" s="1" t="s">
        <v>36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7" t="s">
        <v>38</v>
      </c>
    </row>
    <row r="3" spans="1:8">
      <c r="A3">
        <v>1</v>
      </c>
    </row>
    <row r="4" spans="1:8">
      <c r="A4">
        <v>2</v>
      </c>
    </row>
    <row r="5" spans="1:8">
      <c r="A5">
        <v>3</v>
      </c>
    </row>
    <row r="6" spans="1:8">
      <c r="A6">
        <v>4</v>
      </c>
    </row>
    <row r="7" spans="1:8">
      <c r="A7">
        <v>5</v>
      </c>
    </row>
    <row r="8" spans="1:8">
      <c r="A8">
        <v>6</v>
      </c>
    </row>
    <row r="9" spans="1:8">
      <c r="A9" s="7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Strata1</vt:lpstr>
      <vt:lpstr>Strata2</vt:lpstr>
      <vt:lpstr>Strata3</vt:lpstr>
      <vt:lpstr>ErrorMatrix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Bullock</dc:creator>
  <cp:lastModifiedBy>Eric Bullock</cp:lastModifiedBy>
  <dcterms:created xsi:type="dcterms:W3CDTF">2016-09-21T14:12:57Z</dcterms:created>
  <dcterms:modified xsi:type="dcterms:W3CDTF">2016-09-27T04:02:50Z</dcterms:modified>
</cp:coreProperties>
</file>