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5200" windowHeight="12570"/>
  </bookViews>
  <sheets>
    <sheet name="Project Timeline" sheetId="1" r:id="rId1"/>
    <sheet name="calcs" sheetId="2" state="hidden" r:id="rId2"/>
  </sheets>
  <definedNames>
    <definedName name="DayRails">StartDateWindow+ROW('Project Timeline'!$1:$25)-1</definedName>
    <definedName name="GridCalc">IFERROR(calcs!$A1/SUMPRODUCT( (Activities[Id]=calcs!$C1)*(Activities[START]&lt;=calcs!A$31)*((Activities[END]&gt;=calcs!A$31)+(LEN(Activities[END])=0)*(Activities[START]=calcs!A$31)) ),NA())</definedName>
    <definedName name="StartDate">calcs!$D$28</definedName>
    <definedName name="StartDateWindow">calcs!$D$25</definedName>
    <definedName name="WindowDays">calcs!$D$29</definedName>
    <definedName name="WindowOffset">calcs!$D$26</definedName>
  </definedNames>
  <calcPr calcId="152511"/>
</workbook>
</file>

<file path=xl/calcChain.xml><?xml version="1.0" encoding="utf-8"?>
<calcChain xmlns="http://schemas.openxmlformats.org/spreadsheetml/2006/main">
  <c r="D52" i="1" l="1"/>
  <c r="B23" i="1" l="1"/>
  <c r="B24" i="1" s="1"/>
  <c r="B25" i="1" s="1"/>
  <c r="B26" i="1" s="1"/>
  <c r="B27" i="1" s="1"/>
  <c r="B28" i="1" s="1"/>
  <c r="B29" i="1" s="1"/>
  <c r="B30" i="1" s="1"/>
  <c r="B31" i="1" s="1"/>
  <c r="B32" i="1" s="1"/>
  <c r="B33" i="1" s="1"/>
  <c r="B34" i="1" s="1"/>
  <c r="B35" i="1" s="1"/>
  <c r="B36" i="1" s="1"/>
  <c r="B37" i="1" s="1"/>
  <c r="B38" i="1" s="1"/>
  <c r="B41" i="1" l="1"/>
  <c r="B39" i="1"/>
  <c r="B40" i="1" s="1"/>
  <c r="D20" i="1"/>
  <c r="D23" i="1" s="1"/>
  <c r="D24" i="1" l="1"/>
  <c r="E23" i="1"/>
  <c r="B43" i="1"/>
  <c r="B42" i="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E24" i="1" l="1"/>
  <c r="D25" i="1"/>
  <c r="B45" i="1"/>
  <c r="B44" i="1"/>
  <c r="A33" i="2"/>
  <c r="A34" i="2" s="1"/>
  <c r="A35" i="2" s="1"/>
  <c r="A36" i="2" s="1"/>
  <c r="A37" i="2" s="1"/>
  <c r="A38" i="2" s="1"/>
  <c r="A39" i="2" s="1"/>
  <c r="A40" i="2" s="1"/>
  <c r="D28" i="2"/>
  <c r="D25" i="2" s="1"/>
  <c r="E14" i="2"/>
  <c r="E13" i="2"/>
  <c r="E12" i="2"/>
  <c r="E11" i="2"/>
  <c r="E10" i="2"/>
  <c r="E9" i="2"/>
  <c r="E8" i="2"/>
  <c r="E7" i="2"/>
  <c r="E6" i="2"/>
  <c r="B47" i="1" l="1"/>
  <c r="B48" i="1" s="1"/>
  <c r="B46" i="1"/>
  <c r="E25" i="1"/>
  <c r="D26" i="1"/>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51" i="1" l="1"/>
  <c r="B52" i="1" s="1"/>
  <c r="B49" i="1"/>
  <c r="B50" i="1" s="1"/>
  <c r="E26" i="1"/>
  <c r="D27" i="1"/>
  <c r="AH72" i="2"/>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E27" i="1" l="1"/>
  <c r="D28" i="1"/>
  <c r="P56" i="2"/>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29" i="1" l="1"/>
  <c r="E28" i="1"/>
  <c r="D59" i="2"/>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D30" i="1" l="1"/>
  <c r="E29" i="1"/>
  <c r="AA65" i="2"/>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D31" i="1" l="1"/>
  <c r="E30" i="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D32" i="1" l="1"/>
  <c r="E31" i="1"/>
  <c r="E32" i="1" l="1"/>
  <c r="D33" i="1"/>
  <c r="E33" i="1" l="1"/>
  <c r="D34" i="1"/>
  <c r="D35" i="1" l="1"/>
  <c r="E34" i="1"/>
  <c r="E35" i="1" l="1"/>
  <c r="D36" i="1"/>
  <c r="E36" i="1" l="1"/>
  <c r="D37" i="1"/>
  <c r="E37" i="1" l="1"/>
  <c r="D38" i="1"/>
  <c r="D41" i="1" s="1"/>
  <c r="D39" i="1" l="1"/>
  <c r="E38" i="1"/>
  <c r="E39" i="1" l="1"/>
  <c r="D40" i="1"/>
  <c r="E40" i="1" s="1"/>
  <c r="D43" i="1"/>
  <c r="D42" i="1"/>
  <c r="E42" i="1" s="1"/>
  <c r="E41" i="1"/>
  <c r="D45" i="1" l="1"/>
  <c r="D46" i="1" s="1"/>
  <c r="D44" i="1"/>
  <c r="E44" i="1" s="1"/>
  <c r="E43" i="1"/>
  <c r="E46" i="1" l="1"/>
  <c r="D51" i="1"/>
  <c r="D48" i="1"/>
  <c r="D50" i="1" s="1"/>
  <c r="E50" i="1" s="1"/>
  <c r="D47" i="1"/>
  <c r="D49" i="1" s="1"/>
  <c r="E45" i="1"/>
  <c r="E52" i="1" l="1"/>
  <c r="E49" i="1"/>
  <c r="E51" i="1"/>
  <c r="E47" i="1"/>
  <c r="E48" i="1"/>
  <c r="E15" i="2" l="1" a="1"/>
  <c r="E15" i="2" s="1"/>
  <c r="E16" i="2" s="1" a="1"/>
  <c r="E16" i="2" s="1"/>
  <c r="E17" i="2" s="1" a="1"/>
  <c r="E17" i="2" s="1"/>
  <c r="E18" i="2" s="1" a="1"/>
  <c r="E18" i="2" s="1"/>
  <c r="E19" i="2" s="1" a="1"/>
  <c r="E19" i="2" s="1"/>
  <c r="E20" i="2" s="1" a="1"/>
  <c r="E20" i="2" s="1"/>
  <c r="E21" i="2" s="1" a="1"/>
  <c r="E21" i="2" s="1"/>
  <c r="E22" i="2" s="1" a="1"/>
  <c r="E22" i="2" s="1"/>
  <c r="E23" i="2" s="1" a="1"/>
  <c r="E23" i="2" s="1"/>
  <c r="D9" i="2"/>
  <c r="D11" i="2" s="1"/>
  <c r="F17" i="2" l="1"/>
  <c r="C34" i="2" s="1"/>
  <c r="F16" i="2"/>
  <c r="C33" i="2" s="1"/>
  <c r="F23" i="2"/>
  <c r="C40" i="2" s="1"/>
  <c r="F19" i="2"/>
  <c r="C36" i="2" s="1"/>
  <c r="F20" i="2"/>
  <c r="C37" i="2" s="1"/>
  <c r="F22" i="2"/>
  <c r="C39" i="2" s="1"/>
  <c r="F15" i="2"/>
  <c r="C32" i="2" s="1"/>
  <c r="F18" i="2"/>
  <c r="C35" i="2" s="1"/>
  <c r="F21" i="2"/>
  <c r="C38" i="2" s="1"/>
  <c r="D36" i="2" l="1"/>
  <c r="AD36" i="2"/>
  <c r="O36" i="2"/>
  <c r="X36" i="2"/>
  <c r="V36" i="2"/>
  <c r="J36" i="2"/>
  <c r="AI36" i="2"/>
  <c r="K36" i="2"/>
  <c r="W36" i="2"/>
  <c r="V48" i="2" s="1"/>
  <c r="I36" i="2"/>
  <c r="R36" i="2"/>
  <c r="N36" i="2"/>
  <c r="F36" i="2"/>
  <c r="S36" i="2"/>
  <c r="Z36" i="2"/>
  <c r="AA36" i="2"/>
  <c r="AB36" i="2"/>
  <c r="Q36" i="2"/>
  <c r="E36" i="2"/>
  <c r="AH36" i="2"/>
  <c r="M36" i="2"/>
  <c r="H36" i="2"/>
  <c r="Y36" i="2"/>
  <c r="G36" i="2"/>
  <c r="AF36" i="2"/>
  <c r="L36" i="2"/>
  <c r="AC36" i="2"/>
  <c r="T36" i="2"/>
  <c r="P36" i="2"/>
  <c r="AG36" i="2"/>
  <c r="U36" i="2"/>
  <c r="C48" i="2"/>
  <c r="D48" i="2" s="1"/>
  <c r="AE36" i="2"/>
  <c r="AD48" i="2" s="1"/>
  <c r="D32" i="2"/>
  <c r="U32" i="2"/>
  <c r="P32" i="2"/>
  <c r="Z32" i="2"/>
  <c r="AA32" i="2"/>
  <c r="J32" i="2"/>
  <c r="E32" i="2"/>
  <c r="AE32" i="2"/>
  <c r="V32" i="2"/>
  <c r="Q32" i="2"/>
  <c r="X32" i="2"/>
  <c r="AI32" i="2"/>
  <c r="AH32" i="2"/>
  <c r="L32" i="2"/>
  <c r="AG32" i="2"/>
  <c r="O32" i="2"/>
  <c r="T32" i="2"/>
  <c r="G32" i="2"/>
  <c r="K32" i="2"/>
  <c r="H32" i="2"/>
  <c r="C44" i="2"/>
  <c r="D44" i="2" s="1"/>
  <c r="I32" i="2"/>
  <c r="AB32" i="2"/>
  <c r="M32" i="2"/>
  <c r="AD32" i="2"/>
  <c r="AC32" i="2"/>
  <c r="R32" i="2"/>
  <c r="W32" i="2"/>
  <c r="N32" i="2"/>
  <c r="F32" i="2"/>
  <c r="Y32" i="2"/>
  <c r="X44" i="2" s="1"/>
  <c r="S32" i="2"/>
  <c r="AF32" i="2"/>
  <c r="W40" i="2"/>
  <c r="AB40" i="2"/>
  <c r="C52" i="2"/>
  <c r="D52" i="2" s="1"/>
  <c r="AG40" i="2"/>
  <c r="V40" i="2"/>
  <c r="AD40" i="2"/>
  <c r="M40" i="2"/>
  <c r="AF40" i="2"/>
  <c r="AE40" i="2"/>
  <c r="U40" i="2"/>
  <c r="AC40" i="2"/>
  <c r="K40" i="2"/>
  <c r="J40" i="2"/>
  <c r="Q40" i="2"/>
  <c r="AI40" i="2"/>
  <c r="N40" i="2"/>
  <c r="AH40" i="2"/>
  <c r="H40" i="2"/>
  <c r="X40" i="2"/>
  <c r="O40" i="2"/>
  <c r="N52" i="2" s="1"/>
  <c r="P40" i="2"/>
  <c r="T40" i="2"/>
  <c r="I40" i="2"/>
  <c r="Z40" i="2"/>
  <c r="AA40" i="2"/>
  <c r="D40" i="2"/>
  <c r="S40" i="2"/>
  <c r="F40" i="2"/>
  <c r="Y40" i="2"/>
  <c r="E40" i="2"/>
  <c r="L40" i="2"/>
  <c r="R40" i="2"/>
  <c r="G40" i="2"/>
  <c r="C51" i="2"/>
  <c r="D51" i="2" s="1"/>
  <c r="AF39" i="2"/>
  <c r="R39" i="2"/>
  <c r="F39" i="2"/>
  <c r="D39" i="2"/>
  <c r="H39" i="2"/>
  <c r="X39" i="2"/>
  <c r="Q39" i="2"/>
  <c r="J39" i="2"/>
  <c r="AD39" i="2"/>
  <c r="AA39" i="2"/>
  <c r="L39" i="2"/>
  <c r="AC39" i="2"/>
  <c r="W39" i="2"/>
  <c r="AE39" i="2"/>
  <c r="I39" i="2"/>
  <c r="S39" i="2"/>
  <c r="Y39" i="2"/>
  <c r="U39" i="2"/>
  <c r="AI39" i="2"/>
  <c r="E39" i="2"/>
  <c r="G39" i="2"/>
  <c r="N39" i="2"/>
  <c r="Z39" i="2"/>
  <c r="V39" i="2"/>
  <c r="O39" i="2"/>
  <c r="K39" i="2"/>
  <c r="AG39" i="2"/>
  <c r="AB39" i="2"/>
  <c r="P39" i="2"/>
  <c r="M39" i="2"/>
  <c r="T39" i="2"/>
  <c r="AH39" i="2"/>
  <c r="AD33" i="2"/>
  <c r="AI33" i="2"/>
  <c r="AH33" i="2"/>
  <c r="U33" i="2"/>
  <c r="P33" i="2"/>
  <c r="F33" i="2"/>
  <c r="AA33" i="2"/>
  <c r="S33" i="2"/>
  <c r="D33" i="2"/>
  <c r="K33" i="2"/>
  <c r="L33" i="2"/>
  <c r="M33" i="2"/>
  <c r="AB33" i="2"/>
  <c r="J33" i="2"/>
  <c r="AG33" i="2"/>
  <c r="AF33" i="2"/>
  <c r="I33" i="2"/>
  <c r="R33" i="2"/>
  <c r="Z33" i="2"/>
  <c r="V33" i="2"/>
  <c r="U45" i="2" s="1"/>
  <c r="Y33" i="2"/>
  <c r="O33" i="2"/>
  <c r="AE33" i="2"/>
  <c r="G33" i="2"/>
  <c r="C45" i="2"/>
  <c r="D45" i="2" s="1"/>
  <c r="Q33" i="2"/>
  <c r="W33" i="2"/>
  <c r="T33" i="2"/>
  <c r="H33" i="2"/>
  <c r="AC33" i="2"/>
  <c r="E33" i="2"/>
  <c r="X33" i="2"/>
  <c r="N33" i="2"/>
  <c r="C47" i="2"/>
  <c r="D47" i="2" s="1"/>
  <c r="AG35" i="2"/>
  <c r="M35" i="2"/>
  <c r="I35" i="2"/>
  <c r="O35" i="2"/>
  <c r="J35" i="2"/>
  <c r="K35" i="2"/>
  <c r="Y35" i="2"/>
  <c r="G35" i="2"/>
  <c r="AI35" i="2"/>
  <c r="F35" i="2"/>
  <c r="L35" i="2"/>
  <c r="S35" i="2"/>
  <c r="E35" i="2"/>
  <c r="AE35" i="2"/>
  <c r="AC35" i="2"/>
  <c r="X35" i="2"/>
  <c r="Q35" i="2"/>
  <c r="V35" i="2"/>
  <c r="W35" i="2"/>
  <c r="N35" i="2"/>
  <c r="P35" i="2"/>
  <c r="R35" i="2"/>
  <c r="AD35" i="2"/>
  <c r="U35" i="2"/>
  <c r="AA35" i="2"/>
  <c r="T35" i="2"/>
  <c r="D35" i="2"/>
  <c r="AF35" i="2"/>
  <c r="AH35" i="2"/>
  <c r="H35" i="2"/>
  <c r="Z35" i="2"/>
  <c r="Y47" i="2" s="1"/>
  <c r="AB35" i="2"/>
  <c r="AG38" i="2"/>
  <c r="AE38" i="2"/>
  <c r="AA38" i="2"/>
  <c r="V38" i="2"/>
  <c r="AC38" i="2"/>
  <c r="M38" i="2"/>
  <c r="U38" i="2"/>
  <c r="AI38" i="2"/>
  <c r="Y38" i="2"/>
  <c r="AD38" i="2"/>
  <c r="E38" i="2"/>
  <c r="AF38" i="2"/>
  <c r="L38" i="2"/>
  <c r="T38" i="2"/>
  <c r="F38" i="2"/>
  <c r="J38" i="2"/>
  <c r="I38" i="2"/>
  <c r="X38" i="2"/>
  <c r="O38" i="2"/>
  <c r="Z38" i="2"/>
  <c r="W38" i="2"/>
  <c r="C50" i="2"/>
  <c r="D50" i="2" s="1"/>
  <c r="AH38" i="2"/>
  <c r="N38" i="2"/>
  <c r="H38" i="2"/>
  <c r="P38" i="2"/>
  <c r="Q38" i="2"/>
  <c r="K38" i="2"/>
  <c r="AB38" i="2"/>
  <c r="G38" i="2"/>
  <c r="S38" i="2"/>
  <c r="D38" i="2"/>
  <c r="R38" i="2"/>
  <c r="Y37" i="2"/>
  <c r="AB37" i="2"/>
  <c r="Q37" i="2"/>
  <c r="AH37" i="2"/>
  <c r="T37" i="2"/>
  <c r="G37" i="2"/>
  <c r="AI37" i="2"/>
  <c r="X37" i="2"/>
  <c r="V37" i="2"/>
  <c r="S37" i="2"/>
  <c r="AA37" i="2"/>
  <c r="AD37" i="2"/>
  <c r="R37" i="2"/>
  <c r="I37" i="2"/>
  <c r="E37" i="2"/>
  <c r="AF37" i="2"/>
  <c r="F37" i="2"/>
  <c r="O37" i="2"/>
  <c r="K37" i="2"/>
  <c r="AC37" i="2"/>
  <c r="L37" i="2"/>
  <c r="M37" i="2"/>
  <c r="W37" i="2"/>
  <c r="AG37" i="2"/>
  <c r="J37" i="2"/>
  <c r="Z37" i="2"/>
  <c r="AE37" i="2"/>
  <c r="N37" i="2"/>
  <c r="D37" i="2"/>
  <c r="U37" i="2"/>
  <c r="P37" i="2"/>
  <c r="H37" i="2"/>
  <c r="C49" i="2"/>
  <c r="D49" i="2" s="1"/>
  <c r="Y34" i="2"/>
  <c r="O34" i="2"/>
  <c r="N34" i="2"/>
  <c r="T34" i="2"/>
  <c r="E34" i="2"/>
  <c r="AF34" i="2"/>
  <c r="Q34" i="2"/>
  <c r="V34" i="2"/>
  <c r="AG34" i="2"/>
  <c r="AI34" i="2"/>
  <c r="G34" i="2"/>
  <c r="X34" i="2"/>
  <c r="Z34" i="2"/>
  <c r="AE34" i="2"/>
  <c r="AA34" i="2"/>
  <c r="W34" i="2"/>
  <c r="H34" i="2"/>
  <c r="K34" i="2"/>
  <c r="I34" i="2"/>
  <c r="R34" i="2"/>
  <c r="L34" i="2"/>
  <c r="M34" i="2"/>
  <c r="U34" i="2"/>
  <c r="S34" i="2"/>
  <c r="F34" i="2"/>
  <c r="D34" i="2"/>
  <c r="AC34" i="2"/>
  <c r="AD34" i="2"/>
  <c r="AH34" i="2"/>
  <c r="J34" i="2"/>
  <c r="P34" i="2"/>
  <c r="C46" i="2"/>
  <c r="D46" i="2" s="1"/>
  <c r="AB34" i="2"/>
  <c r="S45" i="2" l="1"/>
  <c r="O51" i="2"/>
  <c r="AC47" i="2"/>
  <c r="Y46" i="2"/>
  <c r="AF49" i="2"/>
  <c r="AG47" i="2"/>
  <c r="J50" i="2"/>
  <c r="G47" i="2"/>
  <c r="Q44" i="2"/>
  <c r="J44" i="2"/>
  <c r="E50" i="2"/>
  <c r="F48" i="2"/>
  <c r="AB48" i="2"/>
  <c r="AE44" i="2"/>
  <c r="AF48" i="2"/>
  <c r="AA51" i="2"/>
  <c r="R51" i="2"/>
  <c r="AA44" i="2"/>
  <c r="S48" i="2"/>
  <c r="O46" i="2"/>
  <c r="Q49" i="2"/>
  <c r="S47" i="2"/>
  <c r="F45" i="2"/>
  <c r="V50" i="2"/>
  <c r="AE49" i="2"/>
  <c r="AG46" i="2"/>
  <c r="AD51" i="2"/>
  <c r="R46" i="2"/>
  <c r="Q50" i="2"/>
  <c r="AD45" i="2"/>
  <c r="Q47" i="2"/>
  <c r="J48" i="2"/>
  <c r="O47" i="2"/>
  <c r="K45" i="2"/>
  <c r="F52" i="2"/>
  <c r="Z52" i="2"/>
  <c r="O52" i="2"/>
  <c r="AG52" i="2"/>
  <c r="X51" i="2"/>
  <c r="K52" i="2"/>
  <c r="V44" i="2"/>
  <c r="P44" i="2"/>
  <c r="V46" i="2"/>
  <c r="AE46" i="2"/>
  <c r="AE52" i="2"/>
  <c r="K49" i="2"/>
  <c r="E49" i="2"/>
  <c r="U51" i="2"/>
  <c r="Z48" i="2"/>
  <c r="W48" i="2"/>
  <c r="K46" i="2"/>
  <c r="AF46" i="2"/>
  <c r="S52" i="2"/>
  <c r="AC52" i="2"/>
  <c r="I49" i="2"/>
  <c r="F50" i="2"/>
  <c r="Z46" i="2"/>
  <c r="G49" i="2"/>
  <c r="M49" i="2"/>
  <c r="AB49" i="2"/>
  <c r="AA50" i="2"/>
  <c r="Z47" i="2"/>
  <c r="I47" i="2"/>
  <c r="Y45" i="2"/>
  <c r="AF51" i="2"/>
  <c r="Y51" i="2"/>
  <c r="H51" i="2"/>
  <c r="X52" i="2"/>
  <c r="H44" i="2"/>
  <c r="E46" i="2"/>
  <c r="O50" i="2"/>
  <c r="AB46" i="2"/>
  <c r="H46" i="2"/>
  <c r="O49" i="2"/>
  <c r="AB45" i="2"/>
  <c r="P45" i="2"/>
  <c r="M52" i="2"/>
  <c r="M44" i="2"/>
  <c r="Z44" i="2"/>
  <c r="AC46" i="2"/>
  <c r="Q46" i="2"/>
  <c r="U46" i="2"/>
  <c r="U49" i="2"/>
  <c r="S49" i="2"/>
  <c r="X49" i="2"/>
  <c r="W50" i="2"/>
  <c r="S50" i="2"/>
  <c r="AC50" i="2"/>
  <c r="L50" i="2"/>
  <c r="U47" i="2"/>
  <c r="AD47" i="2"/>
  <c r="E47" i="2"/>
  <c r="J47" i="2"/>
  <c r="L47" i="2"/>
  <c r="W45" i="2"/>
  <c r="AE45" i="2"/>
  <c r="L45" i="2"/>
  <c r="R45" i="2"/>
  <c r="AG51" i="2"/>
  <c r="I51" i="2"/>
  <c r="G52" i="2"/>
  <c r="P52" i="2"/>
  <c r="AA52" i="2"/>
  <c r="AF44" i="2"/>
  <c r="W44" i="2"/>
  <c r="O44" i="2"/>
  <c r="AG48" i="2"/>
  <c r="M48" i="2"/>
  <c r="F46" i="2"/>
  <c r="M46" i="2"/>
  <c r="W49" i="2"/>
  <c r="K50" i="2"/>
  <c r="AF50" i="2"/>
  <c r="AF47" i="2"/>
  <c r="K51" i="2"/>
  <c r="P51" i="2"/>
  <c r="I52" i="2"/>
  <c r="T44" i="2"/>
  <c r="Q48" i="2"/>
  <c r="L46" i="2"/>
  <c r="U50" i="2"/>
  <c r="I45" i="2"/>
  <c r="W46" i="2"/>
  <c r="P46" i="2"/>
  <c r="G50" i="2"/>
  <c r="H50" i="2"/>
  <c r="X50" i="2"/>
  <c r="AB50" i="2"/>
  <c r="P47" i="2"/>
  <c r="AH47" i="2"/>
  <c r="V45" i="2"/>
  <c r="AF45" i="2"/>
  <c r="Z45" i="2"/>
  <c r="AG45" i="2"/>
  <c r="S51" i="2"/>
  <c r="AH51" i="2"/>
  <c r="E51" i="2"/>
  <c r="AD52" i="2"/>
  <c r="U52" i="2"/>
  <c r="V52" i="2"/>
  <c r="E44" i="2"/>
  <c r="AB44" i="2"/>
  <c r="F44" i="2"/>
  <c r="K44" i="2"/>
  <c r="I44" i="2"/>
  <c r="T48" i="2"/>
  <c r="X48" i="2"/>
  <c r="Y48" i="2"/>
  <c r="AH48" i="2"/>
  <c r="N48" i="2"/>
  <c r="AD50" i="2"/>
  <c r="AC49" i="2"/>
  <c r="AG49" i="2"/>
  <c r="I46" i="2"/>
  <c r="J46" i="2"/>
  <c r="AD46" i="2"/>
  <c r="AH46" i="2"/>
  <c r="N46" i="2"/>
  <c r="AD49" i="2"/>
  <c r="V49" i="2"/>
  <c r="J49" i="2"/>
  <c r="Z49" i="2"/>
  <c r="AH49" i="2"/>
  <c r="P49" i="2"/>
  <c r="M50" i="2"/>
  <c r="Y50" i="2"/>
  <c r="I50" i="2"/>
  <c r="AE50" i="2"/>
  <c r="AH50" i="2"/>
  <c r="AA47" i="2"/>
  <c r="AE47" i="2"/>
  <c r="T47" i="2"/>
  <c r="M47" i="2"/>
  <c r="W47" i="2"/>
  <c r="R47" i="2"/>
  <c r="F47" i="2"/>
  <c r="N47" i="2"/>
  <c r="N45" i="2"/>
  <c r="Q45" i="2"/>
  <c r="J45" i="2"/>
  <c r="E45" i="2"/>
  <c r="AH45" i="2"/>
  <c r="L51" i="2"/>
  <c r="J51" i="2"/>
  <c r="M51" i="2"/>
  <c r="T51" i="2"/>
  <c r="Z51" i="2"/>
  <c r="W51" i="2"/>
  <c r="Q51" i="2"/>
  <c r="Q52" i="2"/>
  <c r="E52" i="2"/>
  <c r="Y52" i="2"/>
  <c r="J52" i="2"/>
  <c r="AF52" i="2"/>
  <c r="AC44" i="2"/>
  <c r="S44" i="2"/>
  <c r="AG44" i="2"/>
  <c r="U44" i="2"/>
  <c r="K48" i="2"/>
  <c r="G48" i="2"/>
  <c r="P48" i="2"/>
  <c r="R48" i="2"/>
  <c r="H48" i="2"/>
  <c r="I48" i="2"/>
  <c r="AC48" i="2"/>
  <c r="S46" i="2"/>
  <c r="T45" i="2"/>
  <c r="AB51" i="2"/>
  <c r="T52" i="2"/>
  <c r="T46" i="2"/>
  <c r="AA46" i="2"/>
  <c r="G46" i="2"/>
  <c r="X46" i="2"/>
  <c r="T49" i="2"/>
  <c r="Y49" i="2"/>
  <c r="L49" i="2"/>
  <c r="N49" i="2"/>
  <c r="H49" i="2"/>
  <c r="R49" i="2"/>
  <c r="F49" i="2"/>
  <c r="AA49" i="2"/>
  <c r="R50" i="2"/>
  <c r="P50" i="2"/>
  <c r="AG50" i="2"/>
  <c r="N50" i="2"/>
  <c r="T50" i="2"/>
  <c r="Z50" i="2"/>
  <c r="V47" i="2"/>
  <c r="AB47" i="2"/>
  <c r="K47" i="2"/>
  <c r="X47" i="2"/>
  <c r="H47" i="2"/>
  <c r="M45" i="2"/>
  <c r="G45" i="2"/>
  <c r="X45" i="2"/>
  <c r="H45" i="2"/>
  <c r="AA45" i="2"/>
  <c r="O45" i="2"/>
  <c r="AC45" i="2"/>
  <c r="N51" i="2"/>
  <c r="F51" i="2"/>
  <c r="V51" i="2"/>
  <c r="AC51" i="2"/>
  <c r="G51" i="2"/>
  <c r="AE51" i="2"/>
  <c r="R52" i="2"/>
  <c r="H52" i="2"/>
  <c r="W52" i="2"/>
  <c r="AH52" i="2"/>
  <c r="AB52" i="2"/>
  <c r="L52" i="2"/>
  <c r="R44" i="2"/>
  <c r="L44" i="2"/>
  <c r="G44" i="2"/>
  <c r="N44" i="2"/>
  <c r="AH44" i="2"/>
  <c r="AD44" i="2"/>
  <c r="Y44" i="2"/>
  <c r="O48" i="2"/>
  <c r="AE48" i="2"/>
  <c r="L48" i="2"/>
  <c r="AA48" i="2"/>
  <c r="E48" i="2"/>
  <c r="U48" i="2"/>
</calcChain>
</file>

<file path=xl/sharedStrings.xml><?xml version="1.0" encoding="utf-8"?>
<sst xmlns="http://schemas.openxmlformats.org/spreadsheetml/2006/main" count="51" uniqueCount="50">
  <si>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</si>
  <si>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</si>
  <si>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</si>
  <si>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</si>
  <si>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</si>
  <si>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</si>
  <si>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</si>
  <si>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</si>
  <si>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</si>
  <si>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</si>
  <si>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</si>
  <si>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</si>
  <si>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</si>
  <si>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</si>
  <si>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</si>
  <si>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</si>
  <si>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</si>
  <si>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Start</t>
  </si>
  <si>
    <t xml:space="preserve">ENTER START DATE: </t>
  </si>
  <si>
    <t>First Demo Session</t>
  </si>
  <si>
    <t>The_Gruners PROJECT TIMELINE</t>
  </si>
  <si>
    <t>Client Meeeting 1</t>
  </si>
  <si>
    <t>Requirement Integration</t>
  </si>
  <si>
    <t>Project Timeline Compilation</t>
  </si>
  <si>
    <t>Requirement Re-do</t>
  </si>
  <si>
    <t>Client Meeeting 2</t>
  </si>
  <si>
    <t>System Prototype &amp; DB Design</t>
  </si>
  <si>
    <t>Progress Report 1</t>
  </si>
  <si>
    <t>Meet Stacey 1</t>
  </si>
  <si>
    <t>Meet Stacey 2</t>
  </si>
  <si>
    <t>Client Meeting 3</t>
  </si>
  <si>
    <t>Critical Use Case Implementation</t>
  </si>
  <si>
    <t>Progress Report 2</t>
  </si>
  <si>
    <t>Important Use Case Implementation</t>
  </si>
  <si>
    <t>Second Demo Session</t>
  </si>
  <si>
    <t>Client Meeting 4</t>
  </si>
  <si>
    <t>Client Meeting 5</t>
  </si>
  <si>
    <t>Progress Report 3</t>
  </si>
  <si>
    <t>Meet Stacey 3</t>
  </si>
  <si>
    <t>Progress Report 4</t>
  </si>
  <si>
    <t>Client Meeting 6</t>
  </si>
  <si>
    <t>Client Meeting 7</t>
  </si>
  <si>
    <t>Progress Report 5</t>
  </si>
  <si>
    <t>Meet Stacey 7</t>
  </si>
  <si>
    <t>Nice To Have Use Case Implementation</t>
  </si>
  <si>
    <t>Meet Stacy 8</t>
  </si>
  <si>
    <t>Progress Report 6</t>
  </si>
  <si>
    <t>Project End</t>
  </si>
  <si>
    <t>Start Date of Project</t>
  </si>
  <si>
    <t>End Date of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</si>
</sst>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yyyy"/>
    <numFmt numFmtId="165" formatCode="mm/dd/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0">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xf numFmtId="0" fontId="0" fillId="0" borderId="0" xfId="0" applyAlignment="1" applyProtection="1">
      <alignment horizontal="left" vertical="center" indent="1"/>
    </xf>
    <xf numFmtId="165" fontId="0" fillId="0" borderId="0" xfId="0" applyNumberFormat="1" applyAlignment="1" applyProtection="1">
      <alignment horizontal="left" vertical="center" indent="1"/>
    </xf>
    <xf numFmtId="165" fontId="4" fillId="0" borderId="0" xfId="0" applyNumberFormat="1" applyFont="1" applyFill="1" applyBorder="1" applyAlignment="1" applyProtection="1">
      <alignment horizontal="left" vertical="center" indent="1"/>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41792</c:v>
                </c:pt>
                <c:pt idx="1">
                  <c:v>41793</c:v>
                </c:pt>
                <c:pt idx="2">
                  <c:v>41794</c:v>
                </c:pt>
                <c:pt idx="3">
                  <c:v>41795</c:v>
                </c:pt>
                <c:pt idx="4">
                  <c:v>41796</c:v>
                </c:pt>
                <c:pt idx="5">
                  <c:v>41797</c:v>
                </c:pt>
                <c:pt idx="6">
                  <c:v>41798</c:v>
                </c:pt>
                <c:pt idx="7">
                  <c:v>41799</c:v>
                </c:pt>
                <c:pt idx="8">
                  <c:v>41800</c:v>
                </c:pt>
                <c:pt idx="9">
                  <c:v>41801</c:v>
                </c:pt>
                <c:pt idx="10">
                  <c:v>41802</c:v>
                </c:pt>
                <c:pt idx="11">
                  <c:v>41803</c:v>
                </c:pt>
                <c:pt idx="12">
                  <c:v>41804</c:v>
                </c:pt>
                <c:pt idx="13">
                  <c:v>41805</c:v>
                </c:pt>
                <c:pt idx="14">
                  <c:v>41806</c:v>
                </c:pt>
                <c:pt idx="15">
                  <c:v>41807</c:v>
                </c:pt>
                <c:pt idx="16">
                  <c:v>41808</c:v>
                </c:pt>
                <c:pt idx="17">
                  <c:v>41809</c:v>
                </c:pt>
                <c:pt idx="18">
                  <c:v>41810</c:v>
                </c:pt>
                <c:pt idx="19">
                  <c:v>41811</c:v>
                </c:pt>
                <c:pt idx="20">
                  <c:v>41812</c:v>
                </c:pt>
                <c:pt idx="21">
                  <c:v>41813</c:v>
                </c:pt>
                <c:pt idx="22">
                  <c:v>41814</c:v>
                </c:pt>
                <c:pt idx="23">
                  <c:v>41815</c:v>
                </c:pt>
                <c:pt idx="24">
                  <c:v>41816</c:v>
                </c:pt>
                <c:pt idx="25">
                  <c:v>41817</c:v>
                </c:pt>
                <c:pt idx="26">
                  <c:v>41818</c:v>
                </c:pt>
                <c:pt idx="27">
                  <c:v>41819</c:v>
                </c:pt>
                <c:pt idx="28">
                  <c:v>41820</c:v>
                </c:pt>
                <c:pt idx="29">
                  <c:v>41821</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41792</c:v>
                </c:pt>
                <c:pt idx="1">
                  <c:v>41793</c:v>
                </c:pt>
                <c:pt idx="2">
                  <c:v>41794</c:v>
                </c:pt>
                <c:pt idx="3">
                  <c:v>41795</c:v>
                </c:pt>
                <c:pt idx="4">
                  <c:v>41796</c:v>
                </c:pt>
                <c:pt idx="5">
                  <c:v>41797</c:v>
                </c:pt>
                <c:pt idx="6">
                  <c:v>41798</c:v>
                </c:pt>
                <c:pt idx="7">
                  <c:v>41799</c:v>
                </c:pt>
                <c:pt idx="8">
                  <c:v>41800</c:v>
                </c:pt>
                <c:pt idx="9">
                  <c:v>41801</c:v>
                </c:pt>
                <c:pt idx="10">
                  <c:v>41802</c:v>
                </c:pt>
                <c:pt idx="11">
                  <c:v>41803</c:v>
                </c:pt>
                <c:pt idx="12">
                  <c:v>41804</c:v>
                </c:pt>
                <c:pt idx="13">
                  <c:v>41805</c:v>
                </c:pt>
                <c:pt idx="14">
                  <c:v>41806</c:v>
                </c:pt>
                <c:pt idx="15">
                  <c:v>41807</c:v>
                </c:pt>
                <c:pt idx="16">
                  <c:v>41808</c:v>
                </c:pt>
                <c:pt idx="17">
                  <c:v>41809</c:v>
                </c:pt>
                <c:pt idx="18">
                  <c:v>41810</c:v>
                </c:pt>
                <c:pt idx="19">
                  <c:v>41811</c:v>
                </c:pt>
                <c:pt idx="20">
                  <c:v>41812</c:v>
                </c:pt>
                <c:pt idx="21">
                  <c:v>41813</c:v>
                </c:pt>
                <c:pt idx="22">
                  <c:v>41814</c:v>
                </c:pt>
                <c:pt idx="23">
                  <c:v>41815</c:v>
                </c:pt>
                <c:pt idx="24">
                  <c:v>41816</c:v>
                </c:pt>
                <c:pt idx="25">
                  <c:v>41817</c:v>
                </c:pt>
                <c:pt idx="26">
                  <c:v>41818</c:v>
                </c:pt>
                <c:pt idx="27">
                  <c:v>41819</c:v>
                </c:pt>
                <c:pt idx="28">
                  <c:v>41820</c:v>
                </c:pt>
                <c:pt idx="29">
                  <c:v>41821</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41792</c:v>
                </c:pt>
                <c:pt idx="1">
                  <c:v>41793</c:v>
                </c:pt>
                <c:pt idx="2">
                  <c:v>41794</c:v>
                </c:pt>
                <c:pt idx="3">
                  <c:v>41795</c:v>
                </c:pt>
                <c:pt idx="4">
                  <c:v>41796</c:v>
                </c:pt>
                <c:pt idx="5">
                  <c:v>41797</c:v>
                </c:pt>
                <c:pt idx="6">
                  <c:v>41798</c:v>
                </c:pt>
                <c:pt idx="7">
                  <c:v>41799</c:v>
                </c:pt>
                <c:pt idx="8">
                  <c:v>41800</c:v>
                </c:pt>
                <c:pt idx="9">
                  <c:v>41801</c:v>
                </c:pt>
                <c:pt idx="10">
                  <c:v>41802</c:v>
                </c:pt>
                <c:pt idx="11">
                  <c:v>41803</c:v>
                </c:pt>
                <c:pt idx="12">
                  <c:v>41804</c:v>
                </c:pt>
                <c:pt idx="13">
                  <c:v>41805</c:v>
                </c:pt>
                <c:pt idx="14">
                  <c:v>41806</c:v>
                </c:pt>
                <c:pt idx="15">
                  <c:v>41807</c:v>
                </c:pt>
                <c:pt idx="16">
                  <c:v>41808</c:v>
                </c:pt>
                <c:pt idx="17">
                  <c:v>41809</c:v>
                </c:pt>
                <c:pt idx="18">
                  <c:v>41810</c:v>
                </c:pt>
                <c:pt idx="19">
                  <c:v>41811</c:v>
                </c:pt>
                <c:pt idx="20">
                  <c:v>41812</c:v>
                </c:pt>
                <c:pt idx="21">
                  <c:v>41813</c:v>
                </c:pt>
                <c:pt idx="22">
                  <c:v>41814</c:v>
                </c:pt>
                <c:pt idx="23">
                  <c:v>41815</c:v>
                </c:pt>
                <c:pt idx="24">
                  <c:v>41816</c:v>
                </c:pt>
                <c:pt idx="25">
                  <c:v>41817</c:v>
                </c:pt>
                <c:pt idx="26">
                  <c:v>41818</c:v>
                </c:pt>
                <c:pt idx="27">
                  <c:v>41819</c:v>
                </c:pt>
                <c:pt idx="28">
                  <c:v>41820</c:v>
                </c:pt>
                <c:pt idx="29">
                  <c:v>41821</c:v>
                </c:pt>
              </c:numCache>
            </c:numRef>
          </c:cat>
          <c:val>
            <c:numRef>
              <c:f>calcs!$E$34:$AH$34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41792</c:v>
                </c:pt>
                <c:pt idx="1">
                  <c:v>41793</c:v>
                </c:pt>
                <c:pt idx="2">
                  <c:v>41794</c:v>
                </c:pt>
                <c:pt idx="3">
                  <c:v>41795</c:v>
                </c:pt>
                <c:pt idx="4">
                  <c:v>41796</c:v>
                </c:pt>
                <c:pt idx="5">
                  <c:v>41797</c:v>
                </c:pt>
                <c:pt idx="6">
                  <c:v>41798</c:v>
                </c:pt>
                <c:pt idx="7">
                  <c:v>41799</c:v>
                </c:pt>
                <c:pt idx="8">
                  <c:v>41800</c:v>
                </c:pt>
                <c:pt idx="9">
                  <c:v>41801</c:v>
                </c:pt>
                <c:pt idx="10">
                  <c:v>41802</c:v>
                </c:pt>
                <c:pt idx="11">
                  <c:v>41803</c:v>
                </c:pt>
                <c:pt idx="12">
                  <c:v>41804</c:v>
                </c:pt>
                <c:pt idx="13">
                  <c:v>41805</c:v>
                </c:pt>
                <c:pt idx="14">
                  <c:v>41806</c:v>
                </c:pt>
                <c:pt idx="15">
                  <c:v>41807</c:v>
                </c:pt>
                <c:pt idx="16">
                  <c:v>41808</c:v>
                </c:pt>
                <c:pt idx="17">
                  <c:v>41809</c:v>
                </c:pt>
                <c:pt idx="18">
                  <c:v>41810</c:v>
                </c:pt>
                <c:pt idx="19">
                  <c:v>41811</c:v>
                </c:pt>
                <c:pt idx="20">
                  <c:v>41812</c:v>
                </c:pt>
                <c:pt idx="21">
                  <c:v>41813</c:v>
                </c:pt>
                <c:pt idx="22">
                  <c:v>41814</c:v>
                </c:pt>
                <c:pt idx="23">
                  <c:v>41815</c:v>
                </c:pt>
                <c:pt idx="24">
                  <c:v>41816</c:v>
                </c:pt>
                <c:pt idx="25">
                  <c:v>41817</c:v>
                </c:pt>
                <c:pt idx="26">
                  <c:v>41818</c:v>
                </c:pt>
                <c:pt idx="27">
                  <c:v>41819</c:v>
                </c:pt>
                <c:pt idx="28">
                  <c:v>41820</c:v>
                </c:pt>
                <c:pt idx="29">
                  <c:v>41821</c:v>
                </c:pt>
              </c:numCache>
            </c:numRef>
          </c:cat>
          <c:val>
            <c:numRef>
              <c:f>calcs!$E$35:$AH$35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41792</c:v>
                </c:pt>
                <c:pt idx="1">
                  <c:v>41793</c:v>
                </c:pt>
                <c:pt idx="2">
                  <c:v>41794</c:v>
                </c:pt>
                <c:pt idx="3">
                  <c:v>41795</c:v>
                </c:pt>
                <c:pt idx="4">
                  <c:v>41796</c:v>
                </c:pt>
                <c:pt idx="5">
                  <c:v>41797</c:v>
                </c:pt>
                <c:pt idx="6">
                  <c:v>41798</c:v>
                </c:pt>
                <c:pt idx="7">
                  <c:v>41799</c:v>
                </c:pt>
                <c:pt idx="8">
                  <c:v>41800</c:v>
                </c:pt>
                <c:pt idx="9">
                  <c:v>41801</c:v>
                </c:pt>
                <c:pt idx="10">
                  <c:v>41802</c:v>
                </c:pt>
                <c:pt idx="11">
                  <c:v>41803</c:v>
                </c:pt>
                <c:pt idx="12">
                  <c:v>41804</c:v>
                </c:pt>
                <c:pt idx="13">
                  <c:v>41805</c:v>
                </c:pt>
                <c:pt idx="14">
                  <c:v>41806</c:v>
                </c:pt>
                <c:pt idx="15">
                  <c:v>41807</c:v>
                </c:pt>
                <c:pt idx="16">
                  <c:v>41808</c:v>
                </c:pt>
                <c:pt idx="17">
                  <c:v>41809</c:v>
                </c:pt>
                <c:pt idx="18">
                  <c:v>41810</c:v>
                </c:pt>
                <c:pt idx="19">
                  <c:v>41811</c:v>
                </c:pt>
                <c:pt idx="20">
                  <c:v>41812</c:v>
                </c:pt>
                <c:pt idx="21">
                  <c:v>41813</c:v>
                </c:pt>
                <c:pt idx="22">
                  <c:v>41814</c:v>
                </c:pt>
                <c:pt idx="23">
                  <c:v>41815</c:v>
                </c:pt>
                <c:pt idx="24">
                  <c:v>41816</c:v>
                </c:pt>
                <c:pt idx="25">
                  <c:v>41817</c:v>
                </c:pt>
                <c:pt idx="26">
                  <c:v>41818</c:v>
                </c:pt>
                <c:pt idx="27">
                  <c:v>41819</c:v>
                </c:pt>
                <c:pt idx="28">
                  <c:v>41820</c:v>
                </c:pt>
                <c:pt idx="29">
                  <c:v>41821</c:v>
                </c:pt>
              </c:numCache>
            </c:numRef>
          </c:cat>
          <c:val>
            <c:numRef>
              <c:f>calcs!$E$36:$AH$36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6.3000000000000007</c:v>
                </c:pt>
                <c:pt idx="1">
                  <c:v>6.3000000000000007</c:v>
                </c:pt>
                <c:pt idx="2">
                  <c:v>6.3000000000000007</c:v>
                </c:pt>
                <c:pt idx="3">
                  <c:v>6.3000000000000007</c:v>
                </c:pt>
                <c:pt idx="4">
                  <c:v>6.3000000000000007</c:v>
                </c:pt>
                <c:pt idx="5">
                  <c:v>6.3000000000000007</c:v>
                </c:pt>
                <c:pt idx="6">
                  <c:v>6.3000000000000007</c:v>
                </c:pt>
                <c:pt idx="7">
                  <c:v>6.3000000000000007</c:v>
                </c:pt>
                <c:pt idx="8">
                  <c:v>6.3000000000000007</c:v>
                </c:pt>
                <c:pt idx="9">
                  <c:v>6.3000000000000007</c:v>
                </c:pt>
                <c:pt idx="10">
                  <c:v>6.3000000000000007</c:v>
                </c:pt>
                <c:pt idx="11">
                  <c:v>6.3000000000000007</c:v>
                </c:pt>
                <c:pt idx="12">
                  <c:v>6.3000000000000007</c:v>
                </c:pt>
                <c:pt idx="13">
                  <c:v>6.3000000000000007</c:v>
                </c:pt>
                <c:pt idx="14">
                  <c:v>6.3000000000000007</c:v>
                </c:pt>
                <c:pt idx="15">
                  <c:v>6.3000000000000007</c:v>
                </c:pt>
                <c:pt idx="16">
                  <c:v>6.3000000000000007</c:v>
                </c:pt>
                <c:pt idx="17">
                  <c:v>6.3000000000000007</c:v>
                </c:pt>
                <c:pt idx="18">
                  <c:v>6.3000000000000007</c:v>
                </c:pt>
                <c:pt idx="19">
                  <c:v>6.3000000000000007</c:v>
                </c:pt>
                <c:pt idx="20">
                  <c:v>6.3000000000000007</c:v>
                </c:pt>
                <c:pt idx="21">
                  <c:v>6.3000000000000007</c:v>
                </c:pt>
                <c:pt idx="22">
                  <c:v>6.3000000000000007</c:v>
                </c:pt>
                <c:pt idx="23">
                  <c:v>6.3000000000000007</c:v>
                </c:pt>
                <c:pt idx="24">
                  <c:v>6.3000000000000007</c:v>
                </c:pt>
                <c:pt idx="25">
                  <c:v>6.3000000000000007</c:v>
                </c:pt>
                <c:pt idx="26">
                  <c:v>#N/A</c:v>
                </c:pt>
                <c:pt idx="27">
                  <c:v>#N/A</c:v>
                </c:pt>
                <c:pt idx="28">
                  <c:v>#N/A</c:v>
                </c:pt>
                <c:pt idx="29">
                  <c:v>#N/A</c:v>
                </c:pt>
              </c:numCache>
            </c:numRef>
          </c:val>
          <c:smooth val="0"/>
        </c:ser>
        <c:ser>
          <c:idx val="11"/>
          <c:order val="11"/>
          <c:tx>
            <c:strRef>
              <c:f>calcs!$D$49</c:f>
              <c:strCache>
                <c:ptCount val="1"/>
                <c:pt idx="0">
                  <c:v>REQUIREMENT RE-DO</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6.3000000000000007</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5.3000000000000007</c:v>
                </c:pt>
                <c:pt idx="1">
                  <c:v>5.3000000000000007</c:v>
                </c:pt>
                <c:pt idx="2">
                  <c:v>5.3000000000000007</c:v>
                </c:pt>
                <c:pt idx="3">
                  <c:v>5.3000000000000007</c:v>
                </c:pt>
                <c:pt idx="4">
                  <c:v>5.3000000000000007</c:v>
                </c:pt>
                <c:pt idx="5">
                  <c:v>5.3000000000000007</c:v>
                </c:pt>
                <c:pt idx="6">
                  <c:v>5.3000000000000007</c:v>
                </c:pt>
                <c:pt idx="7">
                  <c:v>5.3000000000000007</c:v>
                </c:pt>
                <c:pt idx="8">
                  <c:v>5.3000000000000007</c:v>
                </c:pt>
                <c:pt idx="9">
                  <c:v>5.3000000000000007</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SYSTEM PROTOTYPE &amp; DB DESIGN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5.3000000000000007</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4.3000000000000007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5"/>
          <c:order val="15"/>
          <c:tx>
            <c:strRef>
              <c:f>calcs!$D$51</c:f>
              <c:strCache>
                <c:ptCount val="1"/>
                <c:pt idx="0">
                  <c:v>MEET STACEY 1</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4.3000000000000007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3.3000000000000007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7"/>
          <c:order val="17"/>
          <c:tx>
            <c:strRef>
              <c:f>calcs!$D$52</c:f>
              <c:strCache>
                <c:ptCount val="1"/>
                <c:pt idx="0">
                  <c:v>CLIENT MEEETING 2</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3.3000000000000007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5</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Jun 2014</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#N/A</c:v>
                </c:pt>
              </c:numCache>
            </c:numRef>
          </c:val>
          <c:smooth val="0"/>
        </c:ser>
        <c:ser>
          <c:idx val="20"/>
          <c:order val="20"/>
          <c:tx>
            <c:strRef>
              <c:f>calcs!$D$61</c:f>
              <c:strCache>
                <c:ptCount val="1"/>
                <c:pt idx="0">
                  <c:v>Jul 2014</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0.5</c:v>
                </c:pt>
              </c:numCache>
            </c:numRef>
          </c:val>
          <c:smooth val="0"/>
        </c:ser>
        <c:ser>
          <c:idx val="21"/>
          <c:order val="21"/>
          <c:tx>
            <c:strRef>
              <c:f>calcs!$D$66</c:f>
              <c:strCache>
                <c:ptCount val="1"/>
                <c:pt idx="0">
                  <c:v>Jul 2014</c:v>
                </c:pt>
              </c:strCache>
            </c:strRef>
          </c:tx>
          <c:marker>
            <c:symbol val="none"/>
          </c:marker>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calcs!$D$65</c:f>
              <c:strCache>
                <c:ptCount val="1"/>
                <c:pt idx="0">
                  <c:v>Jun 2014</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calcs!$E$65:$AH$65</c:f>
              <c:numCache>
                <c:formatCode>General</c:formatCode>
                <c:ptCount val="30"/>
                <c:pt idx="0">
                  <c:v>0.5</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{A69B0784-BACA-4B63-BFFD-6F87800161D7}</c15:txfldGUID>
                      <c15:f>calcs!$E$72</c15:f>
                      <c15:dlblFieldTableCache>
                        <c:ptCount val="1"/>
                        <c:pt idx="0">
                          <c:v>02</c:v>
                        </c:pt>
                      </c15:dlblFieldTableCache>
                    </c15:dlblFTEntry>
                  </c15:dlblFieldTable>
                  <c15:showDataLabelsRange val="0"/>
                </c:ext>
              </c:extLst>
            </c:dLbl>
            <c:dLbl>
              <c:idx val="1"/>
              <c:layout/>
              <c:tx>
                <c:strRef>
                  <c:f>calcs!$F$72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{25FC88C5-B89E-42D2-961A-42F6F99B5573}</c15:txfldGUID>
                      <c15:f>calcs!$F$72</c15:f>
                      <c15:dlblFieldTableCache>
                        <c:ptCount val="1"/>
                        <c:pt idx="0">
                          <c:v>03</c:v>
                        </c:pt>
                      </c15:dlblFieldTableCache>
                    </c15:dlblFTEntry>
                  </c15:dlblFieldTable>
                  <c15:showDataLabelsRange val="0"/>
                </c:ext>
              </c:extLst>
            </c:dLbl>
            <c:dLbl>
              <c:idx val="2"/>
              <c:layout/>
              <c:tx>
                <c:strRef>
                  <c:f>calcs!$G$72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{C6169375-BB7A-45D4-BF55-686A677BF6C3}</c15:txfldGUID>
                      <c15:f>calcs!$G$72</c15:f>
                      <c15:dlblFieldTableCache>
                        <c:ptCount val="1"/>
                        <c:pt idx="0">
                          <c:v>04</c:v>
                        </c:pt>
                      </c15:dlblFieldTableCache>
                    </c15:dlblFTEntry>
                  </c15:dlblFieldTable>
                  <c15:showDataLabelsRange val="0"/>
                </c:ext>
              </c:extLst>
            </c:dLbl>
            <c:dLbl>
              <c:idx val="3"/>
              <c:layout/>
              <c:tx>
                <c:strRef>
                  <c:f>calcs!$H$72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{7604F51A-5339-429A-AFE9-957E39E42BFB}</c15:txfldGUID>
                      <c15:f>calcs!$H$72</c15:f>
                      <c15:dlblFieldTableCache>
                        <c:ptCount val="1"/>
                        <c:pt idx="0">
                          <c:v>05</c:v>
                        </c:pt>
                      </c15:dlblFieldTableCache>
                    </c15:dlblFTEntry>
                  </c15:dlblFieldTable>
                  <c15:showDataLabelsRange val="0"/>
                </c:ext>
              </c:extLst>
            </c:dLbl>
            <c:dLbl>
              <c:idx val="4"/>
              <c:layout/>
              <c:tx>
                <c:strRef>
                  <c:f>calcs!$I$72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{817222B8-3E94-4FE0-A70C-A219557F1AB1}</c15:txfldGUID>
                      <c15:f>calcs!$I$72</c15:f>
                      <c15:dlblFieldTableCache>
                        <c:ptCount val="1"/>
                        <c:pt idx="0">
                          <c:v>06</c:v>
                        </c:pt>
                      </c15:dlblFieldTableCache>
                    </c15:dlblFTEntry>
                  </c15:dlblFieldTable>
                  <c15:showDataLabelsRange val="0"/>
                </c:ext>
              </c:extLst>
            </c:dLbl>
            <c:dLbl>
              <c:idx val="5"/>
              <c:layout/>
              <c:tx>
                <c:strRef>
                  <c:f>calcs!$J$72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{3DC3C20D-0A59-4F0B-A879-D69AA0C509F6}</c15:txfldGUID>
                      <c15:f>calcs!$J$72</c15:f>
                      <c15:dlblFieldTableCache>
                        <c:ptCount val="1"/>
                        <c:pt idx="0">
                          <c:v>07</c:v>
                        </c:pt>
                      </c15:dlblFieldTableCache>
                    </c15:dlblFTEntry>
                  </c15:dlblFieldTable>
                  <c15:showDataLabelsRange val="0"/>
                </c:ext>
              </c:extLst>
            </c:dLbl>
            <c:dLbl>
              <c:idx val="6"/>
              <c:layout/>
              <c:tx>
                <c:strRef>
                  <c:f>calcs!$K$72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{A94B561E-DE5D-45CD-9EFC-88D47908B33F}</c15:txfldGUID>
                      <c15:f>calcs!$K$72</c15:f>
                      <c15:dlblFieldTableCache>
                        <c:ptCount val="1"/>
                        <c:pt idx="0">
                          <c:v>08</c:v>
                        </c:pt>
                      </c15:dlblFieldTableCache>
                    </c15:dlblFTEntry>
                  </c15:dlblFieldTable>
                  <c15:showDataLabelsRange val="0"/>
                </c:ext>
              </c:extLst>
            </c:dLbl>
            <c:dLbl>
              <c:idx val="7"/>
              <c:layout/>
              <c:tx>
                <c:strRef>
                  <c:f>calcs!$L$72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{02619006-D766-4A96-A3E4-72BA6573D90F}</c15:txfldGUID>
                      <c15:f>calcs!$L$72</c15:f>
                      <c15:dlblFieldTableCache>
                        <c:ptCount val="1"/>
                        <c:pt idx="0">
                          <c:v>09</c:v>
                        </c:pt>
                      </c15:dlblFieldTableCache>
                    </c15:dlblFTEntry>
                  </c15:dlblFieldTable>
                  <c15:showDataLabelsRange val="0"/>
                </c:ext>
              </c:extLst>
            </c:dLbl>
            <c:dLbl>
              <c:idx val="8"/>
              <c:layout/>
              <c:tx>
                <c:strRef>
                  <c:f>calcs!$M$72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{07367C99-EB99-4571-A17A-07D76B2AD155}</c15:txfldGUID>
                      <c15:f>calcs!$M$72</c15:f>
                      <c15:dlblFieldTableCache>
                        <c:ptCount val="1"/>
                        <c:pt idx="0">
                          <c:v>10</c:v>
                        </c:pt>
                      </c15:dlblFieldTableCache>
                    </c15:dlblFTEntry>
                  </c15:dlblFieldTable>
                  <c15:showDataLabelsRange val="0"/>
                </c:ext>
              </c:extLst>
            </c:dLbl>
            <c:dLbl>
              <c:idx val="9"/>
              <c:layout/>
              <c:tx>
                <c:strRef>
                  <c:f>calcs!$N$72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{FF86DA23-A5E6-45AB-85D0-F7B5DF75F4A0}</c15:txfldGUID>
                      <c15:f>calcs!$N$72</c15:f>
                      <c15:dlblFieldTableCache>
                        <c:ptCount val="1"/>
                        <c:pt idx="0">
                          <c:v>11</c:v>
                        </c:pt>
                      </c15:dlblFieldTableCache>
                    </c15:dlblFTEntry>
                  </c15:dlblFieldTable>
                  <c15:showDataLabelsRange val="0"/>
                </c:ext>
              </c:extLst>
            </c:dLbl>
            <c:dLbl>
              <c:idx val="10"/>
              <c:layout/>
              <c:tx>
                <c:strRef>
                  <c:f>calcs!$O$72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{E1743F94-7402-42CD-B1D9-B48AA9A2A444}</c15:txfldGUID>
                      <c15:f>calcs!$O$72</c15:f>
                      <c15:dlblFieldTableCache>
                        <c:ptCount val="1"/>
                        <c:pt idx="0">
                          <c:v>12</c:v>
                        </c:pt>
                      </c15:dlblFieldTableCache>
                    </c15:dlblFTEntry>
                  </c15:dlblFieldTable>
                  <c15:showDataLabelsRange val="0"/>
                </c:ext>
              </c:extLst>
            </c:dLbl>
            <c:dLbl>
              <c:idx val="11"/>
              <c:layout/>
              <c:tx>
                <c:strRef>
                  <c:f>calcs!$P$72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{F355E47E-5BBF-40C0-907B-F37F34022653}</c15:txfldGUID>
                      <c15:f>calcs!$P$72</c15:f>
                      <c15:dlblFieldTableCache>
                        <c:ptCount val="1"/>
                        <c:pt idx="0">
                          <c:v>13</c:v>
                        </c:pt>
                      </c15:dlblFieldTableCache>
                    </c15:dlblFTEntry>
                  </c15:dlblFieldTable>
                  <c15:showDataLabelsRange val="0"/>
                </c:ext>
              </c:extLst>
            </c:dLbl>
            <c:dLbl>
              <c:idx val="12"/>
              <c:layout/>
              <c:tx>
                <c:strRef>
                  <c:f>calcs!$Q$72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{4DC02B7D-5D28-431C-A58B-620251B22DF5}</c15:txfldGUID>
                      <c15:f>calcs!$Q$72</c15:f>
                      <c15:dlblFieldTableCache>
                        <c:ptCount val="1"/>
                        <c:pt idx="0">
                          <c:v>14</c:v>
                        </c:pt>
                      </c15:dlblFieldTableCache>
                    </c15:dlblFTEntry>
                  </c15:dlblFieldTable>
                  <c15:showDataLabelsRange val="0"/>
                </c:ext>
              </c:extLst>
            </c:dLbl>
            <c:dLbl>
              <c:idx val="13"/>
              <c:layout/>
              <c:tx>
                <c:strRef>
                  <c:f>calcs!$R$72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{F21492C6-8C08-4E17-A347-B5C0934FDDBF}</c15:txfldGUID>
                      <c15:f>calcs!$R$72</c15:f>
                      <c15:dlblFieldTableCache>
                        <c:ptCount val="1"/>
                        <c:pt idx="0">
                          <c:v>15</c:v>
                        </c:pt>
                      </c15:dlblFieldTableCache>
                    </c15:dlblFTEntry>
                  </c15:dlblFieldTable>
                  <c15:showDataLabelsRange val="0"/>
                </c:ext>
              </c:extLst>
            </c:dLbl>
            <c:dLbl>
              <c:idx val="14"/>
              <c:layout/>
              <c:tx>
                <c:strRef>
                  <c:f>calcs!$S$72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{30399888-43DB-43FF-9785-F2D910249363}</c15:txfldGUID>
                      <c15:f>calcs!$S$72</c15:f>
                      <c15:dlblFieldTableCache>
                        <c:ptCount val="1"/>
                        <c:pt idx="0">
                          <c:v>16</c:v>
                        </c:pt>
                      </c15:dlblFieldTableCache>
                    </c15:dlblFTEntry>
                  </c15:dlblFieldTable>
                  <c15:showDataLabelsRange val="0"/>
                </c:ext>
              </c:extLst>
            </c:dLbl>
            <c:dLbl>
              <c:idx val="15"/>
              <c:layout/>
              <c:tx>
                <c:strRef>
                  <c:f>calcs!$T$72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{1CD36396-ADDF-4712-9643-02658BFA58FF}</c15:txfldGUID>
                      <c15:f>calcs!$T$72</c15:f>
                      <c15:dlblFieldTableCache>
                        <c:ptCount val="1"/>
                        <c:pt idx="0">
                          <c:v>17</c:v>
                        </c:pt>
                      </c15:dlblFieldTableCache>
                    </c15:dlblFTEntry>
                  </c15:dlblFieldTable>
                  <c15:showDataLabelsRange val="0"/>
                </c:ext>
              </c:extLst>
            </c:dLbl>
            <c:dLbl>
              <c:idx val="16"/>
              <c:layout/>
              <c:tx>
                <c:strRef>
                  <c:f>calcs!$U$72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{1A0FCBEF-9692-4121-AB55-5512BBF70E24}</c15:txfldGUID>
                      <c15:f>calcs!$U$72</c15:f>
                      <c15:dlblFieldTableCache>
                        <c:ptCount val="1"/>
                        <c:pt idx="0">
                          <c:v>18</c:v>
                        </c:pt>
                      </c15:dlblFieldTableCache>
                    </c15:dlblFTEntry>
                  </c15:dlblFieldTable>
                  <c15:showDataLabelsRange val="0"/>
                </c:ext>
              </c:extLst>
            </c:dLbl>
            <c:dLbl>
              <c:idx val="17"/>
              <c:layout/>
              <c:tx>
                <c:strRef>
                  <c:f>calcs!$V$72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{654D77D5-C597-4B10-85A6-9598B5DEA86C}</c15:txfldGUID>
                      <c15:f>calcs!$V$72</c15:f>
                      <c15:dlblFieldTableCache>
                        <c:ptCount val="1"/>
                        <c:pt idx="0">
                          <c:v>19</c:v>
                        </c:pt>
                      </c15:dlblFieldTableCache>
                    </c15:dlblFTEntry>
                  </c15:dlblFieldTable>
                  <c15:showDataLabelsRange val="0"/>
                </c:ext>
              </c:extLst>
            </c:dLbl>
            <c:dLbl>
              <c:idx val="18"/>
              <c:layout/>
              <c:tx>
                <c:strRef>
                  <c:f>calcs!$W$72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{DCDF94C9-20DD-40FF-8B13-62F592C2717A}</c15:txfldGUID>
                      <c15:f>calcs!$W$72</c15:f>
                      <c15:dlblFieldTableCache>
                        <c:ptCount val="1"/>
                        <c:pt idx="0">
                          <c:v>20</c:v>
                        </c:pt>
                      </c15:dlblFieldTableCache>
                    </c15:dlblFTEntry>
                  </c15:dlblFieldTable>
                  <c15:showDataLabelsRange val="0"/>
                </c:ext>
              </c:extLst>
            </c:dLbl>
            <c:dLbl>
              <c:idx val="19"/>
              <c:layout/>
              <c:tx>
                <c:strRef>
                  <c:f>calcs!$X$72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{72F13DA9-FD92-4401-8DF3-031E6195A5C5}</c15:txfldGUID>
                      <c15:f>calcs!$X$72</c15:f>
                      <c15:dlblFieldTableCache>
                        <c:ptCount val="1"/>
                        <c:pt idx="0">
                          <c:v>21</c:v>
                        </c:pt>
                      </c15:dlblFieldTableCache>
                    </c15:dlblFTEntry>
                  </c15:dlblFieldTable>
                  <c15:showDataLabelsRange val="0"/>
                </c:ext>
              </c:extLst>
            </c:dLbl>
            <c:dLbl>
              <c:idx val="20"/>
              <c:layout/>
              <c:tx>
                <c:strRef>
                  <c:f>calcs!$Y$72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{B1181CB5-DFEC-43F1-8990-C7D826214E40}</c15:txfldGUID>
                      <c15:f>calcs!$Y$72</c15:f>
                      <c15:dlblFieldTableCache>
                        <c:ptCount val="1"/>
                        <c:pt idx="0">
                          <c:v>22</c:v>
                        </c:pt>
                      </c15:dlblFieldTableCache>
                    </c15:dlblFTEntry>
                  </c15:dlblFieldTable>
                  <c15:showDataLabelsRange val="0"/>
                </c:ext>
              </c:extLst>
            </c:dLbl>
            <c:dLbl>
              <c:idx val="21"/>
              <c:layout/>
              <c:tx>
                <c:strRef>
                  <c:f>calcs!$Z$72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{B6A4C060-9D0B-453D-8FC5-C0E418A70F07}</c15:txfldGUID>
                      <c15:f>calcs!$Z$72</c15:f>
                      <c15:dlblFieldTableCache>
                        <c:ptCount val="1"/>
                        <c:pt idx="0">
                          <c:v>23</c:v>
                        </c:pt>
                      </c15:dlblFieldTableCache>
                    </c15:dlblFTEntry>
                  </c15:dlblFieldTable>
                  <c15:showDataLabelsRange val="0"/>
                </c:ext>
              </c:extLst>
            </c:dLbl>
            <c:dLbl>
              <c:idx val="22"/>
              <c:layout/>
              <c:tx>
                <c:strRef>
                  <c:f>calcs!$AA$72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{A5833E45-94A3-46F4-9A7D-DD00132EC06C}</c15:txfldGUID>
                      <c15:f>calcs!$AA$72</c15:f>
                      <c15:dlblFieldTableCache>
                        <c:ptCount val="1"/>
                        <c:pt idx="0">
                          <c:v>24</c:v>
                        </c:pt>
                      </c15:dlblFieldTableCache>
                    </c15:dlblFTEntry>
                  </c15:dlblFieldTable>
                  <c15:showDataLabelsRange val="0"/>
                </c:ext>
              </c:extLst>
            </c:dLbl>
            <c:dLbl>
              <c:idx val="23"/>
              <c:layout/>
              <c:tx>
                <c:strRef>
                  <c:f>calcs!$AB$72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{6E534C36-C36D-4815-9BF3-6C314C9A51F0}</c15:txfldGUID>
                      <c15:f>calcs!$AB$72</c15:f>
                      <c15:dlblFieldTableCache>
                        <c:ptCount val="1"/>
                        <c:pt idx="0">
                          <c:v>25</c:v>
                        </c:pt>
                      </c15:dlblFieldTableCache>
                    </c15:dlblFTEntry>
                  </c15:dlblFieldTable>
                  <c15:showDataLabelsRange val="0"/>
                </c:ext>
              </c:extLst>
            </c:dLbl>
            <c:dLbl>
              <c:idx val="24"/>
              <c:layout/>
              <c:tx>
                <c:strRef>
                  <c:f>calcs!$AC$72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{8FD30B99-B0EE-4F83-B7C2-A4D4F10DF822}</c15:txfldGUID>
                      <c15:f>calcs!$AC$72</c15:f>
                      <c15:dlblFieldTableCache>
                        <c:ptCount val="1"/>
                        <c:pt idx="0">
                          <c:v>26</c:v>
                        </c:pt>
                      </c15:dlblFieldTableCache>
                    </c15:dlblFTEntry>
                  </c15:dlblFieldTable>
                  <c15:showDataLabelsRange val="0"/>
                </c:ext>
              </c:extLst>
            </c:dLbl>
            <c:dLbl>
              <c:idx val="25"/>
              <c:layout/>
              <c:tx>
                <c:strRef>
                  <c:f>calcs!$AD$72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{2946764C-56D2-4555-9633-2BC471A06AFF}</c15:txfldGUID>
                      <c15:f>calcs!$AD$72</c15:f>
                      <c15:dlblFieldTableCache>
                        <c:ptCount val="1"/>
                        <c:pt idx="0">
                          <c:v>27</c:v>
                        </c:pt>
                      </c15:dlblFieldTableCache>
                    </c15:dlblFTEntry>
                  </c15:dlblFieldTable>
                  <c15:showDataLabelsRange val="0"/>
                </c:ext>
              </c:extLst>
            </c:dLbl>
            <c:dLbl>
              <c:idx val="26"/>
              <c:layout/>
              <c:tx>
                <c:strRef>
                  <c:f>calcs!$AE$72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{6F2531CF-AA15-4497-8CFA-C162077DDFC9}</c15:txfldGUID>
                      <c15:f>calcs!$AE$72</c15:f>
                      <c15:dlblFieldTableCache>
                        <c:ptCount val="1"/>
                        <c:pt idx="0">
                          <c:v>28</c:v>
                        </c:pt>
                      </c15:dlblFieldTableCache>
                    </c15:dlblFTEntry>
                  </c15:dlblFieldTable>
                  <c15:showDataLabelsRange val="0"/>
                </c:ext>
              </c:extLst>
            </c:dLbl>
            <c:dLbl>
              <c:idx val="27"/>
              <c:layout/>
              <c:tx>
                <c:strRef>
                  <c:f>calcs!$AF$72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{B04F9807-610D-479E-86C6-01C10E180488}</c15:txfldGUID>
                      <c15:f>calcs!$AF$72</c15:f>
                      <c15:dlblFieldTableCache>
                        <c:ptCount val="1"/>
                        <c:pt idx="0">
                          <c:v>29</c:v>
                        </c:pt>
                      </c15:dlblFieldTableCache>
                    </c15:dlblFTEntry>
                  </c15:dlblFieldTable>
                  <c15:showDataLabelsRange val="0"/>
                </c:ext>
              </c:extLst>
            </c:dLbl>
            <c:dLbl>
              <c:idx val="28"/>
              <c:layout/>
              <c:tx>
                <c:strRef>
                  <c:f>calcs!$AG$72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{0325B1AE-440C-4B27-93C1-8063FAA445A0}</c15:txfldGUID>
                      <c15:f>calcs!$AG$72</c15:f>
                      <c15:dlblFieldTableCache>
                        <c:ptCount val="1"/>
                        <c:pt idx="0">
                          <c:v>30</c:v>
                        </c:pt>
                      </c15:dlblFieldTableCache>
                    </c15:dlblFTEntry>
                  </c15:dlblFieldTable>
                  <c15:showDataLabelsRange val="0"/>
                </c:ext>
              </c:extLst>
            </c:dLbl>
            <c:dLbl>
              <c:idx val="29"/>
              <c:layout/>
              <c:tx>
                <c:strRef>
                  <c:f>calcs!$AH$72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{A7265333-2A36-474A-B4E2-7512BC3B5535}</c15:txfldGUID>
                      <c15:f>calcs!$AH$72</c15:f>
                      <c15:dlblFieldTableCache>
                        <c:ptCount val="1"/>
                        <c:pt idx="0">
                          <c:v>01</c:v>
                        </c:pt>
                      </c15:dlblFieldTableCache>
                    </c15:dlblFTEntry>
                  </c15:dlblFieldTable>
                  <c15:showDataLabelsRange val="0"/>
                </c:ext>
              </c:extLst>
            </c:dLbl>
            <c:spPr>
              <a:noFill/>
              <a:ln>
                <a:noFill/>
              </a:ln>
              <a:effectLst/>
            </c:spPr>
            <c:txPr>
              <a:bodyPr/>
              <a:lstStyle/>
              <a:p>
                <a:pPr>
                  <a:defRPr sz="75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{6A34268A-D6D4-4051-B883-A56EBDDEF6E8}</c15:txfldGUID>
                      <c15:f>calcs!$E$70</c15:f>
                      <c15:dlblFieldTableCache>
                        <c:ptCount val="1"/>
                        <c:pt idx="0">
                          <c:v>MON</c:v>
                        </c:pt>
                      </c15:dlblFieldTableCache>
                    </c15:dlblFTEntry>
                  </c15:dlblFieldTable>
                  <c15:showDataLabelsRange val="0"/>
                </c:ext>
              </c:extLst>
            </c:dLbl>
            <c:dLbl>
              <c:idx val="1"/>
              <c:layout/>
              <c:tx>
                <c:strRef>
                  <c:f>calcs!$F$70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{404F0F18-DD33-4C46-90B7-C59BDA6FDFC9}</c15:txfldGUID>
                      <c15:f>calcs!$F$70</c15:f>
                      <c15:dlblFieldTableCache>
                        <c:ptCount val="1"/>
                        <c:pt idx="0">
                          <c:v>TUE</c:v>
                        </c:pt>
                      </c15:dlblFieldTableCache>
                    </c15:dlblFTEntry>
                  </c15:dlblFieldTable>
                  <c15:showDataLabelsRange val="0"/>
                </c:ext>
              </c:extLst>
            </c:dLbl>
            <c:dLbl>
              <c:idx val="2"/>
              <c:layout/>
              <c:tx>
                <c:strRef>
                  <c:f>calcs!$G$70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{2E860930-6FBB-4902-B0E3-B44850F1429D}</c15:txfldGUID>
                      <c15:f>calcs!$G$70</c15:f>
                      <c15:dlblFieldTableCache>
                        <c:ptCount val="1"/>
                        <c:pt idx="0">
                          <c:v>WED</c:v>
                        </c:pt>
                      </c15:dlblFieldTableCache>
                    </c15:dlblFTEntry>
                  </c15:dlblFieldTable>
                  <c15:showDataLabelsRange val="0"/>
                </c:ext>
              </c:extLst>
            </c:dLbl>
            <c:dLbl>
              <c:idx val="3"/>
              <c:layout/>
              <c:tx>
                <c:strRef>
                  <c:f>calcs!$H$70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{5FC46739-AC0A-4D2C-9BF6-087C49AB2653}</c15:txfldGUID>
                      <c15:f>calcs!$H$70</c15:f>
                      <c15:dlblFieldTableCache>
                        <c:ptCount val="1"/>
                        <c:pt idx="0">
                          <c:v>THU</c:v>
                        </c:pt>
                      </c15:dlblFieldTableCache>
                    </c15:dlblFTEntry>
                  </c15:dlblFieldTable>
                  <c15:showDataLabelsRange val="0"/>
                </c:ext>
              </c:extLst>
            </c:dLbl>
            <c:dLbl>
              <c:idx val="4"/>
              <c:layout/>
              <c:tx>
                <c:strRef>
                  <c:f>calcs!$I$70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{21534D75-D820-4ADA-8732-72C1E2DA7434}</c15:txfldGUID>
                      <c15:f>calcs!$I$70</c15:f>
                      <c15:dlblFieldTableCache>
                        <c:ptCount val="1"/>
                        <c:pt idx="0">
                          <c:v>FRI</c:v>
                        </c:pt>
                      </c15:dlblFieldTableCache>
                    </c15:dlblFTEntry>
                  </c15:dlblFieldTable>
                  <c15:showDataLabelsRange val="0"/>
                </c:ext>
              </c:extLst>
            </c:dLbl>
            <c:dLbl>
              <c:idx val="5"/>
              <c:layout/>
              <c:tx>
                <c:strRef>
                  <c:f>calcs!$J$70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{6BC25874-5494-4B70-90A2-A14E9A5B4BD2}</c15:txfldGUID>
                      <c15:f>calcs!$J$70</c15:f>
                      <c15:dlblFieldTableCache>
                        <c:ptCount val="1"/>
                        <c:pt idx="0">
                          <c:v>SAT</c:v>
                        </c:pt>
                      </c15:dlblFieldTableCache>
                    </c15:dlblFTEntry>
                  </c15:dlblFieldTable>
                  <c15:showDataLabelsRange val="0"/>
                </c:ext>
              </c:extLst>
            </c:dLbl>
            <c:dLbl>
              <c:idx val="6"/>
              <c:layout/>
              <c:tx>
                <c:strRef>
                  <c:f>calcs!$K$70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{AF79E848-0F66-41E4-AFA0-F31F767B1E4A}</c15:txfldGUID>
                      <c15:f>calcs!$K$70</c15:f>
                      <c15:dlblFieldTableCache>
                        <c:ptCount val="1"/>
                        <c:pt idx="0">
                          <c:v>SUN</c:v>
                        </c:pt>
                      </c15:dlblFieldTableCache>
                    </c15:dlblFTEntry>
                  </c15:dlblFieldTable>
                  <c15:showDataLabelsRange val="0"/>
                </c:ext>
              </c:extLst>
            </c:dLbl>
            <c:dLbl>
              <c:idx val="7"/>
              <c:layout/>
              <c:tx>
                <c:strRef>
                  <c:f>calcs!$L$70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{6671D9DB-A03C-42FF-9229-4F929370501A}</c15:txfldGUID>
                      <c15:f>calcs!$L$70</c15:f>
                      <c15:dlblFieldTableCache>
                        <c:ptCount val="1"/>
                        <c:pt idx="0">
                          <c:v>MON</c:v>
                        </c:pt>
                      </c15:dlblFieldTableCache>
                    </c15:dlblFTEntry>
                  </c15:dlblFieldTable>
                  <c15:showDataLabelsRange val="0"/>
                </c:ext>
              </c:extLst>
            </c:dLbl>
            <c:dLbl>
              <c:idx val="8"/>
              <c:layout/>
              <c:tx>
                <c:strRef>
                  <c:f>calcs!$M$70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{8D74D422-F096-4716-B2B0-26931C6C556B}</c15:txfldGUID>
                      <c15:f>calcs!$M$70</c15:f>
                      <c15:dlblFieldTableCache>
                        <c:ptCount val="1"/>
                        <c:pt idx="0">
                          <c:v>TUE</c:v>
                        </c:pt>
                      </c15:dlblFieldTableCache>
                    </c15:dlblFTEntry>
                  </c15:dlblFieldTable>
                  <c15:showDataLabelsRange val="0"/>
                </c:ext>
              </c:extLst>
            </c:dLbl>
            <c:dLbl>
              <c:idx val="9"/>
              <c:layout/>
              <c:tx>
                <c:strRef>
                  <c:f>calcs!$N$70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{8BDD4305-2037-47E3-AA48-4CC0A9D5E2F4}</c15:txfldGUID>
                      <c15:f>calcs!$N$70</c15:f>
                      <c15:dlblFieldTableCache>
                        <c:ptCount val="1"/>
                        <c:pt idx="0">
                          <c:v>WED</c:v>
                        </c:pt>
                      </c15:dlblFieldTableCache>
                    </c15:dlblFTEntry>
                  </c15:dlblFieldTable>
                  <c15:showDataLabelsRange val="0"/>
                </c:ext>
              </c:extLst>
            </c:dLbl>
            <c:dLbl>
              <c:idx val="10"/>
              <c:layout/>
              <c:tx>
                <c:strRef>
                  <c:f>calcs!$O$70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{D686EF50-4310-4931-A015-947EFCB542FD}</c15:txfldGUID>
                      <c15:f>calcs!$O$70</c15:f>
                      <c15:dlblFieldTableCache>
                        <c:ptCount val="1"/>
                        <c:pt idx="0">
                          <c:v>THU</c:v>
                        </c:pt>
                      </c15:dlblFieldTableCache>
                    </c15:dlblFTEntry>
                  </c15:dlblFieldTable>
                  <c15:showDataLabelsRange val="0"/>
                </c:ext>
              </c:extLst>
            </c:dLbl>
            <c:dLbl>
              <c:idx val="11"/>
              <c:layout/>
              <c:tx>
                <c:strRef>
                  <c:f>calcs!$P$70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{D165D2D6-D75D-4FCE-BACC-1CCD5903886C}</c15:txfldGUID>
                      <c15:f>calcs!$P$70</c15:f>
                      <c15:dlblFieldTableCache>
                        <c:ptCount val="1"/>
                        <c:pt idx="0">
                          <c:v>FRI</c:v>
                        </c:pt>
                      </c15:dlblFieldTableCache>
                    </c15:dlblFTEntry>
                  </c15:dlblFieldTable>
                  <c15:showDataLabelsRange val="0"/>
                </c:ext>
              </c:extLst>
            </c:dLbl>
            <c:dLbl>
              <c:idx val="12"/>
              <c:layout/>
              <c:tx>
                <c:strRef>
                  <c:f>calcs!$Q$70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{876590F1-AA9D-4501-9453-00052F9265CA}</c15:txfldGUID>
                      <c15:f>calcs!$Q$70</c15:f>
                      <c15:dlblFieldTableCache>
                        <c:ptCount val="1"/>
                        <c:pt idx="0">
                          <c:v>SAT</c:v>
                        </c:pt>
                      </c15:dlblFieldTableCache>
                    </c15:dlblFTEntry>
                  </c15:dlblFieldTable>
                  <c15:showDataLabelsRange val="0"/>
                </c:ext>
              </c:extLst>
            </c:dLbl>
            <c:dLbl>
              <c:idx val="13"/>
              <c:layout/>
              <c:tx>
                <c:strRef>
                  <c:f>calcs!$R$70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{81B3E1C4-9330-459A-AB03-BD82F1D80C76}</c15:txfldGUID>
                      <c15:f>calcs!$R$70</c15:f>
                      <c15:dlblFieldTableCache>
                        <c:ptCount val="1"/>
                        <c:pt idx="0">
                          <c:v>SUN</c:v>
                        </c:pt>
                      </c15:dlblFieldTableCache>
                    </c15:dlblFTEntry>
                  </c15:dlblFieldTable>
                  <c15:showDataLabelsRange val="0"/>
                </c:ext>
              </c:extLst>
            </c:dLbl>
            <c:dLbl>
              <c:idx val="14"/>
              <c:layout/>
              <c:tx>
                <c:strRef>
                  <c:f>calcs!$S$70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{B3716682-7B94-4AF2-8513-BB7BA6B5D523}</c15:txfldGUID>
                      <c15:f>calcs!$S$70</c15:f>
                      <c15:dlblFieldTableCache>
                        <c:ptCount val="1"/>
                        <c:pt idx="0">
                          <c:v>MON</c:v>
                        </c:pt>
                      </c15:dlblFieldTableCache>
                    </c15:dlblFTEntry>
                  </c15:dlblFieldTable>
                  <c15:showDataLabelsRange val="0"/>
                </c:ext>
              </c:extLst>
            </c:dLbl>
            <c:dLbl>
              <c:idx val="15"/>
              <c:layout/>
              <c:tx>
                <c:strRef>
                  <c:f>calcs!$T$70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{77EC9DDD-8282-43CB-930A-52243E181BDB}</c15:txfldGUID>
                      <c15:f>calcs!$T$70</c15:f>
                      <c15:dlblFieldTableCache>
                        <c:ptCount val="1"/>
                        <c:pt idx="0">
                          <c:v>TUE</c:v>
                        </c:pt>
                      </c15:dlblFieldTableCache>
                    </c15:dlblFTEntry>
                  </c15:dlblFieldTable>
                  <c15:showDataLabelsRange val="0"/>
                </c:ext>
              </c:extLst>
            </c:dLbl>
            <c:dLbl>
              <c:idx val="16"/>
              <c:layout/>
              <c:tx>
                <c:strRef>
                  <c:f>calcs!$U$70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{8FBD6DAB-4C1C-492E-A89F-87707F3C7FC7}</c15:txfldGUID>
                      <c15:f>calcs!$U$70</c15:f>
                      <c15:dlblFieldTableCache>
                        <c:ptCount val="1"/>
                        <c:pt idx="0">
                          <c:v>WED</c:v>
                        </c:pt>
                      </c15:dlblFieldTableCache>
                    </c15:dlblFTEntry>
                  </c15:dlblFieldTable>
                  <c15:showDataLabelsRange val="0"/>
                </c:ext>
              </c:extLst>
            </c:dLbl>
            <c:dLbl>
              <c:idx val="17"/>
              <c:layout/>
              <c:tx>
                <c:strRef>
                  <c:f>calcs!$V$70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{65281B5B-B098-4D0C-9F99-7098C8BF01AB}</c15:txfldGUID>
                      <c15:f>calcs!$V$70</c15:f>
                      <c15:dlblFieldTableCache>
                        <c:ptCount val="1"/>
                        <c:pt idx="0">
                          <c:v>THU</c:v>
                        </c:pt>
                      </c15:dlblFieldTableCache>
                    </c15:dlblFTEntry>
                  </c15:dlblFieldTable>
                  <c15:showDataLabelsRange val="0"/>
                </c:ext>
              </c:extLst>
            </c:dLbl>
            <c:dLbl>
              <c:idx val="18"/>
              <c:layout/>
              <c:tx>
                <c:strRef>
                  <c:f>calcs!$W$70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{B8B21547-D2D7-4083-B416-5DB4816F4FA6}</c15:txfldGUID>
                      <c15:f>calcs!$W$70</c15:f>
                      <c15:dlblFieldTableCache>
                        <c:ptCount val="1"/>
                        <c:pt idx="0">
                          <c:v>FRI</c:v>
                        </c:pt>
                      </c15:dlblFieldTableCache>
                    </c15:dlblFTEntry>
                  </c15:dlblFieldTable>
                  <c15:showDataLabelsRange val="0"/>
                </c:ext>
              </c:extLst>
            </c:dLbl>
            <c:dLbl>
              <c:idx val="19"/>
              <c:layout/>
              <c:tx>
                <c:strRef>
                  <c:f>calcs!$X$70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{B99043BE-F852-4FDC-B422-CBB98090895F}</c15:txfldGUID>
                      <c15:f>calcs!$X$70</c15:f>
                      <c15:dlblFieldTableCache>
                        <c:ptCount val="1"/>
                        <c:pt idx="0">
                          <c:v>SAT</c:v>
                        </c:pt>
                      </c15:dlblFieldTableCache>
                    </c15:dlblFTEntry>
                  </c15:dlblFieldTable>
                  <c15:showDataLabelsRange val="0"/>
                </c:ext>
              </c:extLst>
            </c:dLbl>
            <c:dLbl>
              <c:idx val="20"/>
              <c:layout/>
              <c:tx>
                <c:strRef>
                  <c:f>calcs!$Y$70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{DDBCBE31-B3BD-4215-8619-532CA2E643AE}</c15:txfldGUID>
                      <c15:f>calcs!$Y$70</c15:f>
                      <c15:dlblFieldTableCache>
                        <c:ptCount val="1"/>
                        <c:pt idx="0">
                          <c:v>SUN</c:v>
                        </c:pt>
                      </c15:dlblFieldTableCache>
                    </c15:dlblFTEntry>
                  </c15:dlblFieldTable>
                  <c15:showDataLabelsRange val="0"/>
                </c:ext>
              </c:extLst>
            </c:dLbl>
            <c:dLbl>
              <c:idx val="21"/>
              <c:layout/>
              <c:tx>
                <c:strRef>
                  <c:f>calcs!$Z$70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{1A80989A-7E80-4E1F-8A44-CAD8DB4BEAD2}</c15:txfldGUID>
                      <c15:f>calcs!$Z$70</c15:f>
                      <c15:dlblFieldTableCache>
                        <c:ptCount val="1"/>
                        <c:pt idx="0">
                          <c:v>MON</c:v>
                        </c:pt>
                      </c15:dlblFieldTableCache>
                    </c15:dlblFTEntry>
                  </c15:dlblFieldTable>
                  <c15:showDataLabelsRange val="0"/>
                </c:ext>
              </c:extLst>
            </c:dLbl>
            <c:dLbl>
              <c:idx val="22"/>
              <c:layout/>
              <c:tx>
                <c:strRef>
                  <c:f>calcs!$AA$70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{5277973E-E542-4EF6-B4B7-D422ECBE8106}</c15:txfldGUID>
                      <c15:f>calcs!$AA$70</c15:f>
                      <c15:dlblFieldTableCache>
                        <c:ptCount val="1"/>
                        <c:pt idx="0">
                          <c:v>TUE</c:v>
                        </c:pt>
                      </c15:dlblFieldTableCache>
                    </c15:dlblFTEntry>
                  </c15:dlblFieldTable>
                  <c15:showDataLabelsRange val="0"/>
                </c:ext>
              </c:extLst>
            </c:dLbl>
            <c:dLbl>
              <c:idx val="23"/>
              <c:layout/>
              <c:tx>
                <c:strRef>
                  <c:f>calcs!$AB$70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{BF576D31-2544-4C07-923F-57D388E55513}</c15:txfldGUID>
                      <c15:f>calcs!$AB$70</c15:f>
                      <c15:dlblFieldTableCache>
                        <c:ptCount val="1"/>
                        <c:pt idx="0">
                          <c:v>WED</c:v>
                        </c:pt>
                      </c15:dlblFieldTableCache>
                    </c15:dlblFTEntry>
                  </c15:dlblFieldTable>
                  <c15:showDataLabelsRange val="0"/>
                </c:ext>
              </c:extLst>
            </c:dLbl>
            <c:dLbl>
              <c:idx val="24"/>
              <c:layout/>
              <c:tx>
                <c:strRef>
                  <c:f>calcs!$AC$70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{7F0D29E4-7942-42AC-9CCF-C6B9BD8CCDE2}</c15:txfldGUID>
                      <c15:f>calcs!$AC$70</c15:f>
                      <c15:dlblFieldTableCache>
                        <c:ptCount val="1"/>
                        <c:pt idx="0">
                          <c:v>THU</c:v>
                        </c:pt>
                      </c15:dlblFieldTableCache>
                    </c15:dlblFTEntry>
                  </c15:dlblFieldTable>
                  <c15:showDataLabelsRange val="0"/>
                </c:ext>
              </c:extLst>
            </c:dLbl>
            <c:dLbl>
              <c:idx val="25"/>
              <c:layout/>
              <c:tx>
                <c:strRef>
                  <c:f>calcs!$AD$70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{9F7FB60F-DCA9-4E67-AE26-3D16B64B05FE}</c15:txfldGUID>
                      <c15:f>calcs!$AD$70</c15:f>
                      <c15:dlblFieldTableCache>
                        <c:ptCount val="1"/>
                        <c:pt idx="0">
                          <c:v>FRI</c:v>
                        </c:pt>
                      </c15:dlblFieldTableCache>
                    </c15:dlblFTEntry>
                  </c15:dlblFieldTable>
                  <c15:showDataLabelsRange val="0"/>
                </c:ext>
              </c:extLst>
            </c:dLbl>
            <c:dLbl>
              <c:idx val="26"/>
              <c:layout/>
              <c:tx>
                <c:strRef>
                  <c:f>calcs!$AE$70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{C62663CF-66D1-425E-A643-CA99C0EE72DE}</c15:txfldGUID>
                      <c15:f>calcs!$AE$70</c15:f>
                      <c15:dlblFieldTableCache>
                        <c:ptCount val="1"/>
                        <c:pt idx="0">
                          <c:v>SAT</c:v>
                        </c:pt>
                      </c15:dlblFieldTableCache>
                    </c15:dlblFTEntry>
                  </c15:dlblFieldTable>
                  <c15:showDataLabelsRange val="0"/>
                </c:ext>
              </c:extLst>
            </c:dLbl>
            <c:dLbl>
              <c:idx val="27"/>
              <c:layout/>
              <c:tx>
                <c:strRef>
                  <c:f>calcs!$AF$70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{DB104879-D59F-4F59-95C8-813C33236806}</c15:txfldGUID>
                      <c15:f>calcs!$AF$70</c15:f>
                      <c15:dlblFieldTableCache>
                        <c:ptCount val="1"/>
                        <c:pt idx="0">
                          <c:v>SUN</c:v>
                        </c:pt>
                      </c15:dlblFieldTableCache>
                    </c15:dlblFTEntry>
                  </c15:dlblFieldTable>
                  <c15:showDataLabelsRange val="0"/>
                </c:ext>
              </c:extLst>
            </c:dLbl>
            <c:dLbl>
              <c:idx val="28"/>
              <c:layout/>
              <c:tx>
                <c:strRef>
                  <c:f>calcs!$AG$70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{278DAD93-DCD4-4944-812B-6EE9AD688AA0}</c15:txfldGUID>
                      <c15:f>calcs!$AG$70</c15:f>
                      <c15:dlblFieldTableCache>
                        <c:ptCount val="1"/>
                        <c:pt idx="0">
                          <c:v>MON</c:v>
                        </c:pt>
                      </c15:dlblFieldTableCache>
                    </c15:dlblFTEntry>
                  </c15:dlblFieldTable>
                  <c15:showDataLabelsRange val="0"/>
                </c:ext>
              </c:extLst>
            </c:dLbl>
            <c:dLbl>
              <c:idx val="29"/>
              <c:layout/>
              <c:tx>
                <c:strRef>
                  <c:f>calcs!$AH$70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{7E2B6F77-A3B7-4649-8F79-7460771B6C4B}</c15:txfldGUID>
                      <c15:f>calcs!$AH$70</c15:f>
                      <c15:dlblFieldTableCache>
                        <c:ptCount val="1"/>
                        <c:pt idx="0">
                          <c:v>TUE</c:v>
                        </c:pt>
                      </c15:dlblFieldTableCache>
                    </c15:dlblFTEntry>
                  </c15:dlblFieldTable>
                  <c15:showDataLabelsRange val="0"/>
                </c:ext>
              </c:extLst>
            </c:dLbl>
            <c:spPr>
              <a:noFill/>
              <a:ln>
                <a:noFill/>
              </a:ln>
              <a:effectLst/>
            </c:spPr>
            <c:txPr>
              <a:bodyPr/>
              <a:lstStyle/>
              <a:p>
                <a:pPr>
                  <a:defRPr sz="75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calcs!$D$59</c:f>
              <c:strCache>
                <c:ptCount val="1"/>
                <c:pt idx="0">
                  <c:v>Jun 2014 -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#N/A</c:v>
                </c:pt>
              </c:numCache>
            </c:numRef>
          </c:val>
          <c:smooth val="0"/>
        </c:ser>
        <c:ser>
          <c:idx val="26"/>
          <c:order val="26"/>
          <c:tx>
            <c:strRef>
              <c:f>calcs!$D$62</c:f>
              <c:strCache>
                <c:ptCount val="1"/>
                <c:pt idx="0">
                  <c:v>Jul 2014 -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13</c:v>
                </c:pt>
              </c:numCache>
            </c:numRef>
          </c:val>
          <c:smooth val="0"/>
        </c:ser>
        <c:dLbls>
          <c:showLegendKey val="0"/>
          <c:showVal val="0"/>
          <c:showCatName val="0"/>
          <c:showSerName val="0"/>
          <c:showPercent val="0"/>
          <c:showBubbleSize val="0"/>
        </c:dLbls>
        <c:marker val="1"/>
        <c:smooth val="0"/>
        <c:axId val="858195632"/>
        <c:axId val="858198352"/>
      </c:lineChart>
      <c:dateAx>
        <c:axId val="858195632"/>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858198352"/>
        <c:crosses val="autoZero"/>
        <c:auto val="1"/>
        <c:lblOffset val="100"/>
        <c:baseTimeUnit val="days"/>
      </c:dateAx>
      <c:valAx>
        <c:axId val="858198352"/>
        <c:scaling>
          <c:orientation val="minMax"/>
          <c:max val="13.5"/>
          <c:min val="0"/>
        </c:scaling>
        <c:delete val="1"/>
        <c:axPos val="l"/>
        <c:numFmt formatCode="General" sourceLinked="1"/>
        <c:majorTickMark val="out"/>
        <c:minorTickMark val="none"/>
        <c:tickLblPos val="nextTo"/>
        <c:crossAx val="858195632"/>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100" noThreeD="1" page="7" val="24"/>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190499</xdr:rowOff>
    </xdr:from>
    <xdr:to>
      <xdr:col>6</xdr:col>
      <xdr:colOff>228600</xdr:colOff>
      <xdr:row>16</xdr:row>
      <xdr:rowOff>171449</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18</xdr:row>
          <xdr:rowOff>209550</xdr:rowOff>
        </xdr:from>
        <xdr:to>
          <xdr:col>6</xdr:col>
          <xdr:colOff>0</xdr:colOff>
          <xdr:row>20</xdr:row>
          <xdr:rowOff>0</xdr:rowOff>
        </xdr:to>
        <xdr:sp macro="" textlink="">
          <xdr:nvSpPr>
            <xdr:cNvPr id="1025" name="Scroll Bar"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ies" displayName="Activities" ref="B22:F52" totalsRowShown="0" headerRowDxfId="6" dataDxfId="5">
  <autoFilter ref="B22:F52"/>
  <sortState ref="C20:F25">
    <sortCondition ref="D19:D25"/>
  </sortState>
  <tableColumns count="5">
    <tableColumn id="5" name="Id" dataDxfId="4">
      <calculatedColumnFormula>N(B22)+1</calculatedColumnFormula>
    </tableColumn>
    <tableColumn id="1" name="ACTIVITY" dataDxfId="3"/>
    <tableColumn id="2" name="START" dataDxfId="2">
      <calculatedColumnFormula>D20</calculatedColumnFormula>
    </tableColumn>
    <tableColumn id="3" name="END" dataDxfId="1">
      <calculatedColumnFormula>Activities[[#This Row],[START]]</calculatedColumnFormula>
    </tableColumn>
    <tableColumn id="4" name="NOT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53"/>
  <sheetViews>
    <sheetView showGridLines="0" tabSelected="1" topLeftCell="A4" zoomScaleNormal="100" workbookViewId="0">
      <selection activeCell="J19" sqref="J19"/>
    </sheetView>
  </sheetViews>
  <sheetFormatPr defaultRowHeight="17.25" customHeight="1" x14ac:dyDescent="0.2"/>
  <cols>
    <col min="1" max="1" width="5.5703125" style="8" customWidth="1"/>
    <col min="2" max="2" width="0" style="8" hidden="1" customWidth="1"/>
    <col min="3" max="3" width="31" style="8" customWidth="1"/>
    <col min="4" max="5" width="18.42578125" style="8" customWidth="1"/>
    <col min="6" max="6" width="56.85546875" style="8" customWidth="1"/>
    <col min="7" max="7" width="5.5703125" style="8" customWidth="1"/>
    <col min="8" max="16384" width="9.140625" style="8"/>
  </cols>
  <sheetData>
    <row r="1" spans="1:7" s="7" customFormat="1" ht="47.25" customHeight="1" thickBot="1" x14ac:dyDescent="0.25">
      <c r="A1" s="4"/>
      <c r="B1" s="5"/>
      <c r="C1" s="16" t="s">
        <v>20</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4" t="s">
        <v>18</v>
      </c>
      <c r="D20" s="15">
        <f>DATE(2014, 5, 9)</f>
        <v>41768</v>
      </c>
      <c r="E20" s="11"/>
      <c r="F20" s="11"/>
    </row>
    <row r="21" spans="2:6" ht="17.25" customHeight="1" x14ac:dyDescent="0.2">
      <c r="C21" s="11"/>
      <c r="D21" s="11"/>
      <c r="E21" s="11"/>
      <c r="F21" s="11"/>
    </row>
    <row r="22" spans="2:6" ht="17.25" customHeight="1" x14ac:dyDescent="0.2">
      <c r="B22" s="12" t="s">
        <v>5</v>
      </c>
      <c r="C22" s="13" t="s">
        <v>13</v>
      </c>
      <c r="D22" s="13" t="s">
        <v>14</v>
      </c>
      <c r="E22" s="13" t="s">
        <v>15</v>
      </c>
      <c r="F22" s="13" t="s">
        <v>16</v>
      </c>
    </row>
    <row r="23" spans="2:6" ht="17.25" customHeight="1" x14ac:dyDescent="0.2">
      <c r="B23" s="12">
        <f>N(B22)+1</f>
        <v>1</v>
      </c>
      <c r="C23" s="13" t="s">
        <v>17</v>
      </c>
      <c r="D23" s="19">
        <f t="shared" ref="D23" si="0">D20</f>
        <v>41768</v>
      </c>
      <c r="E23" s="19">
        <f>Activities[[#This Row],[START]]</f>
        <v>41768</v>
      </c>
      <c r="F23" s="13" t="s">
        <v>48</v>
      </c>
    </row>
    <row r="24" spans="2:6" ht="17.25" customHeight="1" x14ac:dyDescent="0.2">
      <c r="B24" s="12">
        <f>N(B23)+1</f>
        <v>2</v>
      </c>
      <c r="C24" s="13" t="s">
        <v>21</v>
      </c>
      <c r="D24" s="19">
        <f>D23+4</f>
        <v>41772</v>
      </c>
      <c r="E24" s="19">
        <f>Activities[[#This Row],[START]]</f>
        <v>41772</v>
      </c>
      <c r="F24" s="13"/>
    </row>
    <row r="25" spans="2:6" ht="17.25" customHeight="1" x14ac:dyDescent="0.2">
      <c r="B25" s="12">
        <f>N(B24)+1</f>
        <v>3</v>
      </c>
      <c r="C25" s="13" t="s">
        <v>22</v>
      </c>
      <c r="D25" s="19">
        <f>D24+7</f>
        <v>41779</v>
      </c>
      <c r="E25" s="19">
        <f>D25+3</f>
        <v>41782</v>
      </c>
      <c r="F25" s="13"/>
    </row>
    <row r="26" spans="2:6" ht="17.25" customHeight="1" x14ac:dyDescent="0.2">
      <c r="B26" s="8">
        <f t="shared" ref="B26:B37" si="1">N(B25)+1</f>
        <v>4</v>
      </c>
      <c r="C26" s="13" t="s">
        <v>23</v>
      </c>
      <c r="D26" s="18">
        <f>D25+2</f>
        <v>41781</v>
      </c>
      <c r="E26" s="19">
        <f>D26+5</f>
        <v>41786</v>
      </c>
      <c r="F26" s="17"/>
    </row>
    <row r="27" spans="2:6" ht="17.25" customHeight="1" x14ac:dyDescent="0.2">
      <c r="B27" s="8">
        <f t="shared" si="1"/>
        <v>5</v>
      </c>
      <c r="C27" s="13" t="s">
        <v>19</v>
      </c>
      <c r="D27" s="18">
        <f>D26+4</f>
        <v>41785</v>
      </c>
      <c r="E27" s="19">
        <f>Activities[[#This Row],[START]]</f>
        <v>41785</v>
      </c>
      <c r="F27" s="17"/>
    </row>
    <row r="28" spans="2:6" ht="17.25" customHeight="1" x14ac:dyDescent="0.2">
      <c r="B28" s="8">
        <f t="shared" si="1"/>
        <v>6</v>
      </c>
      <c r="C28" s="13" t="s">
        <v>24</v>
      </c>
      <c r="D28" s="18">
        <f>D27</f>
        <v>41785</v>
      </c>
      <c r="E28" s="19">
        <f>D28+32</f>
        <v>41817</v>
      </c>
      <c r="F28" s="17"/>
    </row>
    <row r="29" spans="2:6" ht="17.25" customHeight="1" x14ac:dyDescent="0.2">
      <c r="B29" s="8">
        <f t="shared" si="1"/>
        <v>7</v>
      </c>
      <c r="C29" s="13" t="s">
        <v>26</v>
      </c>
      <c r="D29" s="18">
        <f>D28+2</f>
        <v>41787</v>
      </c>
      <c r="E29" s="19">
        <f>D29+14</f>
        <v>41801</v>
      </c>
      <c r="F29" s="17"/>
    </row>
    <row r="30" spans="2:6" ht="17.25" customHeight="1" x14ac:dyDescent="0.2">
      <c r="B30" s="8">
        <f t="shared" si="1"/>
        <v>8</v>
      </c>
      <c r="C30" s="13" t="s">
        <v>27</v>
      </c>
      <c r="D30" s="18">
        <f>D29+2</f>
        <v>41789</v>
      </c>
      <c r="E30" s="19">
        <f>Activities[[#This Row],[START]]</f>
        <v>41789</v>
      </c>
      <c r="F30" s="17"/>
    </row>
    <row r="31" spans="2:6" ht="17.25" customHeight="1" x14ac:dyDescent="0.2">
      <c r="B31" s="8">
        <f t="shared" si="1"/>
        <v>9</v>
      </c>
      <c r="C31" s="13" t="s">
        <v>28</v>
      </c>
      <c r="D31" s="18">
        <f>D30+7</f>
        <v>41796</v>
      </c>
      <c r="E31" s="19">
        <f>Activities[[#This Row],[START]]</f>
        <v>41796</v>
      </c>
      <c r="F31" s="17"/>
    </row>
    <row r="32" spans="2:6" ht="17.25" customHeight="1" x14ac:dyDescent="0.2">
      <c r="B32" s="8">
        <f t="shared" si="1"/>
        <v>10</v>
      </c>
      <c r="C32" s="13" t="s">
        <v>25</v>
      </c>
      <c r="D32" s="18">
        <f>D31+14</f>
        <v>41810</v>
      </c>
      <c r="E32" s="19">
        <f>Activities[[#This Row],[START]]</f>
        <v>41810</v>
      </c>
      <c r="F32" s="17"/>
    </row>
    <row r="33" spans="2:6" ht="17.25" customHeight="1" x14ac:dyDescent="0.2">
      <c r="B33" s="8">
        <f t="shared" si="1"/>
        <v>11</v>
      </c>
      <c r="C33" s="13" t="s">
        <v>29</v>
      </c>
      <c r="D33" s="18">
        <f>D32+14</f>
        <v>41824</v>
      </c>
      <c r="E33" s="19">
        <f>Activities[[#This Row],[START]]</f>
        <v>41824</v>
      </c>
      <c r="F33" s="17"/>
    </row>
    <row r="34" spans="2:6" ht="17.25" customHeight="1" x14ac:dyDescent="0.2">
      <c r="B34" s="8">
        <f t="shared" si="1"/>
        <v>12</v>
      </c>
      <c r="C34" s="13" t="s">
        <v>30</v>
      </c>
      <c r="D34" s="18">
        <f>D33</f>
        <v>41824</v>
      </c>
      <c r="E34" s="19">
        <f>Activities[[#This Row],[START]]</f>
        <v>41824</v>
      </c>
      <c r="F34" s="17"/>
    </row>
    <row r="35" spans="2:6" ht="17.25" customHeight="1" x14ac:dyDescent="0.2">
      <c r="B35" s="8">
        <f t="shared" si="1"/>
        <v>13</v>
      </c>
      <c r="C35" s="13" t="s">
        <v>31</v>
      </c>
      <c r="D35" s="18">
        <f>D34+3</f>
        <v>41827</v>
      </c>
      <c r="E35" s="19">
        <f>D35+7</f>
        <v>41834</v>
      </c>
      <c r="F35" s="17"/>
    </row>
    <row r="36" spans="2:6" ht="17.25" customHeight="1" x14ac:dyDescent="0.2">
      <c r="B36" s="8">
        <f t="shared" si="1"/>
        <v>14</v>
      </c>
      <c r="C36" s="13" t="s">
        <v>32</v>
      </c>
      <c r="D36" s="18">
        <f>D35+11</f>
        <v>41838</v>
      </c>
      <c r="E36" s="18">
        <f>Activities[[#This Row],[START]]</f>
        <v>41838</v>
      </c>
      <c r="F36" s="17"/>
    </row>
    <row r="37" spans="2:6" ht="17.25" customHeight="1" x14ac:dyDescent="0.2">
      <c r="B37" s="8">
        <f t="shared" si="1"/>
        <v>15</v>
      </c>
      <c r="C37" s="13" t="s">
        <v>33</v>
      </c>
      <c r="D37" s="18">
        <f>D36+1</f>
        <v>41839</v>
      </c>
      <c r="E37" s="18">
        <f>D37+10</f>
        <v>41849</v>
      </c>
      <c r="F37" s="17"/>
    </row>
    <row r="38" spans="2:6" ht="17.25" customHeight="1" x14ac:dyDescent="0.2">
      <c r="B38" s="8">
        <f t="shared" ref="B38" si="2">N(B37)+1</f>
        <v>16</v>
      </c>
      <c r="C38" s="13" t="s">
        <v>34</v>
      </c>
      <c r="D38" s="18">
        <f>D37+2</f>
        <v>41841</v>
      </c>
      <c r="E38" s="18">
        <f>D38+4</f>
        <v>41845</v>
      </c>
      <c r="F38" s="17"/>
    </row>
    <row r="39" spans="2:6" ht="17.25" customHeight="1" x14ac:dyDescent="0.2">
      <c r="B39" s="8">
        <f>N(B38)+1</f>
        <v>17</v>
      </c>
      <c r="C39" s="13" t="s">
        <v>38</v>
      </c>
      <c r="D39" s="18">
        <f>D38+11</f>
        <v>41852</v>
      </c>
      <c r="E39" s="18">
        <f>Activities[[#This Row],[START]]</f>
        <v>41852</v>
      </c>
      <c r="F39" s="17"/>
    </row>
    <row r="40" spans="2:6" ht="17.25" customHeight="1" x14ac:dyDescent="0.2">
      <c r="B40" s="8">
        <f>N(B39)+1</f>
        <v>18</v>
      </c>
      <c r="C40" s="13" t="s">
        <v>44</v>
      </c>
      <c r="D40" s="18">
        <f>D39+1</f>
        <v>41853</v>
      </c>
      <c r="E40" s="18">
        <f>D40 + 14</f>
        <v>41867</v>
      </c>
      <c r="F40" s="17"/>
    </row>
    <row r="41" spans="2:6" ht="17.25" customHeight="1" x14ac:dyDescent="0.2">
      <c r="B41" s="8">
        <f>N(B38)+1</f>
        <v>17</v>
      </c>
      <c r="C41" s="13" t="s">
        <v>35</v>
      </c>
      <c r="D41" s="18">
        <f>D38+13</f>
        <v>41854</v>
      </c>
      <c r="E41" s="18">
        <f>Activities[[#This Row],[START]]</f>
        <v>41854</v>
      </c>
      <c r="F41" s="17"/>
    </row>
    <row r="42" spans="2:6" ht="17.25" customHeight="1" x14ac:dyDescent="0.2">
      <c r="B42" s="8">
        <f>N(B41)+1</f>
        <v>18</v>
      </c>
      <c r="C42" s="13" t="s">
        <v>37</v>
      </c>
      <c r="D42" s="18">
        <f>D41+13</f>
        <v>41867</v>
      </c>
      <c r="E42" s="18">
        <f>Activities[[#This Row],[START]]</f>
        <v>41867</v>
      </c>
      <c r="F42" s="17"/>
    </row>
    <row r="43" spans="2:6" ht="17.25" customHeight="1" x14ac:dyDescent="0.2">
      <c r="B43" s="8">
        <f>N(B41)+1</f>
        <v>18</v>
      </c>
      <c r="C43" s="13" t="s">
        <v>36</v>
      </c>
      <c r="D43" s="18">
        <f>D41+14</f>
        <v>41868</v>
      </c>
      <c r="E43" s="18">
        <f>Activities[[#This Row],[START]]</f>
        <v>41868</v>
      </c>
      <c r="F43" s="17"/>
    </row>
    <row r="44" spans="2:6" ht="17.25" customHeight="1" x14ac:dyDescent="0.2">
      <c r="B44" s="8">
        <f>N(B43)+1</f>
        <v>19</v>
      </c>
      <c r="C44" s="13" t="s">
        <v>40</v>
      </c>
      <c r="D44" s="18">
        <f>D43+13</f>
        <v>41881</v>
      </c>
      <c r="E44" s="18">
        <f>Activities[[#This Row],[START]]</f>
        <v>41881</v>
      </c>
      <c r="F44" s="17"/>
    </row>
    <row r="45" spans="2:6" ht="17.25" customHeight="1" x14ac:dyDescent="0.2">
      <c r="B45" s="8">
        <f>N(B43)+1</f>
        <v>19</v>
      </c>
      <c r="C45" s="13" t="s">
        <v>39</v>
      </c>
      <c r="D45" s="18">
        <f>D43+14</f>
        <v>41882</v>
      </c>
      <c r="E45" s="18">
        <f>Activities[[#This Row],[START]]</f>
        <v>41882</v>
      </c>
      <c r="F45" s="17"/>
    </row>
    <row r="46" spans="2:6" ht="17.25" customHeight="1" x14ac:dyDescent="0.2">
      <c r="B46" s="8">
        <f>N(B45)+1</f>
        <v>20</v>
      </c>
      <c r="C46" s="13" t="s">
        <v>43</v>
      </c>
      <c r="D46" s="18">
        <f>D45+13</f>
        <v>41895</v>
      </c>
      <c r="E46" s="18">
        <f>Activities[[#This Row],[START]]</f>
        <v>41895</v>
      </c>
      <c r="F46" s="17"/>
    </row>
    <row r="47" spans="2:6" ht="17.25" customHeight="1" x14ac:dyDescent="0.2">
      <c r="B47" s="8">
        <f>N(B45)+1</f>
        <v>20</v>
      </c>
      <c r="C47" s="13" t="s">
        <v>41</v>
      </c>
      <c r="D47" s="18">
        <f>D45+13</f>
        <v>41895</v>
      </c>
      <c r="E47" s="18">
        <f>Activities[[#This Row],[START]]</f>
        <v>41895</v>
      </c>
      <c r="F47" s="17"/>
    </row>
    <row r="48" spans="2:6" ht="17.25" customHeight="1" x14ac:dyDescent="0.2">
      <c r="B48" s="8">
        <f>N(B47)+1</f>
        <v>21</v>
      </c>
      <c r="C48" s="13" t="s">
        <v>42</v>
      </c>
      <c r="D48" s="18">
        <f>D45 + 14</f>
        <v>41896</v>
      </c>
      <c r="E48" s="18">
        <f>Activities[[#This Row],[START]]</f>
        <v>41896</v>
      </c>
      <c r="F48" s="17"/>
    </row>
    <row r="49" spans="2:6" ht="17.25" customHeight="1" x14ac:dyDescent="0.2">
      <c r="B49" s="8">
        <f>N(B48)+1</f>
        <v>22</v>
      </c>
      <c r="C49" s="13" t="s">
        <v>41</v>
      </c>
      <c r="D49" s="18">
        <f>D47+ 14</f>
        <v>41909</v>
      </c>
      <c r="E49" s="18">
        <f>Activities[[#This Row],[START]]</f>
        <v>41909</v>
      </c>
      <c r="F49" s="17"/>
    </row>
    <row r="50" spans="2:6" ht="17.25" customHeight="1" x14ac:dyDescent="0.2">
      <c r="B50" s="8">
        <f>N(B49)+1</f>
        <v>23</v>
      </c>
      <c r="C50" s="13" t="s">
        <v>46</v>
      </c>
      <c r="D50" s="18">
        <f>D48+14</f>
        <v>41910</v>
      </c>
      <c r="E50" s="18">
        <f>Activities[[#This Row],[START]]</f>
        <v>41910</v>
      </c>
      <c r="F50" s="17"/>
    </row>
    <row r="51" spans="2:6" ht="17.25" customHeight="1" x14ac:dyDescent="0.2">
      <c r="B51" s="8">
        <f>N(B48)+1</f>
        <v>22</v>
      </c>
      <c r="C51" s="13" t="s">
        <v>45</v>
      </c>
      <c r="D51" s="18">
        <f>D46+28</f>
        <v>41923</v>
      </c>
      <c r="E51" s="18">
        <f>Activities[[#This Row],[START]]</f>
        <v>41923</v>
      </c>
      <c r="F51" s="17"/>
    </row>
    <row r="52" spans="2:6" ht="17.25" customHeight="1" x14ac:dyDescent="0.2">
      <c r="B52" s="8">
        <f>N(B51)+1</f>
        <v>23</v>
      </c>
      <c r="C52" s="13" t="s">
        <v>47</v>
      </c>
      <c r="D52" s="18">
        <f>DATE(2014, 10, 20)</f>
        <v>41932</v>
      </c>
      <c r="E52" s="18">
        <f>Activities[[#This Row],[START]]</f>
        <v>41932</v>
      </c>
      <c r="F52" s="17" t="s">
        <v>49</v>
      </c>
    </row>
    <row r="53" spans="2:6" ht="17.25" customHeight="1" x14ac:dyDescent="0.2">
      <c r="C53" s="13"/>
      <c r="D53" s="18"/>
      <c r="E53" s="18"/>
      <c r="F53" s="17"/>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20.">
                <anchor moveWithCells="1">
                  <from>
                    <xdr:col>4</xdr:col>
                    <xdr:colOff>47625</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D28" sqref="D28"/>
    </sheetView>
  </sheetViews>
  <sheetFormatPr defaultRowHeight="12.75" x14ac:dyDescent="0.2"/>
  <cols>
    <col min="3" max="3" width="17.42578125" customWidth="1"/>
    <col min="4" max="4" width="18" customWidth="1"/>
    <col min="5" max="34" width="10.85546875" customWidth="1"/>
    <col min="35" max="35" width="17.5703125" customWidth="1"/>
  </cols>
  <sheetData>
    <row r="1" spans="1:6" x14ac:dyDescent="0.2">
      <c r="A1" t="s">
        <v>9</v>
      </c>
    </row>
    <row r="3" spans="1:6" x14ac:dyDescent="0.2">
      <c r="C3" t="s">
        <v>10</v>
      </c>
      <c r="D3" s="1">
        <f ca="1">TODAY()</f>
        <v>41813</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f>SUMPRODUCT( ((Activities[START]&gt;=StartDateWindow)+(Activities[END]&gt;=StartDateWindow)&gt;0)*(Activities[START]&lt;=(StartDateWindow+WindowDays-1)) )</f>
        <v>4</v>
      </c>
      <c r="E9" t="e">
        <f>NA()</f>
        <v>#N/A</v>
      </c>
    </row>
    <row r="10" spans="1:6" x14ac:dyDescent="0.2">
      <c r="D10">
        <v>9</v>
      </c>
      <c r="E10" t="e">
        <f>NA()</f>
        <v>#N/A</v>
      </c>
    </row>
    <row r="11" spans="1:6" x14ac:dyDescent="0.2">
      <c r="D11">
        <f>D10-MIN(D10,D9)</f>
        <v>5</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ref="E15">INDEX(Activities[Id],MATCH(1, ((Activities[START]&gt;=StartDateWindow)+(Activities[END]&gt;=StartDateWindow)&gt;0)*(Activities[START]&lt;=(StartDateWindow+WindowDays-1)), 0))</f>
        <v>6</v>
      </c>
      <c r="F15" t="e">
        <f t="shared" ref="F15:F23" ca="1" si="0">OFFSET(E15,-$D$11,)</f>
        <v>#N/A</v>
      </c>
    </row>
    <row r="16" spans="1:6" x14ac:dyDescent="0.2">
      <c r="C16" s="2"/>
      <c r="E16">
        <f t="array" ref="E16">INDEX(Activities[Id],MATCH(1, (Activities[Id]&gt;E15)*((Activities[START]&gt;=StartDateWindow)+(Activities[END]&gt;=StartDateWindow)&gt;0)*(Activities[START]&lt;=(StartDateWindow+WindowDays-1)), 0))</f>
        <v>7</v>
      </c>
      <c r="F16" t="e">
        <f t="shared" ca="1" si="0"/>
        <v>#N/A</v>
      </c>
    </row>
    <row r="17" spans="1:35" x14ac:dyDescent="0.2">
      <c r="C17" s="2"/>
      <c r="E17">
        <f t="array" ref="E17">INDEX(Activities[Id],MATCH(1, (Activities[Id]&gt;E16)*((Activities[START]&gt;=StartDateWindow)+(Activities[END]&gt;=StartDateWindow)&gt;0)*(Activities[START]&lt;=(StartDateWindow+WindowDays-1)), 0))</f>
        <v>9</v>
      </c>
      <c r="F17" t="e">
        <f t="shared" ca="1" si="0"/>
        <v>#N/A</v>
      </c>
    </row>
    <row r="18" spans="1:35" x14ac:dyDescent="0.2">
      <c r="E18">
        <f t="array" ref="E18">INDEX(Activities[Id],MATCH(1, (Activities[Id]&gt;E17)*((Activities[START]&gt;=StartDateWindow)+(Activities[END]&gt;=StartDateWindow)&gt;0)*(Activities[START]&lt;=(StartDateWindow+WindowDays-1)), 0))</f>
        <v>10</v>
      </c>
      <c r="F18" t="e">
        <f t="shared" ca="1" si="0"/>
        <v>#N/A</v>
      </c>
    </row>
    <row r="19" spans="1:35" x14ac:dyDescent="0.2">
      <c r="E19" t="e">
        <f t="array" ref="E19">INDEX(Activities[Id],MATCH(1, (Activities[Id]&gt;E18)*((Activities[START]&gt;=StartDateWindow)+(Activities[END]&gt;=StartDateWindow)&gt;0)*(Activities[START]&lt;=(StartDateWindow+WindowDays-1)), 0))</f>
        <v>#N/A</v>
      </c>
      <c r="F19" t="e">
        <f t="shared" ca="1" si="0"/>
        <v>#N/A</v>
      </c>
    </row>
    <row r="20" spans="1:35" x14ac:dyDescent="0.2">
      <c r="E20" t="e">
        <f t="array" ref="E20">INDEX(Activities[Id],MATCH(1, (Activities[Id]&gt;E19)*((Activities[START]&gt;=StartDateWindow)+(Activities[END]&gt;=StartDateWindow)&gt;0)*(Activities[START]&lt;=(StartDateWindow+WindowDays-1)), 0))</f>
        <v>#N/A</v>
      </c>
      <c r="F20">
        <f t="shared" ca="1" si="0"/>
        <v>6</v>
      </c>
    </row>
    <row r="21" spans="1:35" x14ac:dyDescent="0.2">
      <c r="E21" t="e">
        <f t="array" ref="E21">INDEX(Activities[Id],MATCH(1, (Activities[Id]&gt;E20)*((Activities[START]&gt;=StartDateWindow)+(Activities[END]&gt;=StartDateWindow)&gt;0)*(Activities[START]&lt;=(StartDateWindow+WindowDays-1)), 0))</f>
        <v>#N/A</v>
      </c>
      <c r="F21">
        <f t="shared" ca="1" si="0"/>
        <v>7</v>
      </c>
    </row>
    <row r="22" spans="1:35" x14ac:dyDescent="0.2">
      <c r="E22" t="e">
        <f t="array" ref="E22">INDEX(Activities[Id],MATCH(1, (Activities[Id]&gt;E21)*((Activities[START]&gt;=StartDateWindow)+(Activities[END]&gt;=StartDateWindow)&gt;0)*(Activities[START]&lt;=(StartDateWindow+WindowDays-1)), 0))</f>
        <v>#N/A</v>
      </c>
      <c r="F22">
        <f t="shared" ca="1" si="0"/>
        <v>9</v>
      </c>
    </row>
    <row r="23" spans="1:35" x14ac:dyDescent="0.2">
      <c r="E23" t="e">
        <f t="array" ref="E23">INDEX(Activities[Id],MATCH(1, (Activities[Id]&gt;E22)*((Activities[START]&gt;=StartDateWindow)+(Activities[END]&gt;=StartDateWindow)&gt;0)*(Activities[START]&lt;=(StartDateWindow+WindowDays-1)), 0))</f>
        <v>#N/A</v>
      </c>
      <c r="F23">
        <f t="shared" ca="1" si="0"/>
        <v>10</v>
      </c>
    </row>
    <row r="25" spans="1:35" x14ac:dyDescent="0.2">
      <c r="C25" t="s">
        <v>4</v>
      </c>
      <c r="D25" s="1">
        <f>StartDate+WindowOffset</f>
        <v>41792</v>
      </c>
    </row>
    <row r="26" spans="1:35" x14ac:dyDescent="0.2">
      <c r="C26" t="s">
        <v>3</v>
      </c>
      <c r="D26">
        <v>24</v>
      </c>
    </row>
    <row r="28" spans="1:35" x14ac:dyDescent="0.2">
      <c r="C28" t="s">
        <v>1</v>
      </c>
      <c r="D28" s="2">
        <f>'Project Timeline'!D20</f>
        <v>41768</v>
      </c>
    </row>
    <row r="29" spans="1:35" x14ac:dyDescent="0.2">
      <c r="C29" t="s">
        <v>2</v>
      </c>
      <c r="D29">
        <v>30</v>
      </c>
    </row>
    <row r="31" spans="1:35" x14ac:dyDescent="0.2">
      <c r="A31" t="s">
        <v>8</v>
      </c>
      <c r="B31" t="s">
        <v>6</v>
      </c>
      <c r="C31" t="s">
        <v>7</v>
      </c>
      <c r="D31" t="s">
        <v>0</v>
      </c>
      <c r="E31" s="1">
        <f>StartDateWindow</f>
        <v>41792</v>
      </c>
      <c r="F31" s="1">
        <f t="shared" ref="F31:AI31" si="1">E31+1</f>
        <v>41793</v>
      </c>
      <c r="G31" s="1">
        <f t="shared" si="1"/>
        <v>41794</v>
      </c>
      <c r="H31" s="1">
        <f t="shared" si="1"/>
        <v>41795</v>
      </c>
      <c r="I31" s="1">
        <f t="shared" si="1"/>
        <v>41796</v>
      </c>
      <c r="J31" s="1">
        <f t="shared" si="1"/>
        <v>41797</v>
      </c>
      <c r="K31" s="1">
        <f t="shared" si="1"/>
        <v>41798</v>
      </c>
      <c r="L31" s="1">
        <f t="shared" si="1"/>
        <v>41799</v>
      </c>
      <c r="M31" s="1">
        <f t="shared" si="1"/>
        <v>41800</v>
      </c>
      <c r="N31" s="1">
        <f t="shared" si="1"/>
        <v>41801</v>
      </c>
      <c r="O31" s="1">
        <f t="shared" si="1"/>
        <v>41802</v>
      </c>
      <c r="P31" s="1">
        <f t="shared" si="1"/>
        <v>41803</v>
      </c>
      <c r="Q31" s="1">
        <f t="shared" si="1"/>
        <v>41804</v>
      </c>
      <c r="R31" s="1">
        <f t="shared" si="1"/>
        <v>41805</v>
      </c>
      <c r="S31" s="1">
        <f t="shared" si="1"/>
        <v>41806</v>
      </c>
      <c r="T31" s="1">
        <f t="shared" si="1"/>
        <v>41807</v>
      </c>
      <c r="U31" s="1">
        <f t="shared" si="1"/>
        <v>41808</v>
      </c>
      <c r="V31" s="1">
        <f t="shared" si="1"/>
        <v>41809</v>
      </c>
      <c r="W31" s="1">
        <f t="shared" si="1"/>
        <v>41810</v>
      </c>
      <c r="X31" s="1">
        <f t="shared" si="1"/>
        <v>41811</v>
      </c>
      <c r="Y31" s="1">
        <f t="shared" si="1"/>
        <v>41812</v>
      </c>
      <c r="Z31" s="1">
        <f t="shared" si="1"/>
        <v>41813</v>
      </c>
      <c r="AA31" s="1">
        <f t="shared" si="1"/>
        <v>41814</v>
      </c>
      <c r="AB31" s="1">
        <f t="shared" si="1"/>
        <v>41815</v>
      </c>
      <c r="AC31" s="1">
        <f t="shared" si="1"/>
        <v>41816</v>
      </c>
      <c r="AD31" s="1">
        <f t="shared" si="1"/>
        <v>41817</v>
      </c>
      <c r="AE31" s="1">
        <f t="shared" si="1"/>
        <v>41818</v>
      </c>
      <c r="AF31" s="1">
        <f t="shared" si="1"/>
        <v>41819</v>
      </c>
      <c r="AG31" s="1">
        <f t="shared" si="1"/>
        <v>41820</v>
      </c>
      <c r="AH31" s="1">
        <f t="shared" si="1"/>
        <v>41821</v>
      </c>
      <c r="AI31" s="1">
        <f t="shared" si="1"/>
        <v>41822</v>
      </c>
    </row>
    <row r="32" spans="1:35" x14ac:dyDescent="0.2">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t="e">
        <f t="shared" ca="1" si="2"/>
        <v>#N/A</v>
      </c>
      <c r="D33" t="e">
        <f ca="1">INDEX(Activities[ACTIVITY],MATCH($C33,Activities[Id],0))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t="e">
        <f t="shared" ca="1" si="2"/>
        <v>#N/A</v>
      </c>
      <c r="D34" t="e">
        <f ca="1">INDEX(Activities[ACTIVITY],MATCH($C34,Activities[Id],0))</f>
        <v>#N/A</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t="e">
        <f t="shared" ca="1" si="2"/>
        <v>#N/A</v>
      </c>
      <c r="D35" t="e">
        <f ca="1">INDEX(Activities[ACTIVITY],MATCH($C35,Activities[Id],0))</f>
        <v>#N/A</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t="e">
        <f t="shared" ca="1" si="2"/>
        <v>#N/A</v>
      </c>
      <c r="D36" t="e">
        <f ca="1">INDEX(Activities[ACTIVITY],MATCH($C36,Activities[Id],0))</f>
        <v>#N/A</v>
      </c>
      <c r="E36" t="e">
        <f ca="1">GridCalc</f>
        <v>#N/A</v>
      </c>
      <c r="F36" t="e">
        <f ca="1">GridCalc</f>
        <v>#N/A</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f t="shared" ca="1" si="2"/>
        <v>6</v>
      </c>
      <c r="D37" t="str">
        <f ca="1">INDEX(Activities[ACTIVITY],MATCH($C37,Activities[Id],0))</f>
        <v>Requirement Re-do</v>
      </c>
      <c r="E37">
        <f ca="1">GridCalc</f>
        <v>6.3000000000000007</v>
      </c>
      <c r="F37">
        <f ca="1">GridCalc</f>
        <v>6.3000000000000007</v>
      </c>
      <c r="G37">
        <f ca="1">GridCalc</f>
        <v>6.3000000000000007</v>
      </c>
      <c r="H37">
        <f ca="1">GridCalc</f>
        <v>6.3000000000000007</v>
      </c>
      <c r="I37">
        <f ca="1">GridCalc</f>
        <v>6.3000000000000007</v>
      </c>
      <c r="J37">
        <f ca="1">GridCalc</f>
        <v>6.3000000000000007</v>
      </c>
      <c r="K37">
        <f ca="1">GridCalc</f>
        <v>6.3000000000000007</v>
      </c>
      <c r="L37">
        <f ca="1">GridCalc</f>
        <v>6.3000000000000007</v>
      </c>
      <c r="M37">
        <f ca="1">GridCalc</f>
        <v>6.3000000000000007</v>
      </c>
      <c r="N37">
        <f ca="1">GridCalc</f>
        <v>6.3000000000000007</v>
      </c>
      <c r="O37">
        <f ca="1">GridCalc</f>
        <v>6.3000000000000007</v>
      </c>
      <c r="P37">
        <f ca="1">GridCalc</f>
        <v>6.3000000000000007</v>
      </c>
      <c r="Q37">
        <f ca="1">GridCalc</f>
        <v>6.3000000000000007</v>
      </c>
      <c r="R37">
        <f ca="1">GridCalc</f>
        <v>6.3000000000000007</v>
      </c>
      <c r="S37">
        <f ca="1">GridCalc</f>
        <v>6.3000000000000007</v>
      </c>
      <c r="T37">
        <f ca="1">GridCalc</f>
        <v>6.3000000000000007</v>
      </c>
      <c r="U37">
        <f ca="1">GridCalc</f>
        <v>6.3000000000000007</v>
      </c>
      <c r="V37">
        <f ca="1">GridCalc</f>
        <v>6.3000000000000007</v>
      </c>
      <c r="W37">
        <f ca="1">GridCalc</f>
        <v>6.3000000000000007</v>
      </c>
      <c r="X37">
        <f ca="1">GridCalc</f>
        <v>6.3000000000000007</v>
      </c>
      <c r="Y37">
        <f ca="1">GridCalc</f>
        <v>6.3000000000000007</v>
      </c>
      <c r="Z37">
        <f ca="1">GridCalc</f>
        <v>6.3000000000000007</v>
      </c>
      <c r="AA37">
        <f ca="1">GridCalc</f>
        <v>6.3000000000000007</v>
      </c>
      <c r="AB37">
        <f ca="1">GridCalc</f>
        <v>6.3000000000000007</v>
      </c>
      <c r="AC37">
        <f ca="1">GridCalc</f>
        <v>6.3000000000000007</v>
      </c>
      <c r="AD37">
        <f ca="1">GridCalc</f>
        <v>6.3000000000000007</v>
      </c>
      <c r="AE37" t="e">
        <f ca="1">GridCalc</f>
        <v>#N/A</v>
      </c>
      <c r="AF37" t="e">
        <f ca="1">GridCalc</f>
        <v>#N/A</v>
      </c>
      <c r="AG37" t="e">
        <f ca="1">GridCalc</f>
        <v>#N/A</v>
      </c>
      <c r="AH37" t="e">
        <f ca="1">GridCalc</f>
        <v>#N/A</v>
      </c>
      <c r="AI37" t="e">
        <f ca="1">GridCalc</f>
        <v>#N/A</v>
      </c>
    </row>
    <row r="38" spans="1:35" x14ac:dyDescent="0.2">
      <c r="A38">
        <f t="shared" si="3"/>
        <v>5.3000000000000007</v>
      </c>
      <c r="B38">
        <v>7</v>
      </c>
      <c r="C38">
        <f t="shared" ca="1" si="2"/>
        <v>7</v>
      </c>
      <c r="D38" t="str">
        <f ca="1">INDEX(Activities[ACTIVITY],MATCH($C38,Activities[Id],0))</f>
        <v>System Prototype &amp; DB Design</v>
      </c>
      <c r="E38">
        <f ca="1">GridCalc</f>
        <v>5.3000000000000007</v>
      </c>
      <c r="F38">
        <f ca="1">GridCalc</f>
        <v>5.3000000000000007</v>
      </c>
      <c r="G38">
        <f ca="1">GridCalc</f>
        <v>5.3000000000000007</v>
      </c>
      <c r="H38">
        <f ca="1">GridCalc</f>
        <v>5.3000000000000007</v>
      </c>
      <c r="I38">
        <f ca="1">GridCalc</f>
        <v>5.3000000000000007</v>
      </c>
      <c r="J38">
        <f ca="1">GridCalc</f>
        <v>5.3000000000000007</v>
      </c>
      <c r="K38">
        <f ca="1">GridCalc</f>
        <v>5.3000000000000007</v>
      </c>
      <c r="L38">
        <f ca="1">GridCalc</f>
        <v>5.3000000000000007</v>
      </c>
      <c r="M38">
        <f ca="1">GridCalc</f>
        <v>5.3000000000000007</v>
      </c>
      <c r="N38">
        <f ca="1">GridCalc</f>
        <v>5.3000000000000007</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f t="shared" ca="1" si="2"/>
        <v>9</v>
      </c>
      <c r="D39" t="str">
        <f ca="1">INDEX(Activities[ACTIVITY],MATCH($C39,Activities[Id],0))</f>
        <v>Meet Stacey 1</v>
      </c>
      <c r="E39" t="e">
        <f ca="1">GridCalc</f>
        <v>#N/A</v>
      </c>
      <c r="F39" t="e">
        <f ca="1">GridCalc</f>
        <v>#N/A</v>
      </c>
      <c r="G39" t="e">
        <f ca="1">GridCalc</f>
        <v>#N/A</v>
      </c>
      <c r="H39" t="e">
        <f ca="1">GridCalc</f>
        <v>#N/A</v>
      </c>
      <c r="I39">
        <f ca="1">GridCalc</f>
        <v>4.3000000000000007</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
      <c r="A40">
        <f t="shared" si="3"/>
        <v>3.3000000000000007</v>
      </c>
      <c r="B40">
        <v>9</v>
      </c>
      <c r="C40">
        <f t="shared" ca="1" si="2"/>
        <v>10</v>
      </c>
      <c r="D40" t="str">
        <f ca="1">INDEX(Activities[ACTIVITY],MATCH($C40,Activities[Id],0))</f>
        <v>Client Meeeting 2</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f ca="1">GridCalc</f>
        <v>3.3000000000000007</v>
      </c>
      <c r="X40" t="e">
        <f ca="1">GridCalc</f>
        <v>#N/A</v>
      </c>
      <c r="Y40" t="e">
        <f ca="1">GridCalc</f>
        <v>#N/A</v>
      </c>
      <c r="Z40" t="e">
        <f ca="1">GridCalc</f>
        <v>#N/A</v>
      </c>
      <c r="AA40" t="e">
        <f ca="1">GridCalc</f>
        <v>#N/A</v>
      </c>
      <c r="AB40" t="e">
        <f ca="1">GridCalc</f>
        <v>#N/A</v>
      </c>
      <c r="AC40" t="e">
        <f ca="1">GridCalc</f>
        <v>#N/A</v>
      </c>
      <c r="AD40" t="e">
        <f ca="1">GridCalc</f>
        <v>#N/A</v>
      </c>
      <c r="AE40" t="e">
        <f ca="1">GridCalc</f>
        <v>#N/A</v>
      </c>
      <c r="AF40" t="e">
        <f ca="1">GridCalc</f>
        <v>#N/A</v>
      </c>
      <c r="AG40" t="e">
        <f ca="1">GridCalc</f>
        <v>#N/A</v>
      </c>
      <c r="AH40" t="e">
        <f ca="1">GridCalc</f>
        <v>#N/A</v>
      </c>
      <c r="AI40" t="e">
        <f ca="1">GridCalc</f>
        <v>#N/A</v>
      </c>
    </row>
    <row r="43" spans="1:35" x14ac:dyDescent="0.2">
      <c r="E43" s="1">
        <f>E31</f>
        <v>41792</v>
      </c>
      <c r="F43" s="1">
        <f t="shared" ref="F43:AH43" si="4">F31</f>
        <v>41793</v>
      </c>
      <c r="G43" s="1">
        <f t="shared" si="4"/>
        <v>41794</v>
      </c>
      <c r="H43" s="1">
        <f t="shared" si="4"/>
        <v>41795</v>
      </c>
      <c r="I43" s="1">
        <f t="shared" si="4"/>
        <v>41796</v>
      </c>
      <c r="J43" s="1">
        <f t="shared" si="4"/>
        <v>41797</v>
      </c>
      <c r="K43" s="1">
        <f t="shared" si="4"/>
        <v>41798</v>
      </c>
      <c r="L43" s="1">
        <f t="shared" si="4"/>
        <v>41799</v>
      </c>
      <c r="M43" s="1">
        <f t="shared" si="4"/>
        <v>41800</v>
      </c>
      <c r="N43" s="1">
        <f t="shared" si="4"/>
        <v>41801</v>
      </c>
      <c r="O43" s="1">
        <f t="shared" si="4"/>
        <v>41802</v>
      </c>
      <c r="P43" s="1">
        <f t="shared" si="4"/>
        <v>41803</v>
      </c>
      <c r="Q43" s="1">
        <f t="shared" si="4"/>
        <v>41804</v>
      </c>
      <c r="R43" s="1">
        <f t="shared" si="4"/>
        <v>41805</v>
      </c>
      <c r="S43" s="1">
        <f t="shared" si="4"/>
        <v>41806</v>
      </c>
      <c r="T43" s="1">
        <f t="shared" si="4"/>
        <v>41807</v>
      </c>
      <c r="U43" s="1">
        <f t="shared" si="4"/>
        <v>41808</v>
      </c>
      <c r="V43" s="1">
        <f t="shared" si="4"/>
        <v>41809</v>
      </c>
      <c r="W43" s="1">
        <f t="shared" si="4"/>
        <v>41810</v>
      </c>
      <c r="X43" s="1">
        <f t="shared" si="4"/>
        <v>41811</v>
      </c>
      <c r="Y43" s="1">
        <f t="shared" si="4"/>
        <v>41812</v>
      </c>
      <c r="Z43" s="1">
        <f t="shared" si="4"/>
        <v>41813</v>
      </c>
      <c r="AA43" s="1">
        <f t="shared" si="4"/>
        <v>41814</v>
      </c>
      <c r="AB43" s="1">
        <f t="shared" si="4"/>
        <v>41815</v>
      </c>
      <c r="AC43" s="1">
        <f t="shared" si="4"/>
        <v>41816</v>
      </c>
      <c r="AD43" s="1">
        <f t="shared" si="4"/>
        <v>41817</v>
      </c>
      <c r="AE43" s="1">
        <f t="shared" si="4"/>
        <v>41818</v>
      </c>
      <c r="AF43" s="1">
        <f t="shared" si="4"/>
        <v>41819</v>
      </c>
      <c r="AG43" s="1">
        <f t="shared" si="4"/>
        <v>41820</v>
      </c>
      <c r="AH43" s="1">
        <f t="shared" si="4"/>
        <v>41821</v>
      </c>
    </row>
    <row r="44" spans="1:35" x14ac:dyDescent="0.2">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t="e">
        <f t="shared" ref="C45:C52" ca="1" si="6">C33</f>
        <v>#N/A</v>
      </c>
      <c r="D45" t="e">
        <f ca="1">UPPER(INDEX(Activities[ACTIVITY],MATCH($C45,Activities[Id],0)))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t="e">
        <f t="shared" ca="1" si="6"/>
        <v>#N/A</v>
      </c>
      <c r="D46" t="e">
        <f ca="1">UPPER(INDEX(Activities[ACTIVITY],MATCH($C46,Activities[Id],0)))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t="e">
        <f t="shared" ca="1" si="6"/>
        <v>#N/A</v>
      </c>
      <c r="D47" t="e">
        <f ca="1">UPPER(INDEX(Activities[ACTIVITY],MATCH($C47,Activities[Id],0)))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t="e">
        <f t="shared" ca="1" si="6"/>
        <v>#N/A</v>
      </c>
      <c r="D48" t="e">
        <f ca="1">UPPER(INDEX(Activities[ACTIVITY],MATCH($C48,Activities[Id],0)))</f>
        <v>#N/A</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6</v>
      </c>
      <c r="D49" t="str">
        <f ca="1">UPPER(INDEX(Activities[ACTIVITY],MATCH($C49,Activities[Id],0)))</f>
        <v>REQUIREMENT RE-DO</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f t="shared" ca="1" si="11"/>
        <v>6.3000000000000007</v>
      </c>
      <c r="AE49" t="e">
        <f t="shared" ca="1" si="11"/>
        <v>#N/A</v>
      </c>
      <c r="AF49" t="e">
        <f t="shared" ca="1" si="11"/>
        <v>#N/A</v>
      </c>
      <c r="AG49" t="e">
        <f t="shared" ca="1" si="11"/>
        <v>#N/A</v>
      </c>
      <c r="AH49" t="e">
        <f t="shared" ca="1" si="11"/>
        <v>#N/A</v>
      </c>
    </row>
    <row r="50" spans="3:34" x14ac:dyDescent="0.2">
      <c r="C50">
        <f t="shared" ca="1" si="6"/>
        <v>7</v>
      </c>
      <c r="D50" t="str">
        <f ca="1">UPPER(INDEX(Activities[ACTIVITY],MATCH($C50,Activities[Id],0)))</f>
        <v>SYSTEM PROTOTYPE &amp; DB DESIGN</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f t="shared" ca="1" si="12"/>
        <v>5.3000000000000007</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9</v>
      </c>
      <c r="D51" t="str">
        <f ca="1">UPPER(INDEX(Activities[ACTIVITY],MATCH($C51,Activities[Id],0)))</f>
        <v>MEET STACEY 1</v>
      </c>
      <c r="E51" t="e">
        <f t="shared" ref="E51:AH51" ca="1" si="13">IF(ISERROR(F39),E39,NA())</f>
        <v>#N/A</v>
      </c>
      <c r="F51" t="e">
        <f t="shared" ca="1" si="13"/>
        <v>#N/A</v>
      </c>
      <c r="G51" t="e">
        <f t="shared" ca="1" si="13"/>
        <v>#N/A</v>
      </c>
      <c r="H51" t="e">
        <f t="shared" ca="1" si="13"/>
        <v>#N/A</v>
      </c>
      <c r="I51">
        <f t="shared" ca="1" si="13"/>
        <v>4.3000000000000007</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f t="shared" ca="1" si="6"/>
        <v>10</v>
      </c>
      <c r="D52" t="str">
        <f ca="1">UPPER(INDEX(Activities[ACTIVITY],MATCH($C52,Activities[Id],0)))</f>
        <v>CLIENT MEEETING 2</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f t="shared" ca="1" si="14"/>
        <v>3.3000000000000007</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f>E31</f>
        <v>41792</v>
      </c>
      <c r="F55" s="1">
        <f t="shared" ref="F55:AH55" si="15">F31</f>
        <v>41793</v>
      </c>
      <c r="G55" s="1">
        <f t="shared" si="15"/>
        <v>41794</v>
      </c>
      <c r="H55" s="1">
        <f t="shared" si="15"/>
        <v>41795</v>
      </c>
      <c r="I55" s="1">
        <f t="shared" si="15"/>
        <v>41796</v>
      </c>
      <c r="J55" s="1">
        <f t="shared" si="15"/>
        <v>41797</v>
      </c>
      <c r="K55" s="1">
        <f t="shared" si="15"/>
        <v>41798</v>
      </c>
      <c r="L55" s="1">
        <f t="shared" si="15"/>
        <v>41799</v>
      </c>
      <c r="M55" s="1">
        <f t="shared" si="15"/>
        <v>41800</v>
      </c>
      <c r="N55" s="1">
        <f t="shared" si="15"/>
        <v>41801</v>
      </c>
      <c r="O55" s="1">
        <f t="shared" si="15"/>
        <v>41802</v>
      </c>
      <c r="P55" s="1">
        <f t="shared" si="15"/>
        <v>41803</v>
      </c>
      <c r="Q55" s="1">
        <f t="shared" si="15"/>
        <v>41804</v>
      </c>
      <c r="R55" s="1">
        <f t="shared" si="15"/>
        <v>41805</v>
      </c>
      <c r="S55" s="1">
        <f t="shared" si="15"/>
        <v>41806</v>
      </c>
      <c r="T55" s="1">
        <f t="shared" si="15"/>
        <v>41807</v>
      </c>
      <c r="U55" s="1">
        <f t="shared" si="15"/>
        <v>41808</v>
      </c>
      <c r="V55" s="1">
        <f t="shared" si="15"/>
        <v>41809</v>
      </c>
      <c r="W55" s="1">
        <f t="shared" si="15"/>
        <v>41810</v>
      </c>
      <c r="X55" s="1">
        <f t="shared" si="15"/>
        <v>41811</v>
      </c>
      <c r="Y55" s="1">
        <f t="shared" si="15"/>
        <v>41812</v>
      </c>
      <c r="Z55" s="1">
        <f t="shared" si="15"/>
        <v>41813</v>
      </c>
      <c r="AA55" s="1">
        <f t="shared" si="15"/>
        <v>41814</v>
      </c>
      <c r="AB55" s="1">
        <f t="shared" si="15"/>
        <v>41815</v>
      </c>
      <c r="AC55" s="1">
        <f t="shared" si="15"/>
        <v>41816</v>
      </c>
      <c r="AD55" s="1">
        <f t="shared" si="15"/>
        <v>41817</v>
      </c>
      <c r="AE55" s="1">
        <f t="shared" si="15"/>
        <v>41818</v>
      </c>
      <c r="AF55" s="1">
        <f t="shared" si="15"/>
        <v>41819</v>
      </c>
      <c r="AG55" s="1">
        <f t="shared" si="15"/>
        <v>41820</v>
      </c>
      <c r="AH55" s="1">
        <f t="shared" si="15"/>
        <v>41821</v>
      </c>
    </row>
    <row r="56" spans="3:34" x14ac:dyDescent="0.2">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f t="shared" ca="1" si="16"/>
        <v>5</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DATE(YEAR(MIN(E55:AH55)),MONTH(MIN(E55:AH55)),1)</f>
        <v>41791</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f t="shared" si="17"/>
        <v>0.5</v>
      </c>
      <c r="X58">
        <f t="shared" si="17"/>
        <v>0.5</v>
      </c>
      <c r="Y58">
        <f t="shared" si="17"/>
        <v>0.5</v>
      </c>
      <c r="Z58">
        <f t="shared" si="17"/>
        <v>0.5</v>
      </c>
      <c r="AA58">
        <f t="shared" si="17"/>
        <v>0.5</v>
      </c>
      <c r="AB58">
        <f t="shared" si="17"/>
        <v>0.5</v>
      </c>
      <c r="AC58">
        <f t="shared" si="17"/>
        <v>0.5</v>
      </c>
      <c r="AD58">
        <f t="shared" si="17"/>
        <v>0.5</v>
      </c>
      <c r="AE58">
        <f t="shared" si="17"/>
        <v>0.5</v>
      </c>
      <c r="AF58">
        <f t="shared" si="17"/>
        <v>0.5</v>
      </c>
      <c r="AG58">
        <f t="shared" si="17"/>
        <v>0.5</v>
      </c>
      <c r="AH58" t="e">
        <f t="shared" si="17"/>
        <v>#N/A</v>
      </c>
    </row>
    <row r="59" spans="3:34" x14ac:dyDescent="0.2">
      <c r="D59" s="3" t="str">
        <f>TEXT(D58,"mmm yyyy") &amp; " - Top Band"</f>
        <v>Jun 2014 -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f t="shared" si="18"/>
        <v>13</v>
      </c>
      <c r="X59">
        <f t="shared" si="18"/>
        <v>13</v>
      </c>
      <c r="Y59">
        <f t="shared" si="18"/>
        <v>13</v>
      </c>
      <c r="Z59">
        <f t="shared" si="18"/>
        <v>13</v>
      </c>
      <c r="AA59">
        <f t="shared" si="18"/>
        <v>13</v>
      </c>
      <c r="AB59">
        <f t="shared" si="18"/>
        <v>13</v>
      </c>
      <c r="AC59">
        <f t="shared" si="18"/>
        <v>13</v>
      </c>
      <c r="AD59">
        <f t="shared" si="18"/>
        <v>13</v>
      </c>
      <c r="AE59">
        <f t="shared" si="18"/>
        <v>13</v>
      </c>
      <c r="AF59">
        <f t="shared" si="18"/>
        <v>13</v>
      </c>
      <c r="AG59">
        <f t="shared" si="18"/>
        <v>13</v>
      </c>
      <c r="AH59" t="e">
        <f t="shared" si="18"/>
        <v>#N/A</v>
      </c>
    </row>
    <row r="60" spans="3:34" x14ac:dyDescent="0.2">
      <c r="D60" s="3"/>
    </row>
    <row r="61" spans="3:34" x14ac:dyDescent="0.2">
      <c r="D61" s="3">
        <f>EOMONTH(D58,0)+1</f>
        <v>41821</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t="e">
        <f t="shared" si="19"/>
        <v>#N/A</v>
      </c>
      <c r="X61" t="e">
        <f t="shared" si="19"/>
        <v>#N/A</v>
      </c>
      <c r="Y61" t="e">
        <f t="shared" si="19"/>
        <v>#N/A</v>
      </c>
      <c r="Z61" t="e">
        <f t="shared" si="19"/>
        <v>#N/A</v>
      </c>
      <c r="AA61" t="e">
        <f t="shared" si="19"/>
        <v>#N/A</v>
      </c>
      <c r="AB61" t="e">
        <f t="shared" si="19"/>
        <v>#N/A</v>
      </c>
      <c r="AC61" t="e">
        <f t="shared" si="19"/>
        <v>#N/A</v>
      </c>
      <c r="AD61" t="e">
        <f t="shared" si="19"/>
        <v>#N/A</v>
      </c>
      <c r="AE61" t="e">
        <f t="shared" si="19"/>
        <v>#N/A</v>
      </c>
      <c r="AF61" t="e">
        <f t="shared" si="19"/>
        <v>#N/A</v>
      </c>
      <c r="AG61" t="e">
        <f t="shared" si="19"/>
        <v>#N/A</v>
      </c>
      <c r="AH61">
        <f t="shared" si="19"/>
        <v>0.5</v>
      </c>
    </row>
    <row r="62" spans="3:34" x14ac:dyDescent="0.2">
      <c r="D62" s="3" t="str">
        <f>TEXT(D61,"mmm yyyy") &amp; " - Top Band"</f>
        <v>Jul 2014 -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t="e">
        <f t="shared" si="20"/>
        <v>#N/A</v>
      </c>
      <c r="X62" t="e">
        <f t="shared" si="20"/>
        <v>#N/A</v>
      </c>
      <c r="Y62" t="e">
        <f t="shared" si="20"/>
        <v>#N/A</v>
      </c>
      <c r="Z62" t="e">
        <f t="shared" si="20"/>
        <v>#N/A</v>
      </c>
      <c r="AA62" t="e">
        <f t="shared" si="20"/>
        <v>#N/A</v>
      </c>
      <c r="AB62" t="e">
        <f t="shared" si="20"/>
        <v>#N/A</v>
      </c>
      <c r="AC62" t="e">
        <f t="shared" si="20"/>
        <v>#N/A</v>
      </c>
      <c r="AD62" t="e">
        <f t="shared" si="20"/>
        <v>#N/A</v>
      </c>
      <c r="AE62" t="e">
        <f t="shared" si="20"/>
        <v>#N/A</v>
      </c>
      <c r="AF62" t="e">
        <f t="shared" si="20"/>
        <v>#N/A</v>
      </c>
      <c r="AG62" t="e">
        <f t="shared" si="20"/>
        <v>#N/A</v>
      </c>
      <c r="AH62">
        <f t="shared" si="20"/>
        <v>13</v>
      </c>
    </row>
    <row r="63" spans="3:34" x14ac:dyDescent="0.2">
      <c r="D63" s="3"/>
    </row>
    <row r="65" spans="4:34" x14ac:dyDescent="0.2">
      <c r="D65" s="3">
        <f>D58+1</f>
        <v>41792</v>
      </c>
      <c r="E65">
        <f>IF(MEDIAN($D65,E$55)=E$55,0.5,NA())</f>
        <v>0.5</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
      <c r="D66" s="3">
        <f>D61+1</f>
        <v>41822</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LEFT(UPPER(TEXT(E55,"ddd")),$D70)</f>
        <v>MON</v>
      </c>
      <c r="F70" t="str">
        <f t="shared" ref="F70:AH70" si="23">LEFT(UPPER(TEXT(F55,"ddd")),$D70)</f>
        <v>TUE</v>
      </c>
      <c r="G70" t="str">
        <f t="shared" si="23"/>
        <v>WED</v>
      </c>
      <c r="H70" t="str">
        <f t="shared" si="23"/>
        <v>THU</v>
      </c>
      <c r="I70" t="str">
        <f t="shared" si="23"/>
        <v>FRI</v>
      </c>
      <c r="J70" t="str">
        <f t="shared" si="23"/>
        <v>SAT</v>
      </c>
      <c r="K70" t="str">
        <f t="shared" si="23"/>
        <v>SUN</v>
      </c>
      <c r="L70" t="str">
        <f t="shared" si="23"/>
        <v>MON</v>
      </c>
      <c r="M70" t="str">
        <f t="shared" si="23"/>
        <v>TUE</v>
      </c>
      <c r="N70" t="str">
        <f t="shared" si="23"/>
        <v>WED</v>
      </c>
      <c r="O70" t="str">
        <f t="shared" si="23"/>
        <v>THU</v>
      </c>
      <c r="P70" t="str">
        <f t="shared" si="23"/>
        <v>FRI</v>
      </c>
      <c r="Q70" t="str">
        <f t="shared" si="23"/>
        <v>SAT</v>
      </c>
      <c r="R70" t="str">
        <f t="shared" si="23"/>
        <v>SUN</v>
      </c>
      <c r="S70" t="str">
        <f t="shared" si="23"/>
        <v>MON</v>
      </c>
      <c r="T70" t="str">
        <f t="shared" si="23"/>
        <v>TUE</v>
      </c>
      <c r="U70" t="str">
        <f t="shared" si="23"/>
        <v>WED</v>
      </c>
      <c r="V70" t="str">
        <f t="shared" si="23"/>
        <v>THU</v>
      </c>
      <c r="W70" t="str">
        <f t="shared" si="23"/>
        <v>FRI</v>
      </c>
      <c r="X70" t="str">
        <f t="shared" si="23"/>
        <v>SAT</v>
      </c>
      <c r="Y70" t="str">
        <f t="shared" si="23"/>
        <v>SUN</v>
      </c>
      <c r="Z70" t="str">
        <f t="shared" si="23"/>
        <v>MON</v>
      </c>
      <c r="AA70" t="str">
        <f t="shared" si="23"/>
        <v>TUE</v>
      </c>
      <c r="AB70" t="str">
        <f t="shared" si="23"/>
        <v>WED</v>
      </c>
      <c r="AC70" t="str">
        <f t="shared" si="23"/>
        <v>THU</v>
      </c>
      <c r="AD70" t="str">
        <f t="shared" si="23"/>
        <v>FRI</v>
      </c>
      <c r="AE70" t="str">
        <f t="shared" si="23"/>
        <v>SAT</v>
      </c>
      <c r="AF70" t="str">
        <f t="shared" si="23"/>
        <v>SUN</v>
      </c>
      <c r="AG70" t="str">
        <f t="shared" si="23"/>
        <v>MON</v>
      </c>
      <c r="AH70" t="str">
        <f t="shared" si="23"/>
        <v>TUE</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TEXT(E55,"dd")</f>
        <v>02</v>
      </c>
      <c r="F72" t="str">
        <f t="shared" ref="F72:AH72" si="24">TEXT(F55,"dd")</f>
        <v>03</v>
      </c>
      <c r="G72" t="str">
        <f t="shared" si="24"/>
        <v>04</v>
      </c>
      <c r="H72" t="str">
        <f t="shared" si="24"/>
        <v>05</v>
      </c>
      <c r="I72" t="str">
        <f t="shared" si="24"/>
        <v>06</v>
      </c>
      <c r="J72" t="str">
        <f t="shared" si="24"/>
        <v>07</v>
      </c>
      <c r="K72" t="str">
        <f t="shared" si="24"/>
        <v>08</v>
      </c>
      <c r="L72" t="str">
        <f t="shared" si="24"/>
        <v>09</v>
      </c>
      <c r="M72" t="str">
        <f t="shared" si="24"/>
        <v>10</v>
      </c>
      <c r="N72" t="str">
        <f t="shared" si="24"/>
        <v>11</v>
      </c>
      <c r="O72" t="str">
        <f t="shared" si="24"/>
        <v>12</v>
      </c>
      <c r="P72" t="str">
        <f t="shared" si="24"/>
        <v>13</v>
      </c>
      <c r="Q72" t="str">
        <f t="shared" si="24"/>
        <v>14</v>
      </c>
      <c r="R72" t="str">
        <f t="shared" si="24"/>
        <v>15</v>
      </c>
      <c r="S72" t="str">
        <f t="shared" si="24"/>
        <v>16</v>
      </c>
      <c r="T72" t="str">
        <f t="shared" si="24"/>
        <v>17</v>
      </c>
      <c r="U72" t="str">
        <f t="shared" si="24"/>
        <v>18</v>
      </c>
      <c r="V72" t="str">
        <f t="shared" si="24"/>
        <v>19</v>
      </c>
      <c r="W72" t="str">
        <f t="shared" si="24"/>
        <v>20</v>
      </c>
      <c r="X72" t="str">
        <f t="shared" si="24"/>
        <v>21</v>
      </c>
      <c r="Y72" t="str">
        <f t="shared" si="24"/>
        <v>22</v>
      </c>
      <c r="Z72" t="str">
        <f t="shared" si="24"/>
        <v>23</v>
      </c>
      <c r="AA72" t="str">
        <f t="shared" si="24"/>
        <v>24</v>
      </c>
      <c r="AB72" t="str">
        <f t="shared" si="24"/>
        <v>25</v>
      </c>
      <c r="AC72" t="str">
        <f t="shared" si="24"/>
        <v>26</v>
      </c>
      <c r="AD72" t="str">
        <f t="shared" si="24"/>
        <v>27</v>
      </c>
      <c r="AE72" t="str">
        <f t="shared" si="24"/>
        <v>28</v>
      </c>
      <c r="AF72" t="str">
        <f t="shared" si="24"/>
        <v>29</v>
      </c>
      <c r="AG72" t="str">
        <f t="shared" si="24"/>
        <v>30</v>
      </c>
      <c r="AH72" t="str">
        <f t="shared" si="24"/>
        <v>01</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Timeline</vt:lpstr>
      <vt:lpstr>calcs</vt:lpstr>
      <vt:lpstr>StartDate</vt:lpstr>
      <vt:lpstr>StartDateWindow</vt:lpstr>
      <vt:lpstr>WindowDays</vt:lpstr>
      <vt:lpstr>WindowOffset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2014-05-26T17:44:26Z</dcterms:created>
  <dcterms:modified xsi:type="dcterms:W3CDTF">2014-06-23T07:22:24Z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