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Tuple Values 0 Outs" sheetId="1" r:id="rId4"/>
    <sheet state="visible" name="4 Tuple Values 1 Out" sheetId="2" r:id="rId5"/>
    <sheet state="visible" name="4 Tuple 2 Outs" sheetId="3" r:id="rId6"/>
    <sheet state="visible" name="Pairwise Values" sheetId="4" r:id="rId7"/>
  </sheets>
  <definedNames/>
  <calcPr/>
</workbook>
</file>

<file path=xl/sharedStrings.xml><?xml version="1.0" encoding="utf-8"?>
<sst xmlns="http://schemas.openxmlformats.org/spreadsheetml/2006/main" count="2020" uniqueCount="348">
  <si>
    <t>PLUS FACTOR</t>
  </si>
  <si>
    <t>BATTER A</t>
  </si>
  <si>
    <t>Name</t>
  </si>
  <si>
    <t>Age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</si>
  <si>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</si>
  <si>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</si>
  <si>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</si>
  <si>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</si>
  <si>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</si>
  <si>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</si>
  <si>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</si>
  <si>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</si>
  <si>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</si>
  <si>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</si>
  <si>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</si>
  <si>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</si>
  <si>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</si>
  <si>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</si>
  <si>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</si>
  <si>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</si>
  <si>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</si>
  <si>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</si>
  <si>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</si>
  <si>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</si>
  <si>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</si>
  <si>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</si>
  <si>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</si>
  <si>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</si>
  <si>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Bryce Harper*</t>
  </si>
  <si>
    <t>GDP:</t>
  </si>
  <si>
    <t>FC:</t>
  </si>
  <si>
    <t>OUT:</t>
  </si>
  <si>
    <t>1B:</t>
  </si>
  <si>
    <t>2B:</t>
  </si>
  <si>
    <t>3B:</t>
  </si>
  <si>
    <t>HR:</t>
  </si>
  <si>
    <t>BB/HBP/IBB:</t>
  </si>
  <si>
    <t>S-:</t>
  </si>
  <si>
    <t>ADV Runner:</t>
  </si>
  <si>
    <t>OUT+:</t>
  </si>
  <si>
    <t>1B+:</t>
  </si>
  <si>
    <t>2B+:</t>
  </si>
  <si>
    <t>S+:</t>
  </si>
  <si>
    <t>Pop Up:</t>
  </si>
  <si>
    <t>OUT-:</t>
  </si>
  <si>
    <t>1B-:</t>
  </si>
  <si>
    <t>2B-:</t>
  </si>
  <si>
    <t>BATTER B</t>
  </si>
  <si>
    <t>Trea Turner</t>
  </si>
  <si>
    <t>OUTA+:</t>
  </si>
  <si>
    <t>1BA+:</t>
  </si>
  <si>
    <t>2BA+:</t>
  </si>
  <si>
    <t>OUTA-:</t>
  </si>
  <si>
    <t>1BA-:</t>
  </si>
  <si>
    <t>2BA-:</t>
  </si>
  <si>
    <t>BATTER C</t>
  </si>
  <si>
    <t>Juan Soto*</t>
  </si>
  <si>
    <t>OUTB+:</t>
  </si>
  <si>
    <t>1BB+:</t>
  </si>
  <si>
    <t>2BB+:</t>
  </si>
  <si>
    <t>OUTB-:</t>
  </si>
  <si>
    <t>1BB-:</t>
  </si>
  <si>
    <t>2BB-:</t>
  </si>
  <si>
    <t>BATTER D (SPOTLIGHT)</t>
  </si>
  <si>
    <t>Anthony Rendon</t>
  </si>
  <si>
    <t>OUTC+:</t>
  </si>
  <si>
    <t>1BC+:</t>
  </si>
  <si>
    <t>2BC+:</t>
  </si>
  <si>
    <t>OUTC-:</t>
  </si>
  <si>
    <t>1BC-:</t>
  </si>
  <si>
    <t>2BC-:</t>
  </si>
  <si>
    <t>0 OUTS</t>
  </si>
  <si>
    <t>BASE</t>
  </si>
  <si>
    <t>OUT</t>
  </si>
  <si>
    <t>EOI</t>
  </si>
  <si>
    <t>000/0</t>
  </si>
  <si>
    <t>000/1</t>
  </si>
  <si>
    <t>A00/0</t>
  </si>
  <si>
    <t>A00/1</t>
  </si>
  <si>
    <t>0A0/1</t>
  </si>
  <si>
    <t>00A/1</t>
  </si>
  <si>
    <t>0A0/0</t>
  </si>
  <si>
    <t>00A/0</t>
  </si>
  <si>
    <t>000/2</t>
  </si>
  <si>
    <t>B00/0</t>
  </si>
  <si>
    <t>0B0/0</t>
  </si>
  <si>
    <t>00B/0</t>
  </si>
  <si>
    <t>B00/1</t>
  </si>
  <si>
    <t>0B0/1</t>
  </si>
  <si>
    <t>00B/1</t>
  </si>
  <si>
    <t>BA0/0</t>
  </si>
  <si>
    <t>B0A/0</t>
  </si>
  <si>
    <t>0BA/0</t>
  </si>
  <si>
    <t>C00/0</t>
  </si>
  <si>
    <t>0C0/0</t>
  </si>
  <si>
    <t>00C/0</t>
  </si>
  <si>
    <t>CB0/0</t>
  </si>
  <si>
    <t>C0B/0</t>
  </si>
  <si>
    <t>0CB/0</t>
  </si>
  <si>
    <t>C00/1</t>
  </si>
  <si>
    <t>0C0/1</t>
  </si>
  <si>
    <t>00C/1</t>
  </si>
  <si>
    <t>CB0/1</t>
  </si>
  <si>
    <t>C0B/1</t>
  </si>
  <si>
    <t>0CB/1</t>
  </si>
  <si>
    <t>C00/2</t>
  </si>
  <si>
    <t>0B0/2</t>
  </si>
  <si>
    <t>CA0/1</t>
  </si>
  <si>
    <t>C0A/1</t>
  </si>
  <si>
    <t>0CA/1</t>
  </si>
  <si>
    <t>0A0/2</t>
  </si>
  <si>
    <t>00A/2</t>
  </si>
  <si>
    <t>00B/2</t>
  </si>
  <si>
    <t>CBA/0</t>
  </si>
  <si>
    <t>BA0/1</t>
  </si>
  <si>
    <t>0BA/1</t>
  </si>
  <si>
    <t>B0A/1</t>
  </si>
  <si>
    <t>0C0/2</t>
  </si>
  <si>
    <t>00C/2</t>
  </si>
  <si>
    <t>B00/2</t>
  </si>
  <si>
    <t>A00/2</t>
  </si>
  <si>
    <t>D00/0</t>
  </si>
  <si>
    <t>0D0/0</t>
  </si>
  <si>
    <t>00D/0</t>
  </si>
  <si>
    <t>DOO/1</t>
  </si>
  <si>
    <t>0D0/1</t>
  </si>
  <si>
    <t>00D/1</t>
  </si>
  <si>
    <t>D00/2</t>
  </si>
  <si>
    <t>0D0/2</t>
  </si>
  <si>
    <t>00D/2</t>
  </si>
  <si>
    <t>DA0/0</t>
  </si>
  <si>
    <t>D0A/0</t>
  </si>
  <si>
    <t>0DA/0</t>
  </si>
  <si>
    <t>DC0/0</t>
  </si>
  <si>
    <t>D0C/0</t>
  </si>
  <si>
    <t>DC0/1</t>
  </si>
  <si>
    <t>DOC/1</t>
  </si>
  <si>
    <t>0DC/1</t>
  </si>
  <si>
    <t>DC0/2</t>
  </si>
  <si>
    <t>DOC/2</t>
  </si>
  <si>
    <t>0DC/2</t>
  </si>
  <si>
    <t>DB0/1</t>
  </si>
  <si>
    <t>D0B/1</t>
  </si>
  <si>
    <t>0DB/1</t>
  </si>
  <si>
    <t>DB0/2</t>
  </si>
  <si>
    <t>D0B/2</t>
  </si>
  <si>
    <t>0DB/2</t>
  </si>
  <si>
    <t>DA0/2</t>
  </si>
  <si>
    <t>D0A/2</t>
  </si>
  <si>
    <t>0DA/2</t>
  </si>
  <si>
    <t>0BA/2</t>
  </si>
  <si>
    <t>BA0/2</t>
  </si>
  <si>
    <t>DBA/1</t>
  </si>
  <si>
    <t>B0A/2</t>
  </si>
  <si>
    <t>DBA/2</t>
  </si>
  <si>
    <t>SUM A</t>
  </si>
  <si>
    <t>A at BAT</t>
  </si>
  <si>
    <t>000</t>
  </si>
  <si>
    <t>little league plays</t>
  </si>
  <si>
    <t>Probably little league</t>
  </si>
  <si>
    <t>B at BAT</t>
  </si>
  <si>
    <t>Ben and Kiran green= value exists, needs to be done</t>
  </si>
  <si>
    <t>VALUE is done and verified</t>
  </si>
  <si>
    <t>A00</t>
  </si>
  <si>
    <t>needs to be completed</t>
  </si>
  <si>
    <t>0A0</t>
  </si>
  <si>
    <t>00A</t>
  </si>
  <si>
    <t>B sum</t>
  </si>
  <si>
    <t>C at BAT</t>
  </si>
  <si>
    <t>B00</t>
  </si>
  <si>
    <t>0B0</t>
  </si>
  <si>
    <t>00B</t>
  </si>
  <si>
    <t>BA0</t>
  </si>
  <si>
    <t>B0A</t>
  </si>
  <si>
    <t>0BA</t>
  </si>
  <si>
    <t>C sum</t>
  </si>
  <si>
    <t>D* AT BAT</t>
  </si>
  <si>
    <t>X00/0</t>
  </si>
  <si>
    <t>C00</t>
  </si>
  <si>
    <t>0X0/0</t>
  </si>
  <si>
    <t>0C0</t>
  </si>
  <si>
    <t>00X/0</t>
  </si>
  <si>
    <t>00C</t>
  </si>
  <si>
    <t>X00/1</t>
  </si>
  <si>
    <t>0X0/1</t>
  </si>
  <si>
    <t>00X/1</t>
  </si>
  <si>
    <t>does this EOI account for C getting out or just D getting out?</t>
  </si>
  <si>
    <t>X00/2</t>
  </si>
  <si>
    <t>0X0/2</t>
  </si>
  <si>
    <t>00X/2</t>
  </si>
  <si>
    <t>For some reason, OBO/2's state probability is above what it was in C</t>
  </si>
  <si>
    <t>XX0/1</t>
  </si>
  <si>
    <t>X0X/1</t>
  </si>
  <si>
    <t>0XX/1</t>
  </si>
  <si>
    <t>XX0/0</t>
  </si>
  <si>
    <t>CB0</t>
  </si>
  <si>
    <t>X0X/0</t>
  </si>
  <si>
    <t>C0B</t>
  </si>
  <si>
    <t>0CB</t>
  </si>
  <si>
    <t>CA0</t>
  </si>
  <si>
    <t>C0A</t>
  </si>
  <si>
    <t>0CA</t>
  </si>
  <si>
    <t>XXX/0</t>
  </si>
  <si>
    <t>CBA</t>
  </si>
  <si>
    <t>D SUM</t>
  </si>
  <si>
    <t>https://tangotiger.net/re24.html</t>
  </si>
  <si>
    <t>D BASERUNNER-IND PROD.:</t>
  </si>
  <si>
    <t>LEADOFF BRP</t>
  </si>
  <si>
    <t>2ND BRP:</t>
  </si>
  <si>
    <t>3RD BRP:</t>
  </si>
  <si>
    <t>BIP=</t>
  </si>
  <si>
    <t>NET RUN PRODUCTION:</t>
  </si>
  <si>
    <t>A:</t>
  </si>
  <si>
    <t>Sum of Prob</t>
  </si>
  <si>
    <t>LW</t>
  </si>
  <si>
    <t>XX0/2</t>
  </si>
  <si>
    <t>X0X/2</t>
  </si>
  <si>
    <t>0XX/0</t>
  </si>
  <si>
    <t>0XX/2</t>
  </si>
  <si>
    <t>XXX/1</t>
  </si>
  <si>
    <t>XXX/2</t>
  </si>
  <si>
    <t>B:</t>
  </si>
  <si>
    <t>C:</t>
  </si>
  <si>
    <t>X00</t>
  </si>
  <si>
    <t>D:</t>
  </si>
  <si>
    <t>0X0</t>
  </si>
  <si>
    <t>XX0</t>
  </si>
  <si>
    <t>00X</t>
  </si>
  <si>
    <t>X0X</t>
  </si>
  <si>
    <t>0XX</t>
  </si>
  <si>
    <t>XXX</t>
  </si>
  <si>
    <t>LEADOFF:</t>
  </si>
  <si>
    <t>SECOND:</t>
  </si>
  <si>
    <t>Rk</t>
  </si>
  <si>
    <t>Pos</t>
  </si>
  <si>
    <t>C</t>
  </si>
  <si>
    <t>1B</t>
  </si>
  <si>
    <t>Matt Wieters#</t>
  </si>
  <si>
    <t>Ryan Zimmerman</t>
  </si>
  <si>
    <t>SS</t>
  </si>
  <si>
    <t>Wilmer Difo#</t>
  </si>
  <si>
    <t>LF</t>
  </si>
  <si>
    <t>CF</t>
  </si>
  <si>
    <t>RF</t>
  </si>
  <si>
    <t>Michael A. Taylor</t>
  </si>
  <si>
    <t>Adam Eaton*</t>
  </si>
  <si>
    <t>Matt Adams*</t>
  </si>
  <si>
    <t>Mark Reynolds</t>
  </si>
  <si>
    <t>Pedro Severino</t>
  </si>
  <si>
    <t>Daniel Murphy*</t>
  </si>
  <si>
    <t>Howie Kendrick</t>
  </si>
  <si>
    <t>OF</t>
  </si>
  <si>
    <t>Spencer Kieboom</t>
  </si>
  <si>
    <t>Andrew Stevenson*</t>
  </si>
  <si>
    <t>Brian Goodwin*</t>
  </si>
  <si>
    <t>Victor Robles</t>
  </si>
  <si>
    <t>IF</t>
  </si>
  <si>
    <t>Moises Sierra</t>
  </si>
  <si>
    <t>Adrian Sanchez</t>
  </si>
  <si>
    <t>Matt Reynolds</t>
  </si>
  <si>
    <t>Miguel Montero*</t>
  </si>
  <si>
    <t>P</t>
  </si>
  <si>
    <t>Rafael Bautista</t>
  </si>
  <si>
    <t>Max Scherzer</t>
  </si>
  <si>
    <t>Tanner Roark</t>
  </si>
  <si>
    <t>Stephen Strasburg</t>
  </si>
  <si>
    <t>Gio Gonzalez</t>
  </si>
  <si>
    <t>Jeremy Hellickson</t>
  </si>
  <si>
    <t>Jefry Rodriguez</t>
  </si>
  <si>
    <t>Erick Fedde</t>
  </si>
  <si>
    <t>Tommy Milone*</t>
  </si>
  <si>
    <t>Joe Ross</t>
  </si>
  <si>
    <t>A.J. Cole</t>
  </si>
  <si>
    <t>Wander Suero</t>
  </si>
  <si>
    <t>Matt Grace*</t>
  </si>
  <si>
    <t>Kyle McGowin</t>
  </si>
  <si>
    <t>Austin Voth</t>
  </si>
  <si>
    <t>Shawn Kelley</t>
  </si>
  <si>
    <t>Justin Miller</t>
  </si>
  <si>
    <t>Austin L. Adams</t>
  </si>
  <si>
    <t>Austen Williams</t>
  </si>
  <si>
    <t>Greg Holland</t>
  </si>
  <si>
    <t>Sean Doolittle*</t>
  </si>
  <si>
    <t>Trevor Gott</t>
  </si>
  <si>
    <t>Sammy Solis</t>
  </si>
  <si>
    <t>Jimmy Cordero</t>
  </si>
  <si>
    <t>Ryan Madson*</t>
  </si>
  <si>
    <t>Carlos Torres</t>
  </si>
  <si>
    <t>Kelvin Herrera</t>
  </si>
  <si>
    <t>Enny Romero</t>
  </si>
  <si>
    <t>Brandon Kintzler</t>
  </si>
  <si>
    <t>Koda Glover</t>
  </si>
  <si>
    <t>Tim Collins*</t>
  </si>
  <si>
    <t>need help -- idk if what we have is right</t>
  </si>
  <si>
    <t>1 OUT</t>
  </si>
  <si>
    <t>new columns added, since prev not possible in 0 outs</t>
  </si>
  <si>
    <t>CB0/2</t>
  </si>
  <si>
    <t>C0B/2</t>
  </si>
  <si>
    <t>0CB/2</t>
  </si>
  <si>
    <t>CA0/2</t>
  </si>
  <si>
    <t>C0A/2</t>
  </si>
  <si>
    <t>0CA/2</t>
  </si>
  <si>
    <t>D00/1</t>
  </si>
  <si>
    <t>D0C/1</t>
  </si>
  <si>
    <t>D0C/2</t>
  </si>
  <si>
    <t>CBA/1</t>
  </si>
  <si>
    <t>A</t>
  </si>
  <si>
    <t>A SUM</t>
  </si>
  <si>
    <t>B</t>
  </si>
  <si>
    <t>B SUM</t>
  </si>
  <si>
    <t>\]u</t>
  </si>
  <si>
    <t>C SUM</t>
  </si>
  <si>
    <t>D</t>
  </si>
  <si>
    <t>2 OUTS</t>
  </si>
  <si>
    <t>NGIDP:</t>
  </si>
  <si>
    <t>100/0</t>
  </si>
  <si>
    <t>100/1</t>
  </si>
  <si>
    <t>100/2</t>
  </si>
  <si>
    <t>120/0</t>
  </si>
  <si>
    <t>120/1</t>
  </si>
  <si>
    <t>120/2</t>
  </si>
  <si>
    <t>020/0</t>
  </si>
  <si>
    <t>020/1</t>
  </si>
  <si>
    <t>020/2</t>
  </si>
  <si>
    <t>003/0</t>
  </si>
  <si>
    <t>003/1</t>
  </si>
  <si>
    <t>003/2</t>
  </si>
  <si>
    <t>103/0</t>
  </si>
  <si>
    <t>103/1</t>
  </si>
  <si>
    <t>103/2</t>
  </si>
  <si>
    <t>023/0</t>
  </si>
  <si>
    <t>023/1</t>
  </si>
  <si>
    <t>023/2</t>
  </si>
  <si>
    <t>123/0</t>
  </si>
  <si>
    <t>123/1</t>
  </si>
  <si>
    <t>123/2</t>
  </si>
  <si>
    <t>GIDP FACTOR</t>
  </si>
  <si>
    <t>100</t>
  </si>
  <si>
    <t>120</t>
  </si>
  <si>
    <t>020</t>
  </si>
  <si>
    <t>003</t>
  </si>
  <si>
    <t>103</t>
  </si>
  <si>
    <t>023</t>
  </si>
  <si>
    <t>NET RUN PRODUCTION OF PAIR=</t>
  </si>
  <si>
    <t>Team Totals</t>
  </si>
  <si>
    <t>Rank in 15 NL teams</t>
  </si>
  <si>
    <t>Non-Pitcher Totals</t>
  </si>
  <si>
    <t>Pitcher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</si>
</sst>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00"/>
    <numFmt numFmtId="165" formatCode="0.000000000000"/>
    <numFmt numFmtId="166" formatCode="0.00000000000000000000000"/>
    <numFmt numFmtId="167" formatCode="0.0000000000000000000000"/>
    <numFmt numFmtId="168" formatCode="0.000000000000000000000000000000"/>
    <numFmt numFmtId="169" formatCode="0.000000000000000"/>
    <numFmt numFmtId="170" formatCode="0.00000000000"/>
    <numFmt numFmtId="171" formatCode="0.0000"/>
    <numFmt numFmtId="172" formatCode="0.000000000"/>
    <numFmt numFmtId="173" formatCode="#,##0.000"/>
    <numFmt numFmtId="174" formatCode="0.0000000000"/>
    <numFmt numFmtId="175" formatCode="0.00000000000000"/>
  </numFmts>
  <fonts count="42">
    <font>
      <sz val="11.0"/>
      <color theme="1"/>
      <name val="Aptos Narrow"/>
      <scheme val="minor"/>
    </font>
    <font>
      <sz val="11.0"/>
      <color rgb="FF000000"/>
      <name val="Arial"/>
    </font>
    <font>
      <sz val="11.0"/>
      <color rgb="FF000000"/>
      <name val="Aptos Narrow"/>
    </font>
    <font>
      <b/>
      <sz val="14.0"/>
      <color rgb="FF000000"/>
      <name val="Aptos Narrow"/>
    </font>
    <font>
      <b/>
      <sz val="14.0"/>
      <color rgb="FFFF0000"/>
      <name val="Aptos Narrow"/>
    </font>
    <font>
      <b/>
      <sz val="11.0"/>
      <color rgb="FF000000"/>
      <name val="Aptos Narrow"/>
    </font>
    <font>
      <b/>
      <sz val="14.0"/>
      <color rgb="FF000000"/>
      <name val="Arial"/>
    </font>
    <font>
      <b/>
      <sz val="20.0"/>
      <color rgb="FF0070C0"/>
      <name val="Aptos Narrow"/>
    </font>
    <font/>
    <font>
      <sz val="14.0"/>
      <color rgb="FF000000"/>
      <name val="Aptos Narrow"/>
    </font>
    <font>
      <color theme="1"/>
      <name val="Aptos Narrow"/>
      <scheme val="minor"/>
    </font>
    <font>
      <b/>
      <sz val="11.0"/>
      <color rgb="FF000000"/>
      <name val="Arial"/>
    </font>
    <font>
      <b/>
      <sz val="20.0"/>
      <color rgb="FF000000"/>
      <name val="Aptos Narrow"/>
    </font>
    <font>
      <b/>
      <sz val="11.0"/>
      <color rgb="FFFF0000"/>
      <name val="Aptos Narrow"/>
    </font>
    <font>
      <sz val="11.0"/>
      <color rgb="FFFFFFFF"/>
      <name val="Arial"/>
    </font>
    <font>
      <b/>
      <sz val="20.0"/>
      <color rgb="FF000000"/>
      <name val="Arial"/>
    </font>
    <font>
      <color theme="1"/>
      <name val="Arial"/>
    </font>
    <font>
      <color rgb="FFFF0000"/>
      <name val="Arial"/>
    </font>
    <font>
      <sz val="14.0"/>
      <color rgb="FF000000"/>
      <name val="Arial"/>
    </font>
    <font>
      <u/>
      <sz val="11.0"/>
      <color rgb="FF000000"/>
      <name val="Arial"/>
    </font>
    <font>
      <b/>
      <sz val="18.0"/>
      <color rgb="FF000000"/>
      <name val="Arial"/>
    </font>
    <font>
      <b/>
      <sz val="16.0"/>
      <color rgb="FF000000"/>
      <name val="Aptos Narrow"/>
    </font>
    <font>
      <sz val="14.0"/>
      <color theme="1"/>
      <name val="Arial"/>
    </font>
    <font>
      <b/>
      <sz val="14.0"/>
      <color theme="1"/>
      <name val="Arial"/>
    </font>
    <font>
      <sz val="17.0"/>
      <color rgb="FF000000"/>
      <name val="Arial"/>
    </font>
    <font>
      <b/>
      <sz val="14.0"/>
      <color theme="1"/>
      <name val="Aptos Narrow"/>
    </font>
    <font>
      <b/>
      <sz val="11.0"/>
      <color theme="1"/>
      <name val="Aptos Narrow"/>
    </font>
    <font>
      <sz val="11.0"/>
      <color theme="1"/>
      <name val="Aptos Narrow"/>
    </font>
    <font>
      <b/>
      <color theme="1"/>
      <name val="Arial"/>
    </font>
    <font>
      <b/>
      <sz val="20.0"/>
      <color rgb="FF0070C0"/>
      <name val="Arial"/>
    </font>
    <font>
      <b/>
      <sz val="20.0"/>
      <color theme="1"/>
      <name val="Arial"/>
    </font>
    <font>
      <sz val="14.0"/>
      <color theme="1"/>
      <name val="Aptos Narrow"/>
    </font>
    <font>
      <sz val="11.0"/>
      <color theme="1"/>
      <name val="Arial"/>
    </font>
    <font>
      <b/>
      <sz val="18.0"/>
      <color theme="1"/>
      <name val="Arial"/>
    </font>
    <font>
      <b/>
      <sz val="16.0"/>
      <color theme="1"/>
      <name val="Aptos Narrow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0000"/>
      <name val="Calibri"/>
    </font>
    <font>
      <sz val="14.0"/>
      <color theme="1"/>
      <name val="Calibri"/>
    </font>
    <font>
      <b/>
      <sz val="12.0"/>
      <color theme="1"/>
      <name val="Calibri"/>
    </font>
    <font>
      <sz val="14.0"/>
      <color rgb="FF000000"/>
      <name val="Calibri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A983"/>
        <bgColor rgb="FFF1A983"/>
      </patternFill>
    </fill>
    <fill>
      <patternFill patternType="solid">
        <fgColor rgb="FFFF9900"/>
        <bgColor rgb="FFFF9900"/>
      </patternFill>
    </fill>
    <fill>
      <patternFill patternType="solid">
        <fgColor rgb="FF9EA8B2"/>
        <bgColor rgb="FF9EA8B2"/>
      </patternFill>
    </fill>
    <fill>
      <patternFill patternType="solid">
        <fgColor rgb="FFA1BFCC"/>
        <bgColor rgb="FFA1BFCC"/>
      </patternFill>
    </fill>
    <fill>
      <patternFill patternType="solid">
        <fgColor rgb="FFE6E9EB"/>
        <bgColor rgb="FFE6E9EB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D0E1D3"/>
        <bgColor rgb="FFD0E1D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FAE2D5"/>
        <bgColor rgb="FFFAE2D5"/>
      </patternFill>
    </fill>
    <fill>
      <patternFill patternType="solid">
        <fgColor rgb="FFEBD4E9"/>
        <bgColor rgb="FFEBD4E9"/>
      </patternFill>
    </fill>
    <fill>
      <patternFill patternType="solid">
        <fgColor rgb="FF9ED8EE"/>
        <bgColor rgb="FF9ED8EE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B7E1CD"/>
        <bgColor rgb="FFB7E1CD"/>
      </patternFill>
    </fill>
    <fill>
      <patternFill patternType="solid">
        <fgColor rgb="FF666666"/>
        <bgColor rgb="FF666666"/>
      </patternFill>
    </fill>
    <fill>
      <patternFill patternType="solid">
        <fgColor rgb="FFFAF9F9"/>
        <bgColor rgb="FFFAF9F9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AEABAB"/>
        <bgColor rgb="FFAEABAB"/>
      </patternFill>
    </fill>
    <fill>
      <patternFill patternType="solid">
        <fgColor rgb="FF595959"/>
        <bgColor rgb="FF595959"/>
      </patternFill>
    </fill>
    <fill>
      <patternFill patternType="solid">
        <fgColor rgb="FFC8C8C8"/>
        <bgColor rgb="FFC8C8C8"/>
      </patternFill>
    </fill>
  </fills>
  <borders count="3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/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medium">
        <color rgb="FF000000"/>
      </right>
      <top style="thin">
        <color rgb="FFAAAAAA"/>
      </top>
      <bottom style="thin">
        <color rgb="FFAAAAAA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medium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</border>
    <border>
      <right style="thin">
        <color rgb="FFAAAAAA"/>
      </right>
      <bottom style="thin">
        <color rgb="FFAAAAAA"/>
      </bottom>
    </border>
    <border>
      <left/>
      <right/>
      <top/>
    </border>
    <border>
      <right style="thin">
        <color rgb="FFAAAAAA"/>
      </right>
      <top style="thin">
        <color rgb="FFAAAAAA"/>
      </top>
    </border>
    <border>
      <left/>
      <right/>
    </border>
    <border>
      <left/>
      <right/>
      <bottom/>
    </border>
    <border>
      <left style="thin">
        <color rgb="FFAAAAAA"/>
      </left>
      <bottom style="thin">
        <color rgb="FFAAAAAA"/>
      </bottom>
    </border>
    <border>
      <left style="thin">
        <color rgb="FFAAAAAA"/>
      </left>
      <top style="thin">
        <color rgb="FFAAAAAA"/>
      </top>
    </border>
    <border>
      <left style="thin">
        <color rgb="FFAAAAAA"/>
      </left>
    </border>
    <border>
      <left/>
      <top/>
      <bottom/>
    </border>
    <border>
      <top/>
      <bottom/>
    </border>
    <border>
      <right/>
      <top/>
      <bottom/>
    </border>
    <border>
      <top style="thin">
        <color rgb="FFAAAAAA"/>
      </top>
    </border>
    <border>
      <top style="thin">
        <color rgb="FFAAAAAA"/>
      </top>
      <bottom style="thin">
        <color rgb="FFAAAAAA"/>
      </bottom>
    </border>
    <border>
      <bottom style="thin">
        <color rgb="FFAAAAAA"/>
      </bottom>
    </border>
    <border>
      <right style="thin">
        <color rgb="FFAAAAAA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3" numFmtId="49" xfId="0" applyAlignment="1" applyBorder="1" applyFont="1" applyNumberFormat="1">
      <alignment vertical="bottom"/>
    </xf>
    <xf borderId="3" fillId="0" fontId="4" numFmtId="49" xfId="0" applyAlignment="1" applyBorder="1" applyFont="1" applyNumberFormat="1">
      <alignment horizontal="center" vertical="bottom"/>
    </xf>
    <xf borderId="1" fillId="2" fontId="5" numFmtId="49" xfId="0" applyAlignment="1" applyBorder="1" applyFill="1" applyFont="1" applyNumberFormat="1">
      <alignment horizontal="center" shrinkToFit="0" vertical="center" wrapText="1"/>
    </xf>
    <xf borderId="4" fillId="2" fontId="5" numFmtId="49" xfId="0" applyAlignment="1" applyBorder="1" applyFont="1" applyNumberFormat="1">
      <alignment horizontal="center" shrinkToFit="0" vertical="center" wrapText="1"/>
    </xf>
    <xf borderId="5" fillId="3" fontId="5" numFmtId="49" xfId="0" applyAlignment="1" applyBorder="1" applyFill="1" applyFont="1" applyNumberFormat="1">
      <alignment horizontal="center" shrinkToFit="0" vertical="center" wrapText="1"/>
    </xf>
    <xf borderId="6" fillId="2" fontId="5" numFmtId="49" xfId="0" applyAlignment="1" applyBorder="1" applyFont="1" applyNumberFormat="1">
      <alignment horizontal="center" shrinkToFit="0" vertical="center" wrapText="1"/>
    </xf>
    <xf borderId="1" fillId="4" fontId="5" numFmtId="49" xfId="0" applyAlignment="1" applyBorder="1" applyFill="1" applyFont="1" applyNumberFormat="1">
      <alignment horizontal="center" shrinkToFit="0" vertical="center" wrapText="1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5" fontId="6" numFmtId="0" xfId="0" applyAlignment="1" applyBorder="1" applyFill="1" applyFont="1">
      <alignment readingOrder="0" vertical="bottom"/>
    </xf>
    <xf borderId="10" fillId="6" fontId="6" numFmtId="49" xfId="0" applyAlignment="1" applyBorder="1" applyFill="1" applyFont="1" applyNumberFormat="1">
      <alignment readingOrder="0" shrinkToFit="0" vertical="bottom" wrapText="1"/>
    </xf>
    <xf borderId="11" fillId="2" fontId="3" numFmtId="49" xfId="0" applyAlignment="1" applyBorder="1" applyFont="1" applyNumberForma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12" fillId="2" fontId="3" numFmtId="0" xfId="0" applyAlignment="1" applyBorder="1" applyFont="1">
      <alignment shrinkToFit="0" vertical="bottom" wrapText="1"/>
    </xf>
    <xf borderId="13" fillId="2" fontId="5" numFmtId="49" xfId="0" applyAlignment="1" applyBorder="1" applyFont="1" applyNumberFormat="1">
      <alignment horizontal="right" shrinkToFit="0" vertical="bottom" wrapText="1"/>
    </xf>
    <xf borderId="14" fillId="0" fontId="1" numFmtId="0" xfId="0" applyAlignment="1" applyBorder="1" applyFont="1">
      <alignment readingOrder="0" vertical="bottom"/>
    </xf>
    <xf borderId="15" fillId="2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5" numFmtId="49" xfId="0" applyAlignment="1" applyBorder="1" applyFont="1" applyNumberFormat="1">
      <alignment horizontal="right" shrinkToFit="0" vertical="bottom" wrapText="1"/>
    </xf>
    <xf borderId="1" fillId="2" fontId="2" numFmtId="164" xfId="0" applyAlignment="1" applyBorder="1" applyFont="1" applyNumberFormat="1">
      <alignment shrinkToFit="0" vertical="bottom" wrapText="1"/>
    </xf>
    <xf borderId="14" fillId="0" fontId="2" numFmtId="0" xfId="0" applyAlignment="1" applyBorder="1" applyFont="1">
      <alignment vertical="bottom"/>
    </xf>
    <xf borderId="16" fillId="2" fontId="4" numFmtId="164" xfId="0" applyAlignment="1" applyBorder="1" applyFont="1" applyNumberFormat="1">
      <alignment horizontal="center" shrinkToFit="0" vertical="bottom" wrapText="1"/>
    </xf>
    <xf borderId="1" fillId="0" fontId="5" numFmtId="49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vertical="bottom"/>
    </xf>
    <xf borderId="13" fillId="0" fontId="5" numFmtId="49" xfId="0" applyAlignment="1" applyBorder="1" applyFont="1" applyNumberFormat="1">
      <alignment horizontal="right" vertical="bottom"/>
    </xf>
    <xf borderId="16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7" fillId="0" fontId="2" numFmtId="164" xfId="0" applyAlignment="1" applyBorder="1" applyFont="1" applyNumberFormat="1">
      <alignment vertical="bottom"/>
    </xf>
    <xf borderId="9" fillId="5" fontId="3" numFmtId="0" xfId="0" applyAlignment="1" applyBorder="1" applyFont="1">
      <alignment vertical="bottom"/>
    </xf>
    <xf borderId="15" fillId="2" fontId="2" numFmtId="0" xfId="0" applyAlignment="1" applyBorder="1" applyFont="1">
      <alignment shrinkToFit="0" vertical="bottom" wrapText="1"/>
    </xf>
    <xf borderId="17" fillId="0" fontId="2" numFmtId="0" xfId="0" applyAlignment="1" applyBorder="1" applyFont="1">
      <alignment vertical="bottom"/>
    </xf>
    <xf borderId="16" fillId="0" fontId="2" numFmtId="164" xfId="0" applyAlignment="1" applyBorder="1" applyFont="1" applyNumberFormat="1">
      <alignment vertical="bottom"/>
    </xf>
    <xf borderId="17" fillId="0" fontId="5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2" fillId="2" fontId="7" numFmtId="164" xfId="0" applyAlignment="1" applyBorder="1" applyFont="1" applyNumberFormat="1">
      <alignment horizontal="center" vertical="center"/>
    </xf>
    <xf borderId="18" fillId="0" fontId="8" numFmtId="0" xfId="0" applyBorder="1" applyFont="1"/>
    <xf borderId="1" fillId="0" fontId="9" numFmtId="164" xfId="0" applyAlignment="1" applyBorder="1" applyFont="1" applyNumberFormat="1">
      <alignment horizontal="center" vertical="bottom"/>
    </xf>
    <xf borderId="0" fillId="0" fontId="10" numFmtId="164" xfId="0" applyFont="1" applyNumberFormat="1"/>
    <xf borderId="2" fillId="0" fontId="2" numFmtId="164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1" fillId="0" fontId="11" numFmtId="164" xfId="0" applyAlignment="1" applyBorder="1" applyFont="1" applyNumberFormat="1">
      <alignment horizontal="right" readingOrder="0" vertical="bottom"/>
    </xf>
    <xf borderId="19" fillId="0" fontId="5" numFmtId="164" xfId="0" applyAlignment="1" applyBorder="1" applyFont="1" applyNumberFormat="1">
      <alignment horizontal="center" vertical="bottom"/>
    </xf>
    <xf borderId="5" fillId="7" fontId="12" numFmtId="164" xfId="0" applyAlignment="1" applyBorder="1" applyFill="1" applyFont="1" applyNumberFormat="1">
      <alignment horizontal="center" vertical="bottom"/>
    </xf>
    <xf borderId="7" fillId="0" fontId="9" numFmtId="164" xfId="0" applyAlignment="1" applyBorder="1" applyFont="1" applyNumberFormat="1">
      <alignment horizontal="center" vertical="bottom"/>
    </xf>
    <xf borderId="1" fillId="0" fontId="9" numFmtId="1" xfId="0" applyAlignment="1" applyBorder="1" applyFont="1" applyNumberFormat="1">
      <alignment vertical="bottom"/>
    </xf>
    <xf borderId="19" fillId="8" fontId="2" numFmtId="164" xfId="0" applyAlignment="1" applyBorder="1" applyFill="1" applyFont="1" applyNumberFormat="1">
      <alignment vertical="bottom"/>
    </xf>
    <xf borderId="5" fillId="9" fontId="2" numFmtId="164" xfId="0" applyAlignment="1" applyBorder="1" applyFill="1" applyFont="1" applyNumberFormat="1">
      <alignment vertical="bottom"/>
    </xf>
    <xf borderId="20" fillId="10" fontId="2" numFmtId="164" xfId="0" applyAlignment="1" applyBorder="1" applyFill="1" applyFont="1" applyNumberFormat="1">
      <alignment vertical="bottom"/>
    </xf>
    <xf borderId="7" fillId="8" fontId="2" numFmtId="164" xfId="0" applyAlignment="1" applyBorder="1" applyFont="1" applyNumberFormat="1">
      <alignment vertical="bottom"/>
    </xf>
    <xf borderId="1" fillId="8" fontId="2" numFmtId="164" xfId="0" applyAlignment="1" applyBorder="1" applyFont="1" applyNumberFormat="1">
      <alignment vertical="bottom"/>
    </xf>
    <xf borderId="20" fillId="9" fontId="2" numFmtId="164" xfId="0" applyAlignment="1" applyBorder="1" applyFont="1" applyNumberFormat="1">
      <alignment vertical="bottom"/>
    </xf>
    <xf borderId="21" fillId="8" fontId="2" numFmtId="164" xfId="0" applyAlignment="1" applyBorder="1" applyFont="1" applyNumberFormat="1">
      <alignment vertical="bottom"/>
    </xf>
    <xf borderId="1" fillId="8" fontId="5" numFmtId="164" xfId="0" applyAlignment="1" applyBorder="1" applyFont="1" applyNumberFormat="1">
      <alignment vertical="bottom"/>
    </xf>
    <xf borderId="0" fillId="8" fontId="2" numFmtId="0" xfId="0" applyAlignment="1" applyFont="1">
      <alignment vertical="bottom"/>
    </xf>
    <xf borderId="22" fillId="11" fontId="11" numFmtId="164" xfId="0" applyAlignment="1" applyBorder="1" applyFill="1" applyFont="1" applyNumberFormat="1">
      <alignment readingOrder="0" vertical="bottom"/>
    </xf>
    <xf borderId="21" fillId="0" fontId="9" numFmtId="164" xfId="0" applyAlignment="1" applyBorder="1" applyFont="1" applyNumberFormat="1">
      <alignment vertical="bottom"/>
    </xf>
    <xf borderId="1" fillId="12" fontId="2" numFmtId="164" xfId="0" applyAlignment="1" applyBorder="1" applyFill="1" applyFont="1" applyNumberFormat="1">
      <alignment vertical="bottom"/>
    </xf>
    <xf borderId="21" fillId="12" fontId="2" numFmtId="164" xfId="0" applyAlignment="1" applyBorder="1" applyFont="1" applyNumberFormat="1">
      <alignment vertical="bottom"/>
    </xf>
    <xf borderId="1" fillId="12" fontId="5" numFmtId="164" xfId="0" applyAlignment="1" applyBorder="1" applyFont="1" applyNumberFormat="1">
      <alignment vertical="bottom"/>
    </xf>
    <xf borderId="0" fillId="12" fontId="2" numFmtId="0" xfId="0" applyAlignment="1" applyFont="1">
      <alignment vertical="bottom"/>
    </xf>
    <xf borderId="1" fillId="13" fontId="1" numFmtId="164" xfId="0" applyAlignment="1" applyBorder="1" applyFill="1" applyFont="1" applyNumberFormat="1">
      <alignment readingOrder="0" vertical="bottom"/>
    </xf>
    <xf borderId="19" fillId="0" fontId="2" numFmtId="164" xfId="0" applyAlignment="1" applyBorder="1" applyFont="1" applyNumberFormat="1">
      <alignment vertical="bottom"/>
    </xf>
    <xf borderId="23" fillId="14" fontId="12" numFmtId="164" xfId="0" applyAlignment="1" applyBorder="1" applyFill="1" applyFont="1" applyNumberFormat="1">
      <alignment horizontal="center" vertical="center"/>
    </xf>
    <xf borderId="22" fillId="11" fontId="1" numFmtId="164" xfId="0" applyAlignment="1" applyBorder="1" applyFont="1" applyNumberFormat="1">
      <alignment readingOrder="0" vertical="bottom"/>
    </xf>
    <xf borderId="5" fillId="10" fontId="2" numFmtId="164" xfId="0" applyAlignment="1" applyBorder="1" applyFont="1" applyNumberFormat="1">
      <alignment vertical="bottom"/>
    </xf>
    <xf borderId="24" fillId="8" fontId="2" numFmtId="164" xfId="0" applyAlignment="1" applyBorder="1" applyFont="1" applyNumberFormat="1">
      <alignment vertical="bottom"/>
    </xf>
    <xf borderId="2" fillId="8" fontId="2" numFmtId="164" xfId="0" applyAlignment="1" applyBorder="1" applyFont="1" applyNumberFormat="1">
      <alignment vertical="bottom"/>
    </xf>
    <xf borderId="1" fillId="15" fontId="1" numFmtId="164" xfId="0" applyAlignment="1" applyBorder="1" applyFill="1" applyFont="1" applyNumberFormat="1">
      <alignment readingOrder="0" vertical="bottom"/>
    </xf>
    <xf borderId="25" fillId="0" fontId="8" numFmtId="0" xfId="0" applyBorder="1" applyFont="1"/>
    <xf borderId="0" fillId="8" fontId="2" numFmtId="164" xfId="0" applyAlignment="1" applyFont="1" applyNumberFormat="1">
      <alignment vertical="bottom"/>
    </xf>
    <xf borderId="1" fillId="16" fontId="1" numFmtId="164" xfId="0" applyAlignment="1" applyBorder="1" applyFill="1" applyFont="1" applyNumberFormat="1">
      <alignment readingOrder="0" vertical="bottom"/>
    </xf>
    <xf borderId="1" fillId="0" fontId="13" numFmtId="164" xfId="0" applyAlignment="1" applyBorder="1" applyFont="1" applyNumberFormat="1">
      <alignment vertical="bottom"/>
    </xf>
    <xf borderId="5" fillId="17" fontId="2" numFmtId="164" xfId="0" applyAlignment="1" applyBorder="1" applyFill="1" applyFont="1" applyNumberFormat="1">
      <alignment vertical="bottom"/>
    </xf>
    <xf borderId="1" fillId="10" fontId="11" numFmtId="164" xfId="0" applyAlignment="1" applyBorder="1" applyFont="1" applyNumberFormat="1">
      <alignment readingOrder="0" vertical="bottom"/>
    </xf>
    <xf borderId="26" fillId="0" fontId="8" numFmtId="0" xfId="0" applyBorder="1" applyFont="1"/>
    <xf borderId="1" fillId="0" fontId="5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vertical="bottom"/>
    </xf>
    <xf borderId="23" fillId="18" fontId="12" numFmtId="164" xfId="0" applyAlignment="1" applyBorder="1" applyFill="1" applyFont="1" applyNumberFormat="1">
      <alignment horizontal="center" vertical="center"/>
    </xf>
    <xf borderId="7" fillId="8" fontId="14" numFmtId="164" xfId="0" applyAlignment="1" applyBorder="1" applyFont="1" applyNumberFormat="1">
      <alignment readingOrder="0" vertical="bottom"/>
    </xf>
    <xf borderId="1" fillId="0" fontId="2" numFmtId="166" xfId="0" applyAlignment="1" applyBorder="1" applyFont="1" applyNumberFormat="1">
      <alignment vertical="bottom"/>
    </xf>
    <xf borderId="1" fillId="0" fontId="2" numFmtId="167" xfId="0" applyAlignment="1" applyBorder="1" applyFont="1" applyNumberFormat="1">
      <alignment vertical="bottom"/>
    </xf>
    <xf borderId="1" fillId="0" fontId="2" numFmtId="168" xfId="0" applyAlignment="1" applyBorder="1" applyFont="1" applyNumberFormat="1">
      <alignment vertical="bottom"/>
    </xf>
    <xf borderId="5" fillId="0" fontId="2" numFmtId="164" xfId="0" applyAlignment="1" applyBorder="1" applyFont="1" applyNumberFormat="1">
      <alignment vertical="bottom"/>
    </xf>
    <xf borderId="1" fillId="0" fontId="2" numFmtId="169" xfId="0" applyAlignment="1" applyBorder="1" applyFont="1" applyNumberFormat="1">
      <alignment vertical="bottom"/>
    </xf>
    <xf borderId="1" fillId="0" fontId="5" numFmtId="170" xfId="0" applyAlignment="1" applyBorder="1" applyFont="1" applyNumberFormat="1">
      <alignment horizontal="center" vertical="bottom"/>
    </xf>
    <xf borderId="21" fillId="0" fontId="3" numFmtId="164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vertical="bottom"/>
    </xf>
    <xf borderId="2" fillId="12" fontId="2" numFmtId="164" xfId="0" applyAlignment="1" applyBorder="1" applyFont="1" applyNumberFormat="1">
      <alignment vertical="bottom"/>
    </xf>
    <xf borderId="18" fillId="12" fontId="2" numFmtId="164" xfId="0" applyAlignment="1" applyBorder="1" applyFont="1" applyNumberFormat="1">
      <alignment vertical="bottom"/>
    </xf>
    <xf borderId="23" fillId="19" fontId="15" numFmtId="164" xfId="0" applyAlignment="1" applyBorder="1" applyFill="1" applyFont="1" applyNumberFormat="1">
      <alignment horizontal="center" readingOrder="0" vertical="center"/>
    </xf>
    <xf borderId="5" fillId="16" fontId="2" numFmtId="164" xfId="0" applyAlignment="1" applyBorder="1" applyFont="1" applyNumberFormat="1">
      <alignment vertical="bottom"/>
    </xf>
    <xf borderId="0" fillId="12" fontId="16" numFmtId="164" xfId="0" applyAlignment="1" applyFont="1" applyNumberFormat="1">
      <alignment horizontal="right" vertical="bottom"/>
    </xf>
    <xf borderId="0" fillId="16" fontId="16" numFmtId="164" xfId="0" applyAlignment="1" applyFont="1" applyNumberFormat="1">
      <alignment horizontal="right" vertical="bottom"/>
    </xf>
    <xf borderId="0" fillId="12" fontId="16" numFmtId="164" xfId="0" applyAlignment="1" applyFont="1" applyNumberFormat="1">
      <alignment vertical="bottom"/>
    </xf>
    <xf borderId="0" fillId="8" fontId="10" numFmtId="164" xfId="0" applyFont="1" applyNumberFormat="1"/>
    <xf borderId="1" fillId="0" fontId="1" numFmtId="164" xfId="0" applyAlignment="1" applyBorder="1" applyFont="1" applyNumberFormat="1">
      <alignment readingOrder="0" vertical="bottom"/>
    </xf>
    <xf borderId="0" fillId="10" fontId="16" numFmtId="164" xfId="0" applyAlignment="1" applyFont="1" applyNumberFormat="1">
      <alignment horizontal="right" vertical="bottom"/>
    </xf>
    <xf borderId="0" fillId="11" fontId="16" numFmtId="164" xfId="0" applyAlignment="1" applyFont="1" applyNumberFormat="1">
      <alignment horizontal="right" vertical="bottom"/>
    </xf>
    <xf borderId="7" fillId="11" fontId="2" numFmtId="164" xfId="0" applyAlignment="1" applyBorder="1" applyFont="1" applyNumberFormat="1">
      <alignment vertical="bottom"/>
    </xf>
    <xf borderId="19" fillId="16" fontId="2" numFmtId="164" xfId="0" applyAlignment="1" applyBorder="1" applyFont="1" applyNumberFormat="1">
      <alignment vertical="bottom"/>
    </xf>
    <xf borderId="0" fillId="12" fontId="16" numFmtId="0" xfId="0" applyAlignment="1" applyFont="1">
      <alignment vertical="bottom"/>
    </xf>
    <xf borderId="5" fillId="8" fontId="2" numFmtId="164" xfId="0" applyAlignment="1" applyBorder="1" applyFont="1" applyNumberFormat="1">
      <alignment vertical="bottom"/>
    </xf>
    <xf borderId="1" fillId="0" fontId="1" numFmtId="171" xfId="0" applyAlignment="1" applyBorder="1" applyFont="1" applyNumberFormat="1">
      <alignment readingOrder="0" vertical="bottom"/>
    </xf>
    <xf borderId="1" fillId="11" fontId="2" numFmtId="164" xfId="0" applyAlignment="1" applyBorder="1" applyFont="1" applyNumberFormat="1">
      <alignment vertical="bottom"/>
    </xf>
    <xf borderId="27" fillId="8" fontId="2" numFmtId="164" xfId="0" applyAlignment="1" applyBorder="1" applyFont="1" applyNumberFormat="1">
      <alignment vertical="bottom"/>
    </xf>
    <xf borderId="28" fillId="8" fontId="2" numFmtId="164" xfId="0" applyAlignment="1" applyBorder="1" applyFont="1" applyNumberFormat="1">
      <alignment vertical="bottom"/>
    </xf>
    <xf borderId="1" fillId="0" fontId="1" numFmtId="172" xfId="0" applyAlignment="1" applyBorder="1" applyFont="1" applyNumberFormat="1">
      <alignment readingOrder="0" vertical="bottom"/>
    </xf>
    <xf borderId="1" fillId="0" fontId="11" numFmtId="164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0" fillId="16" fontId="16" numFmtId="164" xfId="0" applyAlignment="1" applyFont="1" applyNumberFormat="1">
      <alignment horizontal="right" readingOrder="0" vertical="bottom"/>
    </xf>
    <xf borderId="29" fillId="8" fontId="2" numFmtId="164" xfId="0" applyAlignment="1" applyBorder="1" applyFont="1" applyNumberFormat="1">
      <alignment vertical="bottom"/>
    </xf>
    <xf borderId="0" fillId="11" fontId="10" numFmtId="0" xfId="0" applyFont="1"/>
    <xf borderId="0" fillId="11" fontId="17" numFmtId="164" xfId="0" applyAlignment="1" applyFont="1" applyNumberFormat="1">
      <alignment horizontal="right" vertical="bottom"/>
    </xf>
    <xf borderId="1" fillId="16" fontId="2" numFmtId="164" xfId="0" applyAlignment="1" applyBorder="1" applyFont="1" applyNumberFormat="1">
      <alignment vertical="bottom"/>
    </xf>
    <xf borderId="18" fillId="11" fontId="2" numFmtId="164" xfId="0" applyAlignment="1" applyBorder="1" applyFont="1" applyNumberFormat="1">
      <alignment vertical="bottom"/>
    </xf>
    <xf borderId="7" fillId="0" fontId="18" numFmtId="164" xfId="0" applyAlignment="1" applyBorder="1" applyFont="1" applyNumberFormat="1">
      <alignment horizontal="center" readingOrder="0" vertical="bottom"/>
    </xf>
    <xf borderId="19" fillId="16" fontId="1" numFmtId="164" xfId="0" applyAlignment="1" applyBorder="1" applyFont="1" applyNumberFormat="1">
      <alignment readingOrder="0" vertical="bottom"/>
    </xf>
    <xf borderId="18" fillId="0" fontId="3" numFmtId="164" xfId="0" applyAlignment="1" applyBorder="1" applyFont="1" applyNumberFormat="1">
      <alignment horizontal="center" vertical="bottom"/>
    </xf>
    <xf borderId="2" fillId="0" fontId="9" numFmtId="49" xfId="0" applyAlignment="1" applyBorder="1" applyFont="1" applyNumberFormat="1">
      <alignment horizontal="center" vertical="bottom"/>
    </xf>
    <xf borderId="2" fillId="0" fontId="9" numFmtId="0" xfId="0" applyAlignment="1" applyBorder="1" applyFont="1">
      <alignment vertical="bottom"/>
    </xf>
    <xf borderId="19" fillId="0" fontId="19" numFmtId="0" xfId="0" applyAlignment="1" applyBorder="1" applyFont="1">
      <alignment readingOrder="0" vertical="bottom"/>
    </xf>
    <xf borderId="30" fillId="20" fontId="20" numFmtId="49" xfId="0" applyAlignment="1" applyBorder="1" applyFill="1" applyFont="1" applyNumberFormat="1">
      <alignment horizontal="center" readingOrder="0" vertical="bottom"/>
    </xf>
    <xf borderId="31" fillId="0" fontId="8" numFmtId="0" xfId="0" applyBorder="1" applyFont="1"/>
    <xf borderId="32" fillId="0" fontId="8" numFmtId="0" xfId="0" applyBorder="1" applyFont="1"/>
    <xf borderId="1" fillId="0" fontId="9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18" fillId="0" fontId="9" numFmtId="2" xfId="0" applyAlignment="1" applyBorder="1" applyFont="1" applyNumberFormat="1">
      <alignment vertical="bottom"/>
    </xf>
    <xf borderId="18" fillId="0" fontId="9" numFmtId="49" xfId="0" applyAlignment="1" applyBorder="1" applyFont="1" applyNumberFormat="1">
      <alignment horizontal="center" vertical="bottom"/>
    </xf>
    <xf borderId="18" fillId="0" fontId="9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5" fillId="9" fontId="9" numFmtId="164" xfId="0" applyAlignment="1" applyBorder="1" applyFont="1" applyNumberFormat="1">
      <alignment vertical="bottom"/>
    </xf>
    <xf borderId="7" fillId="0" fontId="9" numFmtId="0" xfId="0" applyAlignment="1" applyBorder="1" applyFont="1">
      <alignment vertical="bottom"/>
    </xf>
    <xf borderId="19" fillId="0" fontId="9" numFmtId="0" xfId="0" applyAlignment="1" applyBorder="1" applyFont="1">
      <alignment vertical="bottom"/>
    </xf>
    <xf borderId="19" fillId="0" fontId="21" numFmtId="49" xfId="0" applyAlignment="1" applyBorder="1" applyFont="1" applyNumberFormat="1">
      <alignment horizontal="right" vertical="bottom"/>
    </xf>
    <xf borderId="5" fillId="10" fontId="3" numFmtId="0" xfId="0" applyAlignment="1" applyBorder="1" applyFont="1">
      <alignment vertical="bottom"/>
    </xf>
    <xf borderId="1" fillId="10" fontId="2" numFmtId="0" xfId="0" applyAlignment="1" applyBorder="1" applyFont="1">
      <alignment vertical="bottom"/>
    </xf>
    <xf borderId="18" fillId="0" fontId="9" numFmtId="164" xfId="0" applyAlignment="1" applyBorder="1" applyFont="1" applyNumberFormat="1">
      <alignment vertical="bottom"/>
    </xf>
    <xf borderId="1" fillId="0" fontId="21" numFmtId="164" xfId="0" applyAlignment="1" applyBorder="1" applyFont="1" applyNumberFormat="1">
      <alignment horizontal="right" vertical="bottom"/>
    </xf>
    <xf borderId="18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9" numFmtId="2" xfId="0" applyAlignment="1" applyBorder="1" applyFont="1" applyNumberFormat="1">
      <alignment vertical="bottom"/>
    </xf>
    <xf borderId="1" fillId="0" fontId="9" numFmtId="49" xfId="0" applyAlignment="1" applyBorder="1" applyFont="1" applyNumberFormat="1">
      <alignment horizontal="center" vertical="bottom"/>
    </xf>
    <xf borderId="0" fillId="0" fontId="22" numFmtId="0" xfId="0" applyAlignment="1" applyFont="1">
      <alignment horizontal="center"/>
    </xf>
    <xf borderId="1" fillId="0" fontId="18" numFmtId="0" xfId="0" applyAlignment="1" applyBorder="1" applyFont="1">
      <alignment readingOrder="0" vertical="bottom"/>
    </xf>
    <xf borderId="1" fillId="0" fontId="9" numFmtId="173" xfId="0" applyAlignment="1" applyBorder="1" applyFont="1" applyNumberFormat="1">
      <alignment vertical="bottom"/>
    </xf>
    <xf borderId="1" fillId="0" fontId="18" numFmtId="2" xfId="0" applyAlignment="1" applyBorder="1" applyFont="1" applyNumberFormat="1">
      <alignment readingOrder="0" vertical="bottom"/>
    </xf>
    <xf borderId="0" fillId="0" fontId="23" numFmtId="0" xfId="0" applyAlignment="1" applyFont="1">
      <alignment horizontal="center"/>
    </xf>
    <xf borderId="0" fillId="0" fontId="23" numFmtId="49" xfId="0" applyFont="1" applyNumberFormat="1"/>
    <xf borderId="0" fillId="0" fontId="23" numFmtId="49" xfId="0" applyAlignment="1" applyFont="1" applyNumberFormat="1">
      <alignment readingOrder="0"/>
    </xf>
    <xf borderId="1" fillId="0" fontId="3" numFmtId="49" xfId="0" applyAlignment="1" applyBorder="1" applyFont="1" applyNumberFormat="1">
      <alignment horizontal="center" vertical="bottom"/>
    </xf>
    <xf borderId="19" fillId="0" fontId="2" numFmtId="164" xfId="0" applyAlignment="1" applyBorder="1" applyFont="1" applyNumberFormat="1">
      <alignment readingOrder="0" vertical="bottom"/>
    </xf>
    <xf borderId="7" fillId="0" fontId="18" numFmtId="2" xfId="0" applyAlignment="1" applyBorder="1" applyFont="1" applyNumberFormat="1">
      <alignment horizontal="center" readingOrder="0" vertical="bottom"/>
    </xf>
    <xf borderId="1" fillId="0" fontId="9" numFmtId="1" xfId="0" applyAlignment="1" applyBorder="1" applyFont="1" applyNumberFormat="1">
      <alignment readingOrder="0" vertical="bottom"/>
    </xf>
    <xf borderId="1" fillId="21" fontId="1" numFmtId="0" xfId="0" applyAlignment="1" applyBorder="1" applyFill="1" applyFont="1">
      <alignment readingOrder="0" vertical="bottom"/>
    </xf>
    <xf borderId="1" fillId="21" fontId="2" numFmtId="0" xfId="0" applyAlignment="1" applyBorder="1" applyFont="1">
      <alignment vertical="bottom"/>
    </xf>
    <xf borderId="1" fillId="21" fontId="2" numFmtId="2" xfId="0" applyAlignment="1" applyBorder="1" applyFont="1" applyNumberFormat="1">
      <alignment vertical="bottom"/>
    </xf>
    <xf borderId="7" fillId="0" fontId="18" numFmtId="1" xfId="0" applyAlignment="1" applyBorder="1" applyFont="1" applyNumberFormat="1">
      <alignment horizontal="center" readingOrder="0" vertical="bottom"/>
    </xf>
    <xf borderId="1" fillId="0" fontId="18" numFmtId="1" xfId="0" applyAlignment="1" applyBorder="1" applyFont="1" applyNumberFormat="1">
      <alignment readingOrder="0" vertical="bottom"/>
    </xf>
    <xf borderId="1" fillId="21" fontId="1" numFmtId="164" xfId="0" applyAlignment="1" applyBorder="1" applyFont="1" applyNumberFormat="1">
      <alignment readingOrder="0" vertical="bottom"/>
    </xf>
    <xf borderId="1" fillId="21" fontId="1" numFmtId="2" xfId="0" applyAlignment="1" applyBorder="1" applyFont="1" applyNumberFormat="1">
      <alignment readingOrder="0" vertical="bottom"/>
    </xf>
    <xf borderId="19" fillId="11" fontId="1" numFmtId="164" xfId="0" applyAlignment="1" applyBorder="1" applyFont="1" applyNumberFormat="1">
      <alignment readingOrder="0" vertical="bottom"/>
    </xf>
    <xf borderId="19" fillId="2" fontId="1" numFmtId="164" xfId="0" applyAlignment="1" applyBorder="1" applyFont="1" applyNumberFormat="1">
      <alignment readingOrder="0" vertical="bottom"/>
    </xf>
    <xf borderId="19" fillId="22" fontId="24" numFmtId="164" xfId="0" applyAlignment="1" applyBorder="1" applyFill="1" applyFont="1" applyNumberFormat="1">
      <alignment readingOrder="0" vertical="bottom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9" numFmtId="49" xfId="0" applyAlignment="1" applyBorder="1" applyFont="1" applyNumberFormat="1">
      <alignment shrinkToFit="0" vertical="bottom" wrapText="1"/>
    </xf>
    <xf borderId="1" fillId="2" fontId="9" numFmtId="0" xfId="0" applyAlignment="1" applyBorder="1" applyFont="1">
      <alignment shrinkToFit="0" vertical="bottom" wrapText="1"/>
    </xf>
    <xf borderId="1" fillId="2" fontId="3" numFmtId="49" xfId="0" applyAlignment="1" applyBorder="1" applyFont="1" applyNumberFormat="1">
      <alignment shrinkToFit="0" vertical="bottom" wrapText="1"/>
    </xf>
    <xf borderId="1" fillId="2" fontId="6" numFmtId="49" xfId="0" applyAlignment="1" applyBorder="1" applyFont="1" applyNumberFormat="1">
      <alignment readingOrder="0" shrinkToFit="0" vertical="bottom" wrapText="1"/>
    </xf>
    <xf borderId="2" fillId="0" fontId="16" numFmtId="0" xfId="0" applyAlignment="1" applyBorder="1" applyFont="1">
      <alignment vertical="bottom"/>
    </xf>
    <xf borderId="1" fillId="0" fontId="16" numFmtId="49" xfId="0" applyAlignment="1" applyBorder="1" applyFont="1" applyNumberFormat="1">
      <alignment vertical="bottom"/>
    </xf>
    <xf borderId="2" fillId="0" fontId="16" numFmtId="49" xfId="0" applyAlignment="1" applyBorder="1" applyFont="1" applyNumberFormat="1">
      <alignment vertical="bottom"/>
    </xf>
    <xf borderId="0" fillId="0" fontId="16" numFmtId="49" xfId="0" applyAlignment="1" applyFont="1" applyNumberFormat="1">
      <alignment vertical="bottom"/>
    </xf>
    <xf borderId="5" fillId="0" fontId="16" numFmtId="49" xfId="0" applyAlignment="1" applyBorder="1" applyFont="1" applyNumberFormat="1">
      <alignment vertical="bottom"/>
    </xf>
    <xf borderId="7" fillId="0" fontId="16" numFmtId="49" xfId="0" applyAlignment="1" applyBorder="1" applyFont="1" applyNumberFormat="1">
      <alignment vertical="bottom"/>
    </xf>
    <xf borderId="1" fillId="0" fontId="16" numFmtId="0" xfId="0" applyAlignment="1" applyBorder="1" applyFont="1">
      <alignment vertical="bottom"/>
    </xf>
    <xf borderId="19" fillId="0" fontId="16" numFmtId="0" xfId="0" applyAlignment="1" applyBorder="1" applyFont="1">
      <alignment vertical="bottom"/>
    </xf>
    <xf borderId="5" fillId="0" fontId="16" numFmtId="164" xfId="0" applyAlignment="1" applyBorder="1" applyFont="1" applyNumberFormat="1">
      <alignment vertical="bottom"/>
    </xf>
    <xf borderId="20" fillId="0" fontId="16" numFmtId="164" xfId="0" applyAlignment="1" applyBorder="1" applyFont="1" applyNumberFormat="1">
      <alignment vertical="bottom"/>
    </xf>
    <xf borderId="7" fillId="0" fontId="16" numFmtId="164" xfId="0" applyAlignment="1" applyBorder="1" applyFont="1" applyNumberFormat="1">
      <alignment vertical="bottom"/>
    </xf>
    <xf borderId="1" fillId="0" fontId="16" numFmtId="164" xfId="0" applyAlignment="1" applyBorder="1" applyFont="1" applyNumberFormat="1">
      <alignment vertical="bottom"/>
    </xf>
    <xf borderId="19" fillId="0" fontId="16" numFmtId="164" xfId="0" applyAlignment="1" applyBorder="1" applyFont="1" applyNumberFormat="1">
      <alignment vertical="bottom"/>
    </xf>
    <xf borderId="21" fillId="0" fontId="16" numFmtId="164" xfId="0" applyAlignment="1" applyBorder="1" applyFont="1" applyNumberFormat="1">
      <alignment vertical="bottom"/>
    </xf>
    <xf borderId="0" fillId="0" fontId="16" numFmtId="0" xfId="0" applyAlignment="1" applyFont="1">
      <alignment vertical="bottom"/>
    </xf>
    <xf borderId="3" fillId="0" fontId="25" numFmtId="49" xfId="0" applyAlignment="1" applyBorder="1" applyFont="1" applyNumberFormat="1">
      <alignment vertical="bottom"/>
    </xf>
    <xf borderId="1" fillId="2" fontId="26" numFmtId="49" xfId="0" applyAlignment="1" applyBorder="1" applyFont="1" applyNumberFormat="1">
      <alignment horizontal="center" shrinkToFit="0" vertical="bottom" wrapText="1"/>
    </xf>
    <xf borderId="4" fillId="2" fontId="26" numFmtId="49" xfId="0" applyAlignment="1" applyBorder="1" applyFont="1" applyNumberFormat="1">
      <alignment horizontal="center" shrinkToFit="0" vertical="bottom" wrapText="1"/>
    </xf>
    <xf borderId="5" fillId="3" fontId="26" numFmtId="49" xfId="0" applyAlignment="1" applyBorder="1" applyFont="1" applyNumberFormat="1">
      <alignment horizontal="center" shrinkToFit="0" vertical="bottom" wrapText="1"/>
    </xf>
    <xf borderId="6" fillId="2" fontId="26" numFmtId="49" xfId="0" applyAlignment="1" applyBorder="1" applyFont="1" applyNumberFormat="1">
      <alignment horizontal="center" shrinkToFit="0" vertical="bottom" wrapText="1"/>
    </xf>
    <xf borderId="4" fillId="23" fontId="26" numFmtId="49" xfId="0" applyAlignment="1" applyBorder="1" applyFill="1" applyFont="1" applyNumberFormat="1">
      <alignment horizontal="center" shrinkToFit="0" vertical="bottom" wrapText="1"/>
    </xf>
    <xf borderId="7" fillId="0" fontId="16" numFmtId="0" xfId="0" applyAlignment="1" applyBorder="1" applyFont="1">
      <alignment vertical="bottom"/>
    </xf>
    <xf borderId="23" fillId="0" fontId="16" numFmtId="49" xfId="0" applyAlignment="1" applyBorder="1" applyFont="1" applyNumberFormat="1">
      <alignment vertical="bottom"/>
    </xf>
    <xf borderId="8" fillId="0" fontId="16" numFmtId="49" xfId="0" applyAlignment="1" applyBorder="1" applyFont="1" applyNumberFormat="1">
      <alignment vertical="bottom"/>
    </xf>
    <xf borderId="9" fillId="5" fontId="25" numFmtId="0" xfId="0" applyAlignment="1" applyBorder="1" applyFont="1">
      <alignment horizontal="right" vertical="bottom"/>
    </xf>
    <xf borderId="10" fillId="6" fontId="23" numFmtId="49" xfId="0" applyAlignment="1" applyBorder="1" applyFont="1" applyNumberFormat="1">
      <alignment shrinkToFit="0" vertical="bottom" wrapText="1"/>
    </xf>
    <xf borderId="11" fillId="2" fontId="25" numFmtId="49" xfId="0" applyAlignment="1" applyBorder="1" applyFont="1" applyNumberFormat="1">
      <alignment shrinkToFit="0" vertical="bottom" wrapText="1"/>
    </xf>
    <xf borderId="1" fillId="2" fontId="25" numFmtId="164" xfId="0" applyAlignment="1" applyBorder="1" applyFont="1" applyNumberFormat="1">
      <alignment horizontal="right" shrinkToFit="0" vertical="bottom" wrapText="1"/>
    </xf>
    <xf borderId="12" fillId="2" fontId="25" numFmtId="164" xfId="0" applyAlignment="1" applyBorder="1" applyFont="1" applyNumberFormat="1">
      <alignment horizontal="right" shrinkToFit="0" vertical="bottom" wrapText="1"/>
    </xf>
    <xf borderId="1" fillId="2" fontId="25" numFmtId="0" xfId="0" applyAlignment="1" applyBorder="1" applyFont="1">
      <alignment horizontal="right" shrinkToFit="0" vertical="bottom" wrapText="1"/>
    </xf>
    <xf borderId="12" fillId="12" fontId="25" numFmtId="0" xfId="0" applyAlignment="1" applyBorder="1" applyFont="1">
      <alignment horizontal="right" shrinkToFit="0" vertical="bottom" wrapText="1"/>
    </xf>
    <xf borderId="1" fillId="12" fontId="25" numFmtId="0" xfId="0" applyAlignment="1" applyBorder="1" applyFont="1">
      <alignment horizontal="right" shrinkToFit="0" vertical="bottom" wrapText="1"/>
    </xf>
    <xf borderId="12" fillId="2" fontId="25" numFmtId="0" xfId="0" applyAlignment="1" applyBorder="1" applyFont="1">
      <alignment horizontal="right" shrinkToFit="0" vertical="bottom" wrapText="1"/>
    </xf>
    <xf borderId="25" fillId="0" fontId="16" numFmtId="49" xfId="0" applyAlignment="1" applyBorder="1" applyFont="1" applyNumberFormat="1">
      <alignment vertical="bottom"/>
    </xf>
    <xf borderId="13" fillId="2" fontId="26" numFmtId="49" xfId="0" applyAlignment="1" applyBorder="1" applyFont="1" applyNumberFormat="1">
      <alignment horizontal="right" shrinkToFit="0" vertical="bottom" wrapText="1"/>
    </xf>
    <xf borderId="14" fillId="0" fontId="27" numFmtId="0" xfId="0" applyAlignment="1" applyBorder="1" applyFont="1">
      <alignment horizontal="right" vertical="bottom"/>
    </xf>
    <xf borderId="15" fillId="2" fontId="16" numFmtId="0" xfId="0" applyAlignment="1" applyBorder="1" applyFont="1">
      <alignment vertical="bottom"/>
    </xf>
    <xf borderId="1" fillId="2" fontId="16" numFmtId="164" xfId="0" applyAlignment="1" applyBorder="1" applyFont="1" applyNumberFormat="1">
      <alignment vertical="bottom"/>
    </xf>
    <xf borderId="1" fillId="2" fontId="26" numFmtId="49" xfId="0" applyAlignment="1" applyBorder="1" applyFont="1" applyNumberFormat="1">
      <alignment horizontal="right" shrinkToFit="0" vertical="bottom" wrapText="1"/>
    </xf>
    <xf borderId="1" fillId="2" fontId="27" numFmtId="164" xfId="0" applyAlignment="1" applyBorder="1" applyFont="1" applyNumberFormat="1">
      <alignment horizontal="right" shrinkToFit="0" vertical="bottom" wrapText="1"/>
    </xf>
    <xf borderId="0" fillId="0" fontId="16" numFmtId="164" xfId="0" applyAlignment="1" applyFont="1" applyNumberFormat="1">
      <alignment vertical="bottom"/>
    </xf>
    <xf borderId="16" fillId="2" fontId="16" numFmtId="164" xfId="0" applyAlignment="1" applyBorder="1" applyFont="1" applyNumberFormat="1">
      <alignment vertical="bottom"/>
    </xf>
    <xf borderId="1" fillId="0" fontId="26" numFmtId="49" xfId="0" applyAlignment="1" applyBorder="1" applyFont="1" applyNumberFormat="1">
      <alignment horizontal="right" vertical="bottom"/>
    </xf>
    <xf borderId="1" fillId="0" fontId="27" numFmtId="164" xfId="0" applyAlignment="1" applyBorder="1" applyFont="1" applyNumberFormat="1">
      <alignment horizontal="right" vertical="bottom"/>
    </xf>
    <xf borderId="13" fillId="0" fontId="26" numFmtId="49" xfId="0" applyAlignment="1" applyBorder="1" applyFont="1" applyNumberFormat="1">
      <alignment horizontal="right" vertical="bottom"/>
    </xf>
    <xf borderId="16" fillId="0" fontId="16" numFmtId="1" xfId="0" applyAlignment="1" applyBorder="1" applyFont="1" applyNumberFormat="1">
      <alignment vertical="bottom"/>
    </xf>
    <xf borderId="26" fillId="0" fontId="16" numFmtId="49" xfId="0" applyAlignment="1" applyBorder="1" applyFont="1" applyNumberFormat="1">
      <alignment vertical="bottom"/>
    </xf>
    <xf borderId="16" fillId="0" fontId="16" numFmtId="0" xfId="0" applyAlignment="1" applyBorder="1" applyFont="1">
      <alignment vertical="bottom"/>
    </xf>
    <xf borderId="17" fillId="0" fontId="16" numFmtId="164" xfId="0" applyAlignment="1" applyBorder="1" applyFont="1" applyNumberFormat="1">
      <alignment vertical="bottom"/>
    </xf>
    <xf borderId="2" fillId="0" fontId="16" numFmtId="164" xfId="0" applyAlignment="1" applyBorder="1" applyFont="1" applyNumberFormat="1">
      <alignment vertical="bottom"/>
    </xf>
    <xf borderId="18" fillId="0" fontId="16" numFmtId="164" xfId="0" applyAlignment="1" applyBorder="1" applyFont="1" applyNumberFormat="1">
      <alignment vertical="bottom"/>
    </xf>
    <xf borderId="1" fillId="12" fontId="25" numFmtId="164" xfId="0" applyAlignment="1" applyBorder="1" applyFont="1" applyNumberFormat="1">
      <alignment horizontal="right" shrinkToFit="0" vertical="bottom" wrapText="1"/>
    </xf>
    <xf borderId="15" fillId="2" fontId="16" numFmtId="164" xfId="0" applyAlignment="1" applyBorder="1" applyFont="1" applyNumberFormat="1">
      <alignment vertical="bottom"/>
    </xf>
    <xf borderId="27" fillId="0" fontId="16" numFmtId="164" xfId="0" applyAlignment="1" applyBorder="1" applyFont="1" applyNumberFormat="1">
      <alignment vertical="bottom"/>
    </xf>
    <xf borderId="17" fillId="0" fontId="16" numFmtId="0" xfId="0" applyAlignment="1" applyBorder="1" applyFont="1">
      <alignment vertical="bottom"/>
    </xf>
    <xf borderId="1" fillId="2" fontId="16" numFmtId="0" xfId="0" applyAlignment="1" applyBorder="1" applyFont="1">
      <alignment vertical="bottom"/>
    </xf>
    <xf borderId="16" fillId="0" fontId="16" numFmtId="164" xfId="0" applyAlignment="1" applyBorder="1" applyFont="1" applyNumberFormat="1">
      <alignment vertical="bottom"/>
    </xf>
    <xf borderId="22" fillId="0" fontId="16" numFmtId="164" xfId="0" applyAlignment="1" applyBorder="1" applyFont="1" applyNumberFormat="1">
      <alignment vertical="bottom"/>
    </xf>
    <xf borderId="29" fillId="0" fontId="16" numFmtId="164" xfId="0" applyAlignment="1" applyBorder="1" applyFont="1" applyNumberFormat="1">
      <alignment vertical="bottom"/>
    </xf>
    <xf borderId="8" fillId="0" fontId="16" numFmtId="0" xfId="0" applyAlignment="1" applyBorder="1" applyFont="1">
      <alignment vertical="bottom"/>
    </xf>
    <xf borderId="10" fillId="6" fontId="25" numFmtId="49" xfId="0" applyAlignment="1" applyBorder="1" applyFont="1" applyNumberFormat="1">
      <alignment shrinkToFit="0" vertical="bottom" wrapText="1"/>
    </xf>
    <xf borderId="0" fillId="10" fontId="28" numFmtId="0" xfId="0" applyAlignment="1" applyFont="1">
      <alignment readingOrder="0" vertical="bottom"/>
    </xf>
    <xf borderId="0" fillId="10" fontId="16" numFmtId="0" xfId="0" applyAlignment="1" applyFont="1">
      <alignment vertical="bottom"/>
    </xf>
    <xf borderId="2" fillId="2" fontId="29" numFmtId="164" xfId="0" applyAlignment="1" applyBorder="1" applyFont="1" applyNumberFormat="1">
      <alignment horizontal="center" readingOrder="0" vertical="center"/>
    </xf>
    <xf borderId="0" fillId="16" fontId="28" numFmtId="0" xfId="0" applyAlignment="1" applyFont="1">
      <alignment horizontal="center" readingOrder="0" shrinkToFit="0" vertical="bottom" wrapText="1"/>
    </xf>
    <xf borderId="1" fillId="0" fontId="25" numFmtId="49" xfId="0" applyAlignment="1" applyBorder="1" applyFont="1" applyNumberFormat="1">
      <alignment horizontal="center" vertical="bottom"/>
    </xf>
    <xf borderId="2" fillId="0" fontId="25" numFmtId="49" xfId="0" applyAlignment="1" applyBorder="1" applyFont="1" applyNumberFormat="1">
      <alignment horizontal="center" vertical="bottom"/>
    </xf>
    <xf borderId="1" fillId="0" fontId="23" numFmtId="49" xfId="0" applyAlignment="1" applyBorder="1" applyFont="1" applyNumberFormat="1">
      <alignment horizontal="center" readingOrder="0" vertical="bottom"/>
    </xf>
    <xf borderId="1" fillId="0" fontId="23" numFmtId="49" xfId="0" applyAlignment="1" applyBorder="1" applyFont="1" applyNumberFormat="1">
      <alignment horizontal="center" vertical="bottom"/>
    </xf>
    <xf borderId="5" fillId="0" fontId="30" numFmtId="49" xfId="0" applyAlignment="1" applyBorder="1" applyFont="1" applyNumberFormat="1">
      <alignment horizontal="center" vertical="bottom"/>
    </xf>
    <xf borderId="7" fillId="0" fontId="31" numFmtId="49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right" vertical="bottom"/>
    </xf>
    <xf borderId="19" fillId="12" fontId="27" numFmtId="164" xfId="0" applyAlignment="1" applyBorder="1" applyFont="1" applyNumberFormat="1">
      <alignment horizontal="right" vertical="bottom"/>
    </xf>
    <xf borderId="5" fillId="12" fontId="27" numFmtId="164" xfId="0" applyAlignment="1" applyBorder="1" applyFont="1" applyNumberFormat="1">
      <alignment horizontal="right" vertical="bottom"/>
    </xf>
    <xf borderId="5" fillId="0" fontId="27" numFmtId="164" xfId="0" applyAlignment="1" applyBorder="1" applyFont="1" applyNumberFormat="1">
      <alignment horizontal="right" vertical="bottom"/>
    </xf>
    <xf borderId="20" fillId="12" fontId="27" numFmtId="164" xfId="0" applyAlignment="1" applyBorder="1" applyFont="1" applyNumberFormat="1">
      <alignment horizontal="right" vertical="bottom"/>
    </xf>
    <xf borderId="7" fillId="0" fontId="27" numFmtId="164" xfId="0" applyAlignment="1" applyBorder="1" applyFont="1" applyNumberFormat="1">
      <alignment horizontal="right" vertical="bottom"/>
    </xf>
    <xf borderId="19" fillId="0" fontId="27" numFmtId="164" xfId="0" applyAlignment="1" applyBorder="1" applyFont="1" applyNumberFormat="1">
      <alignment horizontal="right" vertical="bottom"/>
    </xf>
    <xf borderId="21" fillId="12" fontId="27" numFmtId="164" xfId="0" applyAlignment="1" applyBorder="1" applyFont="1" applyNumberFormat="1">
      <alignment horizontal="right" vertical="bottom"/>
    </xf>
    <xf borderId="1" fillId="12" fontId="27" numFmtId="164" xfId="0" applyAlignment="1" applyBorder="1" applyFont="1" applyNumberFormat="1">
      <alignment horizontal="right" vertical="bottom"/>
    </xf>
    <xf borderId="7" fillId="0" fontId="28" numFmtId="49" xfId="0" applyAlignment="1" applyBorder="1" applyFont="1" applyNumberFormat="1">
      <alignment readingOrder="0" vertical="bottom"/>
    </xf>
    <xf borderId="1" fillId="16" fontId="16" numFmtId="174" xfId="0" applyAlignment="1" applyBorder="1" applyFont="1" applyNumberFormat="1">
      <alignment vertical="bottom"/>
    </xf>
    <xf borderId="0" fillId="24" fontId="16" numFmtId="0" xfId="0" applyAlignment="1" applyFill="1" applyFont="1">
      <alignment vertical="bottom"/>
    </xf>
    <xf borderId="0" fillId="24" fontId="16" numFmtId="164" xfId="0" applyAlignment="1" applyFont="1" applyNumberFormat="1">
      <alignment vertical="bottom"/>
    </xf>
    <xf borderId="23" fillId="0" fontId="30" numFmtId="49" xfId="0" applyAlignment="1" applyBorder="1" applyFont="1" applyNumberFormat="1">
      <alignment horizontal="center" vertical="bottom"/>
    </xf>
    <xf borderId="7" fillId="0" fontId="22" numFmtId="49" xfId="0" applyAlignment="1" applyBorder="1" applyFont="1" applyNumberFormat="1">
      <alignment horizontal="center" vertical="bottom"/>
    </xf>
    <xf borderId="19" fillId="12" fontId="32" numFmtId="164" xfId="0" applyAlignment="1" applyBorder="1" applyFont="1" applyNumberFormat="1">
      <alignment horizontal="right" vertical="bottom"/>
    </xf>
    <xf borderId="7" fillId="12" fontId="27" numFmtId="164" xfId="0" applyAlignment="1" applyBorder="1" applyFont="1" applyNumberFormat="1">
      <alignment horizontal="right" vertical="bottom"/>
    </xf>
    <xf borderId="28" fillId="0" fontId="27" numFmtId="164" xfId="0" applyAlignment="1" applyBorder="1" applyFont="1" applyNumberFormat="1">
      <alignment horizontal="right" vertical="bottom"/>
    </xf>
    <xf borderId="24" fillId="0" fontId="27" numFmtId="164" xfId="0" applyAlignment="1" applyBorder="1" applyFont="1" applyNumberFormat="1">
      <alignment horizontal="right" vertical="bottom"/>
    </xf>
    <xf borderId="2" fillId="0" fontId="27" numFmtId="164" xfId="0" applyAlignment="1" applyBorder="1" applyFont="1" applyNumberFormat="1">
      <alignment horizontal="right" vertical="bottom"/>
    </xf>
    <xf borderId="25" fillId="0" fontId="30" numFmtId="49" xfId="0" applyAlignment="1" applyBorder="1" applyFont="1" applyNumberFormat="1">
      <alignment horizontal="center" vertical="bottom"/>
    </xf>
    <xf borderId="1" fillId="0" fontId="32" numFmtId="164" xfId="0" applyAlignment="1" applyBorder="1" applyFont="1" applyNumberFormat="1">
      <alignment horizontal="right" vertical="bottom"/>
    </xf>
    <xf borderId="19" fillId="0" fontId="32" numFmtId="164" xfId="0" applyAlignment="1" applyBorder="1" applyFont="1" applyNumberFormat="1">
      <alignment horizontal="right" vertical="bottom"/>
    </xf>
    <xf borderId="22" fillId="0" fontId="27" numFmtId="164" xfId="0" applyAlignment="1" applyBorder="1" applyFont="1" applyNumberFormat="1">
      <alignment horizontal="right" vertical="bottom"/>
    </xf>
    <xf borderId="24" fillId="12" fontId="27" numFmtId="164" xfId="0" applyAlignment="1" applyBorder="1" applyFont="1" applyNumberFormat="1">
      <alignment horizontal="right" vertical="bottom"/>
    </xf>
    <xf borderId="5" fillId="11" fontId="27" numFmtId="164" xfId="0" applyAlignment="1" applyBorder="1" applyFont="1" applyNumberFormat="1">
      <alignment horizontal="right" vertical="bottom"/>
    </xf>
    <xf borderId="33" fillId="12" fontId="27" numFmtId="164" xfId="0" applyAlignment="1" applyBorder="1" applyFont="1" applyNumberFormat="1">
      <alignment horizontal="right" vertical="bottom"/>
    </xf>
    <xf borderId="19" fillId="11" fontId="32" numFmtId="164" xfId="0" applyAlignment="1" applyBorder="1" applyFont="1" applyNumberFormat="1">
      <alignment horizontal="right" vertical="bottom"/>
    </xf>
    <xf borderId="34" fillId="12" fontId="27" numFmtId="164" xfId="0" applyAlignment="1" applyBorder="1" applyFont="1" applyNumberFormat="1">
      <alignment horizontal="right" vertical="bottom"/>
    </xf>
    <xf borderId="22" fillId="12" fontId="27" numFmtId="164" xfId="0" applyAlignment="1" applyBorder="1" applyFont="1" applyNumberFormat="1">
      <alignment horizontal="right" vertical="bottom"/>
    </xf>
    <xf borderId="26" fillId="0" fontId="30" numFmtId="49" xfId="0" applyAlignment="1" applyBorder="1" applyFont="1" applyNumberFormat="1">
      <alignment horizontal="center" vertical="bottom"/>
    </xf>
    <xf borderId="0" fillId="0" fontId="16" numFmtId="175" xfId="0" applyAlignment="1" applyFont="1" applyNumberFormat="1">
      <alignment vertical="bottom"/>
    </xf>
    <xf borderId="7" fillId="12" fontId="32" numFmtId="164" xfId="0" applyAlignment="1" applyBorder="1" applyFont="1" applyNumberFormat="1">
      <alignment horizontal="right" vertical="bottom"/>
    </xf>
    <xf borderId="0" fillId="0" fontId="16" numFmtId="0" xfId="0" applyAlignment="1" applyFont="1">
      <alignment readingOrder="0" vertical="bottom"/>
    </xf>
    <xf borderId="28" fillId="12" fontId="27" numFmtId="164" xfId="0" applyAlignment="1" applyBorder="1" applyFont="1" applyNumberFormat="1">
      <alignment horizontal="right" vertical="bottom"/>
    </xf>
    <xf borderId="18" fillId="0" fontId="27" numFmtId="164" xfId="0" applyAlignment="1" applyBorder="1" applyFont="1" applyNumberFormat="1">
      <alignment horizontal="right" vertical="bottom"/>
    </xf>
    <xf borderId="0" fillId="10" fontId="32" numFmtId="164" xfId="0" applyAlignment="1" applyFont="1" applyNumberFormat="1">
      <alignment horizontal="right" vertical="bottom"/>
    </xf>
    <xf borderId="7" fillId="10" fontId="27" numFmtId="164" xfId="0" applyAlignment="1" applyBorder="1" applyFont="1" applyNumberFormat="1">
      <alignment horizontal="right" vertical="bottom"/>
    </xf>
    <xf borderId="35" fillId="12" fontId="27" numFmtId="164" xfId="0" applyAlignment="1" applyBorder="1" applyFont="1" applyNumberFormat="1">
      <alignment horizontal="right" vertical="bottom"/>
    </xf>
    <xf borderId="21" fillId="0" fontId="27" numFmtId="164" xfId="0" applyAlignment="1" applyBorder="1" applyFont="1" applyNumberFormat="1">
      <alignment horizontal="right" vertical="bottom"/>
    </xf>
    <xf borderId="34" fillId="10" fontId="27" numFmtId="164" xfId="0" applyAlignment="1" applyBorder="1" applyFont="1" applyNumberFormat="1">
      <alignment horizontal="right" vertical="bottom"/>
    </xf>
    <xf borderId="18" fillId="12" fontId="27" numFmtId="164" xfId="0" applyAlignment="1" applyBorder="1" applyFont="1" applyNumberFormat="1">
      <alignment horizontal="right" vertical="bottom"/>
    </xf>
    <xf borderId="27" fillId="12" fontId="27" numFmtId="164" xfId="0" applyAlignment="1" applyBorder="1" applyFont="1" applyNumberFormat="1">
      <alignment horizontal="right" vertical="bottom"/>
    </xf>
    <xf borderId="0" fillId="10" fontId="16" numFmtId="175" xfId="0" applyAlignment="1" applyFont="1" applyNumberFormat="1">
      <alignment vertical="bottom"/>
    </xf>
    <xf borderId="2" fillId="12" fontId="27" numFmtId="164" xfId="0" applyAlignment="1" applyBorder="1" applyFont="1" applyNumberFormat="1">
      <alignment horizontal="right" vertical="bottom"/>
    </xf>
    <xf borderId="7" fillId="11" fontId="27" numFmtId="164" xfId="0" applyAlignment="1" applyBorder="1" applyFont="1" applyNumberFormat="1">
      <alignment horizontal="right" vertical="bottom"/>
    </xf>
    <xf borderId="29" fillId="12" fontId="27" numFmtId="164" xfId="0" applyAlignment="1" applyBorder="1" applyFont="1" applyNumberFormat="1">
      <alignment horizontal="right" vertical="bottom"/>
    </xf>
    <xf borderId="0" fillId="0" fontId="28" numFmtId="0" xfId="0" applyAlignment="1" applyFont="1">
      <alignment readingOrder="0" vertical="bottom"/>
    </xf>
    <xf borderId="1" fillId="0" fontId="16" numFmtId="174" xfId="0" applyAlignment="1" applyBorder="1" applyFont="1" applyNumberFormat="1">
      <alignment vertical="bottom"/>
    </xf>
    <xf borderId="0" fillId="0" fontId="16" numFmtId="164" xfId="0" applyAlignment="1" applyFont="1" applyNumberFormat="1">
      <alignment horizontal="right" vertical="bottom"/>
    </xf>
    <xf borderId="1" fillId="0" fontId="31" numFmtId="0" xfId="0" applyAlignment="1" applyBorder="1" applyFont="1">
      <alignment horizontal="right" vertical="bottom"/>
    </xf>
    <xf borderId="0" fillId="0" fontId="16" numFmtId="172" xfId="0" applyAlignment="1" applyFont="1" applyNumberFormat="1">
      <alignment vertical="bottom"/>
    </xf>
    <xf borderId="30" fillId="20" fontId="33" numFmtId="49" xfId="0" applyAlignment="1" applyBorder="1" applyFont="1" applyNumberFormat="1">
      <alignment horizontal="center" vertical="bottom"/>
    </xf>
    <xf borderId="2" fillId="0" fontId="31" numFmtId="0" xfId="0" applyAlignment="1" applyBorder="1" applyFont="1">
      <alignment horizontal="right" vertical="bottom"/>
    </xf>
    <xf borderId="18" fillId="0" fontId="16" numFmtId="2" xfId="0" applyAlignment="1" applyBorder="1" applyFont="1" applyNumberFormat="1">
      <alignment vertical="bottom"/>
    </xf>
    <xf borderId="18" fillId="0" fontId="16" numFmtId="49" xfId="0" applyAlignment="1" applyBorder="1" applyFont="1" applyNumberFormat="1">
      <alignment vertical="bottom"/>
    </xf>
    <xf borderId="18" fillId="0" fontId="31" numFmtId="0" xfId="0" applyAlignment="1" applyBorder="1" applyFont="1">
      <alignment horizontal="right" vertical="bottom"/>
    </xf>
    <xf borderId="5" fillId="9" fontId="31" numFmtId="164" xfId="0" applyAlignment="1" applyBorder="1" applyFont="1" applyNumberFormat="1">
      <alignment horizontal="right" vertical="bottom"/>
    </xf>
    <xf borderId="19" fillId="0" fontId="34" numFmtId="49" xfId="0" applyAlignment="1" applyBorder="1" applyFont="1" applyNumberFormat="1">
      <alignment horizontal="right" vertical="bottom"/>
    </xf>
    <xf borderId="5" fillId="10" fontId="25" numFmtId="0" xfId="0" applyAlignment="1" applyBorder="1" applyFont="1">
      <alignment horizontal="right" vertical="bottom"/>
    </xf>
    <xf borderId="1" fillId="0" fontId="16" numFmtId="2" xfId="0" applyAlignment="1" applyBorder="1" applyFont="1" applyNumberFormat="1">
      <alignment vertical="bottom"/>
    </xf>
    <xf borderId="18" fillId="0" fontId="16" numFmtId="0" xfId="0" applyAlignment="1" applyBorder="1" applyFont="1">
      <alignment vertical="bottom"/>
    </xf>
    <xf borderId="1" fillId="0" fontId="31" numFmtId="2" xfId="0" applyAlignment="1" applyBorder="1" applyFont="1" applyNumberFormat="1">
      <alignment horizontal="right" vertical="bottom"/>
    </xf>
    <xf borderId="1" fillId="0" fontId="31" numFmtId="49" xfId="0" applyAlignment="1" applyBorder="1" applyFont="1" applyNumberFormat="1">
      <alignment horizontal="center" vertical="bottom"/>
    </xf>
    <xf borderId="4" fillId="0" fontId="26" numFmtId="49" xfId="0" applyAlignment="1" applyBorder="1" applyFont="1" applyNumberFormat="1">
      <alignment horizontal="center" shrinkToFit="0" vertical="bottom" wrapText="1"/>
    </xf>
    <xf borderId="1" fillId="12" fontId="27" numFmtId="0" xfId="0" applyAlignment="1" applyBorder="1" applyFont="1">
      <alignment horizontal="right" vertical="bottom"/>
    </xf>
    <xf borderId="1" fillId="0" fontId="27" numFmtId="0" xfId="0" applyAlignment="1" applyBorder="1" applyFont="1">
      <alignment horizontal="right" vertical="bottom"/>
    </xf>
    <xf borderId="19" fillId="0" fontId="32" numFmtId="0" xfId="0" applyAlignment="1" applyBorder="1" applyFont="1">
      <alignment horizontal="right" vertical="bottom"/>
    </xf>
    <xf borderId="0" fillId="0" fontId="16" numFmtId="1" xfId="0" applyAlignment="1" applyFont="1" applyNumberFormat="1">
      <alignment vertical="bottom"/>
    </xf>
    <xf borderId="27" fillId="0" fontId="27" numFmtId="164" xfId="0" applyAlignment="1" applyBorder="1" applyFont="1" applyNumberFormat="1">
      <alignment horizontal="right" vertical="bottom"/>
    </xf>
    <xf borderId="19" fillId="0" fontId="32" numFmtId="1" xfId="0" applyAlignment="1" applyBorder="1" applyFont="1" applyNumberFormat="1">
      <alignment horizontal="right" vertical="bottom"/>
    </xf>
    <xf borderId="19" fillId="0" fontId="27" numFmtId="0" xfId="0" applyAlignment="1" applyBorder="1" applyFont="1">
      <alignment horizontal="right" vertical="bottom"/>
    </xf>
    <xf borderId="36" fillId="12" fontId="27" numFmtId="164" xfId="0" applyAlignment="1" applyBorder="1" applyFont="1" applyNumberFormat="1">
      <alignment horizontal="right" vertical="bottom"/>
    </xf>
    <xf borderId="1" fillId="0" fontId="27" numFmtId="164" xfId="0" applyAlignment="1" applyBorder="1" applyFont="1" applyNumberFormat="1">
      <alignment horizontal="right" readingOrder="0" vertical="bottom"/>
    </xf>
    <xf borderId="19" fillId="12" fontId="27" numFmtId="0" xfId="0" applyAlignment="1" applyBorder="1" applyFont="1">
      <alignment horizontal="right" vertical="bottom"/>
    </xf>
    <xf borderId="7" fillId="0" fontId="27" numFmtId="0" xfId="0" applyAlignment="1" applyBorder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12" fontId="16" numFmtId="0" xfId="0" applyAlignment="1" applyFont="1">
      <alignment horizontal="right" vertical="bottom"/>
    </xf>
    <xf borderId="19" fillId="11" fontId="27" numFmtId="164" xfId="0" applyAlignment="1" applyBorder="1" applyFont="1" applyNumberFormat="1">
      <alignment vertical="bottom"/>
    </xf>
    <xf borderId="1" fillId="2" fontId="25" numFmtId="49" xfId="0" applyAlignment="1" applyBorder="1" applyFont="1" applyNumberFormat="1">
      <alignment horizontal="center" shrinkToFit="0" vertical="bottom" wrapText="1"/>
    </xf>
    <xf borderId="1" fillId="2" fontId="26" numFmtId="0" xfId="0" applyAlignment="1" applyBorder="1" applyFont="1">
      <alignment horizontal="center" shrinkToFit="0" vertical="bottom" wrapText="1"/>
    </xf>
    <xf borderId="1" fillId="2" fontId="31" numFmtId="49" xfId="0" applyAlignment="1" applyBorder="1" applyFont="1" applyNumberFormat="1">
      <alignment shrinkToFit="0" vertical="bottom" wrapText="1"/>
    </xf>
    <xf borderId="1" fillId="2" fontId="25" numFmtId="49" xfId="0" applyAlignment="1" applyBorder="1" applyFont="1" applyNumberFormat="1">
      <alignment shrinkToFit="0" vertical="bottom" wrapText="1"/>
    </xf>
    <xf borderId="1" fillId="2" fontId="31" numFmtId="0" xfId="0" applyAlignment="1" applyBorder="1" applyFont="1">
      <alignment horizontal="right" shrinkToFit="0" vertical="bottom" wrapText="1"/>
    </xf>
    <xf borderId="0" fillId="25" fontId="16" numFmtId="0" xfId="0" applyAlignment="1" applyFill="1" applyFont="1">
      <alignment vertical="bottom"/>
    </xf>
    <xf borderId="0" fillId="0" fontId="35" numFmtId="0" xfId="0" applyFont="1"/>
    <xf borderId="0" fillId="0" fontId="36" numFmtId="0" xfId="0" applyFont="1"/>
    <xf borderId="0" fillId="0" fontId="36" numFmtId="0" xfId="0" applyAlignment="1" applyFont="1">
      <alignment horizontal="center" shrinkToFit="0" vertical="center" wrapText="1"/>
    </xf>
    <xf borderId="5" fillId="26" fontId="36" numFmtId="0" xfId="0" applyAlignment="1" applyBorder="1" applyFill="1" applyFont="1">
      <alignment horizontal="center" shrinkToFit="0" vertical="center" wrapText="1"/>
    </xf>
    <xf borderId="37" fillId="27" fontId="35" numFmtId="0" xfId="0" applyBorder="1" applyFill="1" applyFont="1"/>
    <xf borderId="10" fillId="22" fontId="35" numFmtId="0" xfId="0" applyAlignment="1" applyBorder="1" applyFont="1">
      <alignment readingOrder="0" shrinkToFit="0" wrapText="1"/>
    </xf>
    <xf borderId="0" fillId="0" fontId="35" numFmtId="0" xfId="0" applyAlignment="1" applyFont="1">
      <alignment shrinkToFit="0" wrapText="1"/>
    </xf>
    <xf borderId="0" fillId="0" fontId="37" numFmtId="0" xfId="0" applyAlignment="1" applyFont="1">
      <alignment shrinkToFit="0" wrapText="1"/>
    </xf>
    <xf borderId="5" fillId="9" fontId="38" numFmtId="164" xfId="0" applyAlignment="1" applyBorder="1" applyFont="1" applyNumberFormat="1">
      <alignment horizontal="center" shrinkToFit="0" wrapText="1"/>
    </xf>
    <xf borderId="0" fillId="0" fontId="36" numFmtId="0" xfId="0" applyAlignment="1" applyFont="1">
      <alignment horizontal="right" shrinkToFit="0" wrapText="1"/>
    </xf>
    <xf borderId="0" fillId="0" fontId="37" numFmtId="164" xfId="0" applyAlignment="1" applyFont="1" applyNumberFormat="1">
      <alignment shrinkToFit="0" wrapText="1"/>
    </xf>
    <xf borderId="0" fillId="0" fontId="36" numFmtId="0" xfId="0" applyAlignment="1" applyFont="1">
      <alignment horizontal="right"/>
    </xf>
    <xf borderId="0" fillId="0" fontId="37" numFmtId="164" xfId="0" applyFont="1" applyNumberFormat="1"/>
    <xf borderId="0" fillId="0" fontId="10" numFmtId="0" xfId="0" applyFont="1"/>
    <xf borderId="0" fillId="0" fontId="37" numFmtId="164" xfId="0" applyAlignment="1" applyFont="1" applyNumberFormat="1">
      <alignment horizontal="right"/>
    </xf>
    <xf borderId="0" fillId="0" fontId="37" numFmtId="2" xfId="0" applyFont="1" applyNumberFormat="1"/>
    <xf borderId="0" fillId="0" fontId="39" numFmtId="0" xfId="0" applyAlignment="1" applyFont="1">
      <alignment horizontal="center"/>
    </xf>
    <xf borderId="0" fillId="0" fontId="39" numFmtId="0" xfId="0" applyFont="1"/>
    <xf borderId="0" fillId="0" fontId="38" numFmtId="0" xfId="0" applyAlignment="1" applyFont="1">
      <alignment horizontal="center"/>
    </xf>
    <xf borderId="0" fillId="0" fontId="39" numFmtId="49" xfId="0" applyFont="1" applyNumberFormat="1"/>
    <xf borderId="0" fillId="0" fontId="35" numFmtId="0" xfId="0" applyAlignment="1" applyFont="1">
      <alignment horizontal="center"/>
    </xf>
    <xf borderId="0" fillId="0" fontId="35" numFmtId="49" xfId="0" applyFont="1" applyNumberFormat="1"/>
    <xf borderId="0" fillId="0" fontId="39" numFmtId="164" xfId="0" applyFont="1" applyNumberFormat="1"/>
    <xf borderId="0" fillId="0" fontId="39" numFmtId="2" xfId="0" applyFont="1" applyNumberFormat="1"/>
    <xf borderId="0" fillId="0" fontId="39" numFmtId="49" xfId="0" applyAlignment="1" applyFont="1" applyNumberFormat="1">
      <alignment horizontal="center"/>
    </xf>
    <xf borderId="14" fillId="28" fontId="39" numFmtId="0" xfId="0" applyAlignment="1" applyBorder="1" applyFill="1" applyFont="1">
      <alignment horizontal="center"/>
    </xf>
    <xf borderId="14" fillId="17" fontId="39" numFmtId="164" xfId="0" applyAlignment="1" applyBorder="1" applyFont="1" applyNumberFormat="1">
      <alignment horizontal="center"/>
    </xf>
    <xf borderId="14" fillId="0" fontId="39" numFmtId="164" xfId="0" applyAlignment="1" applyBorder="1" applyFont="1" applyNumberFormat="1">
      <alignment horizontal="center"/>
    </xf>
    <xf borderId="0" fillId="0" fontId="40" numFmtId="0" xfId="0" applyFont="1"/>
    <xf borderId="10" fillId="27" fontId="35" numFmtId="0" xfId="0" applyBorder="1" applyFont="1"/>
    <xf borderId="14" fillId="11" fontId="39" numFmtId="164" xfId="0" applyAlignment="1" applyBorder="1" applyFont="1" applyNumberFormat="1">
      <alignment horizontal="center"/>
    </xf>
    <xf borderId="14" fillId="29" fontId="39" numFmtId="0" xfId="0" applyAlignment="1" applyBorder="1" applyFill="1" applyFont="1">
      <alignment horizontal="center"/>
    </xf>
    <xf borderId="14" fillId="10" fontId="39" numFmtId="164" xfId="0" applyAlignment="1" applyBorder="1" applyFont="1" applyNumberFormat="1">
      <alignment horizontal="center"/>
    </xf>
    <xf borderId="14" fillId="9" fontId="39" numFmtId="0" xfId="0" applyAlignment="1" applyBorder="1" applyFont="1">
      <alignment horizontal="center"/>
    </xf>
    <xf borderId="14" fillId="17" fontId="41" numFmtId="164" xfId="0" applyAlignment="1" applyBorder="1" applyFont="1" applyNumberFormat="1">
      <alignment horizontal="center" shrinkToFit="0" vertical="center" wrapText="1"/>
    </xf>
    <xf borderId="14" fillId="30" fontId="41" numFmtId="0" xfId="0" applyAlignment="1" applyBorder="1" applyFill="1" applyFont="1">
      <alignment horizontal="center" shrinkToFit="0" vertical="center" wrapText="1"/>
    </xf>
    <xf borderId="14" fillId="28" fontId="41" numFmtId="0" xfId="0" applyAlignment="1" applyBorder="1" applyFont="1">
      <alignment horizontal="center" shrinkToFit="0" vertical="center" wrapText="1"/>
    </xf>
    <xf borderId="14" fillId="0" fontId="41" numFmtId="164" xfId="0" applyAlignment="1" applyBorder="1" applyFont="1" applyNumberFormat="1">
      <alignment horizontal="center" shrinkToFit="0" vertical="center" wrapText="1"/>
    </xf>
    <xf borderId="14" fillId="30" fontId="39" numFmtId="0" xfId="0" applyAlignment="1" applyBorder="1" applyFont="1">
      <alignment horizontal="center"/>
    </xf>
    <xf borderId="14" fillId="31" fontId="39" numFmtId="0" xfId="0" applyAlignment="1" applyBorder="1" applyFill="1" applyFont="1">
      <alignment horizontal="center"/>
    </xf>
    <xf borderId="14" fillId="0" fontId="39" numFmtId="0" xfId="0" applyAlignment="1" applyBorder="1" applyFont="1">
      <alignment horizontal="center"/>
    </xf>
    <xf borderId="14" fillId="17" fontId="39" numFmtId="0" xfId="0" applyAlignment="1" applyBorder="1" applyFont="1">
      <alignment horizontal="center"/>
    </xf>
    <xf borderId="14" fillId="0" fontId="39" numFmtId="2" xfId="0" applyAlignment="1" applyBorder="1" applyFont="1" applyNumberFormat="1">
      <alignment horizontal="center"/>
    </xf>
    <xf borderId="0" fillId="0" fontId="38" numFmtId="0" xfId="0" applyAlignment="1" applyFont="1">
      <alignment horizontal="right"/>
    </xf>
    <xf borderId="5" fillId="32" fontId="35" numFmtId="0" xfId="0" applyBorder="1" applyFill="1" applyFont="1"/>
    <xf borderId="0" fillId="0" fontId="35" numFmtId="0" xfId="0" applyAlignment="1" applyFont="1">
      <alignment horizontal="center" shrinkToFit="0" vertical="center" wrapText="1"/>
    </xf>
    <xf borderId="0" fillId="0" fontId="39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4 Tuple Values 0 Out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C65:CK98" displayName="Table_1" name="Table_1" id="1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4 Tuple Values 0 Ou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angotiger.net/re24.html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2" width="46.88"/>
    <col customWidth="1" min="3" max="3" width="31.88"/>
    <col customWidth="1" min="4" max="4" width="28.88"/>
    <col customWidth="1" min="5" max="5" width="24.0"/>
    <col customWidth="1" min="6" max="16" width="8.88"/>
    <col customWidth="1" min="17" max="17" width="12.13"/>
    <col customWidth="1" min="18" max="18" width="15.38"/>
    <col customWidth="1" min="19" max="19" width="8.88"/>
    <col customWidth="1" min="20" max="20" width="10.63"/>
    <col customWidth="1" min="21" max="25" width="8.88"/>
    <col customWidth="1" min="26" max="27" width="12.13"/>
    <col customWidth="1" min="28" max="57" width="8.88"/>
    <col customWidth="1" min="58" max="58" width="14.5"/>
    <col customWidth="1" min="59" max="89" width="8.88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3"/>
    </row>
    <row r="2" ht="15.75" customHeight="1">
      <c r="A2" s="2"/>
      <c r="B2" s="2"/>
      <c r="C2" s="2"/>
      <c r="D2" s="2"/>
      <c r="E2" s="2"/>
      <c r="F2" s="2"/>
      <c r="G2" s="2"/>
      <c r="H2" s="4"/>
      <c r="I2" s="2"/>
      <c r="J2" s="2"/>
      <c r="K2" s="4"/>
      <c r="L2" s="4"/>
      <c r="M2" s="4"/>
      <c r="N2" s="4"/>
      <c r="O2" s="2"/>
      <c r="P2" s="2"/>
      <c r="Q2" s="2"/>
      <c r="R2" s="4"/>
      <c r="S2" s="2"/>
      <c r="T2" s="2"/>
      <c r="U2" s="2"/>
      <c r="V2" s="2"/>
      <c r="W2" s="2"/>
      <c r="X2" s="2"/>
      <c r="Y2" s="2"/>
      <c r="Z2" s="2"/>
      <c r="AA2" s="4"/>
      <c r="AB2" s="2"/>
      <c r="AC2" s="2"/>
      <c r="AD2" s="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3"/>
    </row>
    <row r="3" ht="19.5" customHeight="1">
      <c r="A3" s="2"/>
      <c r="B3" s="2"/>
      <c r="C3" s="5" t="s">
        <v>0</v>
      </c>
      <c r="D3" s="6" t="s">
        <v>1</v>
      </c>
      <c r="E3" s="7" t="s">
        <v>2</v>
      </c>
      <c r="F3" s="7" t="s">
        <v>3</v>
      </c>
      <c r="G3" s="8" t="s">
        <v>4</v>
      </c>
      <c r="H3" s="9" t="s">
        <v>5</v>
      </c>
      <c r="I3" s="10" t="s">
        <v>6</v>
      </c>
      <c r="J3" s="8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10" t="s">
        <v>12</v>
      </c>
      <c r="P3" s="11" t="s">
        <v>13</v>
      </c>
      <c r="Q3" s="8" t="s">
        <v>14</v>
      </c>
      <c r="R3" s="9" t="s">
        <v>15</v>
      </c>
      <c r="S3" s="10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8" t="s">
        <v>23</v>
      </c>
      <c r="AA3" s="9" t="s">
        <v>24</v>
      </c>
      <c r="AB3" s="10" t="s">
        <v>25</v>
      </c>
      <c r="AC3" s="8" t="s">
        <v>26</v>
      </c>
      <c r="AD3" s="9" t="s">
        <v>27</v>
      </c>
      <c r="AE3" s="1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3"/>
    </row>
    <row r="4" ht="19.5" customHeight="1">
      <c r="A4" s="2"/>
      <c r="B4" s="13"/>
      <c r="C4" s="14">
        <f>(P4/SUM(K4,R4,AA4,AD4)) </f>
        <v>0.06206896552</v>
      </c>
      <c r="D4" s="15" t="s">
        <v>28</v>
      </c>
      <c r="E4" s="16" t="str">
        <f>VLOOKUP($D4,$E$163:$AD$215,1,FALSE)</f>
        <v>Bryce Harper*</v>
      </c>
      <c r="F4" s="17">
        <f>VLOOKUP($D4,$E$163:$AD$215,2,FALSE)</f>
        <v>29</v>
      </c>
      <c r="G4" s="17">
        <f>VLOOKUP($D4,$E$163:$AD$215,3,FALSE)</f>
        <v>95</v>
      </c>
      <c r="H4" s="18">
        <f>VLOOKUP($D4,$E$163:$AD$215,4,FALSE)</f>
        <v>370</v>
      </c>
      <c r="I4" s="17">
        <f>VLOOKUP($D4,$E$163:$AD$215,5,FALSE)</f>
        <v>319</v>
      </c>
      <c r="J4" s="17">
        <f>VLOOKUP($D4,$E$163:$AD$215,6,FALSE)</f>
        <v>55</v>
      </c>
      <c r="K4" s="18">
        <f>VLOOKUP($D4,$E$163:$AD$215,7,FALSE)</f>
        <v>96</v>
      </c>
      <c r="L4" s="18">
        <f>VLOOKUP($D4,$E$163:$AD$215,8,FALSE)</f>
        <v>18</v>
      </c>
      <c r="M4" s="18">
        <f>VLOOKUP($D4,$E$163:$AD$215,9,FALSE)</f>
        <v>1</v>
      </c>
      <c r="N4" s="18">
        <f>VLOOKUP($D4,$E$163:$AD$215,10,FALSE)</f>
        <v>5</v>
      </c>
      <c r="O4" s="17">
        <f>VLOOKUP($D4,$E$163:$AD$215,11,FALSE)</f>
        <v>33</v>
      </c>
      <c r="P4" s="17">
        <f>VLOOKUP($D4,$E$163:$AD$215,12,FALSE)</f>
        <v>9</v>
      </c>
      <c r="Q4" s="17">
        <f>VLOOKUP($D4,$E$163:$AD$215,13,FALSE)</f>
        <v>1</v>
      </c>
      <c r="R4" s="18">
        <f>VLOOKUP($D4,$E$163:$AD$215,14,FALSE)</f>
        <v>38</v>
      </c>
      <c r="S4" s="17">
        <f>VLOOKUP($D4,$E$163:$AD$215,15,FALSE)</f>
        <v>64</v>
      </c>
      <c r="T4" s="17">
        <f>VLOOKUP($D4,$E$163:$AD$215,16,FALSE)</f>
        <v>0.301</v>
      </c>
      <c r="U4" s="17">
        <f>VLOOKUP($D4,$E$163:$AD$215,17,FALSE)</f>
        <v>0.394</v>
      </c>
      <c r="V4" s="17">
        <f>VLOOKUP($D4,$E$163:$AD$215,18,FALSE)</f>
        <v>0.411</v>
      </c>
      <c r="W4" s="17">
        <f>VLOOKUP($D4,$E$163:$AD$215,19,FALSE)</f>
        <v>0.805</v>
      </c>
      <c r="X4" s="17">
        <f>VLOOKUP($D4,$E$163:$AD$215,20,FALSE)</f>
        <v>114</v>
      </c>
      <c r="Y4" s="17">
        <f>VLOOKUP($D4,$E$163:$AD$215,21,FALSE)</f>
        <v>131</v>
      </c>
      <c r="Z4" s="17">
        <f>VLOOKUP($D4,$E$163:$AD$215,22,FALSE)</f>
        <v>2</v>
      </c>
      <c r="AA4" s="18">
        <f>VLOOKUP($D4,$E$163:$AD$215,23,FALSE)</f>
        <v>11</v>
      </c>
      <c r="AB4" s="17">
        <f>VLOOKUP($D4,$E$163:$AD$215,24,FALSE)</f>
        <v>2</v>
      </c>
      <c r="AC4" s="17">
        <f>VLOOKUP($D4,$E$163:$AD$215,25,FALSE)</f>
        <v>0</v>
      </c>
      <c r="AD4" s="18">
        <f>VLOOKUP($D4,$E$163:$AD$215,26,FALSE)</f>
        <v>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3"/>
    </row>
    <row r="5" ht="16.5" customHeight="1">
      <c r="A5" s="2"/>
      <c r="B5" s="19" t="s">
        <v>29</v>
      </c>
      <c r="C5" s="20">
        <v>0.25</v>
      </c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 t="s">
        <v>29</v>
      </c>
      <c r="AA5" s="24">
        <f t="shared" ref="AA5:AA8" si="1">$F$6*C5</f>
        <v>0.152027027</v>
      </c>
      <c r="AB5" s="22"/>
      <c r="AC5" s="2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3"/>
    </row>
    <row r="6" ht="18.75" customHeight="1">
      <c r="A6" s="2"/>
      <c r="B6" s="19" t="s">
        <v>30</v>
      </c>
      <c r="C6" s="25">
        <v>0.25</v>
      </c>
      <c r="D6" s="26"/>
      <c r="E6" s="23" t="s">
        <v>31</v>
      </c>
      <c r="F6" s="24">
        <f>(H4-K4-R4-AA4-AD4)/H4</f>
        <v>0.6081081081</v>
      </c>
      <c r="G6" s="22"/>
      <c r="H6" s="27" t="s">
        <v>32</v>
      </c>
      <c r="I6" s="28">
        <f>(K4-L4-M4-N4)/H4</f>
        <v>0.1945945946</v>
      </c>
      <c r="J6" s="22"/>
      <c r="K6" s="23" t="s">
        <v>33</v>
      </c>
      <c r="L6" s="24">
        <f>L4/H4</f>
        <v>0.04864864865</v>
      </c>
      <c r="M6" s="22"/>
      <c r="N6" s="23" t="s">
        <v>34</v>
      </c>
      <c r="O6" s="24">
        <f>M4/H4</f>
        <v>0.002702702703</v>
      </c>
      <c r="P6" s="22"/>
      <c r="Q6" s="23" t="s">
        <v>35</v>
      </c>
      <c r="R6" s="24">
        <f>N4/H4</f>
        <v>0.01351351351</v>
      </c>
      <c r="S6" s="22"/>
      <c r="T6" s="23" t="s">
        <v>36</v>
      </c>
      <c r="U6" s="24">
        <f>(R4+AA4+AD4)/H4</f>
        <v>0.1324324324</v>
      </c>
      <c r="V6" s="22"/>
      <c r="W6" s="23" t="s">
        <v>37</v>
      </c>
      <c r="X6" s="24">
        <f>U6+I8</f>
        <v>0.3149487418</v>
      </c>
      <c r="Y6" s="22"/>
      <c r="Z6" s="23" t="s">
        <v>30</v>
      </c>
      <c r="AA6" s="24">
        <f t="shared" si="1"/>
        <v>0.152027027</v>
      </c>
      <c r="AB6" s="22"/>
      <c r="AC6" s="22"/>
      <c r="AD6" s="28">
        <f>SUM(F6,I6,L6,O6,R6,U6)</f>
        <v>1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3"/>
    </row>
    <row r="7" ht="15.75" customHeight="1">
      <c r="A7" s="2"/>
      <c r="B7" s="29" t="s">
        <v>38</v>
      </c>
      <c r="C7" s="25">
        <v>0.25</v>
      </c>
      <c r="D7" s="30"/>
      <c r="E7" s="27" t="s">
        <v>39</v>
      </c>
      <c r="F7" s="28"/>
      <c r="G7" s="28"/>
      <c r="H7" s="27" t="s">
        <v>40</v>
      </c>
      <c r="I7" s="28">
        <f>I6*C4</f>
        <v>0.01207828518</v>
      </c>
      <c r="J7" s="28"/>
      <c r="K7" s="27" t="s">
        <v>41</v>
      </c>
      <c r="L7" s="28">
        <f>L6*C4</f>
        <v>0.003019571295</v>
      </c>
      <c r="M7" s="2"/>
      <c r="N7" s="2"/>
      <c r="O7" s="2"/>
      <c r="P7" s="2"/>
      <c r="Q7" s="2"/>
      <c r="R7" s="2"/>
      <c r="S7" s="2"/>
      <c r="T7" s="2"/>
      <c r="U7" s="2"/>
      <c r="V7" s="2"/>
      <c r="W7" s="27" t="s">
        <v>42</v>
      </c>
      <c r="X7" s="28">
        <f>U6+I6</f>
        <v>0.327027027</v>
      </c>
      <c r="Y7" s="2"/>
      <c r="Z7" s="27" t="s">
        <v>38</v>
      </c>
      <c r="AA7" s="24">
        <f t="shared" si="1"/>
        <v>0.152027027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3"/>
    </row>
    <row r="8" ht="15.75" customHeight="1">
      <c r="A8" s="2"/>
      <c r="B8" s="29" t="s">
        <v>43</v>
      </c>
      <c r="C8" s="25">
        <v>0.25</v>
      </c>
      <c r="D8" s="30"/>
      <c r="E8" s="27" t="s">
        <v>44</v>
      </c>
      <c r="F8" s="28"/>
      <c r="G8" s="28"/>
      <c r="H8" s="27" t="s">
        <v>45</v>
      </c>
      <c r="I8" s="28">
        <f>I6*(1-C4)</f>
        <v>0.1825163094</v>
      </c>
      <c r="J8" s="28"/>
      <c r="K8" s="27" t="s">
        <v>46</v>
      </c>
      <c r="L8" s="28">
        <f>L6*(1-C4)</f>
        <v>0.04562907735</v>
      </c>
      <c r="M8" s="2"/>
      <c r="N8" s="2"/>
      <c r="O8" s="2"/>
      <c r="P8" s="2"/>
      <c r="Q8" s="2"/>
      <c r="R8" s="2"/>
      <c r="S8" s="2"/>
      <c r="T8" s="31"/>
      <c r="U8" s="28"/>
      <c r="V8" s="2"/>
      <c r="W8" s="2"/>
      <c r="X8" s="2"/>
      <c r="Y8" s="2"/>
      <c r="Z8" s="27" t="s">
        <v>43</v>
      </c>
      <c r="AA8" s="24">
        <f t="shared" si="1"/>
        <v>0.152027027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3"/>
    </row>
    <row r="9" ht="15.75" customHeight="1">
      <c r="A9" s="2"/>
      <c r="B9" s="2"/>
      <c r="C9" s="32"/>
      <c r="D9" s="2"/>
      <c r="E9" s="2"/>
      <c r="F9" s="2"/>
      <c r="G9" s="2"/>
      <c r="H9" s="4"/>
      <c r="I9" s="2"/>
      <c r="J9" s="2"/>
      <c r="K9" s="4"/>
      <c r="L9" s="4"/>
      <c r="M9" s="4"/>
      <c r="N9" s="4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2"/>
      <c r="AA9" s="4"/>
      <c r="AB9" s="2"/>
      <c r="AC9" s="2"/>
      <c r="AD9" s="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3"/>
    </row>
    <row r="10" ht="19.5" customHeight="1">
      <c r="A10" s="2"/>
      <c r="B10" s="2"/>
      <c r="C10" s="5" t="s">
        <v>0</v>
      </c>
      <c r="D10" s="6" t="s">
        <v>47</v>
      </c>
      <c r="E10" s="7" t="s">
        <v>2</v>
      </c>
      <c r="F10" s="7" t="s">
        <v>3</v>
      </c>
      <c r="G10" s="8" t="s">
        <v>4</v>
      </c>
      <c r="H10" s="9" t="s">
        <v>5</v>
      </c>
      <c r="I10" s="10" t="s">
        <v>6</v>
      </c>
      <c r="J10" s="8" t="s">
        <v>7</v>
      </c>
      <c r="K10" s="9" t="s">
        <v>8</v>
      </c>
      <c r="L10" s="9" t="s">
        <v>9</v>
      </c>
      <c r="M10" s="9" t="s">
        <v>10</v>
      </c>
      <c r="N10" s="9" t="s">
        <v>11</v>
      </c>
      <c r="O10" s="10" t="s">
        <v>12</v>
      </c>
      <c r="P10" s="7" t="s">
        <v>13</v>
      </c>
      <c r="Q10" s="8" t="s">
        <v>14</v>
      </c>
      <c r="R10" s="9" t="s">
        <v>15</v>
      </c>
      <c r="S10" s="10" t="s">
        <v>16</v>
      </c>
      <c r="T10" s="7" t="s">
        <v>17</v>
      </c>
      <c r="U10" s="7" t="s">
        <v>18</v>
      </c>
      <c r="V10" s="7" t="s">
        <v>19</v>
      </c>
      <c r="W10" s="7" t="s">
        <v>20</v>
      </c>
      <c r="X10" s="7" t="s">
        <v>21</v>
      </c>
      <c r="Y10" s="7" t="s">
        <v>22</v>
      </c>
      <c r="Z10" s="8" t="s">
        <v>23</v>
      </c>
      <c r="AA10" s="9" t="s">
        <v>24</v>
      </c>
      <c r="AB10" s="10" t="s">
        <v>25</v>
      </c>
      <c r="AC10" s="8" t="s">
        <v>26</v>
      </c>
      <c r="AD10" s="9" t="s">
        <v>27</v>
      </c>
      <c r="AE10" s="1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3"/>
    </row>
    <row r="11" ht="19.5" customHeight="1">
      <c r="A11" s="2"/>
      <c r="B11" s="13"/>
      <c r="C11" s="33">
        <f>(P11/SUM(K11,R11,AA11,AD11)) </f>
        <v>0.008771929825</v>
      </c>
      <c r="D11" s="15" t="s">
        <v>48</v>
      </c>
      <c r="E11" s="16" t="str">
        <f>VLOOKUP($D11,$E$163:$AD$215,1,FALSE)</f>
        <v>Trea Turner</v>
      </c>
      <c r="F11" s="17">
        <f>VLOOKUP($D11,$E$163:$AD$215,2,FALSE)</f>
        <v>28</v>
      </c>
      <c r="G11" s="17">
        <f>VLOOKUP($D11,$E$163:$AD$215,3,FALSE)</f>
        <v>136</v>
      </c>
      <c r="H11" s="18">
        <f>VLOOKUP($D11,$E$163:$AD$215,4,FALSE)</f>
        <v>597</v>
      </c>
      <c r="I11" s="17">
        <f>VLOOKUP($D11,$E$163:$AD$215,5,FALSE)</f>
        <v>529</v>
      </c>
      <c r="J11" s="17">
        <f>VLOOKUP($D11,$E$163:$AD$215,6,FALSE)</f>
        <v>88</v>
      </c>
      <c r="K11" s="18">
        <f>VLOOKUP($D11,$E$163:$AD$215,7,FALSE)</f>
        <v>163</v>
      </c>
      <c r="L11" s="18">
        <f>VLOOKUP($D11,$E$163:$AD$215,8,FALSE)</f>
        <v>44</v>
      </c>
      <c r="M11" s="18">
        <f>VLOOKUP($D11,$E$163:$AD$215,9,FALSE)</f>
        <v>2</v>
      </c>
      <c r="N11" s="18">
        <f>VLOOKUP($D11,$E$163:$AD$215,10,FALSE)</f>
        <v>24</v>
      </c>
      <c r="O11" s="17">
        <f>VLOOKUP($D11,$E$163:$AD$215,11,FALSE)</f>
        <v>92</v>
      </c>
      <c r="P11" s="17">
        <f>VLOOKUP($D11,$E$163:$AD$215,12,FALSE)</f>
        <v>2</v>
      </c>
      <c r="Q11" s="17">
        <f>VLOOKUP($D11,$E$163:$AD$215,13,FALSE)</f>
        <v>1</v>
      </c>
      <c r="R11" s="18">
        <f>VLOOKUP($D11,$E$163:$AD$215,14,FALSE)</f>
        <v>55</v>
      </c>
      <c r="S11" s="17">
        <f>VLOOKUP($D11,$E$163:$AD$215,15,FALSE)</f>
        <v>82</v>
      </c>
      <c r="T11" s="17">
        <f>VLOOKUP($D11,$E$163:$AD$215,16,FALSE)</f>
        <v>0.308</v>
      </c>
      <c r="U11" s="17">
        <f>VLOOKUP($D11,$E$163:$AD$215,17,FALSE)</f>
        <v>0.374</v>
      </c>
      <c r="V11" s="17">
        <f>VLOOKUP($D11,$E$163:$AD$215,18,FALSE)</f>
        <v>0.535</v>
      </c>
      <c r="W11" s="17">
        <f>VLOOKUP($D11,$E$163:$AD$215,19,FALSE)</f>
        <v>0.909</v>
      </c>
      <c r="X11" s="17">
        <f>VLOOKUP($D11,$E$163:$AD$215,20,FALSE)</f>
        <v>137</v>
      </c>
      <c r="Y11" s="17">
        <f>VLOOKUP($D11,$E$163:$AD$215,21,FALSE)</f>
        <v>283</v>
      </c>
      <c r="Z11" s="17">
        <f>VLOOKUP($D11,$E$163:$AD$215,22,FALSE)</f>
        <v>5</v>
      </c>
      <c r="AA11" s="18">
        <f>VLOOKUP($D11,$E$163:$AD$215,23,FALSE)</f>
        <v>5</v>
      </c>
      <c r="AB11" s="17">
        <f>VLOOKUP($D11,$E$163:$AD$215,24,FALSE)</f>
        <v>0</v>
      </c>
      <c r="AC11" s="17">
        <f>VLOOKUP($D11,$E$163:$AD$215,25,FALSE)</f>
        <v>8</v>
      </c>
      <c r="AD11" s="18">
        <f>VLOOKUP($D11,$E$163:$AD$215,26,FALSE)</f>
        <v>5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3"/>
    </row>
    <row r="12" ht="16.5" customHeight="1">
      <c r="A12" s="2"/>
      <c r="B12" s="19" t="s">
        <v>29</v>
      </c>
      <c r="C12" s="25">
        <v>0.25</v>
      </c>
      <c r="D12" s="3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3" t="s">
        <v>29</v>
      </c>
      <c r="AA12" s="24">
        <f t="shared" ref="AA12:AA15" si="2">$F$13*C12</f>
        <v>0.1545226131</v>
      </c>
      <c r="AB12" s="22"/>
      <c r="AC12" s="2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3"/>
    </row>
    <row r="13" ht="20.25" customHeight="1">
      <c r="A13" s="2"/>
      <c r="B13" s="19" t="s">
        <v>30</v>
      </c>
      <c r="C13" s="25">
        <v>0.25</v>
      </c>
      <c r="D13" s="26"/>
      <c r="E13" s="23" t="s">
        <v>31</v>
      </c>
      <c r="F13" s="24">
        <f>(H11-K11-R11-AA11-AD11)/H11</f>
        <v>0.6180904523</v>
      </c>
      <c r="G13" s="22"/>
      <c r="H13" s="27" t="s">
        <v>32</v>
      </c>
      <c r="I13" s="28">
        <f>(K11-L11-M11-N11)/H11</f>
        <v>0.1557788945</v>
      </c>
      <c r="J13" s="22"/>
      <c r="K13" s="23" t="s">
        <v>33</v>
      </c>
      <c r="L13" s="24">
        <f>L11/H11</f>
        <v>0.07370184255</v>
      </c>
      <c r="M13" s="22"/>
      <c r="N13" s="23" t="s">
        <v>34</v>
      </c>
      <c r="O13" s="24">
        <f>M11/H11</f>
        <v>0.003350083752</v>
      </c>
      <c r="P13" s="22"/>
      <c r="Q13" s="23" t="s">
        <v>35</v>
      </c>
      <c r="R13" s="24">
        <f>N11/H11</f>
        <v>0.04020100503</v>
      </c>
      <c r="S13" s="22"/>
      <c r="T13" s="23" t="s">
        <v>36</v>
      </c>
      <c r="U13" s="24">
        <f>(R11+AA11+AD11)/H11</f>
        <v>0.1088777219</v>
      </c>
      <c r="V13" s="22"/>
      <c r="W13" s="23" t="s">
        <v>37</v>
      </c>
      <c r="X13" s="24">
        <f>U13+I15</f>
        <v>0.2549875816</v>
      </c>
      <c r="Y13" s="22"/>
      <c r="Z13" s="23" t="s">
        <v>30</v>
      </c>
      <c r="AA13" s="24">
        <f t="shared" si="2"/>
        <v>0.1545226131</v>
      </c>
      <c r="AB13" s="22"/>
      <c r="AC13" s="22"/>
      <c r="AD13" s="28">
        <f>SUM(F13,I13,L13,O13,R13,U13)</f>
        <v>1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3"/>
    </row>
    <row r="14" ht="15.75" customHeight="1">
      <c r="A14" s="2"/>
      <c r="B14" s="29" t="s">
        <v>38</v>
      </c>
      <c r="C14" s="25">
        <v>0.25</v>
      </c>
      <c r="D14" s="30"/>
      <c r="E14" s="27" t="s">
        <v>49</v>
      </c>
      <c r="F14" s="28">
        <f>F13*C4</f>
        <v>0.03836423497</v>
      </c>
      <c r="G14" s="28"/>
      <c r="H14" s="27" t="s">
        <v>50</v>
      </c>
      <c r="I14" s="28">
        <f>I13*C4</f>
        <v>0.009669034829</v>
      </c>
      <c r="J14" s="28"/>
      <c r="K14" s="27" t="s">
        <v>51</v>
      </c>
      <c r="L14" s="28">
        <f>L13*C4</f>
        <v>0.004574597124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7" t="s">
        <v>42</v>
      </c>
      <c r="X14" s="28">
        <f>U13+I13</f>
        <v>0.2646566164</v>
      </c>
      <c r="Y14" s="2"/>
      <c r="Z14" s="27" t="s">
        <v>38</v>
      </c>
      <c r="AA14" s="24">
        <f t="shared" si="2"/>
        <v>0.1545226131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3"/>
    </row>
    <row r="15" ht="15.75" customHeight="1">
      <c r="A15" s="2"/>
      <c r="B15" s="29" t="s">
        <v>43</v>
      </c>
      <c r="C15" s="25">
        <v>0.25</v>
      </c>
      <c r="D15" s="30"/>
      <c r="E15" s="27" t="s">
        <v>52</v>
      </c>
      <c r="F15" s="28">
        <f>F13*(1-C4)</f>
        <v>0.5797262173</v>
      </c>
      <c r="G15" s="28"/>
      <c r="H15" s="27" t="s">
        <v>53</v>
      </c>
      <c r="I15" s="28">
        <f>I13*(1-C4)</f>
        <v>0.1461098596</v>
      </c>
      <c r="J15" s="28"/>
      <c r="K15" s="27" t="s">
        <v>54</v>
      </c>
      <c r="L15" s="28">
        <f>L13*(1-C4)</f>
        <v>0.06912724542</v>
      </c>
      <c r="M15" s="2"/>
      <c r="N15" s="2"/>
      <c r="O15" s="2"/>
      <c r="P15" s="2"/>
      <c r="Q15" s="2"/>
      <c r="R15" s="2"/>
      <c r="S15" s="2"/>
      <c r="T15" s="31"/>
      <c r="U15" s="28"/>
      <c r="V15" s="2"/>
      <c r="W15" s="2"/>
      <c r="X15" s="2"/>
      <c r="Y15" s="2"/>
      <c r="Z15" s="27" t="s">
        <v>43</v>
      </c>
      <c r="AA15" s="24">
        <f t="shared" si="2"/>
        <v>0.1545226131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3"/>
    </row>
    <row r="16" ht="15.75" customHeight="1">
      <c r="A16" s="2"/>
      <c r="B16" s="2"/>
      <c r="C16" s="35"/>
      <c r="D16" s="2"/>
      <c r="E16" s="2"/>
      <c r="F16" s="2"/>
      <c r="G16" s="2"/>
      <c r="H16" s="4"/>
      <c r="I16" s="2"/>
      <c r="J16" s="2"/>
      <c r="K16" s="4"/>
      <c r="L16" s="4"/>
      <c r="M16" s="4"/>
      <c r="N16" s="4"/>
      <c r="O16" s="2"/>
      <c r="P16" s="2"/>
      <c r="Q16" s="2"/>
      <c r="R16" s="4"/>
      <c r="S16" s="2"/>
      <c r="T16" s="2"/>
      <c r="U16" s="2"/>
      <c r="V16" s="2"/>
      <c r="W16" s="2"/>
      <c r="X16" s="2"/>
      <c r="Y16" s="2"/>
      <c r="Z16" s="2"/>
      <c r="AA16" s="4"/>
      <c r="AB16" s="2"/>
      <c r="AC16" s="2"/>
      <c r="AD16" s="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3"/>
    </row>
    <row r="17" ht="19.5" customHeight="1">
      <c r="A17" s="2"/>
      <c r="B17" s="2"/>
      <c r="C17" s="5" t="s">
        <v>0</v>
      </c>
      <c r="D17" s="6" t="s">
        <v>55</v>
      </c>
      <c r="E17" s="7" t="s">
        <v>2</v>
      </c>
      <c r="F17" s="7" t="s">
        <v>3</v>
      </c>
      <c r="G17" s="8" t="s">
        <v>4</v>
      </c>
      <c r="H17" s="9" t="s">
        <v>5</v>
      </c>
      <c r="I17" s="10" t="s">
        <v>6</v>
      </c>
      <c r="J17" s="8" t="s">
        <v>7</v>
      </c>
      <c r="K17" s="9" t="s">
        <v>8</v>
      </c>
      <c r="L17" s="9" t="s">
        <v>9</v>
      </c>
      <c r="M17" s="9" t="s">
        <v>10</v>
      </c>
      <c r="N17" s="9" t="s">
        <v>11</v>
      </c>
      <c r="O17" s="10" t="s">
        <v>12</v>
      </c>
      <c r="P17" s="7" t="s">
        <v>13</v>
      </c>
      <c r="Q17" s="8" t="s">
        <v>14</v>
      </c>
      <c r="R17" s="9" t="s">
        <v>15</v>
      </c>
      <c r="S17" s="10" t="s">
        <v>16</v>
      </c>
      <c r="T17" s="7" t="s">
        <v>17</v>
      </c>
      <c r="U17" s="7" t="s">
        <v>18</v>
      </c>
      <c r="V17" s="7" t="s">
        <v>19</v>
      </c>
      <c r="W17" s="7" t="s">
        <v>20</v>
      </c>
      <c r="X17" s="7" t="s">
        <v>21</v>
      </c>
      <c r="Y17" s="7" t="s">
        <v>22</v>
      </c>
      <c r="Z17" s="8" t="s">
        <v>23</v>
      </c>
      <c r="AA17" s="9" t="s">
        <v>24</v>
      </c>
      <c r="AB17" s="10" t="s">
        <v>25</v>
      </c>
      <c r="AC17" s="8" t="s">
        <v>26</v>
      </c>
      <c r="AD17" s="9" t="s">
        <v>27</v>
      </c>
      <c r="AE17" s="1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3"/>
    </row>
    <row r="18" ht="19.5" customHeight="1">
      <c r="A18" s="2"/>
      <c r="B18" s="13"/>
      <c r="C18" s="33">
        <v>0.2</v>
      </c>
      <c r="D18" s="15" t="s">
        <v>56</v>
      </c>
      <c r="E18" s="16" t="str">
        <f>VLOOKUP($D18,$E$163:$AD$215,1,FALSE)</f>
        <v>Juan Soto*</v>
      </c>
      <c r="F18" s="17">
        <f>VLOOKUP($D18,$E$163:$AD$215,2,FALSE)</f>
        <v>27</v>
      </c>
      <c r="G18" s="17">
        <f>VLOOKUP($D18,$E$163:$AD$215,3,FALSE)</f>
        <v>134</v>
      </c>
      <c r="H18" s="18">
        <f>VLOOKUP($D18,$E$163:$AD$215,4,FALSE)</f>
        <v>385</v>
      </c>
      <c r="I18" s="17">
        <f>VLOOKUP($D18,$E$163:$AD$215,5,FALSE)</f>
        <v>353</v>
      </c>
      <c r="J18" s="17">
        <f>VLOOKUP($D18,$E$163:$AD$215,6,FALSE)</f>
        <v>46</v>
      </c>
      <c r="K18" s="18">
        <f>VLOOKUP($D18,$E$163:$AD$215,7,FALSE)</f>
        <v>80</v>
      </c>
      <c r="L18" s="18">
        <f>VLOOKUP($D18,$E$163:$AD$215,8,FALSE)</f>
        <v>22</v>
      </c>
      <c r="M18" s="18">
        <f>VLOOKUP($D18,$E$163:$AD$215,9,FALSE)</f>
        <v>3</v>
      </c>
      <c r="N18" s="18">
        <f>VLOOKUP($D18,$E$163:$AD$215,10,FALSE)</f>
        <v>6</v>
      </c>
      <c r="O18" s="17">
        <f>VLOOKUP($D18,$E$163:$AD$215,11,FALSE)</f>
        <v>28</v>
      </c>
      <c r="P18" s="17">
        <f>VLOOKUP($D18,$E$163:$AD$215,12,FALSE)</f>
        <v>24</v>
      </c>
      <c r="Q18" s="17">
        <f>VLOOKUP($D18,$E$163:$AD$215,13,FALSE)</f>
        <v>6</v>
      </c>
      <c r="R18" s="18">
        <f>VLOOKUP($D18,$E$163:$AD$215,14,FALSE)</f>
        <v>29</v>
      </c>
      <c r="S18" s="17">
        <f>VLOOKUP($D18,$E$163:$AD$215,15,FALSE)</f>
        <v>116</v>
      </c>
      <c r="T18" s="17">
        <f>VLOOKUP($D18,$E$163:$AD$215,16,FALSE)</f>
        <v>0.227</v>
      </c>
      <c r="U18" s="17">
        <f>VLOOKUP($D18,$E$163:$AD$215,17,FALSE)</f>
        <v>0.287</v>
      </c>
      <c r="V18" s="17">
        <f>VLOOKUP($D18,$E$163:$AD$215,18,FALSE)</f>
        <v>0.357</v>
      </c>
      <c r="W18" s="17">
        <f>VLOOKUP($D18,$E$163:$AD$215,19,FALSE)</f>
        <v>0.644</v>
      </c>
      <c r="X18" s="17">
        <f>VLOOKUP($D18,$E$163:$AD$215,20,FALSE)</f>
        <v>69</v>
      </c>
      <c r="Y18" s="17">
        <f>VLOOKUP($D18,$E$163:$AD$215,21,FALSE)</f>
        <v>126</v>
      </c>
      <c r="Z18" s="17">
        <f>VLOOKUP($D18,$E$163:$AD$215,22,FALSE)</f>
        <v>9</v>
      </c>
      <c r="AA18" s="18">
        <f>VLOOKUP($D18,$E$163:$AD$215,23,FALSE)</f>
        <v>1</v>
      </c>
      <c r="AB18" s="17">
        <f>VLOOKUP($D18,$E$163:$AD$215,24,FALSE)</f>
        <v>2</v>
      </c>
      <c r="AC18" s="17">
        <f>VLOOKUP($D18,$E$163:$AD$215,25,FALSE)</f>
        <v>0</v>
      </c>
      <c r="AD18" s="18">
        <f>VLOOKUP($D18,$E$163:$AD$215,26,FALSE)</f>
        <v>2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3"/>
    </row>
    <row r="19" ht="16.5" customHeight="1">
      <c r="A19" s="2"/>
      <c r="B19" s="19" t="s">
        <v>29</v>
      </c>
      <c r="C19" s="25">
        <v>0.25</v>
      </c>
      <c r="D19" s="3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 t="s">
        <v>29</v>
      </c>
      <c r="AA19" s="24">
        <f t="shared" ref="AA19:AA22" si="3">$F$20*C19</f>
        <v>0.1772727273</v>
      </c>
      <c r="AB19" s="22"/>
      <c r="AC19" s="2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3"/>
    </row>
    <row r="20" ht="19.5" customHeight="1">
      <c r="A20" s="2"/>
      <c r="B20" s="19" t="s">
        <v>30</v>
      </c>
      <c r="C20" s="25">
        <v>0.25</v>
      </c>
      <c r="D20" s="26"/>
      <c r="E20" s="23" t="s">
        <v>31</v>
      </c>
      <c r="F20" s="24">
        <f>(H18-K18-R18-AA18-AD18)/H18</f>
        <v>0.7090909091</v>
      </c>
      <c r="G20" s="22"/>
      <c r="H20" s="27" t="s">
        <v>32</v>
      </c>
      <c r="I20" s="28">
        <f>(K18-L18-M18-N18)/H18</f>
        <v>0.1272727273</v>
      </c>
      <c r="J20" s="22"/>
      <c r="K20" s="23" t="s">
        <v>33</v>
      </c>
      <c r="L20" s="24">
        <f>L18/H18</f>
        <v>0.05714285714</v>
      </c>
      <c r="M20" s="22"/>
      <c r="N20" s="23" t="s">
        <v>34</v>
      </c>
      <c r="O20" s="24">
        <f>M18/H18</f>
        <v>0.007792207792</v>
      </c>
      <c r="P20" s="22"/>
      <c r="Q20" s="23" t="s">
        <v>35</v>
      </c>
      <c r="R20" s="24">
        <f>N18/H18</f>
        <v>0.01558441558</v>
      </c>
      <c r="S20" s="22"/>
      <c r="T20" s="23" t="s">
        <v>36</v>
      </c>
      <c r="U20" s="24">
        <f>(R18+AA18+AD18)/H18</f>
        <v>0.08311688312</v>
      </c>
      <c r="V20" s="22"/>
      <c r="W20" s="23" t="s">
        <v>37</v>
      </c>
      <c r="X20" s="24">
        <f>U20+I22</f>
        <v>0.2024899239</v>
      </c>
      <c r="Y20" s="22"/>
      <c r="Z20" s="23" t="s">
        <v>30</v>
      </c>
      <c r="AA20" s="24">
        <f t="shared" si="3"/>
        <v>0.1772727273</v>
      </c>
      <c r="AB20" s="22"/>
      <c r="AC20" s="22"/>
      <c r="AD20" s="28">
        <f>SUM(F20,I20,L20,O20,R20,U20)</f>
        <v>1</v>
      </c>
      <c r="AE20" s="2"/>
      <c r="AF20" s="28">
        <f>SUM(F20,L20,O20,R20,X20)</f>
        <v>0.9921003135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3"/>
    </row>
    <row r="21" ht="15.75" customHeight="1">
      <c r="A21" s="2"/>
      <c r="B21" s="29" t="s">
        <v>38</v>
      </c>
      <c r="C21" s="25">
        <v>0.25</v>
      </c>
      <c r="D21" s="36"/>
      <c r="E21" s="27" t="s">
        <v>49</v>
      </c>
      <c r="F21" s="28">
        <f>F20*C4</f>
        <v>0.04401253918</v>
      </c>
      <c r="G21" s="28"/>
      <c r="H21" s="27" t="s">
        <v>50</v>
      </c>
      <c r="I21" s="28">
        <f>I20*C4</f>
        <v>0.00789968652</v>
      </c>
      <c r="J21" s="28"/>
      <c r="K21" s="27" t="s">
        <v>51</v>
      </c>
      <c r="L21" s="28">
        <f>L20*C4</f>
        <v>0.00354679803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7" t="s">
        <v>42</v>
      </c>
      <c r="X21" s="28">
        <f>U20+I20</f>
        <v>0.2103896104</v>
      </c>
      <c r="Y21" s="2"/>
      <c r="Z21" s="27" t="s">
        <v>38</v>
      </c>
      <c r="AA21" s="24">
        <f t="shared" si="3"/>
        <v>0.1772727273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3"/>
    </row>
    <row r="22" ht="15.75" customHeight="1">
      <c r="A22" s="2"/>
      <c r="B22" s="29" t="s">
        <v>43</v>
      </c>
      <c r="C22" s="25">
        <v>0.25</v>
      </c>
      <c r="D22" s="36"/>
      <c r="E22" s="27" t="s">
        <v>52</v>
      </c>
      <c r="F22" s="28">
        <f>F20*(1-C4)</f>
        <v>0.6650783699</v>
      </c>
      <c r="G22" s="28"/>
      <c r="H22" s="27" t="s">
        <v>53</v>
      </c>
      <c r="I22" s="28">
        <f>I20*(1-C4)</f>
        <v>0.1193730408</v>
      </c>
      <c r="J22" s="28"/>
      <c r="K22" s="27" t="s">
        <v>54</v>
      </c>
      <c r="L22" s="28">
        <f>L20*(1-C4)</f>
        <v>0.05359605911</v>
      </c>
      <c r="M22" s="2"/>
      <c r="N22" s="2"/>
      <c r="O22" s="2"/>
      <c r="P22" s="2"/>
      <c r="Q22" s="2"/>
      <c r="R22" s="2"/>
      <c r="S22" s="2"/>
      <c r="T22" s="31"/>
      <c r="U22" s="28"/>
      <c r="V22" s="2"/>
      <c r="W22" s="2"/>
      <c r="X22" s="2"/>
      <c r="Y22" s="2"/>
      <c r="Z22" s="27" t="s">
        <v>43</v>
      </c>
      <c r="AA22" s="24">
        <f t="shared" si="3"/>
        <v>0.1772727273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3"/>
    </row>
    <row r="23" ht="15.75" customHeight="1">
      <c r="A23" s="2"/>
      <c r="B23" s="2"/>
      <c r="C23" s="37"/>
      <c r="D23" s="28"/>
      <c r="E23" s="27" t="s">
        <v>57</v>
      </c>
      <c r="F23" s="28">
        <f>F20*C11</f>
        <v>0.006220095694</v>
      </c>
      <c r="G23" s="28"/>
      <c r="H23" s="27" t="s">
        <v>58</v>
      </c>
      <c r="I23" s="28">
        <f>I20*C11</f>
        <v>0.001116427432</v>
      </c>
      <c r="J23" s="28"/>
      <c r="K23" s="27" t="s">
        <v>59</v>
      </c>
      <c r="L23" s="28">
        <f>L20*C11</f>
        <v>0.0005012531328</v>
      </c>
      <c r="M23" s="2"/>
      <c r="N23" s="2"/>
      <c r="O23" s="2"/>
      <c r="P23" s="2"/>
      <c r="Q23" s="2"/>
      <c r="R23" s="2"/>
      <c r="S23" s="2"/>
      <c r="T23" s="31"/>
      <c r="U23" s="28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3"/>
    </row>
    <row r="24" ht="15.75" customHeight="1">
      <c r="A24" s="2"/>
      <c r="B24" s="2"/>
      <c r="C24" s="31"/>
      <c r="D24" s="28"/>
      <c r="E24" s="27" t="s">
        <v>60</v>
      </c>
      <c r="F24" s="28">
        <f>F20*(1-C11)</f>
        <v>0.7028708134</v>
      </c>
      <c r="G24" s="28"/>
      <c r="H24" s="27" t="s">
        <v>61</v>
      </c>
      <c r="I24" s="28">
        <f>I20*(1-C11)</f>
        <v>0.1261562998</v>
      </c>
      <c r="J24" s="28"/>
      <c r="K24" s="27" t="s">
        <v>62</v>
      </c>
      <c r="L24" s="28">
        <f>L20*(1-C11)</f>
        <v>0.05664160401</v>
      </c>
      <c r="M24" s="2"/>
      <c r="N24" s="2"/>
      <c r="O24" s="2"/>
      <c r="P24" s="2"/>
      <c r="Q24" s="2"/>
      <c r="R24" s="2"/>
      <c r="S24" s="2"/>
      <c r="T24" s="31"/>
      <c r="U24" s="28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3"/>
    </row>
    <row r="25" ht="15.75" customHeight="1">
      <c r="A25" s="2"/>
      <c r="B25" s="2"/>
      <c r="C25" s="2"/>
      <c r="D25" s="2"/>
      <c r="E25" s="2"/>
      <c r="F25" s="2"/>
      <c r="G25" s="2"/>
      <c r="H25" s="4"/>
      <c r="I25" s="2"/>
      <c r="J25" s="2"/>
      <c r="K25" s="4"/>
      <c r="L25" s="4"/>
      <c r="M25" s="4"/>
      <c r="N25" s="4"/>
      <c r="O25" s="2"/>
      <c r="P25" s="2"/>
      <c r="Q25" s="2"/>
      <c r="R25" s="4"/>
      <c r="S25" s="2"/>
      <c r="T25" s="2"/>
      <c r="U25" s="2"/>
      <c r="V25" s="2"/>
      <c r="W25" s="2"/>
      <c r="X25" s="2"/>
      <c r="Y25" s="2"/>
      <c r="Z25" s="2"/>
      <c r="AA25" s="4"/>
      <c r="AB25" s="2"/>
      <c r="AC25" s="2"/>
      <c r="AD25" s="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3"/>
    </row>
    <row r="26" ht="19.5" customHeight="1">
      <c r="A26" s="2"/>
      <c r="B26" s="2"/>
      <c r="C26" s="5" t="s">
        <v>0</v>
      </c>
      <c r="D26" s="6" t="s">
        <v>63</v>
      </c>
      <c r="E26" s="7" t="s">
        <v>2</v>
      </c>
      <c r="F26" s="7" t="s">
        <v>3</v>
      </c>
      <c r="G26" s="8" t="s">
        <v>4</v>
      </c>
      <c r="H26" s="9" t="s">
        <v>5</v>
      </c>
      <c r="I26" s="10" t="s">
        <v>6</v>
      </c>
      <c r="J26" s="8" t="s">
        <v>7</v>
      </c>
      <c r="K26" s="9" t="s">
        <v>8</v>
      </c>
      <c r="L26" s="9" t="s">
        <v>9</v>
      </c>
      <c r="M26" s="9" t="s">
        <v>10</v>
      </c>
      <c r="N26" s="9" t="s">
        <v>11</v>
      </c>
      <c r="O26" s="10" t="s">
        <v>12</v>
      </c>
      <c r="P26" s="7" t="s">
        <v>13</v>
      </c>
      <c r="Q26" s="8" t="s">
        <v>14</v>
      </c>
      <c r="R26" s="9" t="s">
        <v>15</v>
      </c>
      <c r="S26" s="10" t="s">
        <v>16</v>
      </c>
      <c r="T26" s="7" t="s">
        <v>17</v>
      </c>
      <c r="U26" s="7" t="s">
        <v>18</v>
      </c>
      <c r="V26" s="7" t="s">
        <v>19</v>
      </c>
      <c r="W26" s="7" t="s">
        <v>20</v>
      </c>
      <c r="X26" s="7" t="s">
        <v>21</v>
      </c>
      <c r="Y26" s="7" t="s">
        <v>22</v>
      </c>
      <c r="Z26" s="8" t="s">
        <v>23</v>
      </c>
      <c r="AA26" s="9" t="s">
        <v>24</v>
      </c>
      <c r="AB26" s="10" t="s">
        <v>25</v>
      </c>
      <c r="AC26" s="8" t="s">
        <v>26</v>
      </c>
      <c r="AD26" s="9" t="s">
        <v>27</v>
      </c>
      <c r="AE26" s="1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3"/>
    </row>
    <row r="27" ht="19.5" customHeight="1">
      <c r="A27" s="2"/>
      <c r="B27" s="13"/>
      <c r="C27" s="33">
        <v>0.2</v>
      </c>
      <c r="D27" s="15" t="s">
        <v>64</v>
      </c>
      <c r="E27" s="16" t="str">
        <f>VLOOKUP($D27,$E$163:$AD$215,1,FALSE)</f>
        <v>Anthony Rendon</v>
      </c>
      <c r="F27" s="17">
        <f>VLOOKUP($D27,$E$163:$AD$215,2,FALSE)</f>
        <v>19</v>
      </c>
      <c r="G27" s="17">
        <f>VLOOKUP($D27,$E$163:$AD$215,3,FALSE)</f>
        <v>116</v>
      </c>
      <c r="H27" s="18">
        <f>VLOOKUP($D27,$E$163:$AD$215,4,FALSE)</f>
        <v>494</v>
      </c>
      <c r="I27" s="17">
        <f>VLOOKUP($D27,$E$163:$AD$215,5,FALSE)</f>
        <v>414</v>
      </c>
      <c r="J27" s="17" t="str">
        <f>VLOOKUP($D29,$E$165:$AD$217,6,FALSE)</f>
        <v>#N/A</v>
      </c>
      <c r="K27" s="18">
        <f>VLOOKUP($D27,$E$163:$AD$215,7,FALSE)</f>
        <v>121</v>
      </c>
      <c r="L27" s="18">
        <f>VLOOKUP($D27,$E$163:$AD$215,8,FALSE)</f>
        <v>25</v>
      </c>
      <c r="M27" s="18">
        <f>VLOOKUP($D27,$E$163:$AD$215,9,FALSE)</f>
        <v>1</v>
      </c>
      <c r="N27" s="18">
        <f>VLOOKUP($D27,$E$163:$AD$215,10,FALSE)</f>
        <v>22</v>
      </c>
      <c r="O27" s="17">
        <f>VLOOKUP($D27,$E$163:$AD$215,11,FALSE)</f>
        <v>70</v>
      </c>
      <c r="P27" s="17">
        <f>VLOOKUP($D27,$E$163:$AD$215,12,FALSE)</f>
        <v>5</v>
      </c>
      <c r="Q27" s="17">
        <f>VLOOKUP($D27,$E$163:$AD$215,13,FALSE)</f>
        <v>2</v>
      </c>
      <c r="R27" s="18">
        <f>VLOOKUP($D27,$E$163:$AD$215,14,FALSE)</f>
        <v>79</v>
      </c>
      <c r="S27" s="17">
        <f>VLOOKUP($D27,$E$163:$AD$215,15,FALSE)</f>
        <v>99</v>
      </c>
      <c r="T27" s="17">
        <f>VLOOKUP($D27,$E$163:$AD$215,16,FALSE)</f>
        <v>0.292</v>
      </c>
      <c r="U27" s="17">
        <f>VLOOKUP($D27,$E$163:$AD$215,17,FALSE)</f>
        <v>0.406</v>
      </c>
      <c r="V27" s="17">
        <f>VLOOKUP($D27,$E$163:$AD$215,18,FALSE)</f>
        <v>0.517</v>
      </c>
      <c r="W27" s="17">
        <f>VLOOKUP($D27,$E$163:$AD$215,19,FALSE)</f>
        <v>0.923</v>
      </c>
      <c r="X27" s="17">
        <f>VLOOKUP($D27,$E$163:$AD$215,20,FALSE)</f>
        <v>142</v>
      </c>
      <c r="Y27" s="17">
        <f>VLOOKUP($D27,$E$163:$AD$215,21,FALSE)</f>
        <v>214</v>
      </c>
      <c r="Z27" s="17">
        <f>VLOOKUP($D27,$E$163:$AD$215,22,FALSE)</f>
        <v>9</v>
      </c>
      <c r="AA27" s="18">
        <f>VLOOKUP($D27,$E$163:$AD$215,23,FALSE)</f>
        <v>0</v>
      </c>
      <c r="AB27" s="17">
        <f>VLOOKUP($D27,$E$163:$AD$215,24,FALSE)</f>
        <v>1</v>
      </c>
      <c r="AC27" s="17">
        <f>VLOOKUP($D27,$E$163:$AD$215,25,FALSE)</f>
        <v>0</v>
      </c>
      <c r="AD27" s="18">
        <f>VLOOKUP($D27,$E$163:$AD$215,26,FALSE)</f>
        <v>10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3"/>
    </row>
    <row r="28" ht="16.5" customHeight="1">
      <c r="A28" s="2"/>
      <c r="B28" s="19" t="s">
        <v>29</v>
      </c>
      <c r="C28" s="25">
        <v>0.25</v>
      </c>
      <c r="D28" s="3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3" t="s">
        <v>29</v>
      </c>
      <c r="AA28" s="24">
        <f t="shared" ref="AA28:AA31" si="4">$F$29*C28</f>
        <v>0.1437246964</v>
      </c>
      <c r="AB28" s="22"/>
      <c r="AC28" s="2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3"/>
    </row>
    <row r="29" ht="16.5" customHeight="1">
      <c r="A29" s="2"/>
      <c r="B29" s="19" t="s">
        <v>30</v>
      </c>
      <c r="C29" s="25">
        <v>0.25</v>
      </c>
      <c r="D29" s="26"/>
      <c r="E29" s="23" t="s">
        <v>31</v>
      </c>
      <c r="F29" s="24">
        <f>(H27-K27-R27-AA27-AD27)/H27</f>
        <v>0.5748987854</v>
      </c>
      <c r="G29" s="22"/>
      <c r="H29" s="27" t="s">
        <v>32</v>
      </c>
      <c r="I29" s="28">
        <f>(K27-L27-M27-N27)/H27</f>
        <v>0.1477732794</v>
      </c>
      <c r="J29" s="22"/>
      <c r="K29" s="23" t="s">
        <v>33</v>
      </c>
      <c r="L29" s="24">
        <f>L27/H27</f>
        <v>0.05060728745</v>
      </c>
      <c r="M29" s="22"/>
      <c r="N29" s="23" t="s">
        <v>34</v>
      </c>
      <c r="O29" s="24">
        <f>M27/H27</f>
        <v>0.002024291498</v>
      </c>
      <c r="P29" s="22"/>
      <c r="Q29" s="23" t="s">
        <v>35</v>
      </c>
      <c r="R29" s="24">
        <f>N27/H27</f>
        <v>0.04453441296</v>
      </c>
      <c r="S29" s="22"/>
      <c r="T29" s="23" t="s">
        <v>36</v>
      </c>
      <c r="U29" s="24">
        <f>(R27+AA27+AD27)/H27</f>
        <v>0.1801619433</v>
      </c>
      <c r="V29" s="22"/>
      <c r="W29" s="23" t="s">
        <v>37</v>
      </c>
      <c r="X29" s="24">
        <f>U29+I31</f>
        <v>0.3187630881</v>
      </c>
      <c r="Y29" s="22"/>
      <c r="Z29" s="23" t="s">
        <v>30</v>
      </c>
      <c r="AA29" s="24">
        <f t="shared" si="4"/>
        <v>0.1437246964</v>
      </c>
      <c r="AB29" s="22"/>
      <c r="AC29" s="22"/>
      <c r="AD29" s="28">
        <f>SUM(F29,I29,L29,O29,R29,U29)</f>
        <v>1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3"/>
    </row>
    <row r="30" ht="15.75" customHeight="1">
      <c r="A30" s="2"/>
      <c r="B30" s="29" t="s">
        <v>38</v>
      </c>
      <c r="C30" s="25">
        <v>0.25</v>
      </c>
      <c r="D30" s="36"/>
      <c r="E30" s="27" t="s">
        <v>49</v>
      </c>
      <c r="F30" s="28">
        <f>F29*C4</f>
        <v>0.03568337289</v>
      </c>
      <c r="G30" s="28"/>
      <c r="H30" s="27" t="s">
        <v>50</v>
      </c>
      <c r="I30" s="28">
        <f>I29*C4</f>
        <v>0.00917213458</v>
      </c>
      <c r="J30" s="28"/>
      <c r="K30" s="27" t="s">
        <v>51</v>
      </c>
      <c r="L30" s="28">
        <f>L29*C4</f>
        <v>0.00314114198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7" t="s">
        <v>42</v>
      </c>
      <c r="X30" s="28">
        <f>U29+I29</f>
        <v>0.3279352227</v>
      </c>
      <c r="Y30" s="2"/>
      <c r="Z30" s="27" t="s">
        <v>38</v>
      </c>
      <c r="AA30" s="24">
        <f t="shared" si="4"/>
        <v>0.1437246964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3"/>
    </row>
    <row r="31" ht="15.75" customHeight="1">
      <c r="A31" s="2"/>
      <c r="B31" s="29" t="s">
        <v>43</v>
      </c>
      <c r="C31" s="25">
        <v>0.25</v>
      </c>
      <c r="D31" s="36"/>
      <c r="E31" s="27" t="s">
        <v>52</v>
      </c>
      <c r="F31" s="28">
        <f>F29*(1-C4)</f>
        <v>0.5392154125</v>
      </c>
      <c r="G31" s="28"/>
      <c r="H31" s="27" t="s">
        <v>53</v>
      </c>
      <c r="I31" s="28">
        <f>I29*(1-C4)</f>
        <v>0.1386011448</v>
      </c>
      <c r="J31" s="28"/>
      <c r="K31" s="27" t="s">
        <v>54</v>
      </c>
      <c r="L31" s="28">
        <f>L29*(1-C4)</f>
        <v>0.04746614547</v>
      </c>
      <c r="M31" s="2"/>
      <c r="N31" s="2"/>
      <c r="O31" s="2"/>
      <c r="P31" s="2"/>
      <c r="Q31" s="2"/>
      <c r="R31" s="2"/>
      <c r="S31" s="2"/>
      <c r="T31" s="31"/>
      <c r="U31" s="28"/>
      <c r="V31" s="2"/>
      <c r="W31" s="2"/>
      <c r="X31" s="2"/>
      <c r="Y31" s="2"/>
      <c r="Z31" s="27" t="s">
        <v>43</v>
      </c>
      <c r="AA31" s="24">
        <f t="shared" si="4"/>
        <v>0.1437246964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3"/>
    </row>
    <row r="32" ht="15.75" customHeight="1">
      <c r="A32" s="31"/>
      <c r="B32" s="38"/>
      <c r="C32" s="37"/>
      <c r="D32" s="28"/>
      <c r="E32" s="27" t="s">
        <v>57</v>
      </c>
      <c r="F32" s="28">
        <f>F29*C11</f>
        <v>0.005042971802</v>
      </c>
      <c r="G32" s="28"/>
      <c r="H32" s="27" t="s">
        <v>58</v>
      </c>
      <c r="I32" s="28">
        <f>I29*C11</f>
        <v>0.001296256836</v>
      </c>
      <c r="J32" s="28"/>
      <c r="K32" s="27" t="s">
        <v>59</v>
      </c>
      <c r="L32" s="28">
        <f>L29*C11</f>
        <v>0.0004439235741</v>
      </c>
      <c r="M32" s="2"/>
      <c r="N32" s="2"/>
      <c r="O32" s="2"/>
      <c r="P32" s="2"/>
      <c r="Q32" s="2"/>
      <c r="R32" s="2"/>
      <c r="S32" s="2"/>
      <c r="T32" s="31"/>
      <c r="U32" s="28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3"/>
    </row>
    <row r="33" ht="15.75" customHeight="1">
      <c r="A33" s="31"/>
      <c r="B33" s="38"/>
      <c r="C33" s="31"/>
      <c r="D33" s="28"/>
      <c r="E33" s="27" t="s">
        <v>60</v>
      </c>
      <c r="F33" s="28">
        <f>F29*(1-C11)</f>
        <v>0.5698558136</v>
      </c>
      <c r="G33" s="28"/>
      <c r="H33" s="27" t="s">
        <v>61</v>
      </c>
      <c r="I33" s="28">
        <f>I29*(1-C11)</f>
        <v>0.1464770225</v>
      </c>
      <c r="J33" s="28"/>
      <c r="K33" s="27" t="s">
        <v>62</v>
      </c>
      <c r="L33" s="28">
        <f>L29*(1-C11)</f>
        <v>0.05016336388</v>
      </c>
      <c r="M33" s="2"/>
      <c r="N33" s="2"/>
      <c r="O33" s="2"/>
      <c r="P33" s="2"/>
      <c r="Q33" s="2"/>
      <c r="R33" s="2"/>
      <c r="S33" s="2"/>
      <c r="T33" s="31"/>
      <c r="U33" s="28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</row>
    <row r="34" ht="15.75" customHeight="1">
      <c r="A34" s="31"/>
      <c r="B34" s="38"/>
      <c r="C34" s="31"/>
      <c r="D34" s="28"/>
      <c r="E34" s="27" t="s">
        <v>65</v>
      </c>
      <c r="F34" s="28">
        <f>F29*C18</f>
        <v>0.1149797571</v>
      </c>
      <c r="G34" s="28"/>
      <c r="H34" s="27" t="s">
        <v>66</v>
      </c>
      <c r="I34" s="28">
        <f>I29*C18</f>
        <v>0.02955465587</v>
      </c>
      <c r="J34" s="28"/>
      <c r="K34" s="27" t="s">
        <v>67</v>
      </c>
      <c r="L34" s="28">
        <f>L29*C18</f>
        <v>0.01012145749</v>
      </c>
      <c r="M34" s="2"/>
      <c r="N34" s="2"/>
      <c r="O34" s="2"/>
      <c r="P34" s="2"/>
      <c r="Q34" s="2"/>
      <c r="R34" s="2"/>
      <c r="S34" s="2"/>
      <c r="T34" s="31"/>
      <c r="U34" s="28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3"/>
    </row>
    <row r="35" ht="15.75" customHeight="1">
      <c r="A35" s="31"/>
      <c r="B35" s="38"/>
      <c r="C35" s="31"/>
      <c r="D35" s="28"/>
      <c r="E35" s="27" t="s">
        <v>68</v>
      </c>
      <c r="F35" s="28">
        <f>F29*(1-C18)</f>
        <v>0.4599190283</v>
      </c>
      <c r="G35" s="28"/>
      <c r="H35" s="27" t="s">
        <v>69</v>
      </c>
      <c r="I35" s="28">
        <f>I29*(1-C18)</f>
        <v>0.1182186235</v>
      </c>
      <c r="J35" s="28"/>
      <c r="K35" s="27" t="s">
        <v>70</v>
      </c>
      <c r="L35" s="28">
        <f>L29*(1-C19)</f>
        <v>0.03795546559</v>
      </c>
      <c r="M35" s="2"/>
      <c r="N35" s="2"/>
      <c r="O35" s="2"/>
      <c r="P35" s="2"/>
      <c r="Q35" s="2"/>
      <c r="R35" s="2"/>
      <c r="S35" s="2"/>
      <c r="T35" s="31"/>
      <c r="U35" s="28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3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3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3"/>
    </row>
    <row r="38" ht="15.75" customHeight="1">
      <c r="A38" s="2"/>
      <c r="B38" s="28"/>
      <c r="C38" s="28"/>
      <c r="D38" s="28"/>
      <c r="E38" s="39" t="s">
        <v>71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3"/>
    </row>
    <row r="39" ht="18.75" customHeight="1">
      <c r="A39" s="2"/>
      <c r="B39" s="28"/>
      <c r="C39" s="28"/>
      <c r="D39" s="28"/>
      <c r="E39" s="40"/>
      <c r="F39" s="28"/>
      <c r="G39" s="28"/>
      <c r="H39" s="41"/>
      <c r="I39" s="41"/>
      <c r="J39" s="41"/>
      <c r="K39" s="41"/>
      <c r="L39" s="41"/>
      <c r="M39" s="41"/>
      <c r="N39" s="41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3"/>
    </row>
    <row r="40" ht="18.75" customHeight="1">
      <c r="A40" s="2"/>
      <c r="B40" s="28"/>
      <c r="C40" s="28"/>
      <c r="D40" s="42"/>
      <c r="E40" s="43"/>
      <c r="F40" s="41" t="s">
        <v>72</v>
      </c>
      <c r="G40" s="41" t="s">
        <v>73</v>
      </c>
      <c r="H40" s="44" t="s">
        <v>74</v>
      </c>
      <c r="I40" s="45" t="s">
        <v>75</v>
      </c>
      <c r="J40" s="45" t="s">
        <v>76</v>
      </c>
      <c r="K40" s="44" t="s">
        <v>77</v>
      </c>
      <c r="L40" s="44" t="s">
        <v>78</v>
      </c>
      <c r="M40" s="44" t="s">
        <v>79</v>
      </c>
      <c r="N40" s="44" t="s">
        <v>80</v>
      </c>
      <c r="O40" s="44" t="s">
        <v>81</v>
      </c>
      <c r="P40" s="44" t="s">
        <v>82</v>
      </c>
      <c r="Q40" s="44" t="s">
        <v>83</v>
      </c>
      <c r="R40" s="45" t="s">
        <v>84</v>
      </c>
      <c r="S40" s="45" t="s">
        <v>85</v>
      </c>
      <c r="T40" s="45" t="s">
        <v>86</v>
      </c>
      <c r="U40" s="44" t="s">
        <v>87</v>
      </c>
      <c r="V40" s="44" t="s">
        <v>88</v>
      </c>
      <c r="W40" s="44" t="s">
        <v>89</v>
      </c>
      <c r="X40" s="44" t="s">
        <v>90</v>
      </c>
      <c r="Y40" s="44" t="s">
        <v>91</v>
      </c>
      <c r="Z40" s="44" t="s">
        <v>92</v>
      </c>
      <c r="AA40" s="44" t="s">
        <v>93</v>
      </c>
      <c r="AB40" s="44" t="s">
        <v>94</v>
      </c>
      <c r="AC40" s="44" t="s">
        <v>95</v>
      </c>
      <c r="AD40" s="44" t="s">
        <v>96</v>
      </c>
      <c r="AE40" s="44" t="s">
        <v>97</v>
      </c>
      <c r="AF40" s="44" t="s">
        <v>98</v>
      </c>
      <c r="AG40" s="44" t="s">
        <v>99</v>
      </c>
      <c r="AH40" s="44" t="s">
        <v>100</v>
      </c>
      <c r="AI40" s="44" t="s">
        <v>101</v>
      </c>
      <c r="AJ40" s="44" t="s">
        <v>102</v>
      </c>
      <c r="AK40" s="44" t="s">
        <v>103</v>
      </c>
      <c r="AL40" s="44" t="s">
        <v>104</v>
      </c>
      <c r="AM40" s="44" t="s">
        <v>105</v>
      </c>
      <c r="AN40" s="44" t="s">
        <v>106</v>
      </c>
      <c r="AO40" s="44" t="s">
        <v>107</v>
      </c>
      <c r="AP40" s="44" t="s">
        <v>108</v>
      </c>
      <c r="AQ40" s="44" t="s">
        <v>109</v>
      </c>
      <c r="AR40" s="44" t="s">
        <v>110</v>
      </c>
      <c r="AS40" s="44" t="s">
        <v>111</v>
      </c>
      <c r="AT40" s="44" t="s">
        <v>112</v>
      </c>
      <c r="AU40" s="44" t="s">
        <v>113</v>
      </c>
      <c r="AV40" s="44" t="s">
        <v>114</v>
      </c>
      <c r="AW40" s="44" t="s">
        <v>115</v>
      </c>
      <c r="AX40" s="44" t="s">
        <v>116</v>
      </c>
      <c r="AY40" s="44" t="s">
        <v>117</v>
      </c>
      <c r="AZ40" s="44" t="s">
        <v>118</v>
      </c>
      <c r="BA40" s="44" t="s">
        <v>119</v>
      </c>
      <c r="BB40" s="44" t="s">
        <v>120</v>
      </c>
      <c r="BC40" s="44" t="s">
        <v>121</v>
      </c>
      <c r="BD40" s="44" t="s">
        <v>122</v>
      </c>
      <c r="BE40" s="44" t="s">
        <v>123</v>
      </c>
      <c r="BF40" s="44" t="s">
        <v>124</v>
      </c>
      <c r="BG40" s="44" t="s">
        <v>125</v>
      </c>
      <c r="BH40" s="44" t="s">
        <v>126</v>
      </c>
      <c r="BI40" s="44" t="s">
        <v>127</v>
      </c>
      <c r="BJ40" s="44" t="s">
        <v>128</v>
      </c>
      <c r="BK40" s="44" t="s">
        <v>129</v>
      </c>
      <c r="BL40" s="46" t="s">
        <v>130</v>
      </c>
      <c r="BM40" s="44" t="s">
        <v>131</v>
      </c>
      <c r="BN40" s="44" t="s">
        <v>132</v>
      </c>
      <c r="BO40" s="44" t="s">
        <v>133</v>
      </c>
      <c r="BP40" s="44" t="s">
        <v>134</v>
      </c>
      <c r="BQ40" s="44" t="s">
        <v>135</v>
      </c>
      <c r="BR40" s="44" t="s">
        <v>136</v>
      </c>
      <c r="BS40" s="44" t="s">
        <v>137</v>
      </c>
      <c r="BT40" s="44" t="s">
        <v>138</v>
      </c>
      <c r="BU40" s="44" t="s">
        <v>139</v>
      </c>
      <c r="BV40" s="44" t="s">
        <v>140</v>
      </c>
      <c r="BW40" s="44" t="s">
        <v>141</v>
      </c>
      <c r="BX40" s="44" t="s">
        <v>142</v>
      </c>
      <c r="BY40" s="44" t="s">
        <v>143</v>
      </c>
      <c r="BZ40" s="44" t="s">
        <v>144</v>
      </c>
      <c r="CA40" s="44" t="s">
        <v>145</v>
      </c>
      <c r="CB40" s="44" t="s">
        <v>146</v>
      </c>
      <c r="CC40" s="44" t="s">
        <v>147</v>
      </c>
      <c r="CD40" s="44" t="s">
        <v>148</v>
      </c>
      <c r="CE40" s="44" t="s">
        <v>149</v>
      </c>
      <c r="CF40" s="44" t="s">
        <v>150</v>
      </c>
      <c r="CG40" s="44" t="s">
        <v>151</v>
      </c>
      <c r="CH40" s="44" t="s">
        <v>152</v>
      </c>
      <c r="CI40" s="44" t="s">
        <v>153</v>
      </c>
      <c r="CJ40" s="44" t="s">
        <v>154</v>
      </c>
      <c r="CK40" s="47"/>
    </row>
    <row r="41" ht="26.25" customHeight="1">
      <c r="A41" s="28"/>
      <c r="B41" s="28"/>
      <c r="C41" s="48" t="s">
        <v>155</v>
      </c>
      <c r="D41" s="49">
        <f>SUM(G41:CJ41)</f>
        <v>1</v>
      </c>
      <c r="E41" s="50" t="s">
        <v>156</v>
      </c>
      <c r="F41" s="51" t="s">
        <v>157</v>
      </c>
      <c r="G41" s="52">
        <v>0.0</v>
      </c>
      <c r="H41" s="53"/>
      <c r="I41" s="54">
        <f>R6</f>
        <v>0.01351351351</v>
      </c>
      <c r="J41" s="54">
        <f>F6</f>
        <v>0.6081081081</v>
      </c>
      <c r="K41" s="55">
        <f>(I6+U6)*(1-C4)</f>
        <v>0.3067287978</v>
      </c>
      <c r="L41" s="56"/>
      <c r="M41" s="57"/>
      <c r="N41" s="53"/>
      <c r="O41" s="55">
        <f>L6+C4*(I6+U6)</f>
        <v>0.06894687791</v>
      </c>
      <c r="P41" s="58">
        <f>O6</f>
        <v>0.002702702703</v>
      </c>
      <c r="Q41" s="56"/>
      <c r="R41" s="59"/>
      <c r="S41" s="59"/>
      <c r="T41" s="59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60"/>
      <c r="BG41" s="60"/>
      <c r="BH41" s="60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61"/>
    </row>
    <row r="42" ht="18.75" customHeight="1">
      <c r="A42" s="2"/>
      <c r="B42" s="62" t="s">
        <v>158</v>
      </c>
      <c r="C42" s="28"/>
      <c r="D42" s="28"/>
      <c r="E42" s="63"/>
      <c r="F42" s="41"/>
      <c r="G42" s="52"/>
      <c r="H42" s="64"/>
      <c r="I42" s="65"/>
      <c r="J42" s="65"/>
      <c r="K42" s="64"/>
      <c r="L42" s="64"/>
      <c r="M42" s="64"/>
      <c r="N42" s="64"/>
      <c r="O42" s="64"/>
      <c r="P42" s="64"/>
      <c r="Q42" s="64"/>
      <c r="R42" s="65"/>
      <c r="S42" s="65"/>
      <c r="T42" s="65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6"/>
      <c r="BG42" s="66"/>
      <c r="BH42" s="66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7"/>
    </row>
    <row r="43" ht="18.75" customHeight="1">
      <c r="A43" s="2"/>
      <c r="B43" s="68" t="s">
        <v>159</v>
      </c>
      <c r="C43" s="28"/>
      <c r="D43" s="69">
        <f t="shared" ref="D43:D47" si="5">SUM(I43:CJ43)</f>
        <v>0.01351351351</v>
      </c>
      <c r="E43" s="70" t="s">
        <v>160</v>
      </c>
      <c r="F43" s="51" t="s">
        <v>157</v>
      </c>
      <c r="G43" s="52">
        <v>0.0</v>
      </c>
      <c r="H43" s="53"/>
      <c r="I43" s="54">
        <f>I41*R13</f>
        <v>0.0005432568247</v>
      </c>
      <c r="J43" s="54">
        <f>I41*F13</f>
        <v>0.008352573679</v>
      </c>
      <c r="K43" s="56"/>
      <c r="L43" s="56"/>
      <c r="M43" s="56"/>
      <c r="N43" s="56"/>
      <c r="O43" s="57"/>
      <c r="P43" s="57"/>
      <c r="Q43" s="71"/>
      <c r="R43" s="72">
        <f>I41*(I13+U13)</f>
        <v>0.003576440762</v>
      </c>
      <c r="S43" s="72">
        <f>I41*L13</f>
        <v>0.0009959708452</v>
      </c>
      <c r="T43" s="54">
        <f>I41*O13</f>
        <v>0.00004527140206</v>
      </c>
      <c r="U43" s="73"/>
      <c r="V43" s="74"/>
      <c r="W43" s="74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60"/>
      <c r="BG43" s="60"/>
      <c r="BH43" s="60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61"/>
    </row>
    <row r="44" ht="18.75" customHeight="1">
      <c r="A44" s="2"/>
      <c r="B44" s="75" t="s">
        <v>161</v>
      </c>
      <c r="C44" s="28"/>
      <c r="D44" s="69">
        <f t="shared" si="5"/>
        <v>0.6081081081</v>
      </c>
      <c r="E44" s="76"/>
      <c r="F44" s="51" t="s">
        <v>157</v>
      </c>
      <c r="G44" s="52">
        <v>1.0</v>
      </c>
      <c r="H44" s="57"/>
      <c r="I44" s="56"/>
      <c r="J44" s="54">
        <f>J41*R13</f>
        <v>0.02444655711</v>
      </c>
      <c r="K44" s="56"/>
      <c r="L44" s="56"/>
      <c r="M44" s="56"/>
      <c r="N44" s="56"/>
      <c r="O44" s="56"/>
      <c r="P44" s="56"/>
      <c r="Q44" s="54">
        <f>J41*F13</f>
        <v>0.3758658156</v>
      </c>
      <c r="R44" s="56"/>
      <c r="S44" s="56"/>
      <c r="T44" s="56"/>
      <c r="U44" s="72">
        <f>J41*(I13+U13)</f>
        <v>0.1609398343</v>
      </c>
      <c r="V44" s="72">
        <f>J41*L13</f>
        <v>0.04481868803</v>
      </c>
      <c r="W44" s="54">
        <f>J41*O13</f>
        <v>0.002037213092</v>
      </c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77"/>
    </row>
    <row r="45" ht="18.75" customHeight="1">
      <c r="A45" s="2"/>
      <c r="B45" s="78" t="s">
        <v>162</v>
      </c>
      <c r="C45" s="79"/>
      <c r="D45" s="69">
        <f t="shared" si="5"/>
        <v>0.3067287978</v>
      </c>
      <c r="E45" s="76"/>
      <c r="F45" s="51" t="s">
        <v>163</v>
      </c>
      <c r="G45" s="52">
        <v>0.0</v>
      </c>
      <c r="H45" s="53"/>
      <c r="I45" s="54">
        <f>K41*R13</f>
        <v>0.01233080594</v>
      </c>
      <c r="J45" s="71"/>
      <c r="K45" s="56"/>
      <c r="L45" s="80">
        <f>K41*AA15</f>
        <v>0.04739653533</v>
      </c>
      <c r="M45" s="80">
        <f>K41*AA14</f>
        <v>0.04739653533</v>
      </c>
      <c r="N45" s="71"/>
      <c r="O45" s="56"/>
      <c r="P45" s="56"/>
      <c r="Q45" s="80">
        <f>K41*AA12</f>
        <v>0.04739653533</v>
      </c>
      <c r="R45" s="71"/>
      <c r="S45" s="54">
        <f>K41*L14</f>
        <v>0.001403160676</v>
      </c>
      <c r="T45" s="54">
        <f>K41*O13</f>
        <v>0.001027567162</v>
      </c>
      <c r="U45" s="80">
        <f>K41*AA13</f>
        <v>0.04739653533</v>
      </c>
      <c r="V45" s="71"/>
      <c r="W45" s="56"/>
      <c r="X45" s="54">
        <f>K41*(I15+U13)</f>
        <v>0.07821203434</v>
      </c>
      <c r="Y45" s="54">
        <f>K41*I14</f>
        <v>0.002965771429</v>
      </c>
      <c r="Z45" s="54">
        <f>K41*L15</f>
        <v>0.02120331688</v>
      </c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77"/>
    </row>
    <row r="46" ht="18.75" customHeight="1">
      <c r="A46" s="2"/>
      <c r="B46" s="81" t="s">
        <v>164</v>
      </c>
      <c r="C46" s="28"/>
      <c r="D46" s="69">
        <f t="shared" si="5"/>
        <v>0.06894687791</v>
      </c>
      <c r="E46" s="76"/>
      <c r="F46" s="51" t="s">
        <v>165</v>
      </c>
      <c r="G46" s="52">
        <v>0.0</v>
      </c>
      <c r="H46" s="53"/>
      <c r="I46" s="54">
        <f>O41*R13</f>
        <v>0.002771733785</v>
      </c>
      <c r="J46" s="71"/>
      <c r="K46" s="56"/>
      <c r="L46" s="56"/>
      <c r="M46" s="80">
        <f>O41*F15</f>
        <v>0.03997031273</v>
      </c>
      <c r="N46" s="80">
        <f>O41*F14</f>
        <v>0.002645094225</v>
      </c>
      <c r="O46" s="56"/>
      <c r="P46" s="56"/>
      <c r="Q46" s="71"/>
      <c r="R46" s="54">
        <f>O41*I14</f>
        <v>0.0006666497639</v>
      </c>
      <c r="S46" s="54">
        <f>O41*L13</f>
        <v>0.00508151194</v>
      </c>
      <c r="T46" s="54">
        <f>O41*O13</f>
        <v>0.0002309778155</v>
      </c>
      <c r="U46" s="71"/>
      <c r="V46" s="71"/>
      <c r="W46" s="71"/>
      <c r="X46" s="54">
        <f>O41*U13</f>
        <v>0.007506779002</v>
      </c>
      <c r="Y46" s="54">
        <f>O41*I15</f>
        <v>0.01007381865</v>
      </c>
      <c r="Z46" s="71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77"/>
    </row>
    <row r="47" ht="18.75" customHeight="1">
      <c r="A47" s="2"/>
      <c r="B47" s="28"/>
      <c r="C47" s="28"/>
      <c r="D47" s="69">
        <f t="shared" si="5"/>
        <v>0.002702702703</v>
      </c>
      <c r="E47" s="82"/>
      <c r="F47" s="51" t="s">
        <v>166</v>
      </c>
      <c r="G47" s="52">
        <v>0.0</v>
      </c>
      <c r="H47" s="53"/>
      <c r="I47" s="54">
        <f>P41*R13</f>
        <v>0.0001086513649</v>
      </c>
      <c r="J47" s="80">
        <f>P41*F14</f>
        <v>0.0001036871215</v>
      </c>
      <c r="K47" s="56"/>
      <c r="L47" s="56"/>
      <c r="M47" s="56"/>
      <c r="N47" s="80">
        <f>P41*F15</f>
        <v>0.001566827614</v>
      </c>
      <c r="O47" s="56"/>
      <c r="P47" s="56"/>
      <c r="Q47" s="56"/>
      <c r="R47" s="54">
        <f>P41*I13</f>
        <v>0.0004210240391</v>
      </c>
      <c r="S47" s="54">
        <f>P41*L13</f>
        <v>0.000199194169</v>
      </c>
      <c r="T47" s="54">
        <f>P41*O13</f>
        <v>0.000009054280411</v>
      </c>
      <c r="U47" s="71"/>
      <c r="V47" s="71"/>
      <c r="W47" s="71"/>
      <c r="X47" s="56"/>
      <c r="Y47" s="54">
        <f>P41*U13</f>
        <v>0.0002942641134</v>
      </c>
      <c r="Z47" s="71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77"/>
    </row>
    <row r="48" ht="18.75" customHeight="1">
      <c r="A48" s="2"/>
      <c r="B48" s="28"/>
      <c r="C48" s="48" t="s">
        <v>167</v>
      </c>
      <c r="D48" s="83">
        <f>SUM(D43:D47)</f>
        <v>1</v>
      </c>
      <c r="E48" s="63"/>
      <c r="F48" s="41"/>
      <c r="G48" s="52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7"/>
    </row>
    <row r="49" ht="18.75" customHeight="1">
      <c r="A49" s="2"/>
      <c r="B49" s="28"/>
      <c r="C49" s="84">
        <f>D49-SUM(I43:I47)</f>
        <v>0</v>
      </c>
      <c r="D49" s="69">
        <f t="shared" ref="D49:D50" si="6">SUM(I49:CJ49)</f>
        <v>0.01575444792</v>
      </c>
      <c r="E49" s="85" t="s">
        <v>168</v>
      </c>
      <c r="F49" s="51" t="s">
        <v>157</v>
      </c>
      <c r="G49" s="52">
        <v>0.0</v>
      </c>
      <c r="H49" s="56"/>
      <c r="I49" s="54">
        <f>SUM(I43:I47)*R20</f>
        <v>0.0002455238636</v>
      </c>
      <c r="J49" s="54">
        <f>SUM(I43:I47)*F20</f>
        <v>0.01117133579</v>
      </c>
      <c r="K49" s="86">
        <v>0.0</v>
      </c>
      <c r="L49" s="86">
        <v>0.0</v>
      </c>
      <c r="M49" s="86">
        <v>0.0</v>
      </c>
      <c r="N49" s="86">
        <v>0.0</v>
      </c>
      <c r="O49" s="86">
        <v>0.0</v>
      </c>
      <c r="P49" s="86">
        <v>0.0</v>
      </c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72">
        <f>SUM(I43:I47)*((1-C18)*X21)</f>
        <v>0.002651657727</v>
      </c>
      <c r="AB49" s="72">
        <f>SUM(I43:I47)*(L20+C18*X21)</f>
        <v>0.001563168598</v>
      </c>
      <c r="AC49" s="54">
        <f>SUM(I43:I47)*O20</f>
        <v>0.0001227619318</v>
      </c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77"/>
    </row>
    <row r="50" ht="18.75" customHeight="1">
      <c r="A50" s="2"/>
      <c r="B50" s="28"/>
      <c r="C50" s="28"/>
      <c r="D50" s="69">
        <f t="shared" si="6"/>
        <v>0.03290281791</v>
      </c>
      <c r="E50" s="76"/>
      <c r="F50" s="51" t="s">
        <v>157</v>
      </c>
      <c r="G50" s="52">
        <v>1.0</v>
      </c>
      <c r="H50" s="56"/>
      <c r="I50" s="56"/>
      <c r="J50" s="54">
        <f>(J43*R20)+(J44*R20)+(J47*R20)</f>
        <v>0.0005127711882</v>
      </c>
      <c r="K50" s="86">
        <v>0.0</v>
      </c>
      <c r="L50" s="86">
        <v>0.0</v>
      </c>
      <c r="M50" s="86">
        <v>0.0</v>
      </c>
      <c r="N50" s="86">
        <v>0.0</v>
      </c>
      <c r="O50" s="86">
        <v>0.0</v>
      </c>
      <c r="P50" s="86">
        <v>0.0</v>
      </c>
      <c r="Q50" s="54">
        <f>(J43*F20)+(J44*F20)+(J47*F20)</f>
        <v>0.02333108906</v>
      </c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72">
        <f>SUM(J43,J44,J47)*C18*X21</f>
        <v>0.001384482208</v>
      </c>
      <c r="AH50" s="72">
        <f>SUM(J43,J44,J47)*(L20+(1-C18)*X21)</f>
        <v>0.007418089856</v>
      </c>
      <c r="AI50" s="54">
        <f>SUM(J43,J44,J47)*O20</f>
        <v>0.0002563855941</v>
      </c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77"/>
    </row>
    <row r="51" ht="18.75" customHeight="1">
      <c r="A51" s="2"/>
      <c r="B51" s="28"/>
      <c r="C51" s="28"/>
      <c r="D51" s="69">
        <f>SUM(H51:CJ51)</f>
        <v>0.4232623509</v>
      </c>
      <c r="E51" s="76"/>
      <c r="F51" s="51" t="s">
        <v>157</v>
      </c>
      <c r="G51" s="52">
        <v>2.0</v>
      </c>
      <c r="H51" s="54">
        <f>(Q44*F20)+(Q45*F20)</f>
        <v>0.3001314852</v>
      </c>
      <c r="I51" s="56"/>
      <c r="J51" s="56"/>
      <c r="K51" s="86">
        <v>0.0</v>
      </c>
      <c r="L51" s="86">
        <v>0.0</v>
      </c>
      <c r="M51" s="86">
        <v>0.0</v>
      </c>
      <c r="N51" s="86">
        <v>0.0</v>
      </c>
      <c r="O51" s="86">
        <v>0.0</v>
      </c>
      <c r="P51" s="86">
        <v>0.0</v>
      </c>
      <c r="Q51" s="54">
        <f>(Q44*R20)+(Q45*R20)</f>
        <v>0.006596296378</v>
      </c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72">
        <f>SUM(Q44,Q45)*(1-C18)*X21</f>
        <v>0.07124000088</v>
      </c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72">
        <f>SUM(Q44:Q45)*(L20+C18*X21)</f>
        <v>0.04199642027</v>
      </c>
      <c r="AZ51" s="54">
        <f>SUM(Q44:Q45)*O20</f>
        <v>0.003298148189</v>
      </c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77"/>
    </row>
    <row r="52" ht="18.75" customHeight="1">
      <c r="A52" s="2"/>
      <c r="B52" s="28"/>
      <c r="C52" s="87"/>
      <c r="D52" s="69">
        <f t="shared" ref="D52:D54" si="7">SUM(I52:CJ52)</f>
        <v>0.004664114565</v>
      </c>
      <c r="E52" s="76"/>
      <c r="F52" s="51" t="s">
        <v>169</v>
      </c>
      <c r="G52" s="52">
        <v>0.0</v>
      </c>
      <c r="H52" s="56"/>
      <c r="I52" s="54">
        <f>(R43+R46+R47)*R20</f>
        <v>0.00007268749972</v>
      </c>
      <c r="J52" s="71"/>
      <c r="K52" s="86">
        <v>0.0</v>
      </c>
      <c r="L52" s="86">
        <v>0.0</v>
      </c>
      <c r="M52" s="86">
        <v>0.0</v>
      </c>
      <c r="N52" s="86">
        <v>0.0</v>
      </c>
      <c r="O52" s="86">
        <v>0.0</v>
      </c>
      <c r="P52" s="86">
        <v>0.0</v>
      </c>
      <c r="Q52" s="80">
        <f>(R43+R46+R47)*AA20</f>
        <v>0.0008268203093</v>
      </c>
      <c r="R52" s="56"/>
      <c r="S52" s="56"/>
      <c r="T52" s="56"/>
      <c r="U52" s="80">
        <f>(R43+R46+R47)*AA22</f>
        <v>0.0008268203093</v>
      </c>
      <c r="V52" s="80">
        <f>(R43+R46+R47)*AA21</f>
        <v>0.0008268203093</v>
      </c>
      <c r="W52" s="71"/>
      <c r="X52" s="56"/>
      <c r="Y52" s="56"/>
      <c r="Z52" s="56"/>
      <c r="AA52" s="71"/>
      <c r="AB52" s="54">
        <f>(R43+R46+R47)*L21</f>
        <v>0.00001654267235</v>
      </c>
      <c r="AC52" s="54">
        <f>(R43+R46+R47)*O20</f>
        <v>0.00003634374986</v>
      </c>
      <c r="AD52" s="54">
        <f>(R43+R46+R47)*X20</f>
        <v>0.0009444362033</v>
      </c>
      <c r="AE52" s="54">
        <f>(R43+R46+R47)*I21</f>
        <v>0.00003684504296</v>
      </c>
      <c r="AF52" s="54">
        <f>(R43+R46+R47)*L22</f>
        <v>0.00024997816</v>
      </c>
      <c r="AG52" s="80">
        <f>(R43+R46+R47)*AA20</f>
        <v>0.0008268203093</v>
      </c>
      <c r="AH52" s="71"/>
      <c r="AI52" s="71"/>
      <c r="AJ52" s="71"/>
      <c r="AK52" s="71"/>
      <c r="AL52" s="56"/>
      <c r="AM52" s="71"/>
      <c r="AN52" s="71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77"/>
    </row>
    <row r="53" ht="18.75" customHeight="1">
      <c r="A53" s="2"/>
      <c r="B53" s="28"/>
      <c r="C53" s="88"/>
      <c r="D53" s="69">
        <f t="shared" si="7"/>
        <v>0.00767983763</v>
      </c>
      <c r="E53" s="76"/>
      <c r="F53" s="51" t="s">
        <v>170</v>
      </c>
      <c r="G53" s="52">
        <v>0.0</v>
      </c>
      <c r="H53" s="56"/>
      <c r="I53" s="54">
        <f>SUM(S43,S45,S46,S47)*R20</f>
        <v>0.0001196857812</v>
      </c>
      <c r="J53" s="71"/>
      <c r="K53" s="86">
        <v>0.0</v>
      </c>
      <c r="L53" s="86">
        <v>0.0</v>
      </c>
      <c r="M53" s="86">
        <v>0.0</v>
      </c>
      <c r="N53" s="86">
        <v>0.0</v>
      </c>
      <c r="O53" s="86">
        <v>0.0</v>
      </c>
      <c r="P53" s="86">
        <v>0.0</v>
      </c>
      <c r="Q53" s="71"/>
      <c r="R53" s="56"/>
      <c r="S53" s="56"/>
      <c r="T53" s="56"/>
      <c r="U53" s="56"/>
      <c r="V53" s="80">
        <f>SUM(S43,S45,S46,S47)*F24</f>
        <v>0.005397933722</v>
      </c>
      <c r="W53" s="80">
        <f>SUM(S43,S45,S46,S47)*F23</f>
        <v>0.00004776932497</v>
      </c>
      <c r="X53" s="56"/>
      <c r="Y53" s="56"/>
      <c r="Z53" s="56"/>
      <c r="AA53" s="54">
        <f>SUM(S43,S45,S46,S47)*I21</f>
        <v>0.00006066830981</v>
      </c>
      <c r="AB53" s="54">
        <f>SUM(S43,S45,S47,S46)*L20</f>
        <v>0.0004388478646</v>
      </c>
      <c r="AC53" s="54">
        <f>SUM(S43,S45,S46,S47)*O20</f>
        <v>0.00005984289062</v>
      </c>
      <c r="AD53" s="54">
        <f>SUM(S43,S45,S46,S47)*U20</f>
        <v>0.0006383241667</v>
      </c>
      <c r="AE53" s="54">
        <f>SUM(S43,S45,S46,S47)*I22</f>
        <v>0.0009167655704</v>
      </c>
      <c r="AF53" s="71"/>
      <c r="AG53" s="71"/>
      <c r="AH53" s="71"/>
      <c r="AI53" s="71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77"/>
    </row>
    <row r="54" ht="18.75" customHeight="1">
      <c r="A54" s="2"/>
      <c r="B54" s="28"/>
      <c r="C54" s="89"/>
      <c r="D54" s="69">
        <f t="shared" si="7"/>
        <v>0.00131287066</v>
      </c>
      <c r="E54" s="76"/>
      <c r="F54" s="51" t="s">
        <v>171</v>
      </c>
      <c r="G54" s="52">
        <v>0.0</v>
      </c>
      <c r="H54" s="56"/>
      <c r="I54" s="54">
        <f>SUM(T43,T45,T46,T47)*R20</f>
        <v>0.00002046032197</v>
      </c>
      <c r="J54" s="80">
        <f>SUM(T43,T45,T46,T47)*F21</f>
        <v>0.00005778277135</v>
      </c>
      <c r="K54" s="86">
        <v>0.0</v>
      </c>
      <c r="L54" s="86">
        <v>0.0</v>
      </c>
      <c r="M54" s="86">
        <v>0.0</v>
      </c>
      <c r="N54" s="86">
        <v>0.0</v>
      </c>
      <c r="O54" s="86">
        <v>0.0</v>
      </c>
      <c r="P54" s="86">
        <v>0.0</v>
      </c>
      <c r="Q54" s="71"/>
      <c r="R54" s="56"/>
      <c r="S54" s="56"/>
      <c r="T54" s="56"/>
      <c r="U54" s="56"/>
      <c r="V54" s="56"/>
      <c r="W54" s="80">
        <f>SUM(T43,T45,T46,T47)*F22</f>
        <v>0.0008731618782</v>
      </c>
      <c r="X54" s="56"/>
      <c r="Y54" s="56"/>
      <c r="Z54" s="56"/>
      <c r="AA54" s="54">
        <f>SUM(T43,T45,T46,T47)*I20</f>
        <v>0.0001670926294</v>
      </c>
      <c r="AB54" s="54">
        <f>SUM(T43,T45,T46,T47)*L20</f>
        <v>0.00007502118055</v>
      </c>
      <c r="AC54" s="54">
        <f>SUM(T43,T45,T46,T47)*O20</f>
        <v>0.00001023016098</v>
      </c>
      <c r="AD54" s="56"/>
      <c r="AE54" s="54">
        <f>SUM(T43,T45,T46,T47)*U20</f>
        <v>0.0001091217172</v>
      </c>
      <c r="AF54" s="71"/>
      <c r="AG54" s="71"/>
      <c r="AH54" s="71"/>
      <c r="AI54" s="71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77"/>
    </row>
    <row r="55" ht="18.75" customHeight="1">
      <c r="A55" s="2"/>
      <c r="B55" s="28"/>
      <c r="C55" s="28"/>
      <c r="D55" s="69">
        <f t="shared" ref="D55:D56" si="8">SUM(H55:CJ55)</f>
        <v>0.2083363696</v>
      </c>
      <c r="E55" s="76"/>
      <c r="F55" s="51" t="s">
        <v>169</v>
      </c>
      <c r="G55" s="52">
        <v>1.0</v>
      </c>
      <c r="H55" s="80">
        <f>SUM(U44,U45)*AA19</f>
        <v>0.03693235644</v>
      </c>
      <c r="I55" s="71"/>
      <c r="J55" s="54">
        <f>SUM(U44,U45)*R20</f>
        <v>0.003246800566</v>
      </c>
      <c r="K55" s="86">
        <v>0.0</v>
      </c>
      <c r="L55" s="86">
        <v>0.0</v>
      </c>
      <c r="M55" s="86">
        <v>0.0</v>
      </c>
      <c r="N55" s="86">
        <v>0.0</v>
      </c>
      <c r="O55" s="86">
        <v>0.0</v>
      </c>
      <c r="P55" s="86">
        <v>0.0</v>
      </c>
      <c r="Q55" s="71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71"/>
      <c r="AH55" s="54">
        <f>SUM(U44,U45)*L23</f>
        <v>0.000104429258</v>
      </c>
      <c r="AI55" s="54">
        <f>SUM(U44,U45)*O20</f>
        <v>0.001623400283</v>
      </c>
      <c r="AJ55" s="54">
        <f>SUM(U44,U45)*X20</f>
        <v>0.04218601563</v>
      </c>
      <c r="AK55" s="54">
        <f>SUM(U44,U45)*I21</f>
        <v>0.001645792011</v>
      </c>
      <c r="AL55" s="54">
        <f>SUM(U44,U45)*L24</f>
        <v>0.01180050615</v>
      </c>
      <c r="AM55" s="80">
        <f>SUM(U44,U45)*AA20</f>
        <v>0.03693235644</v>
      </c>
      <c r="AN55" s="80">
        <f>SUM(U44,U45)*AA21</f>
        <v>0.03693235644</v>
      </c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71"/>
      <c r="AZ55" s="71"/>
      <c r="BA55" s="80">
        <f>SUM(U44,U45)*AA21</f>
        <v>0.03693235644</v>
      </c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77"/>
    </row>
    <row r="56" ht="18.75" customHeight="1">
      <c r="A56" s="2"/>
      <c r="B56" s="28"/>
      <c r="C56" s="28"/>
      <c r="D56" s="69">
        <f t="shared" si="8"/>
        <v>0.04739653533</v>
      </c>
      <c r="E56" s="76"/>
      <c r="F56" s="51" t="s">
        <v>163</v>
      </c>
      <c r="G56" s="52">
        <v>1.0</v>
      </c>
      <c r="H56" s="80">
        <f>L45*AA19</f>
        <v>0.008402113082</v>
      </c>
      <c r="I56" s="71"/>
      <c r="J56" s="54">
        <f>L45*R20</f>
        <v>0.0007386473039</v>
      </c>
      <c r="K56" s="86">
        <v>0.0</v>
      </c>
      <c r="L56" s="86">
        <v>0.0</v>
      </c>
      <c r="M56" s="86">
        <v>0.0</v>
      </c>
      <c r="N56" s="86">
        <v>0.0</v>
      </c>
      <c r="O56" s="86">
        <v>0.0</v>
      </c>
      <c r="P56" s="86">
        <v>0.0</v>
      </c>
      <c r="Q56" s="71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71"/>
      <c r="AH56" s="54">
        <f>L45*L21</f>
        <v>0.0001681059381</v>
      </c>
      <c r="AI56" s="54">
        <f>L45*O20</f>
        <v>0.0003693236519</v>
      </c>
      <c r="AJ56" s="56"/>
      <c r="AK56" s="56"/>
      <c r="AL56" s="56"/>
      <c r="AM56" s="80">
        <f>L45*AA20</f>
        <v>0.008402113082</v>
      </c>
      <c r="AN56" s="56"/>
      <c r="AO56" s="54">
        <f>L45*X20</f>
        <v>0.009597320831</v>
      </c>
      <c r="AP56" s="54">
        <f>L45*I21</f>
        <v>0.0003744177713</v>
      </c>
      <c r="AQ56" s="54">
        <f>L45*L22</f>
        <v>0.002540267509</v>
      </c>
      <c r="AR56" s="80">
        <f>L45*AA21</f>
        <v>0.008402113082</v>
      </c>
      <c r="AS56" s="56"/>
      <c r="AT56" s="56"/>
      <c r="AU56" s="56"/>
      <c r="AV56" s="56"/>
      <c r="AW56" s="56"/>
      <c r="AX56" s="56"/>
      <c r="AY56" s="71"/>
      <c r="AZ56" s="71"/>
      <c r="BA56" s="56"/>
      <c r="BB56" s="80">
        <f>L45*AA22</f>
        <v>0.008402113082</v>
      </c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77"/>
    </row>
    <row r="57" ht="18.75" customHeight="1">
      <c r="A57" s="2"/>
      <c r="B57" s="28"/>
      <c r="C57" s="28"/>
      <c r="D57" s="69">
        <f t="shared" ref="D57:D63" si="9">SUM(I57:CJ57)</f>
        <v>0.08736684806</v>
      </c>
      <c r="E57" s="76"/>
      <c r="F57" s="51" t="s">
        <v>165</v>
      </c>
      <c r="G57" s="52">
        <v>1.0</v>
      </c>
      <c r="H57" s="71"/>
      <c r="I57" s="56"/>
      <c r="J57" s="54">
        <f>(M45+M46)*R20</f>
        <v>0.001361561268</v>
      </c>
      <c r="K57" s="86">
        <v>0.0</v>
      </c>
      <c r="L57" s="86">
        <v>0.0</v>
      </c>
      <c r="M57" s="86">
        <v>0.0</v>
      </c>
      <c r="N57" s="86">
        <v>0.0</v>
      </c>
      <c r="O57" s="86">
        <v>0.0</v>
      </c>
      <c r="P57" s="86">
        <v>0.0</v>
      </c>
      <c r="Q57" s="71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4">
        <f>(M45+M46)*I21</f>
        <v>0.0006901707119</v>
      </c>
      <c r="AH57" s="54">
        <f>(M45+M46)*L20</f>
        <v>0.004992391318</v>
      </c>
      <c r="AI57" s="54">
        <f>(M45+M46)*O20</f>
        <v>0.0006807806342</v>
      </c>
      <c r="AJ57" s="56"/>
      <c r="AK57" s="56"/>
      <c r="AL57" s="56"/>
      <c r="AM57" s="71"/>
      <c r="AN57" s="56"/>
      <c r="AO57" s="54">
        <f>(M45+M46)*U20</f>
        <v>0.007261660098</v>
      </c>
      <c r="AP57" s="54">
        <f>(M45+M46)*I22</f>
        <v>0.01042924631</v>
      </c>
      <c r="AQ57" s="71"/>
      <c r="AR57" s="54">
        <f>(M45+M46)*F22</f>
        <v>0.05810580089</v>
      </c>
      <c r="AS57" s="54">
        <f>(M45+M46)*F21</f>
        <v>0.003845236824</v>
      </c>
      <c r="AT57" s="56"/>
      <c r="AU57" s="56"/>
      <c r="AV57" s="56"/>
      <c r="AW57" s="56"/>
      <c r="AX57" s="56"/>
      <c r="AY57" s="71"/>
      <c r="AZ57" s="71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77"/>
    </row>
    <row r="58" ht="18.75" customHeight="1">
      <c r="A58" s="2"/>
      <c r="B58" s="28"/>
      <c r="C58" s="28"/>
      <c r="D58" s="69">
        <f t="shared" si="9"/>
        <v>0.004211921839</v>
      </c>
      <c r="E58" s="76"/>
      <c r="F58" s="51" t="s">
        <v>166</v>
      </c>
      <c r="G58" s="52">
        <v>1.0</v>
      </c>
      <c r="H58" s="71"/>
      <c r="I58" s="56"/>
      <c r="J58" s="54">
        <f>(N46+N47)*R20</f>
        <v>0.00006564034035</v>
      </c>
      <c r="K58" s="86">
        <v>0.0</v>
      </c>
      <c r="L58" s="86">
        <v>0.0</v>
      </c>
      <c r="M58" s="86">
        <v>0.0</v>
      </c>
      <c r="N58" s="86">
        <v>0.0</v>
      </c>
      <c r="O58" s="86">
        <v>0.0</v>
      </c>
      <c r="P58" s="86">
        <v>0.0</v>
      </c>
      <c r="Q58" s="80">
        <f>(N46+N47)*F21</f>
        <v>0.000185377375</v>
      </c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4">
        <f>(N46+N47)*I20</f>
        <v>0.0005360627795</v>
      </c>
      <c r="AH58" s="54">
        <f>(N46+N47)*L20</f>
        <v>0.0002406812479</v>
      </c>
      <c r="AI58" s="54">
        <f>(N46+N47)*O20</f>
        <v>0.00003282017017</v>
      </c>
      <c r="AJ58" s="56"/>
      <c r="AK58" s="56"/>
      <c r="AL58" s="56"/>
      <c r="AM58" s="71"/>
      <c r="AN58" s="56"/>
      <c r="AO58" s="56"/>
      <c r="AP58" s="54">
        <f>(N46+N47)*U20</f>
        <v>0.0003500818152</v>
      </c>
      <c r="AQ58" s="71"/>
      <c r="AR58" s="56"/>
      <c r="AS58" s="80">
        <f>(N46+N47)*F22</f>
        <v>0.002801258111</v>
      </c>
      <c r="AT58" s="56"/>
      <c r="AU58" s="56"/>
      <c r="AV58" s="56"/>
      <c r="AW58" s="56"/>
      <c r="AX58" s="56"/>
      <c r="AY58" s="71"/>
      <c r="AZ58" s="71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77"/>
    </row>
    <row r="59" ht="18.75" customHeight="1">
      <c r="A59" s="2"/>
      <c r="B59" s="28"/>
      <c r="C59" s="28"/>
      <c r="D59" s="69">
        <f t="shared" si="9"/>
        <v>0.04481868803</v>
      </c>
      <c r="E59" s="76"/>
      <c r="F59" s="51" t="s">
        <v>170</v>
      </c>
      <c r="G59" s="52">
        <v>1.0</v>
      </c>
      <c r="H59" s="71"/>
      <c r="I59" s="56"/>
      <c r="J59" s="54">
        <f>V44*R20</f>
        <v>0.0006984730603</v>
      </c>
      <c r="K59" s="86">
        <v>0.0</v>
      </c>
      <c r="L59" s="86">
        <v>0.0</v>
      </c>
      <c r="M59" s="86">
        <v>0.0</v>
      </c>
      <c r="N59" s="86">
        <v>0.0</v>
      </c>
      <c r="O59" s="86">
        <v>0.0</v>
      </c>
      <c r="P59" s="86">
        <v>0.0</v>
      </c>
      <c r="Q59" s="71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4">
        <f>V44*I21</f>
        <v>0.0003540535857</v>
      </c>
      <c r="AH59" s="54">
        <f>V44*L20</f>
        <v>0.002561067888</v>
      </c>
      <c r="AI59" s="54">
        <f>V44*O20</f>
        <v>0.0003492365301</v>
      </c>
      <c r="AJ59" s="54">
        <f>V44*U20</f>
        <v>0.003725189655</v>
      </c>
      <c r="AK59" s="54">
        <f>V44*I22</f>
        <v>0.005350143073</v>
      </c>
      <c r="AL59" s="71"/>
      <c r="AM59" s="71"/>
      <c r="AN59" s="80">
        <f>V44*F22</f>
        <v>0.02980793998</v>
      </c>
      <c r="AO59" s="71"/>
      <c r="AP59" s="71"/>
      <c r="AQ59" s="71"/>
      <c r="AR59" s="71"/>
      <c r="AS59" s="71"/>
      <c r="AT59" s="80">
        <f>V44*F21</f>
        <v>0.001972584263</v>
      </c>
      <c r="AU59" s="56"/>
      <c r="AV59" s="56"/>
      <c r="AW59" s="56"/>
      <c r="AX59" s="56"/>
      <c r="AY59" s="71"/>
      <c r="AZ59" s="71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77"/>
    </row>
    <row r="60" ht="18.75" customHeight="1">
      <c r="A60" s="2"/>
      <c r="B60" s="28"/>
      <c r="C60" s="28"/>
      <c r="D60" s="69">
        <f t="shared" si="9"/>
        <v>0.002037213092</v>
      </c>
      <c r="E60" s="76"/>
      <c r="F60" s="51" t="s">
        <v>171</v>
      </c>
      <c r="G60" s="52">
        <v>1.0</v>
      </c>
      <c r="H60" s="71"/>
      <c r="I60" s="56"/>
      <c r="J60" s="54">
        <f>W44*R20</f>
        <v>0.00003174877547</v>
      </c>
      <c r="K60" s="86">
        <v>0.0</v>
      </c>
      <c r="L60" s="86">
        <v>0.0</v>
      </c>
      <c r="M60" s="86">
        <v>0.0</v>
      </c>
      <c r="N60" s="86">
        <v>0.0</v>
      </c>
      <c r="O60" s="86">
        <v>0.0</v>
      </c>
      <c r="P60" s="86">
        <v>0.0</v>
      </c>
      <c r="Q60" s="80">
        <f>W44*F21</f>
        <v>0.00008966292106</v>
      </c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4">
        <f>W44*I20</f>
        <v>0.0002592816663</v>
      </c>
      <c r="AH60" s="54">
        <f>W44*L20</f>
        <v>0.0001164121767</v>
      </c>
      <c r="AI60" s="54">
        <f>W44*O20</f>
        <v>0.00001587438773</v>
      </c>
      <c r="AJ60" s="56"/>
      <c r="AK60" s="54">
        <f>W44*U20</f>
        <v>0.0001693268025</v>
      </c>
      <c r="AL60" s="71"/>
      <c r="AM60" s="71"/>
      <c r="AN60" s="56"/>
      <c r="AO60" s="56"/>
      <c r="AP60" s="56"/>
      <c r="AQ60" s="56"/>
      <c r="AR60" s="56"/>
      <c r="AS60" s="56"/>
      <c r="AT60" s="80">
        <f>W44*F22</f>
        <v>0.001354906363</v>
      </c>
      <c r="AU60" s="56"/>
      <c r="AV60" s="56"/>
      <c r="AW60" s="56"/>
      <c r="AX60" s="56"/>
      <c r="AY60" s="71"/>
      <c r="AZ60" s="71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77"/>
    </row>
    <row r="61" ht="18.75" customHeight="1">
      <c r="A61" s="2"/>
      <c r="B61" s="28"/>
      <c r="C61" s="28">
        <f>D61-SUM(X45:X46)</f>
        <v>0</v>
      </c>
      <c r="D61" s="69">
        <f t="shared" si="9"/>
        <v>0.08571881335</v>
      </c>
      <c r="E61" s="76"/>
      <c r="F61" s="51" t="s">
        <v>172</v>
      </c>
      <c r="G61" s="52">
        <v>0.0</v>
      </c>
      <c r="H61" s="71"/>
      <c r="I61" s="54">
        <f>SUM(X45,X46)*R20</f>
        <v>0.001335877611</v>
      </c>
      <c r="J61" s="71"/>
      <c r="K61" s="86">
        <v>0.0</v>
      </c>
      <c r="L61" s="86">
        <v>0.0</v>
      </c>
      <c r="M61" s="86">
        <v>0.0</v>
      </c>
      <c r="N61" s="86">
        <v>0.0</v>
      </c>
      <c r="O61" s="86">
        <v>0.0</v>
      </c>
      <c r="P61" s="86">
        <v>0.0</v>
      </c>
      <c r="Q61" s="71"/>
      <c r="R61" s="56"/>
      <c r="S61" s="56"/>
      <c r="T61" s="56"/>
      <c r="U61" s="71"/>
      <c r="V61" s="71"/>
      <c r="W61" s="71"/>
      <c r="X61" s="56"/>
      <c r="Y61" s="56"/>
      <c r="Z61" s="56"/>
      <c r="AA61" s="71"/>
      <c r="AB61" s="54">
        <f>SUM(X45,X46)*L21</f>
        <v>0.0003040273183</v>
      </c>
      <c r="AC61" s="54">
        <f>SUM(X45,X46)*O20</f>
        <v>0.0006679388053</v>
      </c>
      <c r="AD61" s="54">
        <f>SUM(X45,X46)*I21</f>
        <v>0.0006771517543</v>
      </c>
      <c r="AE61" s="71"/>
      <c r="AF61" s="54">
        <f>SUM(X45,X46)*L22</f>
        <v>0.004594190587</v>
      </c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54">
        <f>SUM(X45,X46)*X20</f>
        <v>0.01735719599</v>
      </c>
      <c r="AV61" s="54">
        <f>SUM(X45,X46)*F22</f>
        <v>0.05700972865</v>
      </c>
      <c r="AW61" s="90">
        <f>SUM(X45,X46)*F21</f>
        <v>0.003772702631</v>
      </c>
      <c r="AX61" s="56"/>
      <c r="AY61" s="71"/>
      <c r="AZ61" s="71"/>
      <c r="BA61" s="71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77"/>
    </row>
    <row r="62" ht="18.75" customHeight="1">
      <c r="A62" s="2"/>
      <c r="B62" s="28"/>
      <c r="C62" s="28"/>
      <c r="D62" s="69">
        <f t="shared" si="9"/>
        <v>0.0133338542</v>
      </c>
      <c r="E62" s="76"/>
      <c r="F62" s="51" t="s">
        <v>173</v>
      </c>
      <c r="G62" s="52">
        <v>0.0</v>
      </c>
      <c r="H62" s="71"/>
      <c r="I62" s="54">
        <f>SUM(Y45,Y46,Y47)*R20</f>
        <v>0.0002078003251</v>
      </c>
      <c r="J62" s="71"/>
      <c r="K62" s="86">
        <v>0.0</v>
      </c>
      <c r="L62" s="86">
        <v>0.0</v>
      </c>
      <c r="M62" s="86">
        <v>0.0</v>
      </c>
      <c r="N62" s="86">
        <v>0.0</v>
      </c>
      <c r="O62" s="86">
        <v>0.0</v>
      </c>
      <c r="P62" s="86">
        <v>0.0</v>
      </c>
      <c r="Q62" s="80">
        <f>SUM(Y45:Y47)*AA19</f>
        <v>0.002363728699</v>
      </c>
      <c r="R62" s="56"/>
      <c r="S62" s="56"/>
      <c r="T62" s="56"/>
      <c r="U62" s="71"/>
      <c r="V62" s="80">
        <f>SUM(Y45:Y47)*AA21</f>
        <v>0.002363728699</v>
      </c>
      <c r="W62" s="71"/>
      <c r="X62" s="56"/>
      <c r="Y62" s="56"/>
      <c r="Z62" s="56"/>
      <c r="AA62" s="71"/>
      <c r="AB62" s="54">
        <f>SUM(Y45:Y47)*L21</f>
        <v>0.00004729248779</v>
      </c>
      <c r="AC62" s="54">
        <f>SUM(Y45:Y47)*O20</f>
        <v>0.0001039001626</v>
      </c>
      <c r="AD62" s="54">
        <f>SUM(Y45,Y46,Y47)*I22</f>
        <v>0.00159170272</v>
      </c>
      <c r="AE62" s="54">
        <f>SUM(Y45,Y46,Y47)*I21</f>
        <v>0.0001053332683</v>
      </c>
      <c r="AF62" s="54">
        <f>SUM(Y45:Y47)*L22</f>
        <v>0.0007146420377</v>
      </c>
      <c r="AG62" s="80">
        <f>SUM(Y45:Y47)*AA20</f>
        <v>0.002363728699</v>
      </c>
      <c r="AH62" s="71"/>
      <c r="AI62" s="71"/>
      <c r="AJ62" s="71"/>
      <c r="AK62" s="71"/>
      <c r="AL62" s="71"/>
      <c r="AM62" s="71"/>
      <c r="AN62" s="71"/>
      <c r="AO62" s="56"/>
      <c r="AP62" s="71"/>
      <c r="AQ62" s="71"/>
      <c r="AR62" s="56"/>
      <c r="AS62" s="71"/>
      <c r="AT62" s="71"/>
      <c r="AU62" s="54">
        <f>SUM(Y45,Y46,Y47)*U20</f>
        <v>0.001108268401</v>
      </c>
      <c r="AV62" s="71"/>
      <c r="AW62" s="71"/>
      <c r="AX62" s="80">
        <f>SUM(Y45:Y47)*AA22</f>
        <v>0.002363728699</v>
      </c>
      <c r="AY62" s="71"/>
      <c r="AZ62" s="71"/>
      <c r="BA62" s="71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77"/>
    </row>
    <row r="63" ht="18.75" customHeight="1">
      <c r="A63" s="2"/>
      <c r="B63" s="28"/>
      <c r="C63" s="91"/>
      <c r="D63" s="69">
        <f t="shared" si="9"/>
        <v>0.02120331688</v>
      </c>
      <c r="E63" s="82"/>
      <c r="F63" s="51" t="s">
        <v>174</v>
      </c>
      <c r="G63" s="52">
        <v>0.0</v>
      </c>
      <c r="H63" s="71"/>
      <c r="I63" s="54">
        <f>Z45*R20</f>
        <v>0.000330441302</v>
      </c>
      <c r="J63" s="71"/>
      <c r="K63" s="86">
        <v>0.0</v>
      </c>
      <c r="L63" s="86">
        <v>0.0</v>
      </c>
      <c r="M63" s="86">
        <v>0.0</v>
      </c>
      <c r="N63" s="86">
        <v>0.0</v>
      </c>
      <c r="O63" s="86">
        <v>0.0</v>
      </c>
      <c r="P63" s="86">
        <v>0.0</v>
      </c>
      <c r="Q63" s="71"/>
      <c r="R63" s="56"/>
      <c r="S63" s="56"/>
      <c r="T63" s="56"/>
      <c r="U63" s="56"/>
      <c r="V63" s="71"/>
      <c r="W63" s="80">
        <f>Z45*F21</f>
        <v>0.0009332118151</v>
      </c>
      <c r="X63" s="56"/>
      <c r="Y63" s="56"/>
      <c r="Z63" s="56"/>
      <c r="AA63" s="54">
        <f>Z45*I21</f>
        <v>0.0001674995566</v>
      </c>
      <c r="AB63" s="54">
        <f>Z45*L20</f>
        <v>0.001211618107</v>
      </c>
      <c r="AC63" s="54">
        <f>Z45*O20</f>
        <v>0.000165220651</v>
      </c>
      <c r="AD63" s="71"/>
      <c r="AE63" s="54">
        <f>Z45*I22</f>
        <v>0.00253110441</v>
      </c>
      <c r="AF63" s="71"/>
      <c r="AG63" s="71"/>
      <c r="AH63" s="71"/>
      <c r="AI63" s="71"/>
      <c r="AJ63" s="71"/>
      <c r="AK63" s="71"/>
      <c r="AL63" s="71"/>
      <c r="AM63" s="71"/>
      <c r="AN63" s="71"/>
      <c r="AO63" s="56"/>
      <c r="AP63" s="71"/>
      <c r="AQ63" s="71"/>
      <c r="AR63" s="56"/>
      <c r="AS63" s="71"/>
      <c r="AT63" s="71"/>
      <c r="AU63" s="54">
        <f>Z45*U20</f>
        <v>0.001762353611</v>
      </c>
      <c r="AV63" s="56"/>
      <c r="AW63" s="54">
        <f>Z45*F22</f>
        <v>0.01410186743</v>
      </c>
      <c r="AX63" s="56"/>
      <c r="AY63" s="71"/>
      <c r="AZ63" s="71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77"/>
    </row>
    <row r="64" ht="18.75" customHeight="1">
      <c r="A64" s="2"/>
      <c r="B64" s="28"/>
      <c r="C64" s="48" t="s">
        <v>175</v>
      </c>
      <c r="D64" s="92">
        <f>SUM(D49:D63)</f>
        <v>1</v>
      </c>
      <c r="E64" s="93"/>
      <c r="F64" s="28"/>
      <c r="G64" s="94"/>
      <c r="H64" s="64"/>
      <c r="I64" s="65"/>
      <c r="J64" s="95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96"/>
      <c r="X64" s="64"/>
      <c r="Y64" s="64"/>
      <c r="Z64" s="64"/>
      <c r="AA64" s="96"/>
      <c r="AB64" s="96"/>
      <c r="AC64" s="96"/>
      <c r="AD64" s="64"/>
      <c r="AE64" s="96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96"/>
      <c r="AV64" s="64"/>
      <c r="AW64" s="96"/>
      <c r="AX64" s="64"/>
      <c r="AY64" s="64"/>
      <c r="AZ64" s="64"/>
      <c r="BA64" s="64"/>
      <c r="BB64" s="64"/>
      <c r="BC64" s="95"/>
      <c r="BD64" s="95"/>
      <c r="BE64" s="95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7"/>
    </row>
    <row r="65" ht="18.75" customHeight="1">
      <c r="A65" s="2"/>
      <c r="B65" s="28"/>
      <c r="C65" s="28"/>
      <c r="D65" s="69">
        <f t="shared" ref="D65:D98" si="10">SUM(H65:CJ65)</f>
        <v>0.002332476704</v>
      </c>
      <c r="E65" s="97" t="s">
        <v>176</v>
      </c>
      <c r="F65" s="51" t="s">
        <v>157</v>
      </c>
      <c r="G65" s="52">
        <v>0.0</v>
      </c>
      <c r="H65" s="57"/>
      <c r="I65" s="98">
        <f>SUM(I49:I63)*R29</f>
        <v>0.0001038754808</v>
      </c>
      <c r="J65" s="98">
        <f>SUM(I49:I63)*F29</f>
        <v>0.001340938024</v>
      </c>
      <c r="K65" s="56"/>
      <c r="L65" s="57"/>
      <c r="M65" s="57"/>
      <c r="N65" s="57"/>
      <c r="O65" s="57"/>
      <c r="P65" s="57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100">
        <f>sum(I49:I63)*(I29+U29)</f>
        <v>0.0007649012674</v>
      </c>
      <c r="BD65" s="100">
        <f>sum(I49:I63)*L29</f>
        <v>0.000118040319</v>
      </c>
      <c r="BE65" s="100">
        <f>sum(I49:I63)*O29</f>
        <v>0.000004721612762</v>
      </c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101"/>
    </row>
    <row r="66" ht="18.75" customHeight="1">
      <c r="A66" s="2"/>
      <c r="B66" s="28"/>
      <c r="C66" s="28"/>
      <c r="D66" s="69">
        <f t="shared" si="10"/>
        <v>0.01788476107</v>
      </c>
      <c r="E66" s="76"/>
      <c r="F66" s="51" t="s">
        <v>157</v>
      </c>
      <c r="G66" s="52">
        <v>1.0</v>
      </c>
      <c r="H66" s="102"/>
      <c r="I66" s="57"/>
      <c r="J66" s="98">
        <f>SUM(J49:J63)*R29</f>
        <v>0.000796487335</v>
      </c>
      <c r="K66" s="57"/>
      <c r="L66" s="57"/>
      <c r="M66" s="57"/>
      <c r="N66" s="57"/>
      <c r="O66" s="57"/>
      <c r="P66" s="57"/>
      <c r="Q66" s="100">
        <f>SUM(J49:J63)*F29</f>
        <v>0.01028192742</v>
      </c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100">
        <f>sum(J49:J61)*(I29+U29)</f>
        <v>0.005865043103</v>
      </c>
      <c r="BG66" s="100">
        <f>sum(J49:J61)*L29</f>
        <v>0.0009050992443</v>
      </c>
      <c r="BH66" s="100">
        <f>sum(J49:J61)*O29</f>
        <v>0.00003620396977</v>
      </c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101"/>
    </row>
    <row r="67" ht="18.75" customHeight="1">
      <c r="A67" s="2"/>
      <c r="B67" s="28"/>
      <c r="C67" s="28"/>
      <c r="D67" s="69">
        <f t="shared" si="10"/>
        <v>0.03339297475</v>
      </c>
      <c r="E67" s="76"/>
      <c r="F67" s="51" t="s">
        <v>157</v>
      </c>
      <c r="G67" s="52">
        <v>2.0</v>
      </c>
      <c r="H67" s="98">
        <f>SUM(Q49:Q63)*F29</f>
        <v>0.01919758062</v>
      </c>
      <c r="I67" s="57"/>
      <c r="J67" s="57"/>
      <c r="K67" s="57"/>
      <c r="L67" s="57"/>
      <c r="M67" s="57"/>
      <c r="N67" s="57"/>
      <c r="O67" s="57"/>
      <c r="P67" s="57"/>
      <c r="Q67" s="100">
        <f>SUM(Q49:Q63)*R29</f>
        <v>0.001487136527</v>
      </c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100">
        <f>SUM(Q49:Q63)*(I29+U29)</f>
        <v>0.01095073261</v>
      </c>
      <c r="BJ67" s="100">
        <f>SUM(Q49:Q63)*L29</f>
        <v>0.001689927872</v>
      </c>
      <c r="BK67" s="100">
        <f>SUM(Q49:Q63)*O29</f>
        <v>0.00006759711487</v>
      </c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101"/>
    </row>
    <row r="68" ht="18.75" customHeight="1">
      <c r="A68" s="2"/>
      <c r="B68" s="28"/>
      <c r="C68" s="103" t="s">
        <v>177</v>
      </c>
      <c r="D68" s="69">
        <f t="shared" si="10"/>
        <v>0.003673206507</v>
      </c>
      <c r="E68" s="76"/>
      <c r="F68" s="51" t="s">
        <v>178</v>
      </c>
      <c r="G68" s="52">
        <v>0.0</v>
      </c>
      <c r="H68" s="57"/>
      <c r="I68" s="98">
        <f>SUM(AA49:AA63)*R29</f>
        <v>0.0001356927144</v>
      </c>
      <c r="J68" s="71"/>
      <c r="K68" s="57"/>
      <c r="L68" s="57"/>
      <c r="M68" s="57"/>
      <c r="N68" s="57"/>
      <c r="O68" s="57"/>
      <c r="P68" s="57"/>
      <c r="Q68" s="104">
        <f>SUM(AA49:AA63)*AA29</f>
        <v>0.0004379173964</v>
      </c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100">
        <f>sum(AA49:AA63)*F35</f>
        <v>0.001401335668</v>
      </c>
      <c r="AH68" s="100">
        <f>SUM(AC49:AC63)*F34</f>
        <v>0.0001340938024</v>
      </c>
      <c r="AI68" s="105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100">
        <f>SUM(AA49:AA63)*L34</f>
        <v>0.00003083925327</v>
      </c>
      <c r="BE68" s="100">
        <f>SUM(AA49:AA63)*O29</f>
        <v>0.000006167850653</v>
      </c>
      <c r="BF68" s="100">
        <f>SUM(AA49:AA63)*AA29</f>
        <v>0.0004379173964</v>
      </c>
      <c r="BG68" s="99"/>
      <c r="BH68" s="99"/>
      <c r="BI68" s="99"/>
      <c r="BJ68" s="99"/>
      <c r="BK68" s="99"/>
      <c r="BL68" s="99"/>
      <c r="BM68" s="99"/>
      <c r="BN68" s="99"/>
      <c r="BO68" s="100">
        <f>sum(AA49:AA63)*(I29+U29)</f>
        <v>0.0009991918059</v>
      </c>
      <c r="BP68" s="100">
        <f>sum(AA49:AA63)*I34</f>
        <v>0.00009005061954</v>
      </c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101"/>
    </row>
    <row r="69" ht="18.75" customHeight="1">
      <c r="A69" s="2"/>
      <c r="B69" s="28"/>
      <c r="C69" s="103" t="s">
        <v>179</v>
      </c>
      <c r="D69" s="69">
        <f t="shared" si="10"/>
        <v>0.003764585367</v>
      </c>
      <c r="E69" s="76"/>
      <c r="F69" s="51" t="s">
        <v>180</v>
      </c>
      <c r="G69" s="52">
        <v>0.0</v>
      </c>
      <c r="H69" s="57"/>
      <c r="I69" s="98">
        <f>SUM(AB49:AB63)*R29</f>
        <v>0.0001628408928</v>
      </c>
      <c r="J69" s="106"/>
      <c r="K69" s="57"/>
      <c r="L69" s="57"/>
      <c r="M69" s="57"/>
      <c r="N69" s="57"/>
      <c r="O69" s="57"/>
      <c r="P69" s="57"/>
      <c r="Q69" s="105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100">
        <f>SUM(AB49:AB63)*F35</f>
        <v>0.001681702311</v>
      </c>
      <c r="AI69" s="100">
        <f>SUM(AB49:AB63)*F34</f>
        <v>0.0004204255778</v>
      </c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100">
        <f>sum(AB49:AB63)*L29</f>
        <v>0.0001850464691</v>
      </c>
      <c r="BE69" s="100">
        <f>sum(AB49:AB63)*O29</f>
        <v>0.000007401858764</v>
      </c>
      <c r="BF69" s="99"/>
      <c r="BG69" s="99"/>
      <c r="BH69" s="99"/>
      <c r="BI69" s="99"/>
      <c r="BJ69" s="99"/>
      <c r="BK69" s="99"/>
      <c r="BL69" s="99"/>
      <c r="BM69" s="99"/>
      <c r="BN69" s="99"/>
      <c r="BO69" s="100">
        <f>sum(AB49:AB63)*(I29+U29)</f>
        <v>0.00119910112</v>
      </c>
      <c r="BP69" s="100">
        <f>sum(AB49:AB63)*I34</f>
        <v>0.000108067138</v>
      </c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101"/>
    </row>
    <row r="70" ht="18.75" customHeight="1">
      <c r="A70" s="2"/>
      <c r="B70" s="28"/>
      <c r="C70" s="103" t="s">
        <v>181</v>
      </c>
      <c r="D70" s="69">
        <f t="shared" si="10"/>
        <v>0.001363601766</v>
      </c>
      <c r="E70" s="76"/>
      <c r="F70" s="51" t="s">
        <v>182</v>
      </c>
      <c r="G70" s="52">
        <v>0.0</v>
      </c>
      <c r="H70" s="57"/>
      <c r="I70" s="98">
        <f>SUM(AC49:AC63)*R29</f>
        <v>0.00005193774038</v>
      </c>
      <c r="J70" s="98">
        <f>SUM(AC49:AC63)*F34</f>
        <v>0.0001340938024</v>
      </c>
      <c r="K70" s="57"/>
      <c r="L70" s="57"/>
      <c r="M70" s="57"/>
      <c r="N70" s="57"/>
      <c r="O70" s="57"/>
      <c r="P70" s="57"/>
      <c r="Q70" s="105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100">
        <f>SUM(AC49:AC63)*F35</f>
        <v>0.0005363752097</v>
      </c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100">
        <f>sum(AC49:AC63)*(I34+U29)</f>
        <v>0.0002445795411</v>
      </c>
      <c r="BD70" s="100">
        <f>sum(AC49:AC63)*L34</f>
        <v>0.0000118040319</v>
      </c>
      <c r="BE70" s="100">
        <f>sum(AC49:AC63)*O29</f>
        <v>0.000002360806381</v>
      </c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100">
        <f>sum(AC49:AC63)*(I29+U29)</f>
        <v>0.0003824506337</v>
      </c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101"/>
    </row>
    <row r="71" ht="18.75" customHeight="1">
      <c r="A71" s="2"/>
      <c r="B71" s="28"/>
      <c r="C71" s="103" t="s">
        <v>183</v>
      </c>
      <c r="D71" s="69">
        <f t="shared" si="10"/>
        <v>0.008435069097</v>
      </c>
      <c r="E71" s="76"/>
      <c r="F71" s="51" t="s">
        <v>178</v>
      </c>
      <c r="G71" s="52">
        <v>1.0</v>
      </c>
      <c r="H71" s="107">
        <f>sum(AG49:AG63)*AA28</f>
        <v>0.0009219364314</v>
      </c>
      <c r="I71" s="57"/>
      <c r="J71" s="98">
        <f>SUM(AG49:AG63)*R29</f>
        <v>0.0002856704435</v>
      </c>
      <c r="K71" s="57"/>
      <c r="L71" s="57"/>
      <c r="M71" s="57"/>
      <c r="N71" s="57"/>
      <c r="O71" s="57"/>
      <c r="P71" s="57"/>
      <c r="Q71" s="105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100">
        <f>SUM(AG49:AG63)*F35</f>
        <v>0.002950196581</v>
      </c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100">
        <f>sum(AG49:AG63)*F34</f>
        <v>0.0007375491451</v>
      </c>
      <c r="AZ71" s="105"/>
      <c r="BA71" s="99"/>
      <c r="BB71" s="99"/>
      <c r="BC71" s="99"/>
      <c r="BD71" s="99"/>
      <c r="BE71" s="99"/>
      <c r="BF71" s="105"/>
      <c r="BG71" s="99"/>
      <c r="BH71" s="99"/>
      <c r="BI71" s="100">
        <f>sum(AG49:AG63)*AA29</f>
        <v>0.0009219364314</v>
      </c>
      <c r="BJ71" s="105"/>
      <c r="BK71" s="105"/>
      <c r="BL71" s="99"/>
      <c r="BM71" s="99"/>
      <c r="BN71" s="99"/>
      <c r="BO71" s="99"/>
      <c r="BP71" s="99"/>
      <c r="BQ71" s="100">
        <f>sum(AG49:AG63)*(I29+U29)</f>
        <v>0.002103573266</v>
      </c>
      <c r="BR71" s="100">
        <f>sum(AG49:AG63)*I34</f>
        <v>0.0001895812943</v>
      </c>
      <c r="BS71" s="100">
        <f>sum(AG49:AG63)*L29</f>
        <v>0.000324625504</v>
      </c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101"/>
    </row>
    <row r="72" ht="18.75" customHeight="1">
      <c r="A72" s="2"/>
      <c r="B72" s="28"/>
      <c r="C72" s="103" t="s">
        <v>184</v>
      </c>
      <c r="D72" s="69">
        <f t="shared" si="10"/>
        <v>0.006324574414</v>
      </c>
      <c r="E72" s="76"/>
      <c r="F72" s="51" t="s">
        <v>180</v>
      </c>
      <c r="G72" s="52">
        <v>1.0</v>
      </c>
      <c r="H72" s="71"/>
      <c r="I72" s="57"/>
      <c r="J72" s="98">
        <f>SUM(AH49:AH63)*R29</f>
        <v>0.0006947892895</v>
      </c>
      <c r="K72" s="57"/>
      <c r="L72" s="57"/>
      <c r="M72" s="57"/>
      <c r="N72" s="57"/>
      <c r="O72" s="57"/>
      <c r="P72" s="57"/>
      <c r="Q72" s="105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100">
        <f>sum(AI49:AI63)*F35</f>
        <v>0.001530528316</v>
      </c>
      <c r="AZ72" s="100">
        <f>sum(AH49:AH63)*F34</f>
        <v>0.00179381962</v>
      </c>
      <c r="BA72" s="99"/>
      <c r="BB72" s="99"/>
      <c r="BC72" s="99"/>
      <c r="BD72" s="99"/>
      <c r="BE72" s="99"/>
      <c r="BF72" s="105"/>
      <c r="BG72" s="99"/>
      <c r="BH72" s="99"/>
      <c r="BI72" s="105"/>
      <c r="BJ72" s="105"/>
      <c r="BK72" s="105"/>
      <c r="BL72" s="99"/>
      <c r="BM72" s="99"/>
      <c r="BN72" s="99"/>
      <c r="BO72" s="99"/>
      <c r="BP72" s="99"/>
      <c r="BQ72" s="100">
        <f>sum(AH49:AH63)*I35</f>
        <v>0.00184434975</v>
      </c>
      <c r="BR72" s="100">
        <f>sum(AH49:AH63)*I34</f>
        <v>0.0004610874376</v>
      </c>
      <c r="BS72" s="105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108"/>
    </row>
    <row r="73" ht="18.75" customHeight="1">
      <c r="A73" s="2"/>
      <c r="B73" s="28"/>
      <c r="C73" s="103" t="s">
        <v>185</v>
      </c>
      <c r="D73" s="69">
        <f t="shared" si="10"/>
        <v>0.002837405488</v>
      </c>
      <c r="E73" s="76"/>
      <c r="F73" s="51" t="s">
        <v>182</v>
      </c>
      <c r="G73" s="52">
        <v>1.0</v>
      </c>
      <c r="H73" s="71"/>
      <c r="I73" s="57"/>
      <c r="J73" s="98">
        <f>SUM(AI49:AI63)*R29</f>
        <v>0.0001482025658</v>
      </c>
      <c r="K73" s="57"/>
      <c r="L73" s="57"/>
      <c r="M73" s="57"/>
      <c r="N73" s="57"/>
      <c r="O73" s="57"/>
      <c r="P73" s="53"/>
      <c r="Q73" s="104">
        <f>SUM(AI49:AI63)*F34</f>
        <v>0.0003826320791</v>
      </c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100">
        <f>sum(AI49:AI60)*F35</f>
        <v>0.001530528316</v>
      </c>
      <c r="BA73" s="99"/>
      <c r="BB73" s="99"/>
      <c r="BC73" s="99"/>
      <c r="BD73" s="99"/>
      <c r="BE73" s="99"/>
      <c r="BF73" s="100">
        <f>SUM(AI49:AI60)*F34</f>
        <v>0.0003826320791</v>
      </c>
      <c r="BG73" s="99"/>
      <c r="BH73" s="99"/>
      <c r="BI73" s="105"/>
      <c r="BJ73" s="105"/>
      <c r="BK73" s="105"/>
      <c r="BL73" s="99"/>
      <c r="BM73" s="99"/>
      <c r="BN73" s="99"/>
      <c r="BO73" s="99"/>
      <c r="BP73" s="99"/>
      <c r="BQ73" s="99"/>
      <c r="BR73" s="100">
        <f>sum(AI50:AI63)*I35</f>
        <v>0.0003934104475</v>
      </c>
      <c r="BS73" s="105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  <c r="CK73" s="108"/>
    </row>
    <row r="74" ht="18.75" customHeight="1">
      <c r="A74" s="2"/>
      <c r="B74" s="103" t="s">
        <v>186</v>
      </c>
      <c r="C74" s="103" t="s">
        <v>187</v>
      </c>
      <c r="D74" s="69">
        <f t="shared" si="10"/>
        <v>0.1320548049</v>
      </c>
      <c r="E74" s="76"/>
      <c r="F74" s="51" t="s">
        <v>178</v>
      </c>
      <c r="G74" s="52">
        <v>2.0</v>
      </c>
      <c r="H74" s="107">
        <f>sum(AM49:AM63)*(F29+AA29)</f>
        <v>0.0837731518</v>
      </c>
      <c r="I74" s="109"/>
      <c r="J74" s="109"/>
      <c r="K74" s="57"/>
      <c r="L74" s="57"/>
      <c r="M74" s="57"/>
      <c r="N74" s="57"/>
      <c r="O74" s="57"/>
      <c r="P74" s="53"/>
      <c r="Q74" s="100">
        <f>SUM(AM49:AM63)*R29</f>
        <v>0.005191575605</v>
      </c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105"/>
      <c r="BJ74" s="100">
        <f>sum(AM50:AM59)*L34</f>
        <v>0.001179903547</v>
      </c>
      <c r="BK74" s="100">
        <f>sum(AM50:AM59)*O29</f>
        <v>0.0002359807093</v>
      </c>
      <c r="BL74" s="99"/>
      <c r="BM74" s="99"/>
      <c r="BN74" s="99"/>
      <c r="BO74" s="99"/>
      <c r="BP74" s="99"/>
      <c r="BQ74" s="99"/>
      <c r="BR74" s="99"/>
      <c r="BS74" s="99"/>
      <c r="BT74" s="100">
        <f>sum(AM50:AM56)*(I29+U29)</f>
        <v>0.03822887491</v>
      </c>
      <c r="BU74" s="100">
        <f>sum(AM50:AM56)*I34</f>
        <v>0.003445318356</v>
      </c>
      <c r="BV74" s="105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108"/>
    </row>
    <row r="75" ht="18.75" customHeight="1">
      <c r="A75" s="2"/>
      <c r="B75" s="28"/>
      <c r="C75" s="103" t="s">
        <v>188</v>
      </c>
      <c r="D75" s="69">
        <f t="shared" si="10"/>
        <v>0.03443026358</v>
      </c>
      <c r="E75" s="76"/>
      <c r="F75" s="51" t="s">
        <v>180</v>
      </c>
      <c r="G75" s="52">
        <v>2.0</v>
      </c>
      <c r="H75" s="107">
        <f>AY51*F29</f>
        <v>0.02414369101</v>
      </c>
      <c r="I75" s="109"/>
      <c r="J75" s="109"/>
      <c r="K75" s="57"/>
      <c r="L75" s="57"/>
      <c r="M75" s="57"/>
      <c r="N75" s="57"/>
      <c r="O75" s="57"/>
      <c r="P75" s="53"/>
      <c r="Q75" s="100">
        <f>SUM(AY51)*R29</f>
        <v>0.001870285923</v>
      </c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105"/>
      <c r="BJ75" s="100">
        <f>AY51*L29</f>
        <v>0.002125324912</v>
      </c>
      <c r="BK75" s="100">
        <f>AY51*O29</f>
        <v>0.0000850129965</v>
      </c>
      <c r="BL75" s="99"/>
      <c r="BM75" s="99"/>
      <c r="BN75" s="99"/>
      <c r="BO75" s="99"/>
      <c r="BP75" s="99"/>
      <c r="BQ75" s="99"/>
      <c r="BR75" s="99"/>
      <c r="BS75" s="99"/>
      <c r="BT75" s="100">
        <f>AY51*I35</f>
        <v>0.004964758996</v>
      </c>
      <c r="BU75" s="100">
        <f>AY51*I34</f>
        <v>0.001241189749</v>
      </c>
      <c r="BV75" s="105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108"/>
    </row>
    <row r="76" ht="18.75" customHeight="1">
      <c r="A76" s="2"/>
      <c r="B76" s="28"/>
      <c r="C76" s="103" t="s">
        <v>189</v>
      </c>
      <c r="D76" s="69">
        <f t="shared" si="10"/>
        <v>0.002606471767</v>
      </c>
      <c r="E76" s="76"/>
      <c r="F76" s="51" t="s">
        <v>182</v>
      </c>
      <c r="G76" s="52">
        <v>2.0</v>
      </c>
      <c r="H76" s="107">
        <f>AZ51*F29</f>
        <v>0.001896101388</v>
      </c>
      <c r="I76" s="109"/>
      <c r="J76" s="109"/>
      <c r="K76" s="57"/>
      <c r="L76" s="57"/>
      <c r="M76" s="57"/>
      <c r="N76" s="57"/>
      <c r="O76" s="57"/>
      <c r="P76" s="53"/>
      <c r="Q76" s="100">
        <f>SUM(AZ51)*R29</f>
        <v>0.0001468810934</v>
      </c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105"/>
      <c r="BJ76" s="100">
        <f>AZ51*L29</f>
        <v>0.0001669103334</v>
      </c>
      <c r="BK76" s="100">
        <f>AZ51*O29</f>
        <v>0.000006676413338</v>
      </c>
      <c r="BL76" s="99"/>
      <c r="BM76" s="99"/>
      <c r="BN76" s="99"/>
      <c r="BO76" s="99"/>
      <c r="BP76" s="99"/>
      <c r="BQ76" s="99"/>
      <c r="BR76" s="99"/>
      <c r="BS76" s="99"/>
      <c r="BT76" s="99"/>
      <c r="BU76" s="100">
        <f>AZ51*I35</f>
        <v>0.0003899025389</v>
      </c>
      <c r="BV76" s="105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108"/>
    </row>
    <row r="77" ht="18.75" customHeight="1">
      <c r="A77" s="2"/>
      <c r="B77" s="28"/>
      <c r="C77" s="110" t="s">
        <v>183</v>
      </c>
      <c r="D77" s="69">
        <f t="shared" si="10"/>
        <v>0.001065928122</v>
      </c>
      <c r="E77" s="76"/>
      <c r="F77" s="51" t="s">
        <v>169</v>
      </c>
      <c r="G77" s="52">
        <v>1.0</v>
      </c>
      <c r="H77" s="107">
        <f>U52*AA28</f>
        <v>0.0001188344979</v>
      </c>
      <c r="I77" s="109"/>
      <c r="J77" s="98">
        <f>U52*R29</f>
        <v>0.0000368219571</v>
      </c>
      <c r="K77" s="56"/>
      <c r="L77" s="57"/>
      <c r="M77" s="57"/>
      <c r="N77" s="57"/>
      <c r="O77" s="57"/>
      <c r="P77" s="57"/>
      <c r="Q77" s="105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100">
        <f>U52*F32</f>
        <v>0.000004169631505</v>
      </c>
      <c r="AO77" s="99"/>
      <c r="AP77" s="99"/>
      <c r="AQ77" s="99"/>
      <c r="AR77" s="99"/>
      <c r="AS77" s="99"/>
      <c r="AT77" s="105"/>
      <c r="AU77" s="99"/>
      <c r="AV77" s="99"/>
      <c r="AW77" s="99"/>
      <c r="AX77" s="99"/>
      <c r="AY77" s="99"/>
      <c r="AZ77" s="99"/>
      <c r="BA77" s="100">
        <f>U52*F33</f>
        <v>0.0004711683601</v>
      </c>
      <c r="BB77" s="99"/>
      <c r="BC77" s="99"/>
      <c r="BD77" s="99"/>
      <c r="BE77" s="99"/>
      <c r="BF77" s="105"/>
      <c r="BG77" s="100">
        <f>SUM(U49:U63)*L32</f>
        <v>0.0000003670450269</v>
      </c>
      <c r="BH77" s="100">
        <f>U52*O29</f>
        <v>0.000001673725323</v>
      </c>
      <c r="BI77" s="100">
        <f>U52*AA29</f>
        <v>0.0001188344979</v>
      </c>
      <c r="BJ77" s="105"/>
      <c r="BK77" s="105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100">
        <f>SUM(U52)*(I29+U29)</f>
        <v>0.0002711435022</v>
      </c>
      <c r="BX77" s="100">
        <f>U52*I32</f>
        <v>0.000001071771478</v>
      </c>
      <c r="BY77" s="100">
        <f>U52*L29</f>
        <v>0.00004184313306</v>
      </c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108"/>
    </row>
    <row r="78" ht="18.75" customHeight="1">
      <c r="A78" s="2"/>
      <c r="B78" s="28"/>
      <c r="C78" s="103" t="s">
        <v>184</v>
      </c>
      <c r="D78" s="69">
        <f t="shared" si="10"/>
        <v>0.01028845817</v>
      </c>
      <c r="E78" s="76"/>
      <c r="F78" s="51" t="s">
        <v>170</v>
      </c>
      <c r="G78" s="52">
        <v>1.0</v>
      </c>
      <c r="H78" s="111"/>
      <c r="I78" s="112"/>
      <c r="J78" s="98">
        <f>SUM(V49:V63)*R29</f>
        <v>0.0003824830365</v>
      </c>
      <c r="K78" s="56"/>
      <c r="L78" s="57"/>
      <c r="M78" s="57"/>
      <c r="N78" s="57"/>
      <c r="O78" s="57"/>
      <c r="P78" s="57"/>
      <c r="Q78" s="105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100">
        <f>SUM(V51:V62)*F33</f>
        <v>0.004894196814</v>
      </c>
      <c r="AO78" s="99"/>
      <c r="AP78" s="99"/>
      <c r="AQ78" s="99"/>
      <c r="AR78" s="99"/>
      <c r="AS78" s="99"/>
      <c r="AT78" s="100">
        <f>sum(V52:V62)*F32</f>
        <v>0.00004331147623</v>
      </c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100">
        <f>SUM(V49:V63)*I32</f>
        <v>0.00001113287945</v>
      </c>
      <c r="BG78" s="100">
        <f>SUM(V49:V63)*L29</f>
        <v>0.0004346398143</v>
      </c>
      <c r="BH78" s="100">
        <f>SUM(V49:V63)*O29</f>
        <v>0.00001738559257</v>
      </c>
      <c r="BI78" s="105"/>
      <c r="BJ78" s="105"/>
      <c r="BK78" s="105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100">
        <f>SUM(V49:V63)*I33</f>
        <v>0.001258015378</v>
      </c>
      <c r="BX78" s="100">
        <f>SUM(V49:V63)*(I29+U29)</f>
        <v>0.002816465996</v>
      </c>
      <c r="BY78" s="100">
        <f>SUM(V49:V63)*L33</f>
        <v>0.0004308271843</v>
      </c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108"/>
    </row>
    <row r="79" ht="18.75" customHeight="1">
      <c r="A79" s="2"/>
      <c r="B79" s="28"/>
      <c r="C79" s="103" t="s">
        <v>189</v>
      </c>
      <c r="D79" s="69">
        <f t="shared" si="10"/>
        <v>0.001520097009</v>
      </c>
      <c r="E79" s="76"/>
      <c r="F79" s="51" t="s">
        <v>171</v>
      </c>
      <c r="G79" s="52">
        <v>1.0</v>
      </c>
      <c r="H79" s="111"/>
      <c r="I79" s="113"/>
      <c r="J79" s="98">
        <f>SUM(W49:W63)*R29</f>
        <v>0.00008257317085</v>
      </c>
      <c r="K79" s="56"/>
      <c r="L79" s="57"/>
      <c r="M79" s="57"/>
      <c r="N79" s="57"/>
      <c r="O79" s="57"/>
      <c r="P79" s="53"/>
      <c r="Q79" s="100">
        <f>SUM(W53:W63)*F32</f>
        <v>0.000009350390958</v>
      </c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100">
        <f>sum(W51:W63)*F33</f>
        <v>0.001056594178</v>
      </c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100">
        <f>SUM(W49:W63)*I32</f>
        <v>0.000002403445563</v>
      </c>
      <c r="BG79" s="100">
        <f>SUM(W49:W63)*L29</f>
        <v>0.0000938331487</v>
      </c>
      <c r="BH79" s="100">
        <f>SUM(W49:W63)*O29</f>
        <v>0.000003753325948</v>
      </c>
      <c r="BI79" s="105"/>
      <c r="BJ79" s="105"/>
      <c r="BK79" s="105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100">
        <f>SUM(W49:W63)*I33</f>
        <v>0.0002715893486</v>
      </c>
      <c r="BY79" s="105"/>
      <c r="BZ79" s="99"/>
      <c r="CA79" s="99"/>
      <c r="CB79" s="99"/>
      <c r="CC79" s="99"/>
      <c r="CD79" s="99"/>
      <c r="CE79" s="99"/>
      <c r="CF79" s="99"/>
      <c r="CG79" s="99"/>
      <c r="CH79" s="99"/>
      <c r="CI79" s="99"/>
      <c r="CJ79" s="99"/>
      <c r="CK79" s="108"/>
    </row>
    <row r="80" ht="18.75" customHeight="1">
      <c r="A80" s="2"/>
      <c r="B80" s="28">
        <f>H80-SUM(BA55)</f>
        <v>-0.01039189786</v>
      </c>
      <c r="C80" s="114" t="s">
        <v>187</v>
      </c>
      <c r="D80" s="69">
        <f t="shared" si="10"/>
        <v>0.04230471711</v>
      </c>
      <c r="E80" s="76"/>
      <c r="F80" s="51" t="s">
        <v>169</v>
      </c>
      <c r="G80" s="52">
        <v>2.0</v>
      </c>
      <c r="H80" s="107">
        <f>BA55*(F29+AA29)</f>
        <v>0.02654045857</v>
      </c>
      <c r="I80" s="109"/>
      <c r="J80" s="109"/>
      <c r="K80" s="57"/>
      <c r="L80" s="57"/>
      <c r="M80" s="57"/>
      <c r="N80" s="57"/>
      <c r="O80" s="57"/>
      <c r="P80" s="53"/>
      <c r="Q80" s="100">
        <f>SUM(BA55)*R29</f>
        <v>0.001644760813</v>
      </c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105"/>
      <c r="BJ80" s="100">
        <f>SUM(BA55)*L32</f>
        <v>0.00001639514367</v>
      </c>
      <c r="BK80" s="100">
        <f>BA55*O29</f>
        <v>0.00007476185513</v>
      </c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100">
        <f>SUM(BA55)*(I29+U29)</f>
        <v>0.01211142053</v>
      </c>
      <c r="CA80" s="100">
        <f>BA55*I32</f>
        <v>0.00004787381952</v>
      </c>
      <c r="CB80" s="100">
        <f>BA55*L29</f>
        <v>0.001869046378</v>
      </c>
      <c r="CC80" s="99"/>
      <c r="CD80" s="99"/>
      <c r="CE80" s="99"/>
      <c r="CF80" s="99"/>
      <c r="CG80" s="99"/>
      <c r="CH80" s="99"/>
      <c r="CI80" s="99"/>
      <c r="CJ80" s="99"/>
      <c r="CK80" s="108"/>
    </row>
    <row r="81" ht="18.75" customHeight="1">
      <c r="A81" s="2"/>
      <c r="B81" s="115" t="s">
        <v>190</v>
      </c>
      <c r="C81" s="116" t="s">
        <v>188</v>
      </c>
      <c r="D81" s="69">
        <f t="shared" si="10"/>
        <v>0.07995064666</v>
      </c>
      <c r="E81" s="76"/>
      <c r="F81" s="51" t="s">
        <v>170</v>
      </c>
      <c r="G81" s="52">
        <v>2.0</v>
      </c>
      <c r="H81" s="107">
        <f>SUM(AN49:AN63)*F29</f>
        <v>0.03836891535</v>
      </c>
      <c r="I81" s="109"/>
      <c r="J81" s="109"/>
      <c r="K81" s="57"/>
      <c r="L81" s="57"/>
      <c r="M81" s="57"/>
      <c r="N81" s="57"/>
      <c r="O81" s="57"/>
      <c r="P81" s="53"/>
      <c r="Q81" s="100">
        <f>SUM(AN49:AN63)*R29</f>
        <v>0.002972239921</v>
      </c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100">
        <f>SUM(AN49:AN63)*I32</f>
        <v>0.00008651256549</v>
      </c>
      <c r="BJ81" s="100">
        <f>SUM(AN49:AN63)*L29</f>
        <v>0.003377545365</v>
      </c>
      <c r="BK81" s="100">
        <f>SUM(AN49:AN63)*O29</f>
        <v>0.0001351018146</v>
      </c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100">
        <f>SUM(AN49:AN63)*I33</f>
        <v>0.009775919901</v>
      </c>
      <c r="CA81" s="100">
        <f>SUM(AN49:AN63)*(I29+U29)</f>
        <v>0.02188649397</v>
      </c>
      <c r="CB81" s="100">
        <f>SUM(AN49:AN63)*L33</f>
        <v>0.003347917774</v>
      </c>
      <c r="CC81" s="99"/>
      <c r="CD81" s="99"/>
      <c r="CE81" s="99"/>
      <c r="CF81" s="99"/>
      <c r="CG81" s="99"/>
      <c r="CH81" s="99"/>
      <c r="CI81" s="99"/>
      <c r="CJ81" s="99"/>
      <c r="CK81" s="108"/>
    </row>
    <row r="82" ht="18.75" customHeight="1">
      <c r="A82" s="2"/>
      <c r="B82" s="28"/>
      <c r="C82" s="103" t="s">
        <v>189</v>
      </c>
      <c r="D82" s="69">
        <f t="shared" si="10"/>
        <v>0.002561085325</v>
      </c>
      <c r="E82" s="76"/>
      <c r="F82" s="51" t="s">
        <v>171</v>
      </c>
      <c r="G82" s="52">
        <v>2.0</v>
      </c>
      <c r="H82" s="107">
        <f>SUM(AT49:AT63)*F29</f>
        <v>0.001912970319</v>
      </c>
      <c r="I82" s="109"/>
      <c r="J82" s="109"/>
      <c r="K82" s="57"/>
      <c r="L82" s="57"/>
      <c r="M82" s="57"/>
      <c r="N82" s="57"/>
      <c r="O82" s="57"/>
      <c r="P82" s="53"/>
      <c r="Q82" s="100">
        <f>SUM(AT49:AT63)*R29</f>
        <v>0.0001481878416</v>
      </c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100">
        <f>Sum(AT57:AT61)*I32</f>
        <v>0.000004313282472</v>
      </c>
      <c r="BJ82" s="100">
        <f>Sum(AT57:AT61)*L32</f>
        <v>0.000001477151532</v>
      </c>
      <c r="BK82" s="100">
        <f>Sum(AT57:AT61)*O29</f>
        <v>0.000006735810984</v>
      </c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100">
        <f>sum(AT58:AT60)*I33</f>
        <v>0.0004874009194</v>
      </c>
      <c r="CB82" s="105"/>
      <c r="CC82" s="99"/>
      <c r="CD82" s="99"/>
      <c r="CE82" s="99"/>
      <c r="CF82" s="99"/>
      <c r="CG82" s="99"/>
      <c r="CH82" s="99"/>
      <c r="CI82" s="99"/>
      <c r="CJ82" s="99"/>
      <c r="CK82" s="108"/>
    </row>
    <row r="83" ht="18.75" customHeight="1">
      <c r="A83" s="2"/>
      <c r="B83" s="28"/>
      <c r="C83" s="103" t="s">
        <v>187</v>
      </c>
      <c r="D83" s="69">
        <f t="shared" si="10"/>
        <v>0.009686769545</v>
      </c>
      <c r="E83" s="76"/>
      <c r="F83" s="51" t="s">
        <v>163</v>
      </c>
      <c r="G83" s="52">
        <v>2.0</v>
      </c>
      <c r="H83" s="107">
        <f>BB56*(F29+AA29)</f>
        <v>0.006037955757</v>
      </c>
      <c r="I83" s="109"/>
      <c r="J83" s="109"/>
      <c r="K83" s="57"/>
      <c r="L83" s="57"/>
      <c r="M83" s="57"/>
      <c r="N83" s="57"/>
      <c r="O83" s="57"/>
      <c r="P83" s="53"/>
      <c r="Q83" s="100">
        <f>SUM(BB56)*R29</f>
        <v>0.0003741831737</v>
      </c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105"/>
      <c r="BJ83" s="100">
        <f>BB56*L30</f>
        <v>0.00002639223012</v>
      </c>
      <c r="BK83" s="100">
        <f>BB56*O29</f>
        <v>0.00001700832608</v>
      </c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117">
        <f>(I29+U29)*BB56</f>
        <v>0.002755348824</v>
      </c>
      <c r="CD83" s="100">
        <f>I30*BB56</f>
        <v>0.00007706531195</v>
      </c>
      <c r="CE83" s="100">
        <f>L31*BB56</f>
        <v>0.0003988159218</v>
      </c>
      <c r="CF83" s="99"/>
      <c r="CG83" s="99"/>
      <c r="CH83" s="99"/>
      <c r="CI83" s="99"/>
      <c r="CJ83" s="99"/>
      <c r="CK83" s="108"/>
    </row>
    <row r="84" ht="18.75" customHeight="1">
      <c r="A84" s="2"/>
      <c r="B84" s="28"/>
      <c r="C84" s="103" t="s">
        <v>188</v>
      </c>
      <c r="D84" s="69">
        <f t="shared" si="10"/>
        <v>0.05473462975</v>
      </c>
      <c r="E84" s="76"/>
      <c r="F84" s="51" t="s">
        <v>165</v>
      </c>
      <c r="G84" s="52">
        <v>2.0</v>
      </c>
      <c r="H84" s="107">
        <f>SUM(AR49:AR63)*F29</f>
        <v>0.03823531896</v>
      </c>
      <c r="I84" s="109"/>
      <c r="J84" s="109"/>
      <c r="K84" s="57"/>
      <c r="L84" s="57"/>
      <c r="M84" s="57"/>
      <c r="N84" s="57"/>
      <c r="O84" s="57"/>
      <c r="P84" s="53"/>
      <c r="Q84" s="100">
        <f>SUM(AR49:AR63)*R29</f>
        <v>0.002961890906</v>
      </c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105"/>
      <c r="BJ84" s="100">
        <f>sum(AR56:AR57)*L30</f>
        <v>0.0002089108006</v>
      </c>
      <c r="BK84" s="100">
        <f>sum(AR56:AR57)*O29</f>
        <v>0.0001346314048</v>
      </c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100">
        <f>sum(AR56:AR57)*I31</f>
        <v>0.009218073013</v>
      </c>
      <c r="CD84" s="100">
        <f>sum(AR56:AR57)*I30</f>
        <v>0.0006100195376</v>
      </c>
      <c r="CE84" s="100">
        <f>sum(AR56:AR57)*L29</f>
        <v>0.00336578512</v>
      </c>
      <c r="CF84" s="99"/>
      <c r="CG84" s="99"/>
      <c r="CH84" s="99"/>
      <c r="CI84" s="99"/>
      <c r="CJ84" s="99"/>
      <c r="CK84" s="108"/>
    </row>
    <row r="85" ht="18.75" customHeight="1">
      <c r="A85" s="2"/>
      <c r="B85" s="28"/>
      <c r="C85" s="103" t="s">
        <v>185</v>
      </c>
      <c r="D85" s="69">
        <f t="shared" si="10"/>
        <v>0.006391973985</v>
      </c>
      <c r="E85" s="76"/>
      <c r="F85" s="51" t="s">
        <v>166</v>
      </c>
      <c r="G85" s="52">
        <v>2.0</v>
      </c>
      <c r="H85" s="107">
        <f>SUM(AS49:AS63)*F29</f>
        <v>0.003821061865</v>
      </c>
      <c r="I85" s="109"/>
      <c r="J85" s="109"/>
      <c r="K85" s="57"/>
      <c r="L85" s="57"/>
      <c r="M85" s="57"/>
      <c r="N85" s="57"/>
      <c r="O85" s="57"/>
      <c r="P85" s="53"/>
      <c r="Q85" s="100">
        <f>SUM(AS49:AS63)*R29</f>
        <v>0.0002959977501</v>
      </c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100">
        <f>sum(AS57:AS58)*I30</f>
        <v>0.00006096254603</v>
      </c>
      <c r="BJ85" s="100">
        <f>sum(AS57:AS58)*L30</f>
        <v>0.00002087758426</v>
      </c>
      <c r="BK85" s="100">
        <f>sum(AS57:AS58)*O29</f>
        <v>0.00001345444319</v>
      </c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117">
        <f>sum(AS56:AS58)*(I29+U29)</f>
        <v>0.002179619796</v>
      </c>
      <c r="CE85" s="105"/>
      <c r="CF85" s="99"/>
      <c r="CG85" s="99"/>
      <c r="CH85" s="99"/>
      <c r="CI85" s="99"/>
      <c r="CJ85" s="99"/>
      <c r="CK85" s="108"/>
    </row>
    <row r="86" ht="18.75" customHeight="1">
      <c r="A86" s="2"/>
      <c r="B86" s="28"/>
      <c r="C86" s="103" t="s">
        <v>191</v>
      </c>
      <c r="D86" s="69">
        <f t="shared" si="10"/>
        <v>0.06555460439</v>
      </c>
      <c r="E86" s="76"/>
      <c r="F86" s="51" t="s">
        <v>172</v>
      </c>
      <c r="G86" s="52">
        <v>1.0</v>
      </c>
      <c r="H86" s="107">
        <f>AV61*AA28</f>
        <v>0.00819370594</v>
      </c>
      <c r="I86" s="118"/>
      <c r="J86" s="98">
        <f>SUM(AV61)*R29</f>
        <v>0.002538894798</v>
      </c>
      <c r="K86" s="56"/>
      <c r="L86" s="57"/>
      <c r="M86" s="57"/>
      <c r="N86" s="57"/>
      <c r="O86" s="57"/>
      <c r="P86" s="57"/>
      <c r="Q86" s="105"/>
      <c r="R86" s="99"/>
      <c r="S86" s="99"/>
      <c r="T86" s="99"/>
      <c r="U86" s="11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105"/>
      <c r="AO86" s="99"/>
      <c r="AP86" s="99"/>
      <c r="AQ86" s="99"/>
      <c r="AR86" s="99"/>
      <c r="AS86" s="99"/>
      <c r="AT86" s="105"/>
      <c r="AU86" s="99"/>
      <c r="AV86" s="99"/>
      <c r="AW86" s="99"/>
      <c r="AX86" s="99"/>
      <c r="AY86" s="99"/>
      <c r="AZ86" s="99"/>
      <c r="BA86" s="105"/>
      <c r="BB86" s="99"/>
      <c r="BC86" s="99"/>
      <c r="BD86" s="99"/>
      <c r="BE86" s="99"/>
      <c r="BF86" s="105"/>
      <c r="BG86" s="100">
        <f>AV61*L30</f>
        <v>0.0001790756519</v>
      </c>
      <c r="BH86" s="100">
        <f>AV61*O30</f>
        <v>0</v>
      </c>
      <c r="BI86" s="105"/>
      <c r="BJ86" s="105"/>
      <c r="BK86" s="105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105"/>
      <c r="BX86" s="105"/>
      <c r="BY86" s="100">
        <f>AV61*L29</f>
        <v>0.002885107725</v>
      </c>
      <c r="BZ86" s="105"/>
      <c r="CA86" s="105"/>
      <c r="CB86" s="105"/>
      <c r="CC86" s="99"/>
      <c r="CD86" s="99"/>
      <c r="CE86" s="99"/>
      <c r="CF86" s="100">
        <f>AV61*F32</f>
        <v>0.000287498454</v>
      </c>
      <c r="CG86" s="100">
        <f>AV61*F29</f>
        <v>0.03277482376</v>
      </c>
      <c r="CH86" s="100">
        <f>AV61*(I29+U29)</f>
        <v>0.01869549806</v>
      </c>
      <c r="CI86" s="105"/>
      <c r="CJ86" s="99"/>
      <c r="CK86" s="108"/>
    </row>
    <row r="87" ht="18.75" customHeight="1">
      <c r="A87" s="2"/>
      <c r="B87" s="28"/>
      <c r="C87" s="103" t="s">
        <v>192</v>
      </c>
      <c r="D87" s="69">
        <f t="shared" si="10"/>
        <v>0.001946439275</v>
      </c>
      <c r="E87" s="76"/>
      <c r="F87" s="51" t="s">
        <v>173</v>
      </c>
      <c r="G87" s="52">
        <v>1.0</v>
      </c>
      <c r="H87" s="107">
        <f>AX62*AA28</f>
        <v>0.0003397261895</v>
      </c>
      <c r="I87" s="109"/>
      <c r="J87" s="98">
        <f>SUM(AX62)*R29</f>
        <v>0.00010526727</v>
      </c>
      <c r="K87" s="56"/>
      <c r="L87" s="57"/>
      <c r="M87" s="57"/>
      <c r="N87" s="57"/>
      <c r="O87" s="57"/>
      <c r="P87" s="57"/>
      <c r="Q87" s="105"/>
      <c r="R87" s="99"/>
      <c r="S87" s="99"/>
      <c r="T87" s="99"/>
      <c r="U87" s="120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100">
        <f>AX62*F32</f>
        <v>0.00001192021717</v>
      </c>
      <c r="AO87" s="99"/>
      <c r="AP87" s="99"/>
      <c r="AQ87" s="99"/>
      <c r="AR87" s="99"/>
      <c r="AS87" s="99"/>
      <c r="AT87" s="105"/>
      <c r="AU87" s="99"/>
      <c r="AV87" s="99"/>
      <c r="AW87" s="99"/>
      <c r="AX87" s="99"/>
      <c r="AY87" s="99"/>
      <c r="AZ87" s="99"/>
      <c r="BA87" s="105"/>
      <c r="BB87" s="99"/>
      <c r="BC87" s="99"/>
      <c r="BD87" s="99"/>
      <c r="BE87" s="99"/>
      <c r="BF87" s="105"/>
      <c r="BG87" s="100">
        <f>sum(AW61:AW63)*L32</f>
        <v>0.000007934943026</v>
      </c>
      <c r="BH87" s="100">
        <f>sum(AW61:AW63)*O32</f>
        <v>0</v>
      </c>
      <c r="BI87" s="105"/>
      <c r="BJ87" s="105"/>
      <c r="BK87" s="105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105"/>
      <c r="BX87" s="100">
        <f>AX62*I32</f>
        <v>0.000003063999485</v>
      </c>
      <c r="BY87" s="117">
        <f>AX62*L29</f>
        <v>0.0001196218977</v>
      </c>
      <c r="BZ87" s="105"/>
      <c r="CA87" s="105"/>
      <c r="CB87" s="105"/>
      <c r="CC87" s="99"/>
      <c r="CD87" s="99"/>
      <c r="CE87" s="99"/>
      <c r="CF87" s="105"/>
      <c r="CG87" s="99"/>
      <c r="CH87" s="105"/>
      <c r="CI87" s="117">
        <f>AX62*F29</f>
        <v>0.001358904758</v>
      </c>
      <c r="CJ87" s="99"/>
      <c r="CK87" s="108"/>
    </row>
    <row r="88" ht="18.75" customHeight="1">
      <c r="A88" s="2"/>
      <c r="B88" s="28"/>
      <c r="C88" s="103" t="s">
        <v>193</v>
      </c>
      <c r="D88" s="69">
        <f t="shared" si="10"/>
        <v>0.01168223818</v>
      </c>
      <c r="E88" s="76"/>
      <c r="F88" s="51" t="s">
        <v>174</v>
      </c>
      <c r="G88" s="52">
        <v>1.0</v>
      </c>
      <c r="H88" s="111"/>
      <c r="I88" s="112"/>
      <c r="J88" s="98">
        <f>SUM(AW61:AW63)*R29</f>
        <v>0.0007960334844</v>
      </c>
      <c r="K88" s="56"/>
      <c r="L88" s="57"/>
      <c r="M88" s="57"/>
      <c r="N88" s="57"/>
      <c r="O88" s="57"/>
      <c r="P88" s="57"/>
      <c r="Q88" s="105"/>
      <c r="R88" s="99"/>
      <c r="S88" s="99"/>
      <c r="T88" s="99"/>
      <c r="U88" s="99"/>
      <c r="V88" s="105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105"/>
      <c r="AO88" s="99"/>
      <c r="AP88" s="99"/>
      <c r="AQ88" s="99"/>
      <c r="AR88" s="99"/>
      <c r="AS88" s="99"/>
      <c r="AT88" s="100">
        <f>SUM(AW60:AW63)*F32</f>
        <v>0.00009014095278</v>
      </c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105"/>
      <c r="BG88" s="100">
        <f>sum(AW59:AW63)*L32</f>
        <v>0.000007934943026</v>
      </c>
      <c r="BH88" s="100">
        <f>sum(AW59:AW63)*O29</f>
        <v>0.0000361833402</v>
      </c>
      <c r="BI88" s="105"/>
      <c r="BJ88" s="105"/>
      <c r="BK88" s="105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105"/>
      <c r="BX88" s="105"/>
      <c r="BY88" s="105"/>
      <c r="BZ88" s="105"/>
      <c r="CA88" s="105"/>
      <c r="CB88" s="105"/>
      <c r="CC88" s="99"/>
      <c r="CD88" s="99"/>
      <c r="CE88" s="99"/>
      <c r="CF88" s="100">
        <f>sum(AW61:AW63)*F29</f>
        <v>0.01027606862</v>
      </c>
      <c r="CG88" s="99"/>
      <c r="CH88" s="100">
        <f>sum(AW61:AW63)*(I29*U29)</f>
        <v>0.0004758768447</v>
      </c>
      <c r="CI88" s="99"/>
      <c r="CJ88" s="99"/>
      <c r="CK88" s="108"/>
    </row>
    <row r="89" ht="18.75" customHeight="1">
      <c r="A89" s="2"/>
      <c r="B89" s="28"/>
      <c r="C89" s="103" t="s">
        <v>194</v>
      </c>
      <c r="D89" s="69">
        <f t="shared" si="10"/>
        <v>0.0007346081939</v>
      </c>
      <c r="E89" s="76"/>
      <c r="F89" s="51" t="s">
        <v>195</v>
      </c>
      <c r="G89" s="52">
        <v>0.0</v>
      </c>
      <c r="H89" s="111"/>
      <c r="I89" s="121">
        <f>SUM(AD49:AD63)*R29</f>
        <v>0.000171529406</v>
      </c>
      <c r="J89" s="122"/>
      <c r="K89" s="57"/>
      <c r="L89" s="57"/>
      <c r="M89" s="57"/>
      <c r="N89" s="57"/>
      <c r="O89" s="57"/>
      <c r="P89" s="57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120"/>
      <c r="AB89" s="99"/>
      <c r="AC89" s="99"/>
      <c r="AD89" s="99"/>
      <c r="AE89" s="99"/>
      <c r="AF89" s="99"/>
      <c r="AG89" s="105"/>
      <c r="AH89" s="105"/>
      <c r="AI89" s="105"/>
      <c r="AJ89" s="105"/>
      <c r="AK89" s="105"/>
      <c r="AL89" s="105"/>
      <c r="AM89" s="105"/>
      <c r="AN89" s="105"/>
      <c r="AO89" s="99"/>
      <c r="AP89" s="99"/>
      <c r="AQ89" s="99"/>
      <c r="AR89" s="99"/>
      <c r="AS89" s="99"/>
      <c r="AT89" s="105"/>
      <c r="AU89" s="99"/>
      <c r="AV89" s="99"/>
      <c r="AW89" s="99"/>
      <c r="AX89" s="99"/>
      <c r="AY89" s="105"/>
      <c r="AZ89" s="105"/>
      <c r="BA89" s="99"/>
      <c r="BB89" s="99"/>
      <c r="BC89" s="105"/>
      <c r="BD89" s="100">
        <f>sum(AD51:AD63)*L32</f>
        <v>0.000001709822628</v>
      </c>
      <c r="BE89" s="100">
        <f>sum(AD51:AD63)*O29</f>
        <v>0.000007796791184</v>
      </c>
      <c r="BF89" s="105"/>
      <c r="BG89" s="105"/>
      <c r="BH89" s="105"/>
      <c r="BI89" s="100">
        <f>sum(AD51:AD63)*AA28</f>
        <v>0.000553572174</v>
      </c>
      <c r="BJ89" s="105"/>
      <c r="BK89" s="105"/>
      <c r="BL89" s="99"/>
      <c r="BM89" s="99"/>
      <c r="BN89" s="99"/>
      <c r="BO89" s="105"/>
      <c r="BP89" s="105"/>
      <c r="BQ89" s="105"/>
      <c r="BR89" s="105"/>
      <c r="BS89" s="105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108"/>
    </row>
    <row r="90" ht="18.75" customHeight="1">
      <c r="A90" s="2"/>
      <c r="B90" s="28"/>
      <c r="C90" s="103" t="s">
        <v>196</v>
      </c>
      <c r="D90" s="69">
        <f t="shared" si="10"/>
        <v>0.0002096695552</v>
      </c>
      <c r="E90" s="76"/>
      <c r="F90" s="51" t="s">
        <v>197</v>
      </c>
      <c r="G90" s="52">
        <v>0.0</v>
      </c>
      <c r="H90" s="111"/>
      <c r="I90" s="121">
        <f>SUM(AE49:AE63)*R29</f>
        <v>0.0001647403648</v>
      </c>
      <c r="J90" s="111"/>
      <c r="K90" s="57"/>
      <c r="L90" s="57"/>
      <c r="M90" s="57"/>
      <c r="N90" s="57"/>
      <c r="O90" s="57"/>
      <c r="P90" s="57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120"/>
      <c r="AB90" s="99"/>
      <c r="AC90" s="99"/>
      <c r="AD90" s="99"/>
      <c r="AE90" s="99"/>
      <c r="AF90" s="99"/>
      <c r="AG90" s="105"/>
      <c r="AH90" s="105"/>
      <c r="AI90" s="105"/>
      <c r="AJ90" s="99"/>
      <c r="AK90" s="105"/>
      <c r="AL90" s="105"/>
      <c r="AM90" s="105"/>
      <c r="AN90" s="99"/>
      <c r="AO90" s="99"/>
      <c r="AP90" s="99"/>
      <c r="AQ90" s="99"/>
      <c r="AR90" s="99"/>
      <c r="AS90" s="99"/>
      <c r="AT90" s="105"/>
      <c r="AU90" s="99"/>
      <c r="AV90" s="99"/>
      <c r="AW90" s="99"/>
      <c r="AX90" s="99"/>
      <c r="AY90" s="105"/>
      <c r="AZ90" s="105"/>
      <c r="BA90" s="99"/>
      <c r="BB90" s="99"/>
      <c r="BC90" s="105"/>
      <c r="BD90" s="100">
        <f>sum(AE52:AE63)*L34</f>
        <v>0.00003744099199</v>
      </c>
      <c r="BE90" s="100">
        <f>sum(AE52:AE63)*O29</f>
        <v>0.000007488198399</v>
      </c>
      <c r="BF90" s="105"/>
      <c r="BG90" s="105"/>
      <c r="BH90" s="105"/>
      <c r="BI90" s="105"/>
      <c r="BJ90" s="105"/>
      <c r="BK90" s="105"/>
      <c r="BL90" s="99"/>
      <c r="BM90" s="99"/>
      <c r="BN90" s="99"/>
      <c r="BO90" s="105"/>
      <c r="BP90" s="105"/>
      <c r="BQ90" s="105"/>
      <c r="BR90" s="105"/>
      <c r="BS90" s="105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108"/>
    </row>
    <row r="91" ht="18.75" customHeight="1">
      <c r="A91" s="2"/>
      <c r="B91" s="28"/>
      <c r="C91" s="103" t="s">
        <v>193</v>
      </c>
      <c r="D91" s="69">
        <f t="shared" si="10"/>
        <v>0.0003150742955</v>
      </c>
      <c r="E91" s="76"/>
      <c r="F91" s="51" t="s">
        <v>198</v>
      </c>
      <c r="G91" s="52">
        <v>0.0</v>
      </c>
      <c r="H91" s="111"/>
      <c r="I91" s="121">
        <f>SUM(AF49:AF63)*R29</f>
        <v>0.000247558375</v>
      </c>
      <c r="J91" s="111"/>
      <c r="K91" s="57"/>
      <c r="L91" s="57"/>
      <c r="M91" s="57"/>
      <c r="N91" s="57"/>
      <c r="O91" s="57"/>
      <c r="P91" s="57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105"/>
      <c r="AC91" s="99"/>
      <c r="AD91" s="99"/>
      <c r="AE91" s="99"/>
      <c r="AF91" s="99"/>
      <c r="AG91" s="99"/>
      <c r="AH91" s="105"/>
      <c r="AI91" s="105"/>
      <c r="AJ91" s="99"/>
      <c r="AK91" s="99"/>
      <c r="AL91" s="105"/>
      <c r="AM91" s="99"/>
      <c r="AN91" s="99"/>
      <c r="AO91" s="99"/>
      <c r="AP91" s="99"/>
      <c r="AQ91" s="99"/>
      <c r="AR91" s="99"/>
      <c r="AS91" s="99"/>
      <c r="AT91" s="105"/>
      <c r="AU91" s="99"/>
      <c r="AV91" s="99"/>
      <c r="AW91" s="99"/>
      <c r="AX91" s="99"/>
      <c r="AY91" s="105"/>
      <c r="AZ91" s="105"/>
      <c r="BA91" s="99"/>
      <c r="BB91" s="99"/>
      <c r="BC91" s="105"/>
      <c r="BD91" s="100">
        <f>sum(AF52:AF63)*L34</f>
        <v>0.00005626326705</v>
      </c>
      <c r="BE91" s="100">
        <f>sum(AF52:AF63)*O29</f>
        <v>0.00001125265341</v>
      </c>
      <c r="BF91" s="105"/>
      <c r="BG91" s="105"/>
      <c r="BH91" s="105"/>
      <c r="BI91" s="105"/>
      <c r="BJ91" s="105"/>
      <c r="BK91" s="105"/>
      <c r="BL91" s="99"/>
      <c r="BM91" s="99"/>
      <c r="BN91" s="99"/>
      <c r="BO91" s="105"/>
      <c r="BP91" s="105"/>
      <c r="BQ91" s="105"/>
      <c r="BR91" s="105"/>
      <c r="BS91" s="105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108"/>
    </row>
    <row r="92" ht="18.75" customHeight="1">
      <c r="A92" s="2"/>
      <c r="B92" s="28"/>
      <c r="C92" s="103" t="s">
        <v>192</v>
      </c>
      <c r="D92" s="69">
        <f t="shared" si="10"/>
        <v>0.009200828589</v>
      </c>
      <c r="E92" s="76"/>
      <c r="F92" s="51" t="s">
        <v>195</v>
      </c>
      <c r="G92" s="52">
        <v>1.0</v>
      </c>
      <c r="H92" s="107">
        <f>SUM(AJ49:AJ63)*AA28</f>
        <v>0.006598574039</v>
      </c>
      <c r="I92" s="57"/>
      <c r="J92" s="98">
        <f>SUM(AJ49:AJ63)*R29</f>
        <v>0.002044628575</v>
      </c>
      <c r="K92" s="57"/>
      <c r="L92" s="57"/>
      <c r="M92" s="57"/>
      <c r="N92" s="57"/>
      <c r="O92" s="57"/>
      <c r="P92" s="57"/>
      <c r="Q92" s="105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105"/>
      <c r="AH92" s="99"/>
      <c r="AI92" s="99"/>
      <c r="AJ92" s="99"/>
      <c r="AK92" s="99"/>
      <c r="AL92" s="99"/>
      <c r="AM92" s="105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105"/>
      <c r="AZ92" s="105"/>
      <c r="BA92" s="99"/>
      <c r="BB92" s="99"/>
      <c r="BC92" s="99"/>
      <c r="BD92" s="99"/>
      <c r="BE92" s="99"/>
      <c r="BF92" s="105"/>
      <c r="BG92" s="100">
        <f>sum(AJ55:AJ59)*L34</f>
        <v>0.0004646883126</v>
      </c>
      <c r="BH92" s="100">
        <f>sum(AJ55:AJ59)*O29</f>
        <v>0.00009293766251</v>
      </c>
      <c r="BI92" s="105"/>
      <c r="BJ92" s="105"/>
      <c r="BK92" s="105"/>
      <c r="BL92" s="99"/>
      <c r="BM92" s="99"/>
      <c r="BN92" s="99"/>
      <c r="BO92" s="99"/>
      <c r="BP92" s="99"/>
      <c r="BQ92" s="105"/>
      <c r="BR92" s="105"/>
      <c r="BS92" s="105"/>
      <c r="BT92" s="105"/>
      <c r="BU92" s="105"/>
      <c r="BV92" s="105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108"/>
    </row>
    <row r="93" ht="18.75" customHeight="1">
      <c r="A93" s="2"/>
      <c r="B93" s="28"/>
      <c r="C93" s="103" t="s">
        <v>192</v>
      </c>
      <c r="D93" s="69">
        <f t="shared" si="10"/>
        <v>0.001435953293</v>
      </c>
      <c r="E93" s="76"/>
      <c r="F93" s="51" t="s">
        <v>197</v>
      </c>
      <c r="G93" s="52">
        <v>1.0</v>
      </c>
      <c r="H93" s="107">
        <f>SUM(AK49:AK63)*AA28</f>
        <v>0.001029825089</v>
      </c>
      <c r="I93" s="57"/>
      <c r="J93" s="98">
        <f>SUM(AK49:AK63)*R29</f>
        <v>0.0003191007318</v>
      </c>
      <c r="K93" s="57"/>
      <c r="L93" s="57"/>
      <c r="M93" s="57"/>
      <c r="N93" s="57"/>
      <c r="O93" s="57"/>
      <c r="P93" s="57"/>
      <c r="Q93" s="105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105"/>
      <c r="AH93" s="99"/>
      <c r="AI93" s="99"/>
      <c r="AJ93" s="99"/>
      <c r="AK93" s="99"/>
      <c r="AL93" s="99"/>
      <c r="AM93" s="105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105"/>
      <c r="AZ93" s="105"/>
      <c r="BA93" s="99"/>
      <c r="BB93" s="99"/>
      <c r="BC93" s="99"/>
      <c r="BD93" s="99"/>
      <c r="BE93" s="99"/>
      <c r="BF93" s="105"/>
      <c r="BG93" s="100">
        <f>sum(AK55:AK60)*L34</f>
        <v>0.00007252289359</v>
      </c>
      <c r="BH93" s="100">
        <f>sum(AK55:AK60)*O29</f>
        <v>0.00001450457872</v>
      </c>
      <c r="BI93" s="105"/>
      <c r="BJ93" s="105"/>
      <c r="BK93" s="105"/>
      <c r="BL93" s="99"/>
      <c r="BM93" s="99"/>
      <c r="BN93" s="99"/>
      <c r="BO93" s="99"/>
      <c r="BP93" s="99"/>
      <c r="BQ93" s="105"/>
      <c r="BR93" s="105"/>
      <c r="BS93" s="105"/>
      <c r="BT93" s="105"/>
      <c r="BU93" s="105"/>
      <c r="BV93" s="105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108"/>
    </row>
    <row r="94" ht="18.75" customHeight="1">
      <c r="A94" s="2"/>
      <c r="B94" s="28"/>
      <c r="C94" s="103" t="s">
        <v>193</v>
      </c>
      <c r="D94" s="69">
        <f t="shared" si="10"/>
        <v>0.0006688545996</v>
      </c>
      <c r="E94" s="76"/>
      <c r="F94" s="51" t="s">
        <v>198</v>
      </c>
      <c r="G94" s="52">
        <v>1.0</v>
      </c>
      <c r="H94" s="111"/>
      <c r="I94" s="57"/>
      <c r="J94" s="98">
        <f>SUM(AL55)*R29</f>
        <v>0.000525528614</v>
      </c>
      <c r="K94" s="57"/>
      <c r="L94" s="57"/>
      <c r="M94" s="57"/>
      <c r="N94" s="57"/>
      <c r="O94" s="57"/>
      <c r="P94" s="57"/>
      <c r="Q94" s="105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105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105"/>
      <c r="AZ94" s="105"/>
      <c r="BA94" s="99"/>
      <c r="BB94" s="99"/>
      <c r="BC94" s="99"/>
      <c r="BD94" s="99"/>
      <c r="BE94" s="99"/>
      <c r="BF94" s="105"/>
      <c r="BG94" s="100">
        <f>AL55*L34</f>
        <v>0.0001194383214</v>
      </c>
      <c r="BH94" s="100">
        <f>AL55*O29</f>
        <v>0.00002388766427</v>
      </c>
      <c r="BI94" s="105"/>
      <c r="BJ94" s="105"/>
      <c r="BK94" s="105"/>
      <c r="BL94" s="99"/>
      <c r="BM94" s="99"/>
      <c r="BN94" s="99"/>
      <c r="BO94" s="99"/>
      <c r="BP94" s="99"/>
      <c r="BQ94" s="105"/>
      <c r="BR94" s="105"/>
      <c r="BS94" s="105"/>
      <c r="BT94" s="105"/>
      <c r="BU94" s="105"/>
      <c r="BV94" s="105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108"/>
    </row>
    <row r="95" ht="18.75" customHeight="1">
      <c r="A95" s="2"/>
      <c r="B95" s="28"/>
      <c r="C95" s="103" t="s">
        <v>191</v>
      </c>
      <c r="D95" s="69">
        <f t="shared" si="10"/>
        <v>0.003378621684</v>
      </c>
      <c r="E95" s="76"/>
      <c r="F95" s="123" t="s">
        <v>199</v>
      </c>
      <c r="G95" s="52">
        <v>1.0</v>
      </c>
      <c r="H95" s="107">
        <f>SUM(AO49:AO63)*AA28</f>
        <v>0.002423051915</v>
      </c>
      <c r="I95" s="57"/>
      <c r="J95" s="98">
        <f>SUM(AO49:AO63)*R29</f>
        <v>0.0007508048187</v>
      </c>
      <c r="K95" s="57"/>
      <c r="L95" s="57"/>
      <c r="M95" s="57"/>
      <c r="N95" s="57"/>
      <c r="O95" s="57"/>
      <c r="P95" s="57"/>
      <c r="Q95" s="105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105"/>
      <c r="AH95" s="99"/>
      <c r="AI95" s="99"/>
      <c r="AJ95" s="99"/>
      <c r="AK95" s="99"/>
      <c r="AL95" s="99"/>
      <c r="AM95" s="105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105"/>
      <c r="AZ95" s="105"/>
      <c r="BA95" s="99"/>
      <c r="BB95" s="99"/>
      <c r="BC95" s="99"/>
      <c r="BD95" s="99"/>
      <c r="BE95" s="99"/>
      <c r="BF95" s="105"/>
      <c r="BG95" s="100">
        <f>sum(AO56:AO57)*L34</f>
        <v>0.0001706374588</v>
      </c>
      <c r="BH95" s="100">
        <f>sum(AO56:AO57)*O29</f>
        <v>0.00003412749176</v>
      </c>
      <c r="BI95" s="105"/>
      <c r="BJ95" s="105"/>
      <c r="BK95" s="105"/>
      <c r="BL95" s="99"/>
      <c r="BM95" s="99"/>
      <c r="BN95" s="99"/>
      <c r="BO95" s="99"/>
      <c r="BP95" s="99"/>
      <c r="BQ95" s="105"/>
      <c r="BR95" s="105"/>
      <c r="BS95" s="105"/>
      <c r="BT95" s="105"/>
      <c r="BU95" s="105"/>
      <c r="BV95" s="105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99"/>
      <c r="CI95" s="99"/>
      <c r="CJ95" s="99"/>
      <c r="CK95" s="108"/>
    </row>
    <row r="96" ht="18.75" customHeight="1">
      <c r="A96" s="2"/>
      <c r="B96" s="28"/>
      <c r="C96" s="103" t="s">
        <v>192</v>
      </c>
      <c r="D96" s="69">
        <f t="shared" si="10"/>
        <v>0.002235264867</v>
      </c>
      <c r="E96" s="76"/>
      <c r="F96" s="123" t="s">
        <v>200</v>
      </c>
      <c r="G96" s="52">
        <v>1.0</v>
      </c>
      <c r="H96" s="124">
        <f>SUM(AP56:AP58)*AA28</f>
        <v>0.001603068743</v>
      </c>
      <c r="I96" s="57"/>
      <c r="J96" s="98">
        <f>SUM(AP49:AP63)*R29</f>
        <v>0.0004967255259</v>
      </c>
      <c r="K96" s="57"/>
      <c r="L96" s="57"/>
      <c r="M96" s="57"/>
      <c r="N96" s="57"/>
      <c r="O96" s="57"/>
      <c r="P96" s="57"/>
      <c r="Q96" s="105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105"/>
      <c r="AH96" s="99"/>
      <c r="AI96" s="99"/>
      <c r="AJ96" s="99"/>
      <c r="AK96" s="99"/>
      <c r="AL96" s="99"/>
      <c r="AM96" s="105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105"/>
      <c r="AZ96" s="105"/>
      <c r="BA96" s="99"/>
      <c r="BB96" s="99"/>
      <c r="BC96" s="99"/>
      <c r="BD96" s="99"/>
      <c r="BE96" s="99"/>
      <c r="BF96" s="105"/>
      <c r="BG96" s="100">
        <f>sum(AP56:AP58)*L34</f>
        <v>0.000112892165</v>
      </c>
      <c r="BH96" s="100">
        <f>sum(AP56:AP58)*O29</f>
        <v>0.000022578433</v>
      </c>
      <c r="BI96" s="105"/>
      <c r="BJ96" s="105"/>
      <c r="BK96" s="105"/>
      <c r="BL96" s="99"/>
      <c r="BM96" s="99"/>
      <c r="BN96" s="99"/>
      <c r="BO96" s="99"/>
      <c r="BP96" s="99"/>
      <c r="BQ96" s="105"/>
      <c r="BR96" s="105"/>
      <c r="BS96" s="105"/>
      <c r="BT96" s="105"/>
      <c r="BU96" s="105"/>
      <c r="BV96" s="105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108"/>
    </row>
    <row r="97" ht="18.75" customHeight="1">
      <c r="A97" s="2"/>
      <c r="B97" s="28"/>
      <c r="C97" s="103" t="s">
        <v>193</v>
      </c>
      <c r="D97" s="69">
        <f t="shared" si="10"/>
        <v>0.0001439827738</v>
      </c>
      <c r="E97" s="76"/>
      <c r="F97" s="123" t="s">
        <v>201</v>
      </c>
      <c r="G97" s="52">
        <v>1.0</v>
      </c>
      <c r="H97" s="111"/>
      <c r="I97" s="57"/>
      <c r="J97" s="98">
        <f>SUM(AQ49:AQ63)*R29</f>
        <v>0.0001131293223</v>
      </c>
      <c r="K97" s="57"/>
      <c r="L97" s="57"/>
      <c r="M97" s="57"/>
      <c r="N97" s="57"/>
      <c r="O97" s="57"/>
      <c r="P97" s="57"/>
      <c r="Q97" s="105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105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105"/>
      <c r="AZ97" s="105"/>
      <c r="BA97" s="99"/>
      <c r="BB97" s="99"/>
      <c r="BC97" s="99"/>
      <c r="BD97" s="99"/>
      <c r="BE97" s="99"/>
      <c r="BF97" s="105"/>
      <c r="BG97" s="100">
        <f>AQ56*L34</f>
        <v>0.00002571120961</v>
      </c>
      <c r="BH97" s="100">
        <f>AQ56*O29</f>
        <v>0.000005142241922</v>
      </c>
      <c r="BI97" s="105"/>
      <c r="BJ97" s="105"/>
      <c r="BK97" s="105"/>
      <c r="BL97" s="99"/>
      <c r="BM97" s="99"/>
      <c r="BN97" s="99"/>
      <c r="BO97" s="99"/>
      <c r="BP97" s="99"/>
      <c r="BQ97" s="105"/>
      <c r="BR97" s="105"/>
      <c r="BS97" s="105"/>
      <c r="BT97" s="105"/>
      <c r="BU97" s="105"/>
      <c r="BV97" s="105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99"/>
      <c r="CI97" s="99"/>
      <c r="CJ97" s="99"/>
      <c r="CK97" s="108"/>
    </row>
    <row r="98" ht="18.75" customHeight="1">
      <c r="A98" s="2"/>
      <c r="B98" s="28"/>
      <c r="C98" s="103" t="s">
        <v>202</v>
      </c>
      <c r="D98" s="69">
        <f t="shared" si="10"/>
        <v>0.001146516</v>
      </c>
      <c r="E98" s="82"/>
      <c r="F98" s="123" t="s">
        <v>203</v>
      </c>
      <c r="G98" s="52">
        <v>0.0</v>
      </c>
      <c r="H98" s="111"/>
      <c r="I98" s="121">
        <f>SUM(AU49:AU63)*R29</f>
        <v>0.000900834</v>
      </c>
      <c r="J98" s="111"/>
      <c r="K98" s="57"/>
      <c r="L98" s="57"/>
      <c r="M98" s="57"/>
      <c r="N98" s="57"/>
      <c r="O98" s="57"/>
      <c r="P98" s="57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120"/>
      <c r="AB98" s="99"/>
      <c r="AC98" s="99"/>
      <c r="AD98" s="120"/>
      <c r="AE98" s="99"/>
      <c r="AF98" s="99"/>
      <c r="AG98" s="105"/>
      <c r="AH98" s="105"/>
      <c r="AI98" s="105"/>
      <c r="AJ98" s="105"/>
      <c r="AK98" s="105"/>
      <c r="AL98" s="105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105"/>
      <c r="BD98" s="100">
        <f>sum(AU61:AU63)*L34</f>
        <v>0.000204735</v>
      </c>
      <c r="BE98" s="100">
        <f>sum(AU61:AU63)*O29</f>
        <v>0.000040947</v>
      </c>
      <c r="BF98" s="105"/>
      <c r="BG98" s="105"/>
      <c r="BH98" s="105"/>
      <c r="BI98" s="99"/>
      <c r="BJ98" s="99"/>
      <c r="BK98" s="99"/>
      <c r="BL98" s="99"/>
      <c r="BM98" s="99"/>
      <c r="BN98" s="99"/>
      <c r="BO98" s="105"/>
      <c r="BP98" s="105"/>
      <c r="BQ98" s="105"/>
      <c r="BR98" s="105"/>
      <c r="BS98" s="105"/>
      <c r="BT98" s="105"/>
      <c r="BU98" s="105"/>
      <c r="BV98" s="105"/>
      <c r="BW98" s="99"/>
      <c r="BX98" s="99"/>
      <c r="BY98" s="99"/>
      <c r="BZ98" s="105"/>
      <c r="CA98" s="105"/>
      <c r="CB98" s="105"/>
      <c r="CC98" s="99"/>
      <c r="CD98" s="105"/>
      <c r="CE98" s="105"/>
      <c r="CF98" s="105"/>
      <c r="CG98" s="99"/>
      <c r="CH98" s="99"/>
      <c r="CI98" s="99"/>
      <c r="CJ98" s="99"/>
      <c r="CK98" s="108"/>
    </row>
    <row r="99" ht="18.75" customHeight="1">
      <c r="A99" s="2"/>
      <c r="B99" s="28"/>
      <c r="C99" s="48" t="s">
        <v>204</v>
      </c>
      <c r="D99" s="83">
        <f>SUM(D65:D98)</f>
        <v>0.5562571568</v>
      </c>
      <c r="E99" s="12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3"/>
    </row>
    <row r="100" ht="18.75" customHeight="1">
      <c r="A100" s="2"/>
      <c r="B100" s="2"/>
      <c r="C100" s="2"/>
      <c r="D100" s="2"/>
      <c r="E100" s="4"/>
      <c r="F100" s="126"/>
      <c r="G100" s="12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3"/>
    </row>
    <row r="101" ht="24.0" customHeight="1">
      <c r="A101" s="2"/>
      <c r="B101" s="2"/>
      <c r="C101" s="2"/>
      <c r="D101" s="128" t="s">
        <v>205</v>
      </c>
      <c r="E101" s="129" t="s">
        <v>206</v>
      </c>
      <c r="F101" s="130"/>
      <c r="G101" s="131"/>
      <c r="H101" s="12"/>
      <c r="I101" s="127">
        <v>0.48</v>
      </c>
      <c r="J101" s="127">
        <v>0.25</v>
      </c>
      <c r="K101" s="127">
        <v>0.86</v>
      </c>
      <c r="M101" s="132"/>
      <c r="N101" s="132"/>
      <c r="O101" s="127">
        <v>1.1</v>
      </c>
      <c r="P101" s="127">
        <v>1.35</v>
      </c>
      <c r="Q101" s="2"/>
      <c r="R101" s="133" t="s">
        <v>207</v>
      </c>
      <c r="S101" s="2">
        <f>SUM(I106:AG106)</f>
        <v>0.0002200743708</v>
      </c>
      <c r="T101" s="134" t="s">
        <v>208</v>
      </c>
      <c r="U101" s="2">
        <f>sum(S101,I107:AG107,I109:AG109,I112:AG112,I118:AG118)</f>
        <v>0.009479323633</v>
      </c>
      <c r="V101" s="1" t="s">
        <v>209</v>
      </c>
      <c r="W101" s="2">
        <f>SUM(S101,U101,I108:AG108,I110:AG110,I113:AG113,I115:AG115,I119:AG119,I121:AG121,I125:AG125)</f>
        <v>0.04503674154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3"/>
    </row>
    <row r="102" ht="21.0" customHeight="1">
      <c r="A102" s="2"/>
      <c r="B102" s="2"/>
      <c r="C102" s="2"/>
      <c r="D102" s="2"/>
      <c r="E102" s="135"/>
      <c r="F102" s="136"/>
      <c r="G102" s="137">
        <v>0.48</v>
      </c>
      <c r="H102" s="138"/>
      <c r="I102" s="139">
        <f>R29</f>
        <v>0.04453441296</v>
      </c>
      <c r="J102" s="139">
        <f>F29</f>
        <v>0.5748987854</v>
      </c>
      <c r="K102" s="139">
        <f>I29+U29</f>
        <v>0.3279352227</v>
      </c>
      <c r="L102" s="140"/>
      <c r="M102" s="132"/>
      <c r="N102" s="141"/>
      <c r="O102" s="139">
        <f>L29</f>
        <v>0.05060728745</v>
      </c>
      <c r="P102" s="139">
        <f>O29</f>
        <v>0.002024291498</v>
      </c>
      <c r="Q102" s="12"/>
      <c r="R102" s="2"/>
      <c r="S102" s="142" t="s">
        <v>210</v>
      </c>
      <c r="T102" s="143">
        <f>I102*(I101-G102+1)+J102*(J101-G102)+K102*(K101-G102)+O102*(O101-G102)+P102*(P101-G102)</f>
        <v>0.07006072874</v>
      </c>
      <c r="U102" s="1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3"/>
    </row>
    <row r="103" ht="21.0" customHeight="1">
      <c r="A103" s="2"/>
      <c r="B103" s="2"/>
      <c r="C103" s="2"/>
      <c r="D103" s="2"/>
      <c r="E103" s="129" t="s">
        <v>211</v>
      </c>
      <c r="F103" s="130"/>
      <c r="G103" s="131"/>
      <c r="H103" s="144">
        <f>sum(BD106:BD139)</f>
        <v>0.1008890498</v>
      </c>
      <c r="I103" s="145"/>
      <c r="J103" s="145"/>
      <c r="K103" s="145"/>
      <c r="L103" s="132"/>
      <c r="M103" s="132"/>
      <c r="N103" s="132"/>
      <c r="O103" s="145"/>
      <c r="P103" s="145"/>
      <c r="Q103" s="2"/>
      <c r="R103" s="2"/>
      <c r="S103" s="146"/>
      <c r="T103" s="147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148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3"/>
    </row>
    <row r="104" ht="18.75" customHeight="1">
      <c r="A104" s="2"/>
      <c r="B104" s="2"/>
      <c r="C104" s="1" t="s">
        <v>212</v>
      </c>
      <c r="D104" s="2"/>
      <c r="E104" s="149"/>
      <c r="F104" s="150"/>
      <c r="G104" s="132"/>
      <c r="H104" s="2"/>
      <c r="I104" s="151">
        <v>0.0</v>
      </c>
      <c r="J104" s="151">
        <v>0.48</v>
      </c>
      <c r="K104" s="151">
        <v>0.25</v>
      </c>
      <c r="L104" s="151">
        <v>0.1</v>
      </c>
      <c r="M104" s="151">
        <v>0.86</v>
      </c>
      <c r="N104" s="151">
        <v>0.51</v>
      </c>
      <c r="O104" s="151">
        <v>0.22</v>
      </c>
      <c r="P104" s="151">
        <v>1.44</v>
      </c>
      <c r="Q104" s="151">
        <v>0.88</v>
      </c>
      <c r="R104" s="151">
        <v>0.43</v>
      </c>
      <c r="S104" s="151">
        <v>1.1</v>
      </c>
      <c r="T104" s="151">
        <v>0.66</v>
      </c>
      <c r="U104" s="151">
        <v>0.32</v>
      </c>
      <c r="V104" s="151">
        <v>1.35</v>
      </c>
      <c r="W104" s="151">
        <v>0.95</v>
      </c>
      <c r="X104" s="151">
        <v>0.35</v>
      </c>
      <c r="Y104" s="151">
        <v>1.78</v>
      </c>
      <c r="Z104" s="151">
        <v>1.13</v>
      </c>
      <c r="AA104" s="151">
        <v>0.48</v>
      </c>
      <c r="AB104" s="151">
        <v>1.96</v>
      </c>
      <c r="AC104" s="151">
        <v>1.38</v>
      </c>
      <c r="AD104" s="151">
        <v>0.58</v>
      </c>
      <c r="AE104" s="152">
        <v>2.29</v>
      </c>
      <c r="AF104" s="152">
        <v>1.54</v>
      </c>
      <c r="AG104" s="152">
        <v>0.75</v>
      </c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53"/>
      <c r="AV104" s="132"/>
      <c r="AW104" s="132"/>
      <c r="AX104" s="132"/>
      <c r="AY104" s="132"/>
      <c r="AZ104" s="132"/>
      <c r="BA104" s="132"/>
      <c r="BB104" s="13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3"/>
    </row>
    <row r="105" ht="18.75" customHeight="1">
      <c r="A105" s="2"/>
      <c r="B105" s="1"/>
      <c r="C105" s="2">
        <f>((H4+N4-(SUM(K4,R4,AA4,AD4)))/H4)/3</f>
        <v>0.2072072072</v>
      </c>
      <c r="D105" s="1" t="s">
        <v>213</v>
      </c>
      <c r="E105" s="154" t="s">
        <v>214</v>
      </c>
      <c r="F105" s="150"/>
      <c r="G105" s="132"/>
      <c r="H105" s="2"/>
      <c r="I105" s="155" t="s">
        <v>74</v>
      </c>
      <c r="J105" s="156" t="s">
        <v>75</v>
      </c>
      <c r="K105" s="156" t="s">
        <v>76</v>
      </c>
      <c r="L105" s="156" t="s">
        <v>83</v>
      </c>
      <c r="M105" s="157" t="s">
        <v>177</v>
      </c>
      <c r="N105" s="157" t="s">
        <v>183</v>
      </c>
      <c r="O105" s="157" t="s">
        <v>187</v>
      </c>
      <c r="P105" s="157" t="s">
        <v>194</v>
      </c>
      <c r="Q105" s="157" t="s">
        <v>191</v>
      </c>
      <c r="R105" s="157" t="s">
        <v>215</v>
      </c>
      <c r="S105" s="157" t="s">
        <v>179</v>
      </c>
      <c r="T105" s="157" t="s">
        <v>184</v>
      </c>
      <c r="U105" s="157" t="s">
        <v>188</v>
      </c>
      <c r="V105" s="157" t="s">
        <v>181</v>
      </c>
      <c r="W105" s="157" t="s">
        <v>185</v>
      </c>
      <c r="X105" s="157" t="s">
        <v>189</v>
      </c>
      <c r="Y105" s="157" t="s">
        <v>196</v>
      </c>
      <c r="Z105" s="157" t="s">
        <v>192</v>
      </c>
      <c r="AA105" s="157" t="s">
        <v>216</v>
      </c>
      <c r="AB105" s="157" t="s">
        <v>217</v>
      </c>
      <c r="AC105" s="157" t="s">
        <v>193</v>
      </c>
      <c r="AD105" s="157" t="s">
        <v>218</v>
      </c>
      <c r="AE105" s="157" t="s">
        <v>202</v>
      </c>
      <c r="AF105" s="157" t="s">
        <v>219</v>
      </c>
      <c r="AG105" s="157" t="s">
        <v>220</v>
      </c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3"/>
    </row>
    <row r="106" ht="18.75" customHeight="1">
      <c r="A106" s="2"/>
      <c r="B106" s="2"/>
      <c r="C106" s="1" t="s">
        <v>221</v>
      </c>
      <c r="D106" s="159"/>
      <c r="E106" s="154">
        <v>0.48</v>
      </c>
      <c r="F106" s="160">
        <v>0.0</v>
      </c>
      <c r="G106" s="161">
        <v>-0.48</v>
      </c>
      <c r="H106" s="1"/>
      <c r="I106" s="162">
        <v>0.0</v>
      </c>
      <c r="J106" s="162">
        <f>(J104-E106+1)*I65</f>
        <v>0.0001038754808</v>
      </c>
      <c r="K106" s="162">
        <f>(K104-E106)*J65</f>
        <v>-0.0003084157456</v>
      </c>
      <c r="L106" s="162">
        <v>0.0</v>
      </c>
      <c r="M106" s="162">
        <f>(M104-E106)*BC65</f>
        <v>0.0002906624816</v>
      </c>
      <c r="N106" s="162">
        <f>(N104-E106)*0</f>
        <v>0</v>
      </c>
      <c r="O106" s="163">
        <f>(O104-E106)*0</f>
        <v>0</v>
      </c>
      <c r="P106" s="162">
        <f>(P104-E106)*0</f>
        <v>0</v>
      </c>
      <c r="Q106" s="162">
        <f>(Q104-E106)*0</f>
        <v>0</v>
      </c>
      <c r="R106" s="163">
        <f>(R104-E106)*0</f>
        <v>0</v>
      </c>
      <c r="S106" s="162">
        <f>(S104-H106)*BD65</f>
        <v>0.0001298443509</v>
      </c>
      <c r="T106" s="162">
        <f>(T104-E106)*0</f>
        <v>0</v>
      </c>
      <c r="U106" s="163">
        <f>(U104-E106)*0</f>
        <v>0</v>
      </c>
      <c r="V106" s="162">
        <f>(V104-E106)*BE65</f>
        <v>0.000004107803103</v>
      </c>
      <c r="W106" s="162">
        <f>(W104-E106)*0</f>
        <v>0</v>
      </c>
      <c r="X106" s="163">
        <f>(X104-E106)*0</f>
        <v>0</v>
      </c>
      <c r="Y106" s="162">
        <f>(Y104-E106)*0</f>
        <v>0</v>
      </c>
      <c r="Z106" s="162">
        <f>(Z104-E106)*0</f>
        <v>0</v>
      </c>
      <c r="AA106" s="164">
        <f>(AA104-E106)</f>
        <v>0</v>
      </c>
      <c r="AB106" s="162">
        <f>(AB104-E106)*0</f>
        <v>0</v>
      </c>
      <c r="AC106" s="162">
        <f>(AC104-E106)*0</f>
        <v>0</v>
      </c>
      <c r="AD106" s="163">
        <f>(AD104-E106)*0</f>
        <v>0</v>
      </c>
      <c r="AE106" s="162">
        <f>(AE104-E106)*0</f>
        <v>0</v>
      </c>
      <c r="AF106" s="162">
        <f>(AF104-E106)*0</f>
        <v>0</v>
      </c>
      <c r="AG106" s="163">
        <f>(AG104-E106)*0</f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>
        <f t="shared" ref="BD106:BD129" si="11">sum(I106:BB106)</f>
        <v>0.0002200743708</v>
      </c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3"/>
    </row>
    <row r="107" ht="18.75" customHeight="1">
      <c r="A107" s="2"/>
      <c r="B107" s="2"/>
      <c r="C107" s="2">
        <f>((H11+N11-(SUM(K11,R11,AA11,AD11)))/H11)/3</f>
        <v>0.2194304858</v>
      </c>
      <c r="D107" s="69">
        <f t="shared" ref="D107:D108" si="12">D66</f>
        <v>0.01788476107</v>
      </c>
      <c r="E107" s="149">
        <v>0.25</v>
      </c>
      <c r="F107" s="165">
        <v>0.0</v>
      </c>
      <c r="G107" s="52">
        <v>1.0</v>
      </c>
      <c r="H107" s="2"/>
      <c r="I107" s="162">
        <f>(I104-E107)*0</f>
        <v>0</v>
      </c>
      <c r="J107" s="162">
        <v>0.0</v>
      </c>
      <c r="K107" s="163">
        <f>(K104-E107+1)*J66</f>
        <v>0.000796487335</v>
      </c>
      <c r="L107" s="162">
        <f>(L104-E107)*Q66</f>
        <v>-0.001542289112</v>
      </c>
      <c r="M107" s="163">
        <f>(M104-E107)*0</f>
        <v>0</v>
      </c>
      <c r="N107" s="163">
        <f>(N104-E107)*BF66</f>
        <v>0.001524911207</v>
      </c>
      <c r="O107" s="163">
        <f>(O104-E107)*Q66</f>
        <v>-0.0003084578225</v>
      </c>
      <c r="P107" s="163">
        <f>(P104-E107)*0</f>
        <v>0</v>
      </c>
      <c r="Q107" s="163">
        <f>(Q104-E107)*0</f>
        <v>0</v>
      </c>
      <c r="R107" s="163">
        <f>(R104-E107)*0</f>
        <v>0</v>
      </c>
      <c r="S107" s="163">
        <f>(S104-E107)*0</f>
        <v>0</v>
      </c>
      <c r="T107" s="163">
        <f>(T104-E107)*BG66</f>
        <v>0.0003710906902</v>
      </c>
      <c r="U107" s="163">
        <f>(U104-E107)*0</f>
        <v>0</v>
      </c>
      <c r="V107" s="163">
        <f>(V104-E107)*0</f>
        <v>0</v>
      </c>
      <c r="W107" s="163">
        <f>(W104-E107)*BH66</f>
        <v>0.00002534277884</v>
      </c>
      <c r="X107" s="163">
        <f>(X104-E107)*0</f>
        <v>0</v>
      </c>
      <c r="Y107" s="163">
        <f>(Y104-E107)*0</f>
        <v>0</v>
      </c>
      <c r="Z107" s="163">
        <f>(Z104-E107)*0</f>
        <v>0</v>
      </c>
      <c r="AA107" s="163">
        <f>(AA104-E107)*0</f>
        <v>0</v>
      </c>
      <c r="AB107" s="163">
        <f>(AB104-E107)*0</f>
        <v>0</v>
      </c>
      <c r="AC107" s="163">
        <f>(AC104-E107)*0</f>
        <v>0</v>
      </c>
      <c r="AD107" s="163">
        <f>(AD104-E107)*0</f>
        <v>0</v>
      </c>
      <c r="AE107" s="163">
        <f>(AE104-E107)*0</f>
        <v>0</v>
      </c>
      <c r="AF107" s="163">
        <f>(AF104-E107)*0</f>
        <v>0</v>
      </c>
      <c r="AG107" s="163">
        <f>(AG104-E107)*0</f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>
        <f t="shared" si="11"/>
        <v>0.0008670850761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3"/>
    </row>
    <row r="108" ht="18.75" customHeight="1">
      <c r="A108" s="2"/>
      <c r="B108" s="2"/>
      <c r="C108" s="1" t="s">
        <v>222</v>
      </c>
      <c r="D108" s="69">
        <f t="shared" si="12"/>
        <v>0.03339297475</v>
      </c>
      <c r="E108" s="154">
        <v>0.1</v>
      </c>
      <c r="F108" s="51" t="s">
        <v>157</v>
      </c>
      <c r="G108" s="52">
        <v>2.0</v>
      </c>
      <c r="H108" s="2"/>
      <c r="I108" s="162">
        <f>(I104-E108)*H67</f>
        <v>-0.001919758062</v>
      </c>
      <c r="J108" s="162">
        <v>0.0</v>
      </c>
      <c r="K108" s="162">
        <v>0.0</v>
      </c>
      <c r="L108" s="163">
        <f>(L104-E108+1)*Q67</f>
        <v>0.001487136527</v>
      </c>
      <c r="M108" s="163">
        <f>(M104-E108)*0</f>
        <v>0</v>
      </c>
      <c r="N108" s="163">
        <f>(N104-E108)*0</f>
        <v>0</v>
      </c>
      <c r="O108" s="163">
        <f>(O104-E108)*Q67</f>
        <v>0.0001784563833</v>
      </c>
      <c r="P108" s="163">
        <f>(P104-E108)*0</f>
        <v>0</v>
      </c>
      <c r="Q108" s="163">
        <f>(Q104-E108)*0</f>
        <v>0</v>
      </c>
      <c r="R108" s="163">
        <f>(R104-E108)*0</f>
        <v>0</v>
      </c>
      <c r="S108" s="163">
        <f>(S104-E108)*0</f>
        <v>0</v>
      </c>
      <c r="T108" s="163">
        <f>(T104-E108)*0</f>
        <v>0</v>
      </c>
      <c r="U108" s="163">
        <f>(U104-E108)*BJ67</f>
        <v>0.0003717841318</v>
      </c>
      <c r="V108" s="163">
        <f>(V104-E108)*0</f>
        <v>0</v>
      </c>
      <c r="W108" s="163">
        <f>(W104-E108)*0</f>
        <v>0</v>
      </c>
      <c r="X108" s="163">
        <f>(X104-E108)*BK67</f>
        <v>0.00001689927872</v>
      </c>
      <c r="Y108" s="163">
        <f>(Y104-E108)*0</f>
        <v>0</v>
      </c>
      <c r="Z108" s="163">
        <f>(Z104-E108)*0</f>
        <v>0</v>
      </c>
      <c r="AA108" s="163">
        <f>(AA104-E108)*0</f>
        <v>0</v>
      </c>
      <c r="AB108" s="163">
        <f>(AB104-E108)*0</f>
        <v>0</v>
      </c>
      <c r="AC108" s="163">
        <f>(AC104-E108)*0</f>
        <v>0</v>
      </c>
      <c r="AD108" s="163">
        <f>(AD104-E108)*0</f>
        <v>0</v>
      </c>
      <c r="AE108" s="163">
        <f>(AE104-E108)*0</f>
        <v>0</v>
      </c>
      <c r="AF108" s="162">
        <v>0.0</v>
      </c>
      <c r="AG108" s="163">
        <f>(AG104-E108)*0</f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>
        <f t="shared" si="11"/>
        <v>0.0001345182586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3"/>
    </row>
    <row r="109" ht="18.75" customHeight="1">
      <c r="A109" s="2"/>
      <c r="B109" s="2"/>
      <c r="C109" s="2">
        <f>((H18+N18-(SUM(K18,R18,AA18,AD18)))/H18)/3</f>
        <v>0.2415584416</v>
      </c>
      <c r="D109" s="69">
        <f>D67</f>
        <v>0.03339297475</v>
      </c>
      <c r="E109" s="154">
        <v>0.86</v>
      </c>
      <c r="F109" s="165" t="s">
        <v>223</v>
      </c>
      <c r="G109" s="166">
        <v>0.0</v>
      </c>
      <c r="H109" s="2"/>
      <c r="I109" s="162">
        <f>(I104-E109)*0</f>
        <v>0</v>
      </c>
      <c r="J109" s="162">
        <f>(J104-E109+2)*I68</f>
        <v>0.0002198221973</v>
      </c>
      <c r="K109" s="162">
        <v>0.0</v>
      </c>
      <c r="L109" s="163">
        <f>(L104-E109)*Q68</f>
        <v>-0.0003328172213</v>
      </c>
      <c r="M109" s="162">
        <f>(M104-E109)*0</f>
        <v>0</v>
      </c>
      <c r="N109" s="162">
        <f>($N$104-E109)*SUM(AG68,BF68)</f>
        <v>-0.0006437385727</v>
      </c>
      <c r="O109" s="162">
        <f>($O$104-E109)*0</f>
        <v>0</v>
      </c>
      <c r="P109" s="162">
        <f>($P$104-E109)*BO68</f>
        <v>0.0005795312474</v>
      </c>
      <c r="Q109" s="162">
        <f>($Q$104-E109)*0</f>
        <v>0</v>
      </c>
      <c r="R109" s="162">
        <f t="shared" ref="R109:R110" si="13">($R$104-E109)*0</f>
        <v>0</v>
      </c>
      <c r="S109" s="162">
        <f>($S$104-E109+1)*BD68</f>
        <v>0.00003824067405</v>
      </c>
      <c r="T109" s="162">
        <f>($T$104-E109+1)*AH68</f>
        <v>0.0001072750419</v>
      </c>
      <c r="U109" s="162">
        <f>($U$104-E109)*0</f>
        <v>0</v>
      </c>
      <c r="V109" s="162">
        <f>($V$104-E109+1)*BE68</f>
        <v>0.000009190097474</v>
      </c>
      <c r="W109" s="162">
        <f>($W$104-E109)*0</f>
        <v>0</v>
      </c>
      <c r="X109" s="162">
        <f t="shared" ref="X109:X110" si="14">($X$104-E109)*0</f>
        <v>0</v>
      </c>
      <c r="Y109" s="162">
        <f>($Y$104-E109)*BP68</f>
        <v>0.00008284656998</v>
      </c>
      <c r="Z109" s="162">
        <f>($Z$104-E109)*0</f>
        <v>0</v>
      </c>
      <c r="AA109" s="162">
        <f t="shared" ref="AA109:AA110" si="15">($AA$104-E109)*0</f>
        <v>0</v>
      </c>
      <c r="AB109" s="162">
        <f>($AB$104-E109+2)*BO68</f>
        <v>0.003097494598</v>
      </c>
      <c r="AC109" s="162">
        <f>($AC$104-E109)*0</f>
        <v>0</v>
      </c>
      <c r="AD109" s="162">
        <f t="shared" ref="AD109:AD110" si="16">($AD$104-E109)*0</f>
        <v>0</v>
      </c>
      <c r="AE109" s="162">
        <f t="shared" ref="AE109:AE116" si="17">($AE$104-E109)*0</f>
        <v>0</v>
      </c>
      <c r="AF109" s="162">
        <f t="shared" ref="AF109:AF115" si="18">($AF$104-E109)*0</f>
        <v>0</v>
      </c>
      <c r="AG109" s="162">
        <f t="shared" ref="AG109:AG116" si="19">($AG$104-E109)*0</f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>
        <f t="shared" si="11"/>
        <v>0.003157844632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3"/>
    </row>
    <row r="110" ht="18.75" customHeight="1">
      <c r="A110" s="2"/>
      <c r="B110" s="2"/>
      <c r="C110" s="1" t="s">
        <v>224</v>
      </c>
      <c r="D110" s="69">
        <f>D71+D77</f>
        <v>0.009500997218</v>
      </c>
      <c r="E110" s="154">
        <v>0.51</v>
      </c>
      <c r="F110" s="123" t="s">
        <v>223</v>
      </c>
      <c r="G110" s="166">
        <v>1.0</v>
      </c>
      <c r="H110" s="2"/>
      <c r="I110" s="163">
        <f>(I104-E110)*SUM(H71,H77)</f>
        <v>-0.000530793174</v>
      </c>
      <c r="J110" s="162">
        <v>0.0</v>
      </c>
      <c r="K110" s="163">
        <f>(K104-E110+2)*SUM(J71,J78)</f>
        <v>0.001162587055</v>
      </c>
      <c r="L110" s="163">
        <f>(L104-E110)*Q68</f>
        <v>-0.0001795461325</v>
      </c>
      <c r="M110" s="162">
        <f>(M104-E110)*0</f>
        <v>0</v>
      </c>
      <c r="N110" s="162">
        <f t="shared" ref="N110:N116" si="20">($N$104-E110)*0</f>
        <v>0</v>
      </c>
      <c r="O110" s="162">
        <f>($O$104-E110)*SUM(AM71,BI71,BA77)</f>
        <v>-0.001259557398</v>
      </c>
      <c r="P110" s="162">
        <f t="shared" ref="P110:P111" si="21">($P$104-E110)*0</f>
        <v>0</v>
      </c>
      <c r="Q110" s="162">
        <f>($Q$104-E110)*BQ71</f>
        <v>0.0007783221084</v>
      </c>
      <c r="R110" s="162">
        <f t="shared" si="13"/>
        <v>0</v>
      </c>
      <c r="S110" s="162">
        <f t="shared" ref="S110:S111" si="22">($S$104-E110)*0</f>
        <v>0</v>
      </c>
      <c r="T110" s="167">
        <f>($T$104-E110)*AH69+BG78</f>
        <v>0.0006868951609</v>
      </c>
      <c r="U110" s="162">
        <f>($U$104-E110)*(AN77+AY71)</f>
        <v>-0.0001409265676</v>
      </c>
      <c r="V110" s="162">
        <f t="shared" ref="V110:V111" si="23">($V$104-E110)*0</f>
        <v>0</v>
      </c>
      <c r="W110" s="162">
        <f>($W$104-E110+1)*BH77</f>
        <v>0.000002410164464</v>
      </c>
      <c r="X110" s="162">
        <f t="shared" si="14"/>
        <v>0</v>
      </c>
      <c r="Y110" s="162">
        <f t="shared" ref="Y110:Y111" si="24">($Y$104-E110)*0</f>
        <v>0</v>
      </c>
      <c r="Z110" s="162">
        <f>($Z$104-E110)*(BR71+BX77)</f>
        <v>0.0001182049008</v>
      </c>
      <c r="AA110" s="162">
        <f t="shared" si="15"/>
        <v>0</v>
      </c>
      <c r="AB110" s="162">
        <f t="shared" ref="AB110:AB111" si="25">($AB$104-E110)*0</f>
        <v>0</v>
      </c>
      <c r="AC110" s="162">
        <f>($AC$104-E110+2)*(BS71+BY77)</f>
        <v>0.001051764988</v>
      </c>
      <c r="AD110" s="162">
        <f t="shared" si="16"/>
        <v>0</v>
      </c>
      <c r="AE110" s="162">
        <f t="shared" si="17"/>
        <v>0</v>
      </c>
      <c r="AF110" s="162">
        <f t="shared" si="18"/>
        <v>0</v>
      </c>
      <c r="AG110" s="162">
        <f t="shared" si="19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>
        <f t="shared" si="11"/>
        <v>0.001689361106</v>
      </c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3"/>
    </row>
    <row r="111" ht="18.75" customHeight="1">
      <c r="A111" s="2"/>
      <c r="B111" s="2"/>
      <c r="C111" s="2">
        <f>((H27+N27-(SUM(K27,R27,AA27,AD27)))/H27)/3</f>
        <v>0.2064777328</v>
      </c>
      <c r="D111" s="69">
        <f>D80+D83</f>
        <v>0.05199148666</v>
      </c>
      <c r="E111" s="154">
        <v>0.22</v>
      </c>
      <c r="F111" s="123" t="s">
        <v>223</v>
      </c>
      <c r="G111" s="166">
        <v>2.0</v>
      </c>
      <c r="H111" s="2"/>
      <c r="I111" s="163">
        <f>(I104-E111)*D111</f>
        <v>-0.01143812706</v>
      </c>
      <c r="J111" s="162">
        <v>0.0</v>
      </c>
      <c r="K111" s="162">
        <v>0.0</v>
      </c>
      <c r="L111" s="162">
        <f>(L104-E111+2)*SUM(Q74,Q80,Q83)</f>
        <v>0.01355577683</v>
      </c>
      <c r="M111" s="163">
        <f>(M104-E111)*0</f>
        <v>0</v>
      </c>
      <c r="N111" s="162">
        <f t="shared" si="20"/>
        <v>0</v>
      </c>
      <c r="O111" s="162">
        <f t="shared" ref="O111:O116" si="26">($O$104-E111)*0</f>
        <v>0</v>
      </c>
      <c r="P111" s="162">
        <f t="shared" si="21"/>
        <v>0</v>
      </c>
      <c r="Q111" s="162">
        <f t="shared" ref="Q111:Q112" si="27">($Q$104-E111)*0</f>
        <v>0</v>
      </c>
      <c r="R111" s="162">
        <f>($R$104-E111)*SUM(BT74,BZ80,CC83)</f>
        <v>0.0111500853</v>
      </c>
      <c r="S111" s="162">
        <f t="shared" si="22"/>
        <v>0</v>
      </c>
      <c r="T111" s="162">
        <f t="shared" ref="T111:T112" si="28">($T$104-E111)*0</f>
        <v>0</v>
      </c>
      <c r="U111" s="162">
        <f>($U$104-E111)*(BJ74+BJ80+BJ83)</f>
        <v>0.000122269092</v>
      </c>
      <c r="V111" s="162">
        <f t="shared" si="23"/>
        <v>0</v>
      </c>
      <c r="W111" s="162">
        <f>($W$104-E111)*0</f>
        <v>0</v>
      </c>
      <c r="X111" s="162">
        <f>($X$104-E111+1)*(BK74+BK80+BK83)</f>
        <v>0.0003703585063</v>
      </c>
      <c r="Y111" s="162">
        <f t="shared" si="24"/>
        <v>0</v>
      </c>
      <c r="Z111" s="162">
        <f t="shared" ref="Z111:Z112" si="29">($Z$104-E111)*0</f>
        <v>0</v>
      </c>
      <c r="AA111" s="162">
        <f>($AA$104-E111+1)*(BU74+CA80)</f>
        <v>0.004401422141</v>
      </c>
      <c r="AB111" s="162">
        <f t="shared" si="25"/>
        <v>0</v>
      </c>
      <c r="AC111" s="162">
        <f t="shared" ref="AC111:AC112" si="30">($AC$104-E111)*0</f>
        <v>0</v>
      </c>
      <c r="AD111" s="162">
        <f>($AD$104-E111)*(CB80+CE83)</f>
        <v>0.000816430428</v>
      </c>
      <c r="AE111" s="162">
        <f t="shared" si="17"/>
        <v>0</v>
      </c>
      <c r="AF111" s="162">
        <f t="shared" si="18"/>
        <v>0</v>
      </c>
      <c r="AG111" s="162">
        <f t="shared" si="19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>
        <f t="shared" si="11"/>
        <v>0.01897821523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3"/>
    </row>
    <row r="112" ht="18.75" customHeight="1">
      <c r="A112" s="2"/>
      <c r="B112" s="2"/>
      <c r="C112" s="2"/>
      <c r="D112" s="69">
        <f>D69</f>
        <v>0.003764585367</v>
      </c>
      <c r="E112" s="154">
        <v>1.1</v>
      </c>
      <c r="F112" s="165" t="s">
        <v>225</v>
      </c>
      <c r="G112" s="166">
        <v>0.0</v>
      </c>
      <c r="H112" s="2"/>
      <c r="I112" s="163">
        <f>(I104-E112)*0</f>
        <v>0</v>
      </c>
      <c r="J112" s="162">
        <f>(J104-E112+2)*I69</f>
        <v>0.0002247204321</v>
      </c>
      <c r="K112" s="162">
        <v>0.0</v>
      </c>
      <c r="L112" s="162">
        <v>0.0</v>
      </c>
      <c r="M112" s="163">
        <f t="shared" ref="M112:M116" si="31">($M$104-E112)*0</f>
        <v>0</v>
      </c>
      <c r="N112" s="162">
        <f t="shared" si="20"/>
        <v>0</v>
      </c>
      <c r="O112" s="162">
        <f t="shared" si="26"/>
        <v>0</v>
      </c>
      <c r="P112" s="162">
        <f>($P$104-E112)*BO69</f>
        <v>0.0004076943807</v>
      </c>
      <c r="Q112" s="162">
        <f t="shared" si="27"/>
        <v>0</v>
      </c>
      <c r="R112" s="162">
        <f t="shared" ref="R112:R113" si="32">($R$104-E112)*0</f>
        <v>0</v>
      </c>
      <c r="S112" s="162">
        <f>($S$104-E112+1)*BD69</f>
        <v>0.0001850464691</v>
      </c>
      <c r="T112" s="162">
        <f t="shared" si="28"/>
        <v>0</v>
      </c>
      <c r="U112" s="162">
        <f>($U$104-E112)*0</f>
        <v>0</v>
      </c>
      <c r="V112" s="162">
        <f>($V$104-E112+1)*BE69</f>
        <v>0.000009252323455</v>
      </c>
      <c r="W112" s="162">
        <f>($W$104-E112+1)*AI69</f>
        <v>0.0003573617411</v>
      </c>
      <c r="X112" s="162">
        <f>($X$104-E112)*0</f>
        <v>0</v>
      </c>
      <c r="Y112" s="162">
        <f>($Y$104-E112)*BP69</f>
        <v>0.00007348565381</v>
      </c>
      <c r="Z112" s="162">
        <f t="shared" si="29"/>
        <v>0</v>
      </c>
      <c r="AA112" s="162">
        <f t="shared" ref="AA112:AA113" si="33">($AA$104-E112)*0</f>
        <v>0</v>
      </c>
      <c r="AB112" s="162">
        <f>($AB$104-E112+2)*BO69</f>
        <v>0.003429429203</v>
      </c>
      <c r="AC112" s="162">
        <f t="shared" si="30"/>
        <v>0</v>
      </c>
      <c r="AD112" s="162">
        <f t="shared" ref="AD112:AD113" si="34">($AD$104-E112)*0</f>
        <v>0</v>
      </c>
      <c r="AE112" s="162">
        <f t="shared" si="17"/>
        <v>0</v>
      </c>
      <c r="AF112" s="162">
        <f t="shared" si="18"/>
        <v>0</v>
      </c>
      <c r="AG112" s="162">
        <f t="shared" si="19"/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>
        <f t="shared" si="11"/>
        <v>0.004686990203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3"/>
    </row>
    <row r="113" ht="18.75" customHeight="1">
      <c r="A113" s="2"/>
      <c r="B113" s="2"/>
      <c r="C113" s="2"/>
      <c r="D113" s="69">
        <f>D72+D78</f>
        <v>0.01661303259</v>
      </c>
      <c r="E113" s="154">
        <v>0.66</v>
      </c>
      <c r="F113" s="165" t="s">
        <v>225</v>
      </c>
      <c r="G113" s="166">
        <v>1.0</v>
      </c>
      <c r="H113" s="2"/>
      <c r="I113" s="162">
        <f>(I104-E113)*0</f>
        <v>0</v>
      </c>
      <c r="J113" s="162">
        <v>0.0</v>
      </c>
      <c r="K113" s="163">
        <f>(K104-E113+2)*SUM(J72,J78)</f>
        <v>0.001712862998</v>
      </c>
      <c r="L113" s="163">
        <f>(L104-E113)*0</f>
        <v>0</v>
      </c>
      <c r="M113" s="163">
        <f t="shared" si="31"/>
        <v>0</v>
      </c>
      <c r="N113" s="162">
        <f t="shared" si="20"/>
        <v>0</v>
      </c>
      <c r="O113" s="162">
        <f t="shared" si="26"/>
        <v>0</v>
      </c>
      <c r="P113" s="162">
        <f t="shared" ref="P113:P116" si="35">($P$104-E113)*0</f>
        <v>0</v>
      </c>
      <c r="Q113" s="162">
        <f>($Q$104-E113)*SUM(BQ72,BW78)</f>
        <v>0.0006825203283</v>
      </c>
      <c r="R113" s="162">
        <f t="shared" si="32"/>
        <v>0</v>
      </c>
      <c r="S113" s="162">
        <f t="shared" ref="S113:S114" si="36">($S$104-E113)*0</f>
        <v>0</v>
      </c>
      <c r="T113" s="168">
        <f>($T$104-E113)</f>
        <v>0</v>
      </c>
      <c r="U113" s="162">
        <f>($U$104-E113)*(AN78+AY72)</f>
        <v>-0.002184406544</v>
      </c>
      <c r="V113" s="162">
        <f t="shared" ref="V113:V114" si="37">($V$104-E113)*0</f>
        <v>0</v>
      </c>
      <c r="W113" s="162">
        <f>($W$104-E113)*BH78</f>
        <v>0.000005041821845</v>
      </c>
      <c r="X113" s="162">
        <f>($X$104-E113+1)*(AT78+AZ72)</f>
        <v>0.001267620457</v>
      </c>
      <c r="Y113" s="162">
        <f t="shared" ref="Y113:Y116" si="38">($Y$104-E113)*0</f>
        <v>0</v>
      </c>
      <c r="Z113" s="162">
        <f>($Z$104-E113)*(BR72+BX78)</f>
        <v>0.001540450114</v>
      </c>
      <c r="AA113" s="162">
        <f t="shared" si="33"/>
        <v>0</v>
      </c>
      <c r="AB113" s="162">
        <f t="shared" ref="AB113:AB116" si="39">($AB$104-E113)*0</f>
        <v>0</v>
      </c>
      <c r="AC113" s="162">
        <f>($AC$104-E113+2)*BY78</f>
        <v>0.001171849941</v>
      </c>
      <c r="AD113" s="162">
        <f t="shared" si="34"/>
        <v>0</v>
      </c>
      <c r="AE113" s="162">
        <f t="shared" si="17"/>
        <v>0</v>
      </c>
      <c r="AF113" s="162">
        <f t="shared" si="18"/>
        <v>0</v>
      </c>
      <c r="AG113" s="162">
        <f t="shared" si="19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>
        <f t="shared" si="11"/>
        <v>0.004195939116</v>
      </c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3"/>
    </row>
    <row r="114" ht="18.75" customHeight="1">
      <c r="A114" s="2"/>
      <c r="B114" s="2"/>
      <c r="C114" s="2"/>
      <c r="D114" s="69">
        <f>D75+D81+D84</f>
        <v>0.16911554</v>
      </c>
      <c r="E114" s="154">
        <v>0.32</v>
      </c>
      <c r="F114" s="165" t="s">
        <v>225</v>
      </c>
      <c r="G114" s="166">
        <v>2.0</v>
      </c>
      <c r="H114" s="2"/>
      <c r="I114" s="162">
        <f>(I104-E114)*SUM(H81,H75,H84)</f>
        <v>-0.0322393361</v>
      </c>
      <c r="J114" s="162">
        <v>0.0</v>
      </c>
      <c r="K114" s="162">
        <v>0.0</v>
      </c>
      <c r="L114" s="162">
        <f>(L104-E114+2)*SUM(Q75,Q81,Q84)</f>
        <v>0.01389186181</v>
      </c>
      <c r="M114" s="163">
        <f t="shared" si="31"/>
        <v>0</v>
      </c>
      <c r="N114" s="162">
        <f t="shared" si="20"/>
        <v>0</v>
      </c>
      <c r="O114" s="162">
        <f t="shared" si="26"/>
        <v>0</v>
      </c>
      <c r="P114" s="162">
        <f t="shared" si="35"/>
        <v>0</v>
      </c>
      <c r="Q114" s="162">
        <f t="shared" ref="Q114:Q115" si="40">($Q$104-E114)*0</f>
        <v>0</v>
      </c>
      <c r="R114" s="162">
        <f>($R$104-E114)*SUM(BT75,BZ81,CC84)</f>
        <v>0.00263546271</v>
      </c>
      <c r="S114" s="162">
        <f t="shared" si="36"/>
        <v>0</v>
      </c>
      <c r="T114" s="162">
        <f t="shared" ref="T114:T115" si="41">($T$104-E114)*0</f>
        <v>0</v>
      </c>
      <c r="U114" s="162">
        <f>($U$104-E114)*(BJ75+BJ81+BK84)</f>
        <v>0</v>
      </c>
      <c r="V114" s="162">
        <f t="shared" si="37"/>
        <v>0</v>
      </c>
      <c r="W114" s="162">
        <f t="shared" ref="W114:W115" si="42">($W$104-E114)*0</f>
        <v>0</v>
      </c>
      <c r="X114" s="162">
        <f>($X$104-E114+1)*(BK74+BK81+BK84)</f>
        <v>0.0005208853466</v>
      </c>
      <c r="Y114" s="162">
        <f t="shared" si="38"/>
        <v>0</v>
      </c>
      <c r="Z114" s="162">
        <f t="shared" ref="Z114:Z116" si="43">($Z$104-E114)*0</f>
        <v>0</v>
      </c>
      <c r="AA114" s="162">
        <f>($AA$104-E114+1)*(BU75+CA80)</f>
        <v>0.001495313739</v>
      </c>
      <c r="AB114" s="162">
        <f t="shared" si="39"/>
        <v>0</v>
      </c>
      <c r="AC114" s="162">
        <f t="shared" ref="AC114:AC116" si="44">($AC$104-E114)*0</f>
        <v>0</v>
      </c>
      <c r="AD114" s="162">
        <f>($AD$104-E114)*(CB81+CE84)</f>
        <v>0.001745562753</v>
      </c>
      <c r="AE114" s="162">
        <f t="shared" si="17"/>
        <v>0</v>
      </c>
      <c r="AF114" s="162">
        <f t="shared" si="18"/>
        <v>0</v>
      </c>
      <c r="AG114" s="162">
        <f t="shared" si="19"/>
        <v>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>
        <f t="shared" si="11"/>
        <v>-0.01195024974</v>
      </c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3"/>
    </row>
    <row r="115" ht="18.75" customHeight="1">
      <c r="A115" s="2"/>
      <c r="B115" s="2"/>
      <c r="C115" s="2"/>
      <c r="D115" s="69">
        <f>D89</f>
        <v>0.0007346081939</v>
      </c>
      <c r="E115" s="154">
        <v>1.44</v>
      </c>
      <c r="F115" s="123" t="s">
        <v>226</v>
      </c>
      <c r="G115" s="166">
        <v>0.0</v>
      </c>
      <c r="H115" s="2"/>
      <c r="I115" s="162">
        <f>(I104-E115)*0</f>
        <v>0</v>
      </c>
      <c r="J115" s="162">
        <f>(J104-E115+3)*I89</f>
        <v>0.0003499199883</v>
      </c>
      <c r="K115" s="162">
        <v>0.0</v>
      </c>
      <c r="L115" s="162">
        <v>0.0</v>
      </c>
      <c r="M115" s="163">
        <f t="shared" si="31"/>
        <v>0</v>
      </c>
      <c r="N115" s="162">
        <f t="shared" si="20"/>
        <v>0</v>
      </c>
      <c r="O115" s="162">
        <f t="shared" si="26"/>
        <v>0</v>
      </c>
      <c r="P115" s="162">
        <f t="shared" si="35"/>
        <v>0</v>
      </c>
      <c r="Q115" s="162">
        <f t="shared" si="40"/>
        <v>0</v>
      </c>
      <c r="R115" s="162">
        <f>($R$104-E115)*0</f>
        <v>0</v>
      </c>
      <c r="S115" s="162">
        <f>($S$104-E115+2)*BD89</f>
        <v>0.000002838305562</v>
      </c>
      <c r="T115" s="162">
        <f t="shared" si="41"/>
        <v>0</v>
      </c>
      <c r="U115" s="162">
        <f t="shared" ref="U115:U116" si="45">($U$104-E115)*0</f>
        <v>0</v>
      </c>
      <c r="V115" s="162">
        <f>($V$104-E115+2)*BE89</f>
        <v>0.00001489187116</v>
      </c>
      <c r="W115" s="162">
        <f t="shared" si="42"/>
        <v>0</v>
      </c>
      <c r="X115" s="162">
        <f t="shared" ref="X115:X116" si="46">($X$104-E115)*0</f>
        <v>0</v>
      </c>
      <c r="Y115" s="162">
        <f t="shared" si="38"/>
        <v>0</v>
      </c>
      <c r="Z115" s="162">
        <f t="shared" si="43"/>
        <v>0</v>
      </c>
      <c r="AA115" s="162">
        <f t="shared" ref="AA115:AA116" si="47">($AA$104-E115)*0</f>
        <v>0</v>
      </c>
      <c r="AB115" s="162">
        <f t="shared" si="39"/>
        <v>0</v>
      </c>
      <c r="AC115" s="162">
        <f t="shared" si="44"/>
        <v>0</v>
      </c>
      <c r="AD115" s="162">
        <f>($AD$104-E115)*0</f>
        <v>0</v>
      </c>
      <c r="AE115" s="162">
        <f t="shared" si="17"/>
        <v>0</v>
      </c>
      <c r="AF115" s="162">
        <f t="shared" si="18"/>
        <v>0</v>
      </c>
      <c r="AG115" s="162">
        <f t="shared" si="19"/>
        <v>0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>
        <f t="shared" si="11"/>
        <v>0.000367650165</v>
      </c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3"/>
    </row>
    <row r="116" ht="18.75" customHeight="1">
      <c r="A116" s="2"/>
      <c r="B116" s="2"/>
      <c r="C116" s="2"/>
      <c r="D116" s="69">
        <f>D86+D95</f>
        <v>0.06893322607</v>
      </c>
      <c r="E116" s="154">
        <v>0.88</v>
      </c>
      <c r="F116" s="123" t="s">
        <v>226</v>
      </c>
      <c r="G116" s="166">
        <v>1.0</v>
      </c>
      <c r="H116" s="2"/>
      <c r="I116" s="162">
        <f>(I104-E116)*SUM(H86,H92,H95)</f>
        <v>-0.01514949207</v>
      </c>
      <c r="J116" s="162">
        <v>0.0</v>
      </c>
      <c r="K116" s="163">
        <f>(K104-E116+3)*SUM(J86,J92,J95)</f>
        <v>0.01264235782</v>
      </c>
      <c r="L116" s="162">
        <v>0.0</v>
      </c>
      <c r="M116" s="163">
        <f t="shared" si="31"/>
        <v>0</v>
      </c>
      <c r="N116" s="162">
        <f t="shared" si="20"/>
        <v>0</v>
      </c>
      <c r="O116" s="162">
        <f t="shared" si="26"/>
        <v>0</v>
      </c>
      <c r="P116" s="162">
        <f t="shared" si="35"/>
        <v>0</v>
      </c>
      <c r="Q116" s="168">
        <f>($Q$104-E116)</f>
        <v>0</v>
      </c>
      <c r="R116" s="162">
        <f>($R$104-E116+1)*CG86</f>
        <v>0.01802615307</v>
      </c>
      <c r="S116" s="162">
        <f>($S$104-E116)*0</f>
        <v>0</v>
      </c>
      <c r="T116" s="162">
        <f>($T$104-E116+2)*(BG86+BG92+BG95)</f>
        <v>0.001449634533</v>
      </c>
      <c r="U116" s="162">
        <f t="shared" si="45"/>
        <v>0</v>
      </c>
      <c r="V116" s="162">
        <f>($V$104-E116)*0</f>
        <v>0</v>
      </c>
      <c r="W116" s="162">
        <f>($W$104-E116+2)*SUM(BH86,BH92,BH95)</f>
        <v>0.0002630248693</v>
      </c>
      <c r="X116" s="162">
        <f t="shared" si="46"/>
        <v>0</v>
      </c>
      <c r="Y116" s="162">
        <f t="shared" si="38"/>
        <v>0</v>
      </c>
      <c r="Z116" s="162">
        <f t="shared" si="43"/>
        <v>0</v>
      </c>
      <c r="AA116" s="162">
        <f t="shared" si="47"/>
        <v>0</v>
      </c>
      <c r="AB116" s="162">
        <f t="shared" si="39"/>
        <v>0</v>
      </c>
      <c r="AC116" s="162">
        <f t="shared" si="44"/>
        <v>0</v>
      </c>
      <c r="AD116" s="162">
        <f>($AD$104-E116+1)*CF86</f>
        <v>0.0002012489178</v>
      </c>
      <c r="AE116" s="162">
        <f t="shared" si="17"/>
        <v>0</v>
      </c>
      <c r="AF116" s="162">
        <f>($AF$104-E116+1)*CH86</f>
        <v>0.03103452678</v>
      </c>
      <c r="AG116" s="162">
        <f t="shared" si="19"/>
        <v>0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>
        <f t="shared" si="11"/>
        <v>0.04846745392</v>
      </c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3"/>
    </row>
    <row r="117" ht="18.75" customHeight="1">
      <c r="A117" s="2"/>
      <c r="B117" s="2"/>
      <c r="C117" s="2"/>
      <c r="D117" s="169">
        <v>0.0</v>
      </c>
      <c r="E117" s="154">
        <v>0.43</v>
      </c>
      <c r="F117" s="123" t="s">
        <v>226</v>
      </c>
      <c r="G117" s="166">
        <v>2.0</v>
      </c>
      <c r="H117" s="2"/>
      <c r="I117" s="162">
        <v>0.0</v>
      </c>
      <c r="J117" s="162">
        <v>0.0</v>
      </c>
      <c r="K117" s="162">
        <v>0.0</v>
      </c>
      <c r="L117" s="162">
        <v>0.0</v>
      </c>
      <c r="M117" s="162">
        <v>0.0</v>
      </c>
      <c r="N117" s="162">
        <v>0.0</v>
      </c>
      <c r="O117" s="162">
        <v>0.0</v>
      </c>
      <c r="P117" s="162">
        <v>0.0</v>
      </c>
      <c r="Q117" s="162">
        <v>0.0</v>
      </c>
      <c r="R117" s="162">
        <v>0.0</v>
      </c>
      <c r="S117" s="162">
        <v>0.0</v>
      </c>
      <c r="T117" s="162">
        <v>0.0</v>
      </c>
      <c r="U117" s="162">
        <v>0.0</v>
      </c>
      <c r="V117" s="162">
        <v>0.0</v>
      </c>
      <c r="W117" s="162">
        <v>0.0</v>
      </c>
      <c r="X117" s="162">
        <v>0.0</v>
      </c>
      <c r="Y117" s="162">
        <v>0.0</v>
      </c>
      <c r="Z117" s="162">
        <v>0.0</v>
      </c>
      <c r="AA117" s="162">
        <v>0.0</v>
      </c>
      <c r="AB117" s="162">
        <v>0.0</v>
      </c>
      <c r="AC117" s="162">
        <v>0.0</v>
      </c>
      <c r="AD117" s="162">
        <v>0.0</v>
      </c>
      <c r="AE117" s="162">
        <v>0.0</v>
      </c>
      <c r="AF117" s="162">
        <v>0.0</v>
      </c>
      <c r="AG117" s="162">
        <v>0.0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>
        <f t="shared" si="11"/>
        <v>0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3"/>
    </row>
    <row r="118" ht="18.75" customHeight="1">
      <c r="A118" s="2"/>
      <c r="B118" s="2"/>
      <c r="C118" s="2"/>
      <c r="D118" s="69">
        <f>D70</f>
        <v>0.001363601766</v>
      </c>
      <c r="E118" s="154">
        <v>1.35</v>
      </c>
      <c r="F118" s="123" t="s">
        <v>227</v>
      </c>
      <c r="G118" s="166">
        <v>0.0</v>
      </c>
      <c r="H118" s="2"/>
      <c r="I118" s="162">
        <f>(I104-E118)*0</f>
        <v>0</v>
      </c>
      <c r="J118" s="162">
        <f>(J104-E118+2)*I70</f>
        <v>0.00005868964663</v>
      </c>
      <c r="K118" s="162">
        <v>0.0</v>
      </c>
      <c r="L118" s="162">
        <v>0.0</v>
      </c>
      <c r="M118" s="163">
        <f t="shared" ref="M118:M122" si="48">($M$104-E118)*0</f>
        <v>0</v>
      </c>
      <c r="N118" s="162">
        <f>($N$104-E118)*0</f>
        <v>0</v>
      </c>
      <c r="O118" s="162">
        <f t="shared" ref="O118:O122" si="49">($O$104-E118)*0</f>
        <v>0</v>
      </c>
      <c r="P118" s="162">
        <f t="shared" ref="P118:P122" si="50">($P$104-E118)*0</f>
        <v>0</v>
      </c>
      <c r="Q118" s="162">
        <f t="shared" ref="Q118:Q122" si="51">($Q$104-E118)*0</f>
        <v>0</v>
      </c>
      <c r="R118" s="162">
        <f t="shared" ref="R118:R122" si="52">($R$104-E118)*0</f>
        <v>0</v>
      </c>
      <c r="S118" s="162">
        <f>($S$104-E118+1)*BD70*0</f>
        <v>0</v>
      </c>
      <c r="T118" s="162">
        <f>($T$104-E118)*0</f>
        <v>0</v>
      </c>
      <c r="U118" s="162">
        <f t="shared" ref="U118:U119" si="53">($U$104-E118)*0</f>
        <v>0</v>
      </c>
      <c r="V118" s="162">
        <f>($V$104-E118+1)*BE70</f>
        <v>0.000002360806381</v>
      </c>
      <c r="W118" s="162">
        <f>($W$104-E118+1)*AI70</f>
        <v>0.0003218251258</v>
      </c>
      <c r="X118" s="162">
        <f>($X$104-E118)*0</f>
        <v>0</v>
      </c>
      <c r="Y118" s="162">
        <f>($Y$104-E118)*BP70</f>
        <v>0.0001644537725</v>
      </c>
      <c r="Z118" s="162">
        <f>($Z$104-E118)*0</f>
        <v>0</v>
      </c>
      <c r="AA118" s="162">
        <f t="shared" ref="AA118:AA119" si="54">($AA$104-E118)*0</f>
        <v>0</v>
      </c>
      <c r="AB118" s="162">
        <f t="shared" ref="AB118:AB122" si="55">($AB$104-E118)*0</f>
        <v>0</v>
      </c>
      <c r="AC118" s="162">
        <f t="shared" ref="AC118:AC122" si="56">($AC$104-E118)*0</f>
        <v>0</v>
      </c>
      <c r="AD118" s="162">
        <f t="shared" ref="AD118:AD122" si="57">($AD$104-E118)*0</f>
        <v>0</v>
      </c>
      <c r="AE118" s="162">
        <f t="shared" ref="AE118:AE122" si="58">($AE$104-E118)*0</f>
        <v>0</v>
      </c>
      <c r="AF118" s="162">
        <f t="shared" ref="AF118:AF122" si="59">($AF$104-E118)*0</f>
        <v>0</v>
      </c>
      <c r="AG118" s="162">
        <f t="shared" ref="AG118:AG122" si="60">($AG$104-E118)*0</f>
        <v>0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>
        <f t="shared" si="11"/>
        <v>0.0005473293513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3"/>
    </row>
    <row r="119" ht="18.75" customHeight="1">
      <c r="A119" s="2"/>
      <c r="B119" s="2"/>
      <c r="C119" s="2"/>
      <c r="D119" s="69">
        <f>D73+D85</f>
        <v>0.009229379473</v>
      </c>
      <c r="E119" s="154">
        <v>0.95</v>
      </c>
      <c r="F119" s="123" t="s">
        <v>227</v>
      </c>
      <c r="G119" s="166">
        <v>1.0</v>
      </c>
      <c r="H119" s="2"/>
      <c r="I119" s="162">
        <f>(I104-E119)*0</f>
        <v>0</v>
      </c>
      <c r="J119" s="162">
        <v>0.0</v>
      </c>
      <c r="K119" s="163">
        <f>(K104-E119+2)*SUM(J73,J79)</f>
        <v>0.0003000084577</v>
      </c>
      <c r="L119" s="163">
        <f>(L104-E119+1)*SUM(Q73,Q79)</f>
        <v>0.00005879737051</v>
      </c>
      <c r="M119" s="163">
        <f t="shared" si="48"/>
        <v>0</v>
      </c>
      <c r="N119" s="162">
        <f>($N$104-E119+1)*BF73</f>
        <v>0.0002142739643</v>
      </c>
      <c r="O119" s="162">
        <f t="shared" si="49"/>
        <v>0</v>
      </c>
      <c r="P119" s="162">
        <f t="shared" si="50"/>
        <v>0</v>
      </c>
      <c r="Q119" s="162">
        <f t="shared" si="51"/>
        <v>0</v>
      </c>
      <c r="R119" s="162">
        <f t="shared" si="52"/>
        <v>0</v>
      </c>
      <c r="S119" s="162">
        <f t="shared" ref="S119:S120" si="61">($S$104-E119)*0</f>
        <v>0</v>
      </c>
      <c r="T119" s="162">
        <f>($T$104-E119+1)*BG79</f>
        <v>0.00006662153557</v>
      </c>
      <c r="U119" s="162">
        <f t="shared" si="53"/>
        <v>0</v>
      </c>
      <c r="V119" s="162">
        <f t="shared" ref="V119:V120" si="62">($V$104-E119)*0</f>
        <v>0</v>
      </c>
      <c r="W119" s="162">
        <f>($W$104-E119+1)*BH79</f>
        <v>0.000003753325948</v>
      </c>
      <c r="X119" s="162">
        <f>($X$104-E119+1)*(AT79+AZ73)</f>
        <v>0.001034848998</v>
      </c>
      <c r="Y119" s="162">
        <f t="shared" ref="Y119:Y120" si="63">($Y$104-E119)*0</f>
        <v>0</v>
      </c>
      <c r="Z119" s="162">
        <f>($Z$104-E119)*(BR73+BX79)</f>
        <v>0.0001196999633</v>
      </c>
      <c r="AA119" s="162">
        <f t="shared" si="54"/>
        <v>0</v>
      </c>
      <c r="AB119" s="162">
        <f t="shared" si="55"/>
        <v>0</v>
      </c>
      <c r="AC119" s="162">
        <f t="shared" si="56"/>
        <v>0</v>
      </c>
      <c r="AD119" s="162">
        <f t="shared" si="57"/>
        <v>0</v>
      </c>
      <c r="AE119" s="162">
        <f t="shared" si="58"/>
        <v>0</v>
      </c>
      <c r="AF119" s="162">
        <f t="shared" si="59"/>
        <v>0</v>
      </c>
      <c r="AG119" s="162">
        <f t="shared" si="60"/>
        <v>0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>
        <f t="shared" si="11"/>
        <v>0.001798003615</v>
      </c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3"/>
    </row>
    <row r="120" ht="18.75" customHeight="1">
      <c r="A120" s="2"/>
      <c r="B120" s="2"/>
      <c r="C120" s="2"/>
      <c r="D120" s="69">
        <f>D76+D79+D82</f>
        <v>0.006687654101</v>
      </c>
      <c r="E120" s="154">
        <v>0.35</v>
      </c>
      <c r="F120" s="123" t="s">
        <v>227</v>
      </c>
      <c r="G120" s="166">
        <v>2.0</v>
      </c>
      <c r="H120" s="2"/>
      <c r="I120" s="162">
        <f>(I104-E120)*SUM(J76,H82,H85)</f>
        <v>-0.002006911265</v>
      </c>
      <c r="J120" s="162">
        <v>0.0</v>
      </c>
      <c r="K120" s="162">
        <v>0.0</v>
      </c>
      <c r="L120" s="163">
        <f>(L104-E120+1)*SUM(Q76,Q82)</f>
        <v>0.0002213017013</v>
      </c>
      <c r="M120" s="163">
        <f t="shared" si="48"/>
        <v>0</v>
      </c>
      <c r="N120" s="162">
        <f t="shared" ref="N120:N122" si="64">($N$104-E120)*0</f>
        <v>0</v>
      </c>
      <c r="O120" s="162">
        <f t="shared" si="49"/>
        <v>0</v>
      </c>
      <c r="P120" s="162">
        <f t="shared" si="50"/>
        <v>0</v>
      </c>
      <c r="Q120" s="162">
        <f t="shared" si="51"/>
        <v>0</v>
      </c>
      <c r="R120" s="162">
        <f t="shared" si="52"/>
        <v>0</v>
      </c>
      <c r="S120" s="162">
        <f t="shared" si="61"/>
        <v>0</v>
      </c>
      <c r="T120" s="162">
        <f t="shared" ref="T120:T121" si="65">($T$104-E120)*0</f>
        <v>0</v>
      </c>
      <c r="U120" s="162">
        <f>($U$104-E120+1)*(BJ76+BJ82+BJ85)</f>
        <v>0.0001835871172</v>
      </c>
      <c r="V120" s="162">
        <f t="shared" si="62"/>
        <v>0</v>
      </c>
      <c r="W120" s="162">
        <f t="shared" ref="W120:W121" si="66">($W$104-E120)*0</f>
        <v>0</v>
      </c>
      <c r="X120" s="162">
        <f>($X$104-E120+1)*(BK74+BK81+BK85)</f>
        <v>0.0003845369671</v>
      </c>
      <c r="Y120" s="162">
        <f t="shared" si="63"/>
        <v>0</v>
      </c>
      <c r="Z120" s="162">
        <f t="shared" ref="Z120:Z121" si="67">($Z$104-E120)*0</f>
        <v>0</v>
      </c>
      <c r="AA120" s="162">
        <f>($AA$104-E120+1)*(BU76+CA80)</f>
        <v>0.000494687285</v>
      </c>
      <c r="AB120" s="162">
        <f t="shared" si="55"/>
        <v>0</v>
      </c>
      <c r="AC120" s="162">
        <f t="shared" si="56"/>
        <v>0</v>
      </c>
      <c r="AD120" s="162">
        <f t="shared" si="57"/>
        <v>0</v>
      </c>
      <c r="AE120" s="162">
        <f t="shared" si="58"/>
        <v>0</v>
      </c>
      <c r="AF120" s="162">
        <f t="shared" si="59"/>
        <v>0</v>
      </c>
      <c r="AG120" s="162">
        <f t="shared" si="60"/>
        <v>0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>
        <f t="shared" si="11"/>
        <v>-0.000722798194</v>
      </c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3"/>
    </row>
    <row r="121" ht="15.75" customHeight="1">
      <c r="A121" s="2"/>
      <c r="B121" s="2"/>
      <c r="C121" s="2"/>
      <c r="D121" s="69">
        <f>D90</f>
        <v>0.0002096695552</v>
      </c>
      <c r="E121" s="152">
        <v>1.78</v>
      </c>
      <c r="F121" s="123" t="s">
        <v>228</v>
      </c>
      <c r="G121" s="166">
        <v>0.0</v>
      </c>
      <c r="H121" s="2"/>
      <c r="I121" s="162">
        <f>(I104-E121)*0</f>
        <v>0</v>
      </c>
      <c r="J121" s="162">
        <f>(J104-E121+3)*I90</f>
        <v>0.0002800586201</v>
      </c>
      <c r="K121" s="162">
        <v>0.0</v>
      </c>
      <c r="L121" s="162">
        <v>0.0</v>
      </c>
      <c r="M121" s="163">
        <f t="shared" si="48"/>
        <v>0</v>
      </c>
      <c r="N121" s="162">
        <f t="shared" si="64"/>
        <v>0</v>
      </c>
      <c r="O121" s="162">
        <f t="shared" si="49"/>
        <v>0</v>
      </c>
      <c r="P121" s="162">
        <f t="shared" si="50"/>
        <v>0</v>
      </c>
      <c r="Q121" s="162">
        <f t="shared" si="51"/>
        <v>0</v>
      </c>
      <c r="R121" s="162">
        <f t="shared" si="52"/>
        <v>0</v>
      </c>
      <c r="S121" s="162">
        <f>($S$104-E121+2)*BD90</f>
        <v>0.00004942210943</v>
      </c>
      <c r="T121" s="162">
        <f t="shared" si="65"/>
        <v>0</v>
      </c>
      <c r="U121" s="162">
        <v>0.0</v>
      </c>
      <c r="V121" s="162">
        <f>($V$104-E121+2)*BE90</f>
        <v>0.00001175647149</v>
      </c>
      <c r="W121" s="162">
        <f t="shared" si="66"/>
        <v>0</v>
      </c>
      <c r="X121" s="162">
        <f t="shared" ref="X121:X122" si="68">($X$104-E121)*0</f>
        <v>0</v>
      </c>
      <c r="Y121" s="162">
        <f>($Y$104-E121)</f>
        <v>0</v>
      </c>
      <c r="Z121" s="162">
        <f t="shared" si="67"/>
        <v>0</v>
      </c>
      <c r="AA121" s="162">
        <f t="shared" ref="AA121:AA122" si="69">($AA$104-E121)*0</f>
        <v>0</v>
      </c>
      <c r="AB121" s="162">
        <f t="shared" si="55"/>
        <v>0</v>
      </c>
      <c r="AC121" s="162">
        <f t="shared" si="56"/>
        <v>0</v>
      </c>
      <c r="AD121" s="162">
        <f t="shared" si="57"/>
        <v>0</v>
      </c>
      <c r="AE121" s="162">
        <f t="shared" si="58"/>
        <v>0</v>
      </c>
      <c r="AF121" s="162">
        <f t="shared" si="59"/>
        <v>0</v>
      </c>
      <c r="AG121" s="162">
        <f t="shared" si="60"/>
        <v>0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>
        <f t="shared" si="11"/>
        <v>0.000341237201</v>
      </c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3"/>
    </row>
    <row r="122" ht="15.75" customHeight="1">
      <c r="A122" s="2"/>
      <c r="B122" s="2"/>
      <c r="C122" s="2"/>
      <c r="D122" s="69">
        <f>D87+D92+D93+D96</f>
        <v>0.01481848602</v>
      </c>
      <c r="E122" s="152">
        <v>1.13</v>
      </c>
      <c r="F122" s="123" t="s">
        <v>228</v>
      </c>
      <c r="G122" s="166">
        <v>1.0</v>
      </c>
      <c r="H122" s="2"/>
      <c r="I122" s="162">
        <f>(I104-E122)*SUM(H87,H96,H93)</f>
        <v>-0.003359060624</v>
      </c>
      <c r="J122" s="162">
        <v>0.0</v>
      </c>
      <c r="K122" s="163">
        <f>(K104-E122+3)*SUM(J87,J93,J96)</f>
        <v>0.001952718279</v>
      </c>
      <c r="L122" s="162">
        <v>0.0</v>
      </c>
      <c r="M122" s="163">
        <f t="shared" si="48"/>
        <v>0</v>
      </c>
      <c r="N122" s="162">
        <f t="shared" si="64"/>
        <v>0</v>
      </c>
      <c r="O122" s="162">
        <f t="shared" si="49"/>
        <v>0</v>
      </c>
      <c r="P122" s="162">
        <f t="shared" si="50"/>
        <v>0</v>
      </c>
      <c r="Q122" s="162">
        <f t="shared" si="51"/>
        <v>0</v>
      </c>
      <c r="R122" s="162">
        <f t="shared" si="52"/>
        <v>0</v>
      </c>
      <c r="S122" s="162">
        <f>($S$104-E122)*0</f>
        <v>0</v>
      </c>
      <c r="T122" s="162">
        <f>($T$104-E122+2)*(BG87+BG93)</f>
        <v>0.00012310049</v>
      </c>
      <c r="U122" s="162">
        <f>($U$104-E122+1)*(AN87)</f>
        <v>0.000002264841263</v>
      </c>
      <c r="V122" s="162">
        <f>($V$104-E122)*0</f>
        <v>0</v>
      </c>
      <c r="W122" s="162">
        <f>($W$104-E122+2)*SUM(BH87,BH96,BH93)</f>
        <v>0.00006749108132</v>
      </c>
      <c r="X122" s="162">
        <f t="shared" si="68"/>
        <v>0</v>
      </c>
      <c r="Y122" s="162">
        <f>($Y$104-E122)*0</f>
        <v>0</v>
      </c>
      <c r="Z122" s="162">
        <f>($Z$104-E122)</f>
        <v>0</v>
      </c>
      <c r="AA122" s="162">
        <f t="shared" si="69"/>
        <v>0</v>
      </c>
      <c r="AB122" s="162">
        <f t="shared" si="55"/>
        <v>0</v>
      </c>
      <c r="AC122" s="162">
        <f t="shared" si="56"/>
        <v>0</v>
      </c>
      <c r="AD122" s="162">
        <f t="shared" si="57"/>
        <v>0</v>
      </c>
      <c r="AE122" s="162">
        <f t="shared" si="58"/>
        <v>0</v>
      </c>
      <c r="AF122" s="162">
        <f t="shared" si="59"/>
        <v>0</v>
      </c>
      <c r="AG122" s="162">
        <f t="shared" si="60"/>
        <v>0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>
        <f t="shared" si="11"/>
        <v>-0.001213485933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3"/>
    </row>
    <row r="123" ht="15.75" customHeight="1">
      <c r="A123" s="2"/>
      <c r="B123" s="2"/>
      <c r="C123" s="2"/>
      <c r="D123" s="169">
        <v>0.0</v>
      </c>
      <c r="E123" s="152">
        <v>0.48</v>
      </c>
      <c r="F123" s="123" t="s">
        <v>228</v>
      </c>
      <c r="G123" s="166">
        <v>2.0</v>
      </c>
      <c r="H123" s="2"/>
      <c r="I123" s="162">
        <v>0.0</v>
      </c>
      <c r="J123" s="162">
        <v>0.0</v>
      </c>
      <c r="K123" s="162">
        <v>0.0</v>
      </c>
      <c r="L123" s="162">
        <v>0.0</v>
      </c>
      <c r="M123" s="162">
        <v>0.0</v>
      </c>
      <c r="N123" s="162">
        <v>0.0</v>
      </c>
      <c r="O123" s="162">
        <v>0.0</v>
      </c>
      <c r="P123" s="162">
        <v>0.0</v>
      </c>
      <c r="Q123" s="162">
        <v>0.0</v>
      </c>
      <c r="R123" s="162">
        <v>0.0</v>
      </c>
      <c r="S123" s="162">
        <v>0.0</v>
      </c>
      <c r="T123" s="162">
        <v>0.0</v>
      </c>
      <c r="U123" s="162">
        <v>0.0</v>
      </c>
      <c r="V123" s="162">
        <v>0.0</v>
      </c>
      <c r="W123" s="162">
        <v>0.0</v>
      </c>
      <c r="X123" s="162">
        <v>0.0</v>
      </c>
      <c r="Y123" s="162">
        <v>0.0</v>
      </c>
      <c r="Z123" s="162">
        <v>0.0</v>
      </c>
      <c r="AA123" s="162">
        <v>0.0</v>
      </c>
      <c r="AB123" s="162">
        <v>0.0</v>
      </c>
      <c r="AC123" s="162">
        <v>0.0</v>
      </c>
      <c r="AD123" s="162">
        <v>0.0</v>
      </c>
      <c r="AE123" s="162">
        <v>0.0</v>
      </c>
      <c r="AF123" s="162">
        <v>0.0</v>
      </c>
      <c r="AG123" s="162">
        <v>0.0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>
        <f t="shared" si="11"/>
        <v>0</v>
      </c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3"/>
    </row>
    <row r="124" ht="15.75" customHeight="1">
      <c r="A124" s="2"/>
      <c r="B124" s="2"/>
      <c r="C124" s="2"/>
      <c r="D124" s="170">
        <v>0.0</v>
      </c>
      <c r="E124" s="152">
        <v>1.96</v>
      </c>
      <c r="F124" s="123" t="s">
        <v>229</v>
      </c>
      <c r="G124" s="166">
        <v>0.0</v>
      </c>
      <c r="H124" s="2"/>
      <c r="I124" s="162">
        <v>0.0</v>
      </c>
      <c r="J124" s="162">
        <f>(J104-E124+3)*I91</f>
        <v>0.0003762887301</v>
      </c>
      <c r="K124" s="162">
        <v>0.0</v>
      </c>
      <c r="L124" s="162">
        <v>0.0</v>
      </c>
      <c r="M124" s="163">
        <f t="shared" ref="M124:M125" si="70">($M$104-E124)*0</f>
        <v>0</v>
      </c>
      <c r="N124" s="162">
        <f t="shared" ref="N124:N125" si="71">($N$104-E124)*0</f>
        <v>0</v>
      </c>
      <c r="O124" s="162">
        <f t="shared" ref="O124:O125" si="72">($O$104-E124)*0</f>
        <v>0</v>
      </c>
      <c r="P124" s="162">
        <f t="shared" ref="P124:P125" si="73">($P$104-E124)*0</f>
        <v>0</v>
      </c>
      <c r="Q124" s="162">
        <f t="shared" ref="Q124:Q125" si="74">($Q$104-E124)*0</f>
        <v>0</v>
      </c>
      <c r="R124" s="162">
        <f t="shared" ref="R124:R125" si="75">($R$104-E124)*0</f>
        <v>0</v>
      </c>
      <c r="S124" s="162">
        <f>($S$104-E124+2)*BD91</f>
        <v>0.00006414012444</v>
      </c>
      <c r="T124" s="162">
        <f>($T$104-E124)*0</f>
        <v>0</v>
      </c>
      <c r="U124" s="162">
        <f t="shared" ref="U124:U125" si="76">($U$104-E124)*0</f>
        <v>0</v>
      </c>
      <c r="V124" s="162">
        <f>($V$104-E124+2)*BE91</f>
        <v>0.00001564118824</v>
      </c>
      <c r="W124" s="162">
        <f>($W$104-E124)*0</f>
        <v>0</v>
      </c>
      <c r="X124" s="162">
        <f>($X$104-E124)*0</f>
        <v>0</v>
      </c>
      <c r="Y124" s="162">
        <f t="shared" ref="Y124:Y125" si="77">($Y$104-E124)*0</f>
        <v>0</v>
      </c>
      <c r="Z124" s="162">
        <f t="shared" ref="Z124:Z125" si="78">($Z$104-E124)*0</f>
        <v>0</v>
      </c>
      <c r="AA124" s="162">
        <f t="shared" ref="AA124:AA125" si="79">($AA$104-E124)*0</f>
        <v>0</v>
      </c>
      <c r="AB124" s="162">
        <f>($AB$104-E124)</f>
        <v>0</v>
      </c>
      <c r="AC124" s="162">
        <f>($AC$104-E124)*0</f>
        <v>0</v>
      </c>
      <c r="AD124" s="162">
        <f>($AD$104-E124)*0</f>
        <v>0</v>
      </c>
      <c r="AE124" s="162">
        <f t="shared" ref="AE124:AE125" si="80">($AE$104-E124)*0</f>
        <v>0</v>
      </c>
      <c r="AF124" s="162">
        <f>($AF$104-E124)*0</f>
        <v>0</v>
      </c>
      <c r="AG124" s="162">
        <f t="shared" ref="AG124:AG125" si="81">($AG$104-E124)*0</f>
        <v>0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>
        <f t="shared" si="11"/>
        <v>0.0004560700427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3"/>
    </row>
    <row r="125" ht="15.75" customHeight="1">
      <c r="A125" s="2"/>
      <c r="B125" s="2"/>
      <c r="C125" s="2"/>
      <c r="D125" s="69">
        <f>D88+D91+D94+D97</f>
        <v>0.01281014985</v>
      </c>
      <c r="E125" s="152">
        <v>1.38</v>
      </c>
      <c r="F125" s="123" t="s">
        <v>229</v>
      </c>
      <c r="G125" s="166">
        <v>1.0</v>
      </c>
      <c r="H125" s="2"/>
      <c r="I125" s="162">
        <f>(I104-E125)*0</f>
        <v>0</v>
      </c>
      <c r="J125" s="162">
        <v>0.0</v>
      </c>
      <c r="K125" s="163">
        <f>(K104-E125+3)*SUM(J88,J94,J97)</f>
        <v>0.002682872957</v>
      </c>
      <c r="L125" s="162">
        <v>0.0</v>
      </c>
      <c r="M125" s="163">
        <f t="shared" si="70"/>
        <v>0</v>
      </c>
      <c r="N125" s="162">
        <f t="shared" si="71"/>
        <v>0</v>
      </c>
      <c r="O125" s="162">
        <f t="shared" si="72"/>
        <v>0</v>
      </c>
      <c r="P125" s="162">
        <f t="shared" si="73"/>
        <v>0</v>
      </c>
      <c r="Q125" s="162">
        <f t="shared" si="74"/>
        <v>0</v>
      </c>
      <c r="R125" s="162">
        <f t="shared" si="75"/>
        <v>0</v>
      </c>
      <c r="S125" s="162">
        <f>($S$104-E125)*0</f>
        <v>0</v>
      </c>
      <c r="T125" s="162">
        <f>($T$104-E125+2)*(BG88+BG94+BG97)</f>
        <v>0.0001959481267</v>
      </c>
      <c r="U125" s="162">
        <f t="shared" si="76"/>
        <v>0</v>
      </c>
      <c r="V125" s="162">
        <f>($V$104-E125)*0</f>
        <v>0</v>
      </c>
      <c r="W125" s="162">
        <f>($W$104-E125+2)*SUM(BH88,BH94,BH97)</f>
        <v>0.0001023847968</v>
      </c>
      <c r="X125" s="162">
        <f>($X$104-E125+2)*AT88</f>
        <v>0.0000874367242</v>
      </c>
      <c r="Y125" s="162">
        <f t="shared" si="77"/>
        <v>0</v>
      </c>
      <c r="Z125" s="162">
        <f t="shared" si="78"/>
        <v>0</v>
      </c>
      <c r="AA125" s="162">
        <f t="shared" si="79"/>
        <v>0</v>
      </c>
      <c r="AB125" s="162">
        <f>($AB$104-E125)*0</f>
        <v>0</v>
      </c>
      <c r="AC125" s="162">
        <f>($AC$104-E125)</f>
        <v>0</v>
      </c>
      <c r="AD125" s="162">
        <f>($AD$104-E125+1)*CF88</f>
        <v>0.002055213723</v>
      </c>
      <c r="AE125" s="162">
        <f t="shared" si="80"/>
        <v>0</v>
      </c>
      <c r="AF125" s="162">
        <f>($AF$104-E125+1)*CH86</f>
        <v>0.02168677775</v>
      </c>
      <c r="AG125" s="162">
        <f t="shared" si="81"/>
        <v>0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>
        <f t="shared" si="11"/>
        <v>0.02681063408</v>
      </c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3"/>
    </row>
    <row r="126" ht="15.75" customHeight="1">
      <c r="A126" s="2"/>
      <c r="B126" s="2"/>
      <c r="C126" s="2"/>
      <c r="D126" s="169">
        <v>0.0</v>
      </c>
      <c r="E126" s="152">
        <v>0.58</v>
      </c>
      <c r="F126" s="123" t="s">
        <v>229</v>
      </c>
      <c r="G126" s="166">
        <v>2.0</v>
      </c>
      <c r="H126" s="2"/>
      <c r="I126" s="162">
        <v>0.0</v>
      </c>
      <c r="J126" s="162">
        <v>0.0</v>
      </c>
      <c r="K126" s="162">
        <v>0.0</v>
      </c>
      <c r="L126" s="162">
        <v>0.0</v>
      </c>
      <c r="M126" s="162">
        <v>0.0</v>
      </c>
      <c r="N126" s="162">
        <v>0.0</v>
      </c>
      <c r="O126" s="162">
        <v>0.0</v>
      </c>
      <c r="P126" s="162">
        <v>0.0</v>
      </c>
      <c r="Q126" s="162">
        <v>0.0</v>
      </c>
      <c r="R126" s="162">
        <v>0.0</v>
      </c>
      <c r="S126" s="162">
        <v>0.0</v>
      </c>
      <c r="T126" s="162">
        <v>0.0</v>
      </c>
      <c r="U126" s="162">
        <v>0.0</v>
      </c>
      <c r="V126" s="162">
        <v>0.0</v>
      </c>
      <c r="W126" s="162">
        <v>0.0</v>
      </c>
      <c r="X126" s="162">
        <v>0.0</v>
      </c>
      <c r="Y126" s="162">
        <v>0.0</v>
      </c>
      <c r="Z126" s="162">
        <v>0.0</v>
      </c>
      <c r="AA126" s="162">
        <v>0.0</v>
      </c>
      <c r="AB126" s="162">
        <v>0.0</v>
      </c>
      <c r="AC126" s="162">
        <v>0.0</v>
      </c>
      <c r="AD126" s="162">
        <v>0.0</v>
      </c>
      <c r="AE126" s="162">
        <v>0.0</v>
      </c>
      <c r="AF126" s="162">
        <v>0.0</v>
      </c>
      <c r="AG126" s="162">
        <v>0.0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>
        <f t="shared" si="11"/>
        <v>0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3"/>
    </row>
    <row r="127" ht="15.75" customHeight="1">
      <c r="A127" s="2"/>
      <c r="B127" s="2"/>
      <c r="C127" s="2"/>
      <c r="D127" s="69">
        <f>D98</f>
        <v>0.001146516</v>
      </c>
      <c r="E127" s="152">
        <v>2.29</v>
      </c>
      <c r="F127" s="123" t="s">
        <v>230</v>
      </c>
      <c r="G127" s="166">
        <v>0.0</v>
      </c>
      <c r="H127" s="2"/>
      <c r="I127" s="162">
        <f>(I104-E127)*0</f>
        <v>0</v>
      </c>
      <c r="J127" s="162">
        <f>(J104-E127+4)*I98</f>
        <v>0.00197282646</v>
      </c>
      <c r="K127" s="162">
        <v>0.0</v>
      </c>
      <c r="L127" s="162">
        <v>0.0</v>
      </c>
      <c r="M127" s="163">
        <f>($M$104-E127)*0</f>
        <v>0</v>
      </c>
      <c r="N127" s="162">
        <f>($N$104-E127)*0</f>
        <v>0</v>
      </c>
      <c r="O127" s="162">
        <f>($O$104-E127)*0</f>
        <v>0</v>
      </c>
      <c r="P127" s="162">
        <f>($P$104-E127)*0</f>
        <v>0</v>
      </c>
      <c r="Q127" s="162">
        <f>($Q$104-E127)*0</f>
        <v>0</v>
      </c>
      <c r="R127" s="162">
        <f>($R$104-E127)*0</f>
        <v>0</v>
      </c>
      <c r="S127" s="162">
        <f>($S$104-E127+3)*BD98*0</f>
        <v>0</v>
      </c>
      <c r="T127" s="162">
        <f>($T$104-E127)*0</f>
        <v>0</v>
      </c>
      <c r="U127" s="162">
        <f>($U$104-E127)*0</f>
        <v>0</v>
      </c>
      <c r="V127" s="162">
        <f>($V$104-E127+3)*BE98</f>
        <v>0.00008435082</v>
      </c>
      <c r="W127" s="162">
        <f>($W$104-E127)*0</f>
        <v>0</v>
      </c>
      <c r="X127" s="162">
        <f>($X$104-E127)*0</f>
        <v>0</v>
      </c>
      <c r="Y127" s="162">
        <f>($Y$104-E127)*0</f>
        <v>0</v>
      </c>
      <c r="Z127" s="162">
        <f>($Z$104-E127)*0</f>
        <v>0</v>
      </c>
      <c r="AA127" s="162">
        <f>($AA$104-E127)*0</f>
        <v>0</v>
      </c>
      <c r="AB127" s="162">
        <f>($AB$104-E127)*0</f>
        <v>0</v>
      </c>
      <c r="AC127" s="162">
        <f>($AC$104-E127)*0</f>
        <v>0</v>
      </c>
      <c r="AD127" s="162">
        <f>($AD$104-E127)*0</f>
        <v>0</v>
      </c>
      <c r="AE127" s="162">
        <f>($AE$104-E127)*0</f>
        <v>0</v>
      </c>
      <c r="AF127" s="162">
        <f>($AF$104-E127)*0</f>
        <v>0</v>
      </c>
      <c r="AG127" s="162">
        <f>($AG$104-E127)*0</f>
        <v>0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>
        <f t="shared" si="11"/>
        <v>0.00205717728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3"/>
    </row>
    <row r="128" ht="15.75" customHeight="1">
      <c r="A128" s="2"/>
      <c r="B128" s="2"/>
      <c r="C128" s="2"/>
      <c r="D128" s="169">
        <v>0.0</v>
      </c>
      <c r="E128" s="152">
        <v>1.54</v>
      </c>
      <c r="F128" s="123" t="s">
        <v>230</v>
      </c>
      <c r="G128" s="166">
        <v>1.0</v>
      </c>
      <c r="H128" s="2"/>
      <c r="I128" s="162">
        <v>0.0</v>
      </c>
      <c r="J128" s="162">
        <v>0.0</v>
      </c>
      <c r="K128" s="162">
        <v>0.0</v>
      </c>
      <c r="L128" s="162">
        <v>0.0</v>
      </c>
      <c r="M128" s="162">
        <v>0.0</v>
      </c>
      <c r="N128" s="162">
        <v>0.0</v>
      </c>
      <c r="O128" s="162">
        <v>0.0</v>
      </c>
      <c r="P128" s="162">
        <v>0.0</v>
      </c>
      <c r="Q128" s="162">
        <v>0.0</v>
      </c>
      <c r="R128" s="162">
        <v>0.0</v>
      </c>
      <c r="S128" s="162">
        <v>0.0</v>
      </c>
      <c r="T128" s="162">
        <v>0.0</v>
      </c>
      <c r="U128" s="162">
        <v>0.0</v>
      </c>
      <c r="V128" s="162">
        <v>0.0</v>
      </c>
      <c r="W128" s="162">
        <v>0.0</v>
      </c>
      <c r="X128" s="162">
        <v>0.0</v>
      </c>
      <c r="Y128" s="162">
        <v>0.0</v>
      </c>
      <c r="Z128" s="162">
        <v>0.0</v>
      </c>
      <c r="AA128" s="162">
        <v>0.0</v>
      </c>
      <c r="AB128" s="162">
        <v>0.0</v>
      </c>
      <c r="AC128" s="162">
        <v>0.0</v>
      </c>
      <c r="AD128" s="162">
        <v>0.0</v>
      </c>
      <c r="AE128" s="162">
        <v>0.0</v>
      </c>
      <c r="AF128" s="162">
        <v>0.0</v>
      </c>
      <c r="AG128" s="162">
        <v>0.0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>
        <f t="shared" si="11"/>
        <v>0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3"/>
    </row>
    <row r="129" ht="15.75" customHeight="1">
      <c r="A129" s="2"/>
      <c r="B129" s="2"/>
      <c r="C129" s="2"/>
      <c r="D129" s="169">
        <v>0.0</v>
      </c>
      <c r="E129" s="152">
        <v>0.75</v>
      </c>
      <c r="F129" s="123" t="s">
        <v>230</v>
      </c>
      <c r="G129" s="166">
        <v>2.0</v>
      </c>
      <c r="H129" s="2"/>
      <c r="I129" s="162">
        <v>0.0</v>
      </c>
      <c r="J129" s="162">
        <v>0.0</v>
      </c>
      <c r="K129" s="162">
        <v>0.0</v>
      </c>
      <c r="L129" s="162">
        <v>0.0</v>
      </c>
      <c r="M129" s="162">
        <v>0.0</v>
      </c>
      <c r="N129" s="162">
        <v>0.0</v>
      </c>
      <c r="O129" s="162">
        <v>0.0</v>
      </c>
      <c r="P129" s="162">
        <v>0.0</v>
      </c>
      <c r="Q129" s="162">
        <v>0.0</v>
      </c>
      <c r="R129" s="162">
        <v>0.0</v>
      </c>
      <c r="S129" s="162">
        <v>0.0</v>
      </c>
      <c r="T129" s="162">
        <v>0.0</v>
      </c>
      <c r="U129" s="162">
        <v>0.0</v>
      </c>
      <c r="V129" s="162">
        <v>0.0</v>
      </c>
      <c r="W129" s="162">
        <v>0.0</v>
      </c>
      <c r="X129" s="162">
        <v>0.0</v>
      </c>
      <c r="Y129" s="162">
        <v>0.0</v>
      </c>
      <c r="Z129" s="162">
        <v>0.0</v>
      </c>
      <c r="AA129" s="162">
        <v>0.0</v>
      </c>
      <c r="AB129" s="162">
        <v>0.0</v>
      </c>
      <c r="AC129" s="162">
        <v>0.0</v>
      </c>
      <c r="AD129" s="162">
        <v>0.0</v>
      </c>
      <c r="AE129" s="162">
        <v>0.0</v>
      </c>
      <c r="AF129" s="162">
        <v>0.0</v>
      </c>
      <c r="AG129" s="162">
        <v>0.0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>
        <f t="shared" si="11"/>
        <v>0</v>
      </c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3"/>
    </row>
    <row r="130" ht="15.75" customHeight="1">
      <c r="A130" s="2"/>
      <c r="B130" s="2"/>
      <c r="C130" s="2"/>
      <c r="D130" s="69"/>
      <c r="E130" s="2"/>
      <c r="F130" s="51"/>
      <c r="G130" s="5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3"/>
    </row>
    <row r="131" ht="15.75" customHeight="1">
      <c r="A131" s="2"/>
      <c r="B131" s="2"/>
      <c r="C131" s="2"/>
      <c r="D131" s="69"/>
      <c r="E131" s="2"/>
      <c r="F131" s="51"/>
      <c r="G131" s="5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3"/>
    </row>
    <row r="132" ht="21.0" customHeight="1">
      <c r="A132" s="2"/>
      <c r="B132" s="2"/>
      <c r="C132" s="2"/>
      <c r="D132" s="171" t="s">
        <v>231</v>
      </c>
      <c r="E132" s="144">
        <f>SUM(H135:U135)</f>
        <v>0.06839850885</v>
      </c>
      <c r="F132" s="51"/>
      <c r="G132" s="5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3"/>
    </row>
    <row r="133" ht="15.75" customHeight="1">
      <c r="A133" s="2"/>
      <c r="B133" s="2"/>
      <c r="C133" s="2"/>
      <c r="D133" s="154"/>
      <c r="E133" s="150"/>
      <c r="F133" s="132"/>
      <c r="G133" s="2"/>
      <c r="H133" s="151">
        <v>0.0</v>
      </c>
      <c r="I133" s="151">
        <v>0.48</v>
      </c>
      <c r="J133" s="151">
        <v>0.25</v>
      </c>
      <c r="K133" s="151">
        <v>0.1</v>
      </c>
      <c r="L133" s="151">
        <v>0.86</v>
      </c>
      <c r="M133" s="151">
        <v>0.51</v>
      </c>
      <c r="N133" s="151">
        <v>0.22</v>
      </c>
      <c r="O133" s="151">
        <v>1.44</v>
      </c>
      <c r="P133" s="151">
        <v>0.88</v>
      </c>
      <c r="Q133" s="151">
        <v>0.43</v>
      </c>
      <c r="R133" s="151">
        <v>1.1</v>
      </c>
      <c r="S133" s="151">
        <v>0.66</v>
      </c>
      <c r="T133" s="151">
        <v>0.32</v>
      </c>
      <c r="U133" s="151">
        <v>1.35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3"/>
    </row>
    <row r="134" ht="15.75" customHeight="1">
      <c r="A134" s="2"/>
      <c r="B134" s="2"/>
      <c r="C134" s="2"/>
      <c r="D134" s="154" t="s">
        <v>214</v>
      </c>
      <c r="E134" s="150"/>
      <c r="F134" s="132"/>
      <c r="G134" s="2"/>
      <c r="H134" s="155" t="s">
        <v>74</v>
      </c>
      <c r="I134" s="156" t="s">
        <v>75</v>
      </c>
      <c r="J134" s="156" t="s">
        <v>76</v>
      </c>
      <c r="K134" s="156" t="s">
        <v>83</v>
      </c>
      <c r="L134" s="157" t="s">
        <v>177</v>
      </c>
      <c r="M134" s="157" t="s">
        <v>183</v>
      </c>
      <c r="N134" s="157" t="s">
        <v>187</v>
      </c>
      <c r="O134" s="157" t="s">
        <v>194</v>
      </c>
      <c r="P134" s="157" t="s">
        <v>191</v>
      </c>
      <c r="Q134" s="157" t="s">
        <v>215</v>
      </c>
      <c r="R134" s="157" t="s">
        <v>179</v>
      </c>
      <c r="S134" s="157" t="s">
        <v>184</v>
      </c>
      <c r="T134" s="157" t="s">
        <v>188</v>
      </c>
      <c r="U134" s="157" t="s">
        <v>181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3"/>
    </row>
    <row r="135" ht="15.75" customHeight="1">
      <c r="A135" s="2"/>
      <c r="B135" s="2"/>
      <c r="C135" s="2"/>
      <c r="D135" s="154">
        <v>0.48</v>
      </c>
      <c r="E135" s="160">
        <v>0.0</v>
      </c>
      <c r="F135" s="161">
        <v>-0.48</v>
      </c>
      <c r="G135" s="1"/>
      <c r="H135" s="162">
        <v>0.0</v>
      </c>
      <c r="I135" s="162">
        <f>(I133-D135+1)*I41</f>
        <v>0.01351351351</v>
      </c>
      <c r="J135" s="162">
        <f>(J133-D135)*J41</f>
        <v>-0.1398648649</v>
      </c>
      <c r="K135" s="162">
        <v>0.0</v>
      </c>
      <c r="L135" s="162">
        <f>(L133-D135)*K41</f>
        <v>0.1165569432</v>
      </c>
      <c r="M135" s="162">
        <f>(M133-D135)*0</f>
        <v>0</v>
      </c>
      <c r="N135" s="163">
        <f>(N133-D135)*0</f>
        <v>0</v>
      </c>
      <c r="O135" s="162">
        <f>(O133-D135)*0</f>
        <v>0</v>
      </c>
      <c r="P135" s="162">
        <f>(P133-D135)*0</f>
        <v>0</v>
      </c>
      <c r="Q135" s="163">
        <f>(Q133-D135)*0</f>
        <v>0</v>
      </c>
      <c r="R135" s="162">
        <f>(R133-G135)*O41</f>
        <v>0.0758415657</v>
      </c>
      <c r="S135" s="162">
        <f>(S133-D135)*0</f>
        <v>0</v>
      </c>
      <c r="T135" s="163">
        <f>(T133-D135)*0</f>
        <v>0</v>
      </c>
      <c r="U135" s="162">
        <f>(U133-D135)*P41</f>
        <v>0.002351351351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3"/>
    </row>
    <row r="136" ht="21.0" customHeight="1">
      <c r="A136" s="2"/>
      <c r="B136" s="2"/>
      <c r="C136" s="2"/>
      <c r="D136" s="171" t="s">
        <v>232</v>
      </c>
      <c r="E136" s="144">
        <f>sum(I139:AG151)</f>
        <v>0.01825112015</v>
      </c>
      <c r="F136" s="123"/>
      <c r="G136" s="5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3"/>
    </row>
    <row r="137" ht="15.75" customHeight="1">
      <c r="A137" s="2"/>
      <c r="B137" s="2"/>
      <c r="C137" s="2"/>
      <c r="D137" s="2"/>
      <c r="E137" s="149"/>
      <c r="F137" s="150"/>
      <c r="G137" s="132"/>
      <c r="H137" s="2"/>
      <c r="I137" s="151">
        <v>0.0</v>
      </c>
      <c r="J137" s="151">
        <v>0.48</v>
      </c>
      <c r="K137" s="151">
        <v>0.25</v>
      </c>
      <c r="L137" s="151">
        <v>0.1</v>
      </c>
      <c r="M137" s="151">
        <v>0.86</v>
      </c>
      <c r="N137" s="151">
        <v>0.51</v>
      </c>
      <c r="O137" s="151">
        <v>0.22</v>
      </c>
      <c r="P137" s="151">
        <v>1.44</v>
      </c>
      <c r="Q137" s="151">
        <v>0.88</v>
      </c>
      <c r="R137" s="151">
        <v>0.43</v>
      </c>
      <c r="S137" s="151">
        <v>1.1</v>
      </c>
      <c r="T137" s="151">
        <v>0.66</v>
      </c>
      <c r="U137" s="151">
        <v>0.32</v>
      </c>
      <c r="V137" s="151">
        <v>1.35</v>
      </c>
      <c r="W137" s="151">
        <v>0.95</v>
      </c>
      <c r="X137" s="151">
        <v>0.35</v>
      </c>
      <c r="Y137" s="151">
        <v>1.78</v>
      </c>
      <c r="Z137" s="151">
        <v>1.13</v>
      </c>
      <c r="AA137" s="151">
        <v>0.48</v>
      </c>
      <c r="AB137" s="151">
        <v>1.96</v>
      </c>
      <c r="AC137" s="151">
        <v>1.38</v>
      </c>
      <c r="AD137" s="151">
        <v>0.58</v>
      </c>
      <c r="AE137" s="152">
        <v>2.29</v>
      </c>
      <c r="AF137" s="152">
        <v>1.54</v>
      </c>
      <c r="AG137" s="152">
        <v>0.75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3"/>
    </row>
    <row r="138" ht="15.75" customHeight="1">
      <c r="A138" s="2"/>
      <c r="B138" s="2"/>
      <c r="C138" s="2"/>
      <c r="D138" s="1"/>
      <c r="E138" s="154" t="s">
        <v>214</v>
      </c>
      <c r="F138" s="150"/>
      <c r="G138" s="132"/>
      <c r="H138" s="2"/>
      <c r="I138" s="155" t="s">
        <v>74</v>
      </c>
      <c r="J138" s="156" t="s">
        <v>75</v>
      </c>
      <c r="K138" s="156" t="s">
        <v>76</v>
      </c>
      <c r="L138" s="156" t="s">
        <v>83</v>
      </c>
      <c r="M138" s="157" t="s">
        <v>177</v>
      </c>
      <c r="N138" s="157" t="s">
        <v>183</v>
      </c>
      <c r="O138" s="157" t="s">
        <v>187</v>
      </c>
      <c r="P138" s="157" t="s">
        <v>194</v>
      </c>
      <c r="Q138" s="157" t="s">
        <v>191</v>
      </c>
      <c r="R138" s="157" t="s">
        <v>215</v>
      </c>
      <c r="S138" s="157" t="s">
        <v>179</v>
      </c>
      <c r="T138" s="157" t="s">
        <v>184</v>
      </c>
      <c r="U138" s="157" t="s">
        <v>188</v>
      </c>
      <c r="V138" s="157" t="s">
        <v>181</v>
      </c>
      <c r="W138" s="157" t="s">
        <v>185</v>
      </c>
      <c r="X138" s="157" t="s">
        <v>189</v>
      </c>
      <c r="Y138" s="157" t="s">
        <v>196</v>
      </c>
      <c r="Z138" s="157" t="s">
        <v>192</v>
      </c>
      <c r="AA138" s="157" t="s">
        <v>216</v>
      </c>
      <c r="AB138" s="157" t="s">
        <v>217</v>
      </c>
      <c r="AC138" s="157" t="s">
        <v>193</v>
      </c>
      <c r="AD138" s="157" t="s">
        <v>218</v>
      </c>
      <c r="AE138" s="157" t="s">
        <v>202</v>
      </c>
      <c r="AF138" s="157" t="s">
        <v>219</v>
      </c>
      <c r="AG138" s="157" t="s">
        <v>220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3"/>
    </row>
    <row r="139" ht="15.75" customHeight="1">
      <c r="A139" s="2"/>
      <c r="B139" s="2"/>
      <c r="C139" s="2"/>
      <c r="D139" s="159"/>
      <c r="E139" s="154">
        <v>0.48</v>
      </c>
      <c r="F139" s="160">
        <v>0.0</v>
      </c>
      <c r="G139" s="161">
        <v>-0.48</v>
      </c>
      <c r="H139" s="1"/>
      <c r="I139" s="162">
        <v>0.0</v>
      </c>
      <c r="J139" s="162">
        <f>(J137-E139+1)*I43</f>
        <v>0.0005432568247</v>
      </c>
      <c r="K139" s="162">
        <f>(K137-E139)*J49</f>
        <v>-0.002569407233</v>
      </c>
      <c r="L139" s="162">
        <v>0.0</v>
      </c>
      <c r="M139" s="162">
        <f>(M137-E139)*R43</f>
        <v>0.00135904749</v>
      </c>
      <c r="N139" s="162">
        <f>(N137-E139)*0</f>
        <v>0</v>
      </c>
      <c r="O139" s="163">
        <f>(O137-E139)*0</f>
        <v>0</v>
      </c>
      <c r="P139" s="162">
        <f>(P137-E139)*0</f>
        <v>0</v>
      </c>
      <c r="Q139" s="162">
        <f>(Q137-E139)*0</f>
        <v>0</v>
      </c>
      <c r="R139" s="163">
        <f>(R137-E139)*0</f>
        <v>0</v>
      </c>
      <c r="S139" s="162">
        <f>(S137-H139)*S43</f>
        <v>0.00109556793</v>
      </c>
      <c r="T139" s="162">
        <f>(T137-E139)*0</f>
        <v>0</v>
      </c>
      <c r="U139" s="163">
        <f>(U137-E139)*0</f>
        <v>0</v>
      </c>
      <c r="V139" s="162">
        <f>(V137-E139)*BE98</f>
        <v>0.00003562389</v>
      </c>
      <c r="W139" s="162">
        <f>(W137-E139)*0</f>
        <v>0</v>
      </c>
      <c r="X139" s="163">
        <f>(X137-E139)*0</f>
        <v>0</v>
      </c>
      <c r="Y139" s="162">
        <f>(Y137-E139)*0</f>
        <v>0</v>
      </c>
      <c r="Z139" s="162">
        <f>(Z137-E139)*0</f>
        <v>0</v>
      </c>
      <c r="AA139" s="164">
        <f>(AA137-E139)</f>
        <v>0</v>
      </c>
      <c r="AB139" s="162">
        <f>(AB137-E139)*0</f>
        <v>0</v>
      </c>
      <c r="AC139" s="162">
        <f>(AC137-E139)*0</f>
        <v>0</v>
      </c>
      <c r="AD139" s="163">
        <f>(AD137-E139)*0</f>
        <v>0</v>
      </c>
      <c r="AE139" s="162">
        <f>(AE137-E139)*0</f>
        <v>0</v>
      </c>
      <c r="AF139" s="162">
        <f>(AF137-E139)*0</f>
        <v>0</v>
      </c>
      <c r="AG139" s="163">
        <f>(AG137-E139)*0</f>
        <v>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3"/>
    </row>
    <row r="140" ht="15.75" customHeight="1">
      <c r="A140" s="2"/>
      <c r="B140" s="2"/>
      <c r="C140" s="2"/>
      <c r="D140" s="69"/>
      <c r="E140" s="149">
        <v>0.25</v>
      </c>
      <c r="F140" s="165">
        <v>0.0</v>
      </c>
      <c r="G140" s="52">
        <v>1.0</v>
      </c>
      <c r="H140" s="2"/>
      <c r="I140" s="162">
        <f>(I137-E140)*0</f>
        <v>0</v>
      </c>
      <c r="J140" s="162">
        <v>0.0</v>
      </c>
      <c r="K140" s="163">
        <f>(K137-E140+1)*J44</f>
        <v>0.02444655711</v>
      </c>
      <c r="L140" s="162">
        <f>(L137-E140)*Q44</f>
        <v>-0.05637987233</v>
      </c>
      <c r="M140" s="163">
        <f>(M137-E140)*0</f>
        <v>0</v>
      </c>
      <c r="N140" s="163">
        <f>(N137-E140)*U44</f>
        <v>0.04184435692</v>
      </c>
      <c r="O140" s="163">
        <f>(O137-E140)*Q99</f>
        <v>0</v>
      </c>
      <c r="P140" s="163">
        <f>(P137-E140)*0</f>
        <v>0</v>
      </c>
      <c r="Q140" s="163">
        <f>(Q137-E140)*0</f>
        <v>0</v>
      </c>
      <c r="R140" s="163">
        <f>(R137-E140)*0</f>
        <v>0</v>
      </c>
      <c r="S140" s="163">
        <f>(S137-E140)*0</f>
        <v>0</v>
      </c>
      <c r="T140" s="163">
        <f>(T137-E140)*V44</f>
        <v>0.01837566209</v>
      </c>
      <c r="U140" s="163">
        <f>(U137-E140)*0</f>
        <v>0</v>
      </c>
      <c r="V140" s="163">
        <f>(V137-E140)*0</f>
        <v>0</v>
      </c>
      <c r="W140" s="163">
        <f>(W137-E140)*W44</f>
        <v>0.001426049165</v>
      </c>
      <c r="X140" s="163">
        <f>(X137-E140)*0</f>
        <v>0</v>
      </c>
      <c r="Y140" s="163">
        <f>(Y137-E140)*0</f>
        <v>0</v>
      </c>
      <c r="Z140" s="163">
        <f>(Z137-E140)*0</f>
        <v>0</v>
      </c>
      <c r="AA140" s="163">
        <f>(AA137-E140)*0</f>
        <v>0</v>
      </c>
      <c r="AB140" s="163">
        <f>(AB137-E140)*0</f>
        <v>0</v>
      </c>
      <c r="AC140" s="163">
        <f>(AC137-E140)*0</f>
        <v>0</v>
      </c>
      <c r="AD140" s="163">
        <f>(AD137-E140)*0</f>
        <v>0</v>
      </c>
      <c r="AE140" s="163">
        <f>(AE137-E140)*0</f>
        <v>0</v>
      </c>
      <c r="AF140" s="163">
        <f>(AF137-E140)*0</f>
        <v>0</v>
      </c>
      <c r="AG140" s="163">
        <f>(AG137-E140)*0</f>
        <v>0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3"/>
    </row>
    <row r="141" ht="15.75" customHeight="1">
      <c r="A141" s="2"/>
      <c r="B141" s="2"/>
      <c r="C141" s="2"/>
      <c r="D141" s="69"/>
      <c r="E141" s="154"/>
      <c r="F141" s="51"/>
      <c r="G141" s="52"/>
      <c r="H141" s="2"/>
      <c r="I141" s="162"/>
      <c r="J141" s="162"/>
      <c r="K141" s="162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2"/>
      <c r="AG141" s="163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1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3"/>
    </row>
    <row r="142" ht="15.75" customHeight="1">
      <c r="A142" s="2"/>
      <c r="B142" s="2"/>
      <c r="C142" s="2"/>
      <c r="D142" s="69"/>
      <c r="E142" s="154">
        <v>0.86</v>
      </c>
      <c r="F142" s="165" t="s">
        <v>223</v>
      </c>
      <c r="G142" s="166">
        <v>0.0</v>
      </c>
      <c r="H142" s="2"/>
      <c r="I142" s="162">
        <f>(I137-E142)*0</f>
        <v>0</v>
      </c>
      <c r="J142" s="162">
        <f>(J137-E142+2)*I45</f>
        <v>0.01997590562</v>
      </c>
      <c r="K142" s="162">
        <f>(K137-E142)*L45</f>
        <v>-0.02891188655</v>
      </c>
      <c r="L142" s="163">
        <f>(L137-E142)*Q45</f>
        <v>-0.03602136685</v>
      </c>
      <c r="M142" s="162">
        <f>(M137-E142)*0</f>
        <v>0</v>
      </c>
      <c r="N142" s="162">
        <f>($N$104-E142)*(L45+U45)</f>
        <v>-0.03317757473</v>
      </c>
      <c r="O142" s="162">
        <f>($O$104-E142)*0</f>
        <v>0</v>
      </c>
      <c r="P142" s="162">
        <f>($P$104-E142)*X45</f>
        <v>0.04536297992</v>
      </c>
      <c r="Q142" s="162">
        <f>($Q$104-E142)*0</f>
        <v>0</v>
      </c>
      <c r="R142" s="162">
        <f>($R$104-E142)*0</f>
        <v>0</v>
      </c>
      <c r="S142" s="162">
        <f>($S$104-E142+1)*S45</f>
        <v>0.001739919238</v>
      </c>
      <c r="T142" s="162">
        <f>($T$104-E142)*M45</f>
        <v>-0.009479307067</v>
      </c>
      <c r="U142" s="162">
        <f>($U$104-E142)*0</f>
        <v>0</v>
      </c>
      <c r="V142" s="162">
        <f>($V$104-E142+1)*T45</f>
        <v>0.001531075071</v>
      </c>
      <c r="W142" s="162">
        <f>($W$104-E142)*0</f>
        <v>0</v>
      </c>
      <c r="X142" s="162">
        <f>($X$104-E142)*0</f>
        <v>0</v>
      </c>
      <c r="Y142" s="162">
        <f>($Y$104-E142)*Y45</f>
        <v>0.002728509714</v>
      </c>
      <c r="Z142" s="162">
        <f>($Z$104-E142)*0</f>
        <v>0</v>
      </c>
      <c r="AA142" s="162">
        <f>($AA$104-E142)*0</f>
        <v>0</v>
      </c>
      <c r="AB142" s="162">
        <f>($AB$104-E142)*Z45</f>
        <v>0.02332364857</v>
      </c>
      <c r="AC142" s="162">
        <f>($AC$104-E142)*0</f>
        <v>0</v>
      </c>
      <c r="AD142" s="162">
        <f>($AD$104-E142)*0</f>
        <v>0</v>
      </c>
      <c r="AE142" s="162">
        <f>($AE$104-E142)*0</f>
        <v>0</v>
      </c>
      <c r="AF142" s="162">
        <f>($AF$104-E142)*0</f>
        <v>0</v>
      </c>
      <c r="AG142" s="162">
        <f>($AG$104-E142)*0</f>
        <v>0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3"/>
    </row>
    <row r="143" ht="15.75" customHeight="1">
      <c r="A143" s="2"/>
      <c r="B143" s="2"/>
      <c r="C143" s="2"/>
      <c r="D143" s="69"/>
      <c r="E143" s="154"/>
      <c r="F143" s="123"/>
      <c r="G143" s="166"/>
      <c r="H143" s="2"/>
      <c r="I143" s="163"/>
      <c r="J143" s="162"/>
      <c r="K143" s="163"/>
      <c r="L143" s="163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3"/>
    </row>
    <row r="144" ht="15.75" customHeight="1">
      <c r="A144" s="2"/>
      <c r="B144" s="2"/>
      <c r="C144" s="2"/>
      <c r="D144" s="69"/>
      <c r="E144" s="154"/>
      <c r="F144" s="123"/>
      <c r="G144" s="166"/>
      <c r="H144" s="2"/>
      <c r="I144" s="163"/>
      <c r="J144" s="162"/>
      <c r="K144" s="162"/>
      <c r="L144" s="162"/>
      <c r="M144" s="163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3"/>
    </row>
    <row r="145" ht="15.75" customHeight="1">
      <c r="A145" s="2"/>
      <c r="B145" s="2"/>
      <c r="C145" s="2"/>
      <c r="D145" s="69"/>
      <c r="E145" s="154">
        <v>1.1</v>
      </c>
      <c r="F145" s="165" t="s">
        <v>225</v>
      </c>
      <c r="G145" s="166">
        <v>0.0</v>
      </c>
      <c r="H145" s="2"/>
      <c r="I145" s="163">
        <f>(I137-E145)*0</f>
        <v>0</v>
      </c>
      <c r="J145" s="162">
        <f>(J137-E145+2)*I46</f>
        <v>0.003824992624</v>
      </c>
      <c r="K145" s="162">
        <v>0.0</v>
      </c>
      <c r="L145" s="162">
        <v>0.0</v>
      </c>
      <c r="M145" s="163">
        <f>($M$104-E145+1)*R46</f>
        <v>0.0005066538206</v>
      </c>
      <c r="N145" s="162">
        <f>($N$104-E145)*0</f>
        <v>0</v>
      </c>
      <c r="O145" s="162">
        <f>($O$104-E145)*0</f>
        <v>0</v>
      </c>
      <c r="P145" s="162">
        <f>($P$104-E145)*X46</f>
        <v>0.002552304861</v>
      </c>
      <c r="Q145" s="162">
        <f>($Q$104-E145)*0</f>
        <v>0</v>
      </c>
      <c r="R145" s="162">
        <f>($R$104-E145)*0</f>
        <v>0</v>
      </c>
      <c r="S145" s="162">
        <f>($S$104-E145+1)*S46</f>
        <v>0.00508151194</v>
      </c>
      <c r="T145" s="162">
        <f>($T$104-E145)*M46</f>
        <v>-0.0175869376</v>
      </c>
      <c r="U145" s="162">
        <f>($U$104-E145)*0</f>
        <v>0</v>
      </c>
      <c r="V145" s="162">
        <f>($V$104-E145+1)*T46</f>
        <v>0.0002887222693</v>
      </c>
      <c r="W145" s="162">
        <f>($W$104-E145)*N46</f>
        <v>-0.0003967641337</v>
      </c>
      <c r="X145" s="162">
        <f>($X$104-E145)*0</f>
        <v>0</v>
      </c>
      <c r="Y145" s="162">
        <f>($Y$104-E145)*Y46</f>
        <v>0.006850196685</v>
      </c>
      <c r="Z145" s="162">
        <f>($Z$104-E145)*0</f>
        <v>0</v>
      </c>
      <c r="AA145" s="162">
        <f>($AA$104-E145)*0</f>
        <v>0</v>
      </c>
      <c r="AB145" s="162">
        <f>($AB$104-E145+2)*BO102</f>
        <v>0</v>
      </c>
      <c r="AC145" s="162">
        <f>($AC$104-E145)*0</f>
        <v>0</v>
      </c>
      <c r="AD145" s="162">
        <f>($AD$104-E145)*0</f>
        <v>0</v>
      </c>
      <c r="AE145" s="162">
        <f>($AE$104-E145)*0</f>
        <v>0</v>
      </c>
      <c r="AF145" s="162">
        <f>($AF$104-E145)*0</f>
        <v>0</v>
      </c>
      <c r="AG145" s="162">
        <f>($AG$104-E145)*0</f>
        <v>0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3"/>
    </row>
    <row r="146" ht="15.75" customHeight="1">
      <c r="A146" s="2"/>
      <c r="B146" s="2"/>
      <c r="C146" s="2"/>
      <c r="D146" s="69"/>
      <c r="E146" s="154"/>
      <c r="F146" s="165"/>
      <c r="G146" s="166"/>
      <c r="H146" s="2"/>
      <c r="I146" s="162"/>
      <c r="J146" s="162"/>
      <c r="K146" s="163"/>
      <c r="L146" s="163"/>
      <c r="M146" s="163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3"/>
    </row>
    <row r="147" ht="15.75" customHeight="1">
      <c r="A147" s="2"/>
      <c r="B147" s="2"/>
      <c r="C147" s="2"/>
      <c r="D147" s="69"/>
      <c r="E147" s="154"/>
      <c r="F147" s="165"/>
      <c r="G147" s="166"/>
      <c r="H147" s="2"/>
      <c r="I147" s="162"/>
      <c r="J147" s="162"/>
      <c r="K147" s="162"/>
      <c r="L147" s="162"/>
      <c r="M147" s="163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3"/>
    </row>
    <row r="148" ht="15.75" customHeight="1">
      <c r="A148" s="2"/>
      <c r="B148" s="2"/>
      <c r="C148" s="2"/>
      <c r="D148" s="69"/>
      <c r="E148" s="154"/>
      <c r="F148" s="123"/>
      <c r="G148" s="166"/>
      <c r="H148" s="2"/>
      <c r="I148" s="162"/>
      <c r="J148" s="162"/>
      <c r="K148" s="162"/>
      <c r="L148" s="162"/>
      <c r="M148" s="163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3"/>
    </row>
    <row r="149" ht="15.75" customHeight="1">
      <c r="A149" s="2"/>
      <c r="B149" s="2"/>
      <c r="C149" s="2"/>
      <c r="D149" s="69"/>
      <c r="E149" s="154"/>
      <c r="F149" s="123"/>
      <c r="G149" s="166"/>
      <c r="H149" s="2"/>
      <c r="I149" s="162"/>
      <c r="J149" s="162"/>
      <c r="K149" s="163"/>
      <c r="L149" s="162"/>
      <c r="M149" s="163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3"/>
    </row>
    <row r="150" ht="15.75" customHeight="1">
      <c r="A150" s="2"/>
      <c r="B150" s="2"/>
      <c r="C150" s="2"/>
      <c r="D150" s="169"/>
      <c r="E150" s="154"/>
      <c r="F150" s="123"/>
      <c r="G150" s="166"/>
      <c r="H150" s="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3"/>
    </row>
    <row r="151" ht="15.75" customHeight="1">
      <c r="A151" s="2"/>
      <c r="B151" s="2"/>
      <c r="C151" s="2"/>
      <c r="D151" s="69" t="str">
        <f>D103</f>
        <v/>
      </c>
      <c r="E151" s="154">
        <v>1.35</v>
      </c>
      <c r="F151" s="123" t="s">
        <v>227</v>
      </c>
      <c r="G151" s="166">
        <v>0.0</v>
      </c>
      <c r="H151" s="2"/>
      <c r="I151" s="162">
        <f>(I137-E151)*0</f>
        <v>0</v>
      </c>
      <c r="J151" s="162">
        <f>(J137-E151+2)*I47</f>
        <v>0.0001227760424</v>
      </c>
      <c r="K151" s="162">
        <f>(K137-E151)*J47</f>
        <v>-0.0001140558337</v>
      </c>
      <c r="L151" s="162">
        <v>0.0</v>
      </c>
      <c r="M151" s="163">
        <f>($M$104-E151+1)*R47</f>
        <v>0.0002147222599</v>
      </c>
      <c r="N151" s="162">
        <f>($N$104-E151)*0</f>
        <v>0</v>
      </c>
      <c r="O151" s="162">
        <f>($O$104-E151)*0</f>
        <v>0</v>
      </c>
      <c r="P151" s="162">
        <f>($P$104-E151)*0</f>
        <v>0</v>
      </c>
      <c r="Q151" s="162">
        <f>($Q$104-E151)*0</f>
        <v>0</v>
      </c>
      <c r="R151" s="162">
        <f>($R$104-E151)*0</f>
        <v>0</v>
      </c>
      <c r="S151" s="162">
        <f>($S$104-E151+1)*S47</f>
        <v>0.0001493956268</v>
      </c>
      <c r="T151" s="162">
        <f>($T$104-E151)*0</f>
        <v>0</v>
      </c>
      <c r="U151" s="162">
        <f>($U$104-E151)*0</f>
        <v>0</v>
      </c>
      <c r="V151" s="162">
        <f>($V$104-E151+1)*T47</f>
        <v>0.000009054280411</v>
      </c>
      <c r="W151" s="162">
        <f>($W$104-E151)*N47</f>
        <v>-0.0006267310457</v>
      </c>
      <c r="X151" s="162">
        <f>($X$104-E151)*0</f>
        <v>0</v>
      </c>
      <c r="Y151" s="162">
        <f>($Y$104-E151)*Y47</f>
        <v>0.0001265335687</v>
      </c>
      <c r="Z151" s="162">
        <f>($Z$104-E151)*0</f>
        <v>0</v>
      </c>
      <c r="AA151" s="162">
        <f>($AA$104-E151)*0</f>
        <v>0</v>
      </c>
      <c r="AB151" s="162">
        <f>($AB$104-E151)*0</f>
        <v>0</v>
      </c>
      <c r="AC151" s="162">
        <f>($AC$104-E151)*0</f>
        <v>0</v>
      </c>
      <c r="AD151" s="162">
        <f>($AD$104-E151)*0</f>
        <v>0</v>
      </c>
      <c r="AE151" s="162">
        <f>($AE$104-E151)*0</f>
        <v>0</v>
      </c>
      <c r="AF151" s="162">
        <f>($AF$104-E151)*0</f>
        <v>0</v>
      </c>
      <c r="AG151" s="162">
        <f>($AG$104-E151)*0</f>
        <v>0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3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3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3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3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3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3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3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3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3"/>
    </row>
    <row r="160" ht="18.75" customHeight="1">
      <c r="A160" s="2"/>
      <c r="B160" s="2"/>
      <c r="C160" s="7"/>
      <c r="D160" s="172"/>
      <c r="E160" s="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3"/>
    </row>
    <row r="161" ht="18.75" customHeight="1">
      <c r="A161" s="2"/>
      <c r="B161" s="2"/>
      <c r="C161" s="7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3"/>
    </row>
    <row r="162" ht="18.75" customHeight="1">
      <c r="A162" s="2"/>
      <c r="B162" s="2"/>
      <c r="C162" s="7" t="s">
        <v>233</v>
      </c>
      <c r="D162" s="172" t="s">
        <v>234</v>
      </c>
      <c r="E162" s="172"/>
      <c r="F162" s="172" t="s">
        <v>3</v>
      </c>
      <c r="G162" s="172" t="s">
        <v>4</v>
      </c>
      <c r="H162" s="172" t="s">
        <v>5</v>
      </c>
      <c r="I162" s="172" t="s">
        <v>6</v>
      </c>
      <c r="J162" s="172" t="s">
        <v>7</v>
      </c>
      <c r="K162" s="172" t="s">
        <v>8</v>
      </c>
      <c r="L162" s="172" t="s">
        <v>9</v>
      </c>
      <c r="M162" s="172" t="s">
        <v>10</v>
      </c>
      <c r="N162" s="172" t="s">
        <v>11</v>
      </c>
      <c r="O162" s="172" t="s">
        <v>12</v>
      </c>
      <c r="P162" s="172" t="s">
        <v>13</v>
      </c>
      <c r="Q162" s="172" t="s">
        <v>14</v>
      </c>
      <c r="R162" s="172" t="s">
        <v>15</v>
      </c>
      <c r="S162" s="172" t="s">
        <v>16</v>
      </c>
      <c r="T162" s="172" t="s">
        <v>17</v>
      </c>
      <c r="U162" s="172" t="s">
        <v>18</v>
      </c>
      <c r="V162" s="172" t="s">
        <v>19</v>
      </c>
      <c r="W162" s="172" t="s">
        <v>20</v>
      </c>
      <c r="X162" s="172" t="s">
        <v>21</v>
      </c>
      <c r="Y162" s="172" t="s">
        <v>22</v>
      </c>
      <c r="Z162" s="172" t="s">
        <v>23</v>
      </c>
      <c r="AA162" s="172" t="s">
        <v>24</v>
      </c>
      <c r="AB162" s="172" t="s">
        <v>25</v>
      </c>
      <c r="AC162" s="172" t="s">
        <v>26</v>
      </c>
      <c r="AD162" s="172" t="s">
        <v>27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3"/>
    </row>
    <row r="163" ht="18.75" customHeight="1">
      <c r="A163" s="2"/>
      <c r="B163" s="2"/>
      <c r="C163" s="173">
        <v>1.0</v>
      </c>
      <c r="D163" s="174" t="s">
        <v>235</v>
      </c>
      <c r="E163" s="172" t="s">
        <v>2</v>
      </c>
      <c r="F163" s="175">
        <v>32.0</v>
      </c>
      <c r="G163" s="175">
        <v>76.0</v>
      </c>
      <c r="H163" s="175">
        <v>271.0</v>
      </c>
      <c r="I163" s="175">
        <v>235.0</v>
      </c>
      <c r="J163" s="175">
        <v>24.0</v>
      </c>
      <c r="K163" s="175">
        <v>56.0</v>
      </c>
      <c r="L163" s="175">
        <v>8.0</v>
      </c>
      <c r="M163" s="175">
        <v>0.0</v>
      </c>
      <c r="N163" s="175">
        <v>8.0</v>
      </c>
      <c r="O163" s="175">
        <v>30.0</v>
      </c>
      <c r="P163" s="175">
        <v>0.0</v>
      </c>
      <c r="Q163" s="175">
        <v>1.0</v>
      </c>
      <c r="R163" s="175">
        <v>30.0</v>
      </c>
      <c r="S163" s="175">
        <v>45.0</v>
      </c>
      <c r="T163" s="175">
        <v>0.238</v>
      </c>
      <c r="U163" s="175">
        <v>0.33</v>
      </c>
      <c r="V163" s="175">
        <v>0.374</v>
      </c>
      <c r="W163" s="175">
        <v>0.704</v>
      </c>
      <c r="X163" s="175">
        <v>86.0</v>
      </c>
      <c r="Y163" s="175">
        <v>88.0</v>
      </c>
      <c r="Z163" s="175">
        <v>5.0</v>
      </c>
      <c r="AA163" s="175">
        <v>3.0</v>
      </c>
      <c r="AB163" s="175">
        <v>1.0</v>
      </c>
      <c r="AC163" s="175">
        <v>2.0</v>
      </c>
      <c r="AD163" s="175">
        <v>3.0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3"/>
    </row>
    <row r="164" ht="18.75" customHeight="1">
      <c r="A164" s="2"/>
      <c r="B164" s="2"/>
      <c r="C164" s="173">
        <v>2.0</v>
      </c>
      <c r="D164" s="174" t="s">
        <v>236</v>
      </c>
      <c r="E164" s="176" t="s">
        <v>237</v>
      </c>
      <c r="F164" s="175">
        <v>33.0</v>
      </c>
      <c r="G164" s="175">
        <v>85.0</v>
      </c>
      <c r="H164" s="175">
        <v>323.0</v>
      </c>
      <c r="I164" s="175">
        <v>288.0</v>
      </c>
      <c r="J164" s="175">
        <v>33.0</v>
      </c>
      <c r="K164" s="175">
        <v>76.0</v>
      </c>
      <c r="L164" s="175">
        <v>21.0</v>
      </c>
      <c r="M164" s="175">
        <v>2.0</v>
      </c>
      <c r="N164" s="175">
        <v>13.0</v>
      </c>
      <c r="O164" s="175">
        <v>51.0</v>
      </c>
      <c r="P164" s="175">
        <v>1.0</v>
      </c>
      <c r="Q164" s="175">
        <v>1.0</v>
      </c>
      <c r="R164" s="175">
        <v>30.0</v>
      </c>
      <c r="S164" s="175">
        <v>55.0</v>
      </c>
      <c r="T164" s="175">
        <v>0.264</v>
      </c>
      <c r="U164" s="175">
        <v>0.337</v>
      </c>
      <c r="V164" s="175">
        <v>0.486</v>
      </c>
      <c r="W164" s="175">
        <v>0.824</v>
      </c>
      <c r="X164" s="175">
        <v>114.0</v>
      </c>
      <c r="Y164" s="175">
        <v>140.0</v>
      </c>
      <c r="Z164" s="175">
        <v>10.0</v>
      </c>
      <c r="AA164" s="175">
        <v>3.0</v>
      </c>
      <c r="AB164" s="175">
        <v>0.0</v>
      </c>
      <c r="AC164" s="175">
        <v>2.0</v>
      </c>
      <c r="AD164" s="175">
        <v>1.0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3"/>
    </row>
    <row r="165" ht="18.75" customHeight="1">
      <c r="A165" s="2"/>
      <c r="B165" s="2"/>
      <c r="C165" s="173">
        <v>3.0</v>
      </c>
      <c r="D165" s="174" t="s">
        <v>9</v>
      </c>
      <c r="E165" s="176" t="s">
        <v>238</v>
      </c>
      <c r="F165" s="175">
        <v>26.0</v>
      </c>
      <c r="G165" s="175">
        <v>148.0</v>
      </c>
      <c r="H165" s="175">
        <v>456.0</v>
      </c>
      <c r="I165" s="175">
        <v>408.0</v>
      </c>
      <c r="J165" s="175">
        <v>55.0</v>
      </c>
      <c r="K165" s="175">
        <v>94.0</v>
      </c>
      <c r="L165" s="175">
        <v>14.0</v>
      </c>
      <c r="M165" s="175">
        <v>7.0</v>
      </c>
      <c r="N165" s="175">
        <v>7.0</v>
      </c>
      <c r="O165" s="175">
        <v>42.0</v>
      </c>
      <c r="P165" s="175">
        <v>10.0</v>
      </c>
      <c r="Q165" s="175">
        <v>3.0</v>
      </c>
      <c r="R165" s="175">
        <v>39.0</v>
      </c>
      <c r="S165" s="175">
        <v>82.0</v>
      </c>
      <c r="T165" s="175">
        <v>0.23</v>
      </c>
      <c r="U165" s="175">
        <v>0.298</v>
      </c>
      <c r="V165" s="175">
        <v>0.35</v>
      </c>
      <c r="W165" s="175">
        <v>0.649</v>
      </c>
      <c r="X165" s="175">
        <v>71.0</v>
      </c>
      <c r="Y165" s="175">
        <v>143.0</v>
      </c>
      <c r="Z165" s="175">
        <v>8.0</v>
      </c>
      <c r="AA165" s="175">
        <v>2.0</v>
      </c>
      <c r="AB165" s="175">
        <v>3.0</v>
      </c>
      <c r="AC165" s="175">
        <v>4.0</v>
      </c>
      <c r="AD165" s="175">
        <v>5.0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3"/>
    </row>
    <row r="166" ht="18.75" customHeight="1">
      <c r="A166" s="2"/>
      <c r="B166" s="2"/>
      <c r="C166" s="173">
        <v>4.0</v>
      </c>
      <c r="D166" s="174" t="s">
        <v>239</v>
      </c>
      <c r="E166" s="177" t="s">
        <v>240</v>
      </c>
      <c r="F166" s="175">
        <v>25.0</v>
      </c>
      <c r="G166" s="175">
        <v>162.0</v>
      </c>
      <c r="H166" s="175">
        <v>740.0</v>
      </c>
      <c r="I166" s="175">
        <v>664.0</v>
      </c>
      <c r="J166" s="175">
        <v>103.0</v>
      </c>
      <c r="K166" s="175">
        <v>180.0</v>
      </c>
      <c r="L166" s="175">
        <v>27.0</v>
      </c>
      <c r="M166" s="175">
        <v>6.0</v>
      </c>
      <c r="N166" s="175">
        <v>19.0</v>
      </c>
      <c r="O166" s="175">
        <v>73.0</v>
      </c>
      <c r="P166" s="175">
        <v>43.0</v>
      </c>
      <c r="Q166" s="175">
        <v>9.0</v>
      </c>
      <c r="R166" s="175">
        <v>69.0</v>
      </c>
      <c r="S166" s="175">
        <v>132.0</v>
      </c>
      <c r="T166" s="175">
        <v>0.271</v>
      </c>
      <c r="U166" s="175">
        <v>0.344</v>
      </c>
      <c r="V166" s="175">
        <v>0.416</v>
      </c>
      <c r="W166" s="175">
        <v>0.76</v>
      </c>
      <c r="X166" s="175">
        <v>100.0</v>
      </c>
      <c r="Y166" s="175">
        <v>276.0</v>
      </c>
      <c r="Z166" s="175">
        <v>7.0</v>
      </c>
      <c r="AA166" s="175">
        <v>5.0</v>
      </c>
      <c r="AB166" s="175">
        <v>2.0</v>
      </c>
      <c r="AC166" s="175">
        <v>0.0</v>
      </c>
      <c r="AD166" s="175">
        <v>3.0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3"/>
    </row>
    <row r="167" ht="18.75" customHeight="1">
      <c r="A167" s="2"/>
      <c r="B167" s="2"/>
      <c r="C167" s="173">
        <v>5.0</v>
      </c>
      <c r="D167" s="174" t="s">
        <v>10</v>
      </c>
      <c r="E167" s="176" t="s">
        <v>48</v>
      </c>
      <c r="F167" s="175">
        <v>28.0</v>
      </c>
      <c r="G167" s="175">
        <v>136.0</v>
      </c>
      <c r="H167" s="175">
        <v>597.0</v>
      </c>
      <c r="I167" s="175">
        <v>529.0</v>
      </c>
      <c r="J167" s="175">
        <v>88.0</v>
      </c>
      <c r="K167" s="175">
        <v>163.0</v>
      </c>
      <c r="L167" s="175">
        <v>44.0</v>
      </c>
      <c r="M167" s="175">
        <v>2.0</v>
      </c>
      <c r="N167" s="175">
        <v>24.0</v>
      </c>
      <c r="O167" s="175">
        <v>92.0</v>
      </c>
      <c r="P167" s="175">
        <v>2.0</v>
      </c>
      <c r="Q167" s="175">
        <v>1.0</v>
      </c>
      <c r="R167" s="175">
        <v>55.0</v>
      </c>
      <c r="S167" s="175">
        <v>82.0</v>
      </c>
      <c r="T167" s="175">
        <v>0.308</v>
      </c>
      <c r="U167" s="175">
        <v>0.374</v>
      </c>
      <c r="V167" s="175">
        <v>0.535</v>
      </c>
      <c r="W167" s="175">
        <v>0.909</v>
      </c>
      <c r="X167" s="175">
        <v>137.0</v>
      </c>
      <c r="Y167" s="175">
        <v>283.0</v>
      </c>
      <c r="Z167" s="175">
        <v>5.0</v>
      </c>
      <c r="AA167" s="175">
        <v>5.0</v>
      </c>
      <c r="AB167" s="175">
        <v>0.0</v>
      </c>
      <c r="AC167" s="175">
        <v>8.0</v>
      </c>
      <c r="AD167" s="175">
        <v>5.0</v>
      </c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3"/>
    </row>
    <row r="168" ht="18.75" customHeight="1">
      <c r="A168" s="2"/>
      <c r="B168" s="2"/>
      <c r="C168" s="173">
        <v>6.0</v>
      </c>
      <c r="D168" s="174" t="s">
        <v>241</v>
      </c>
      <c r="E168" s="176" t="s">
        <v>64</v>
      </c>
      <c r="F168" s="175">
        <v>19.0</v>
      </c>
      <c r="G168" s="175">
        <v>116.0</v>
      </c>
      <c r="H168" s="175">
        <v>494.0</v>
      </c>
      <c r="I168" s="175">
        <v>414.0</v>
      </c>
      <c r="J168" s="175">
        <v>77.0</v>
      </c>
      <c r="K168" s="175">
        <v>121.0</v>
      </c>
      <c r="L168" s="175">
        <v>25.0</v>
      </c>
      <c r="M168" s="175">
        <v>1.0</v>
      </c>
      <c r="N168" s="175">
        <v>22.0</v>
      </c>
      <c r="O168" s="175">
        <v>70.0</v>
      </c>
      <c r="P168" s="175">
        <v>5.0</v>
      </c>
      <c r="Q168" s="175">
        <v>2.0</v>
      </c>
      <c r="R168" s="175">
        <v>79.0</v>
      </c>
      <c r="S168" s="175">
        <v>99.0</v>
      </c>
      <c r="T168" s="175">
        <v>0.292</v>
      </c>
      <c r="U168" s="175">
        <v>0.406</v>
      </c>
      <c r="V168" s="175">
        <v>0.517</v>
      </c>
      <c r="W168" s="175">
        <v>0.923</v>
      </c>
      <c r="X168" s="175">
        <v>142.0</v>
      </c>
      <c r="Y168" s="175">
        <v>214.0</v>
      </c>
      <c r="Z168" s="175">
        <v>9.0</v>
      </c>
      <c r="AA168" s="175">
        <v>0.0</v>
      </c>
      <c r="AB168" s="175">
        <v>1.0</v>
      </c>
      <c r="AC168" s="175">
        <v>0.0</v>
      </c>
      <c r="AD168" s="175">
        <v>10.0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3"/>
    </row>
    <row r="169" ht="18.75" customHeight="1">
      <c r="A169" s="2"/>
      <c r="B169" s="2"/>
      <c r="C169" s="173">
        <v>7.0</v>
      </c>
      <c r="D169" s="174" t="s">
        <v>242</v>
      </c>
      <c r="E169" s="176" t="s">
        <v>56</v>
      </c>
      <c r="F169" s="175">
        <v>27.0</v>
      </c>
      <c r="G169" s="175">
        <v>134.0</v>
      </c>
      <c r="H169" s="175">
        <v>385.0</v>
      </c>
      <c r="I169" s="175">
        <v>353.0</v>
      </c>
      <c r="J169" s="175">
        <v>46.0</v>
      </c>
      <c r="K169" s="175">
        <v>80.0</v>
      </c>
      <c r="L169" s="175">
        <v>22.0</v>
      </c>
      <c r="M169" s="175">
        <v>3.0</v>
      </c>
      <c r="N169" s="175">
        <v>6.0</v>
      </c>
      <c r="O169" s="175">
        <v>28.0</v>
      </c>
      <c r="P169" s="175">
        <v>24.0</v>
      </c>
      <c r="Q169" s="175">
        <v>6.0</v>
      </c>
      <c r="R169" s="175">
        <v>29.0</v>
      </c>
      <c r="S169" s="175">
        <v>116.0</v>
      </c>
      <c r="T169" s="175">
        <v>0.227</v>
      </c>
      <c r="U169" s="175">
        <v>0.287</v>
      </c>
      <c r="V169" s="175">
        <v>0.357</v>
      </c>
      <c r="W169" s="175">
        <v>0.644</v>
      </c>
      <c r="X169" s="175">
        <v>69.0</v>
      </c>
      <c r="Y169" s="175">
        <v>126.0</v>
      </c>
      <c r="Z169" s="175">
        <v>9.0</v>
      </c>
      <c r="AA169" s="175">
        <v>1.0</v>
      </c>
      <c r="AB169" s="175">
        <v>2.0</v>
      </c>
      <c r="AC169" s="175">
        <v>0.0</v>
      </c>
      <c r="AD169" s="175">
        <v>2.0</v>
      </c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3"/>
    </row>
    <row r="170" ht="18.75" customHeight="1">
      <c r="A170" s="2"/>
      <c r="B170" s="2"/>
      <c r="C170" s="173">
        <v>8.0</v>
      </c>
      <c r="D170" s="174" t="s">
        <v>243</v>
      </c>
      <c r="E170" s="176" t="s">
        <v>244</v>
      </c>
      <c r="F170" s="175">
        <v>25.0</v>
      </c>
      <c r="G170" s="175">
        <v>159.0</v>
      </c>
      <c r="H170" s="175">
        <v>695.0</v>
      </c>
      <c r="I170" s="175">
        <v>550.0</v>
      </c>
      <c r="J170" s="175">
        <v>103.0</v>
      </c>
      <c r="K170" s="175">
        <v>137.0</v>
      </c>
      <c r="L170" s="175">
        <v>34.0</v>
      </c>
      <c r="M170" s="175">
        <v>0.0</v>
      </c>
      <c r="N170" s="175">
        <v>34.0</v>
      </c>
      <c r="O170" s="175">
        <v>100.0</v>
      </c>
      <c r="P170" s="175">
        <v>13.0</v>
      </c>
      <c r="Q170" s="175">
        <v>3.0</v>
      </c>
      <c r="R170" s="175">
        <v>130.0</v>
      </c>
      <c r="S170" s="175">
        <v>169.0</v>
      </c>
      <c r="T170" s="175">
        <v>0.249</v>
      </c>
      <c r="U170" s="175">
        <v>0.393</v>
      </c>
      <c r="V170" s="175">
        <v>0.496</v>
      </c>
      <c r="W170" s="175">
        <v>0.889</v>
      </c>
      <c r="X170" s="175">
        <v>133.0</v>
      </c>
      <c r="Y170" s="175">
        <v>273.0</v>
      </c>
      <c r="Z170" s="175">
        <v>7.0</v>
      </c>
      <c r="AA170" s="175">
        <v>6.0</v>
      </c>
      <c r="AB170" s="175">
        <v>0.0</v>
      </c>
      <c r="AC170" s="175">
        <v>9.0</v>
      </c>
      <c r="AD170" s="175">
        <v>16.0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3"/>
    </row>
    <row r="171" ht="18.75" customHeight="1">
      <c r="A171" s="2"/>
      <c r="B171" s="2"/>
      <c r="C171" s="173">
        <v>9.0</v>
      </c>
      <c r="D171" s="174" t="s">
        <v>243</v>
      </c>
      <c r="E171" s="176" t="s">
        <v>28</v>
      </c>
      <c r="F171" s="175">
        <v>29.0</v>
      </c>
      <c r="G171" s="175">
        <v>95.0</v>
      </c>
      <c r="H171" s="175">
        <v>370.0</v>
      </c>
      <c r="I171" s="175">
        <v>319.0</v>
      </c>
      <c r="J171" s="175">
        <v>55.0</v>
      </c>
      <c r="K171" s="175">
        <v>96.0</v>
      </c>
      <c r="L171" s="175">
        <v>18.0</v>
      </c>
      <c r="M171" s="175">
        <v>1.0</v>
      </c>
      <c r="N171" s="175">
        <v>5.0</v>
      </c>
      <c r="O171" s="175">
        <v>33.0</v>
      </c>
      <c r="P171" s="175">
        <v>9.0</v>
      </c>
      <c r="Q171" s="175">
        <v>1.0</v>
      </c>
      <c r="R171" s="175">
        <v>38.0</v>
      </c>
      <c r="S171" s="175">
        <v>64.0</v>
      </c>
      <c r="T171" s="175">
        <v>0.301</v>
      </c>
      <c r="U171" s="175">
        <v>0.394</v>
      </c>
      <c r="V171" s="175">
        <v>0.411</v>
      </c>
      <c r="W171" s="175">
        <v>0.805</v>
      </c>
      <c r="X171" s="175">
        <v>114.0</v>
      </c>
      <c r="Y171" s="175">
        <v>131.0</v>
      </c>
      <c r="Z171" s="175">
        <v>2.0</v>
      </c>
      <c r="AA171" s="175">
        <v>11.0</v>
      </c>
      <c r="AB171" s="175">
        <v>2.0</v>
      </c>
      <c r="AC171" s="175">
        <v>0.0</v>
      </c>
      <c r="AD171" s="175">
        <v>0.0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3"/>
    </row>
    <row r="172" ht="18.75" customHeight="1">
      <c r="A172" s="2"/>
      <c r="B172" s="2"/>
      <c r="C172" s="173">
        <v>10.0</v>
      </c>
      <c r="D172" s="174" t="s">
        <v>236</v>
      </c>
      <c r="E172" s="176" t="s">
        <v>245</v>
      </c>
      <c r="F172" s="175">
        <v>29.0</v>
      </c>
      <c r="G172" s="175">
        <v>94.0</v>
      </c>
      <c r="H172" s="175">
        <v>277.0</v>
      </c>
      <c r="I172" s="175">
        <v>249.0</v>
      </c>
      <c r="J172" s="175">
        <v>37.0</v>
      </c>
      <c r="K172" s="175">
        <v>64.0</v>
      </c>
      <c r="L172" s="175">
        <v>9.0</v>
      </c>
      <c r="M172" s="175">
        <v>0.0</v>
      </c>
      <c r="N172" s="175">
        <v>18.0</v>
      </c>
      <c r="O172" s="175">
        <v>48.0</v>
      </c>
      <c r="P172" s="175">
        <v>0.0</v>
      </c>
      <c r="Q172" s="175">
        <v>0.0</v>
      </c>
      <c r="R172" s="175">
        <v>24.0</v>
      </c>
      <c r="S172" s="175">
        <v>55.0</v>
      </c>
      <c r="T172" s="175">
        <v>0.257</v>
      </c>
      <c r="U172" s="175">
        <v>0.332</v>
      </c>
      <c r="V172" s="175">
        <v>0.51</v>
      </c>
      <c r="W172" s="175">
        <v>0.842</v>
      </c>
      <c r="X172" s="175">
        <v>118.0</v>
      </c>
      <c r="Y172" s="175">
        <v>127.0</v>
      </c>
      <c r="Z172" s="175">
        <v>6.0</v>
      </c>
      <c r="AA172" s="175">
        <v>4.0</v>
      </c>
      <c r="AB172" s="175">
        <v>0.0</v>
      </c>
      <c r="AC172" s="175">
        <v>0.0</v>
      </c>
      <c r="AD172" s="175">
        <v>2.0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3"/>
    </row>
    <row r="173" ht="18.75" customHeight="1">
      <c r="A173" s="2"/>
      <c r="B173" s="2"/>
      <c r="C173" s="173">
        <v>11.0</v>
      </c>
      <c r="D173" s="174" t="s">
        <v>236</v>
      </c>
      <c r="E173" s="176" t="s">
        <v>246</v>
      </c>
      <c r="F173" s="175">
        <v>34.0</v>
      </c>
      <c r="G173" s="175">
        <v>86.0</v>
      </c>
      <c r="H173" s="175">
        <v>235.0</v>
      </c>
      <c r="I173" s="175">
        <v>206.0</v>
      </c>
      <c r="J173" s="175">
        <v>26.0</v>
      </c>
      <c r="K173" s="175">
        <v>51.0</v>
      </c>
      <c r="L173" s="175">
        <v>8.0</v>
      </c>
      <c r="M173" s="175">
        <v>0.0</v>
      </c>
      <c r="N173" s="175">
        <v>13.0</v>
      </c>
      <c r="O173" s="175">
        <v>40.0</v>
      </c>
      <c r="P173" s="175">
        <v>0.0</v>
      </c>
      <c r="Q173" s="175">
        <v>0.0</v>
      </c>
      <c r="R173" s="175">
        <v>24.0</v>
      </c>
      <c r="S173" s="175">
        <v>64.0</v>
      </c>
      <c r="T173" s="175">
        <v>0.248</v>
      </c>
      <c r="U173" s="175">
        <v>0.328</v>
      </c>
      <c r="V173" s="175">
        <v>0.476</v>
      </c>
      <c r="W173" s="175">
        <v>0.803</v>
      </c>
      <c r="X173" s="175">
        <v>109.0</v>
      </c>
      <c r="Y173" s="175">
        <v>98.0</v>
      </c>
      <c r="Z173" s="175">
        <v>8.0</v>
      </c>
      <c r="AA173" s="175">
        <v>2.0</v>
      </c>
      <c r="AB173" s="175">
        <v>0.0</v>
      </c>
      <c r="AC173" s="175">
        <v>3.0</v>
      </c>
      <c r="AD173" s="175">
        <v>1.0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3"/>
    </row>
    <row r="174" ht="18.75" customHeight="1">
      <c r="A174" s="2"/>
      <c r="B174" s="2"/>
      <c r="C174" s="173">
        <v>12.0</v>
      </c>
      <c r="D174" s="174" t="s">
        <v>235</v>
      </c>
      <c r="E174" s="176" t="s">
        <v>247</v>
      </c>
      <c r="F174" s="175">
        <v>24.0</v>
      </c>
      <c r="G174" s="175">
        <v>70.0</v>
      </c>
      <c r="H174" s="175">
        <v>213.0</v>
      </c>
      <c r="I174" s="175">
        <v>190.0</v>
      </c>
      <c r="J174" s="175">
        <v>14.0</v>
      </c>
      <c r="K174" s="175">
        <v>32.0</v>
      </c>
      <c r="L174" s="175">
        <v>9.0</v>
      </c>
      <c r="M174" s="175">
        <v>0.0</v>
      </c>
      <c r="N174" s="175">
        <v>2.0</v>
      </c>
      <c r="O174" s="175">
        <v>15.0</v>
      </c>
      <c r="P174" s="175">
        <v>1.0</v>
      </c>
      <c r="Q174" s="175">
        <v>0.0</v>
      </c>
      <c r="R174" s="175">
        <v>18.0</v>
      </c>
      <c r="S174" s="175">
        <v>47.0</v>
      </c>
      <c r="T174" s="175">
        <v>0.168</v>
      </c>
      <c r="U174" s="175">
        <v>0.254</v>
      </c>
      <c r="V174" s="175">
        <v>0.247</v>
      </c>
      <c r="W174" s="175">
        <v>0.501</v>
      </c>
      <c r="X174" s="175">
        <v>34.0</v>
      </c>
      <c r="Y174" s="175">
        <v>47.0</v>
      </c>
      <c r="Z174" s="175">
        <v>3.0</v>
      </c>
      <c r="AA174" s="175">
        <v>4.0</v>
      </c>
      <c r="AB174" s="175">
        <v>0.0</v>
      </c>
      <c r="AC174" s="175">
        <v>1.0</v>
      </c>
      <c r="AD174" s="175">
        <v>4.0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3"/>
    </row>
    <row r="175" ht="18.75" customHeight="1">
      <c r="A175" s="2"/>
      <c r="B175" s="2"/>
      <c r="C175" s="173">
        <v>13.0</v>
      </c>
      <c r="D175" s="174" t="s">
        <v>9</v>
      </c>
      <c r="E175" s="176" t="s">
        <v>248</v>
      </c>
      <c r="F175" s="175">
        <v>33.0</v>
      </c>
      <c r="G175" s="175">
        <v>56.0</v>
      </c>
      <c r="H175" s="175">
        <v>205.0</v>
      </c>
      <c r="I175" s="175">
        <v>190.0</v>
      </c>
      <c r="J175" s="175">
        <v>17.0</v>
      </c>
      <c r="K175" s="175">
        <v>57.0</v>
      </c>
      <c r="L175" s="175">
        <v>9.0</v>
      </c>
      <c r="M175" s="175">
        <v>0.0</v>
      </c>
      <c r="N175" s="175">
        <v>6.0</v>
      </c>
      <c r="O175" s="175">
        <v>29.0</v>
      </c>
      <c r="P175" s="175">
        <v>1.0</v>
      </c>
      <c r="Q175" s="175">
        <v>0.0</v>
      </c>
      <c r="R175" s="175">
        <v>13.0</v>
      </c>
      <c r="S175" s="175">
        <v>17.0</v>
      </c>
      <c r="T175" s="175">
        <v>0.3</v>
      </c>
      <c r="U175" s="175">
        <v>0.341</v>
      </c>
      <c r="V175" s="175">
        <v>0.442</v>
      </c>
      <c r="W175" s="175">
        <v>0.784</v>
      </c>
      <c r="X175" s="175">
        <v>105.0</v>
      </c>
      <c r="Y175" s="175">
        <v>84.0</v>
      </c>
      <c r="Z175" s="175">
        <v>4.0</v>
      </c>
      <c r="AA175" s="175">
        <v>0.0</v>
      </c>
      <c r="AB175" s="175">
        <v>0.0</v>
      </c>
      <c r="AC175" s="175">
        <v>2.0</v>
      </c>
      <c r="AD175" s="175">
        <v>2.0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3"/>
    </row>
    <row r="176" ht="18.75" customHeight="1">
      <c r="A176" s="2"/>
      <c r="B176" s="2"/>
      <c r="C176" s="173">
        <v>14.0</v>
      </c>
      <c r="D176" s="174" t="s">
        <v>9</v>
      </c>
      <c r="E176" s="176" t="s">
        <v>249</v>
      </c>
      <c r="F176" s="175">
        <v>34.0</v>
      </c>
      <c r="G176" s="175">
        <v>40.0</v>
      </c>
      <c r="H176" s="175">
        <v>160.0</v>
      </c>
      <c r="I176" s="175">
        <v>152.0</v>
      </c>
      <c r="J176" s="175">
        <v>17.0</v>
      </c>
      <c r="K176" s="175">
        <v>46.0</v>
      </c>
      <c r="L176" s="175">
        <v>14.0</v>
      </c>
      <c r="M176" s="175">
        <v>0.0</v>
      </c>
      <c r="N176" s="175">
        <v>4.0</v>
      </c>
      <c r="O176" s="175">
        <v>12.0</v>
      </c>
      <c r="P176" s="175">
        <v>1.0</v>
      </c>
      <c r="Q176" s="175">
        <v>1.0</v>
      </c>
      <c r="R176" s="175">
        <v>5.0</v>
      </c>
      <c r="S176" s="175">
        <v>29.0</v>
      </c>
      <c r="T176" s="175">
        <v>0.303</v>
      </c>
      <c r="U176" s="175">
        <v>0.331</v>
      </c>
      <c r="V176" s="175">
        <v>0.474</v>
      </c>
      <c r="W176" s="175">
        <v>0.805</v>
      </c>
      <c r="X176" s="175">
        <v>110.0</v>
      </c>
      <c r="Y176" s="175">
        <v>72.0</v>
      </c>
      <c r="Z176" s="175">
        <v>6.0</v>
      </c>
      <c r="AA176" s="175">
        <v>2.0</v>
      </c>
      <c r="AB176" s="175">
        <v>0.0</v>
      </c>
      <c r="AC176" s="175">
        <v>1.0</v>
      </c>
      <c r="AD176" s="175">
        <v>1.0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3"/>
    </row>
    <row r="177" ht="18.75" customHeight="1">
      <c r="A177" s="2"/>
      <c r="B177" s="2"/>
      <c r="C177" s="173">
        <v>15.0</v>
      </c>
      <c r="D177" s="174" t="s">
        <v>235</v>
      </c>
      <c r="E177" s="176" t="s">
        <v>250</v>
      </c>
      <c r="F177" s="175">
        <v>27.0</v>
      </c>
      <c r="G177" s="175">
        <v>52.0</v>
      </c>
      <c r="H177" s="175">
        <v>143.0</v>
      </c>
      <c r="I177" s="175">
        <v>125.0</v>
      </c>
      <c r="J177" s="175">
        <v>16.0</v>
      </c>
      <c r="K177" s="175">
        <v>29.0</v>
      </c>
      <c r="L177" s="175">
        <v>5.0</v>
      </c>
      <c r="M177" s="175">
        <v>0.0</v>
      </c>
      <c r="N177" s="175">
        <v>2.0</v>
      </c>
      <c r="O177" s="175">
        <v>13.0</v>
      </c>
      <c r="P177" s="175">
        <v>0.0</v>
      </c>
      <c r="Q177" s="175">
        <v>0.0</v>
      </c>
      <c r="R177" s="175">
        <v>16.0</v>
      </c>
      <c r="S177" s="175">
        <v>28.0</v>
      </c>
      <c r="T177" s="175">
        <v>0.232</v>
      </c>
      <c r="U177" s="175">
        <v>0.322</v>
      </c>
      <c r="V177" s="175">
        <v>0.32</v>
      </c>
      <c r="W177" s="175">
        <v>0.642</v>
      </c>
      <c r="X177" s="175">
        <v>71.0</v>
      </c>
      <c r="Y177" s="175">
        <v>40.0</v>
      </c>
      <c r="Z177" s="175">
        <v>2.0</v>
      </c>
      <c r="AA177" s="175">
        <v>1.0</v>
      </c>
      <c r="AB177" s="175">
        <v>0.0</v>
      </c>
      <c r="AC177" s="175">
        <v>1.0</v>
      </c>
      <c r="AD177" s="175">
        <v>0.0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3"/>
    </row>
    <row r="178" ht="18.75" customHeight="1">
      <c r="A178" s="2"/>
      <c r="B178" s="2"/>
      <c r="C178" s="173">
        <v>16.0</v>
      </c>
      <c r="D178" s="174" t="s">
        <v>251</v>
      </c>
      <c r="E178" s="176" t="s">
        <v>252</v>
      </c>
      <c r="F178" s="175">
        <v>24.0</v>
      </c>
      <c r="G178" s="175">
        <v>57.0</v>
      </c>
      <c r="H178" s="175">
        <v>86.0</v>
      </c>
      <c r="I178" s="175">
        <v>75.0</v>
      </c>
      <c r="J178" s="175">
        <v>9.0</v>
      </c>
      <c r="K178" s="175">
        <v>19.0</v>
      </c>
      <c r="L178" s="175">
        <v>2.0</v>
      </c>
      <c r="M178" s="175">
        <v>0.0</v>
      </c>
      <c r="N178" s="175">
        <v>1.0</v>
      </c>
      <c r="O178" s="175">
        <v>13.0</v>
      </c>
      <c r="P178" s="175">
        <v>1.0</v>
      </c>
      <c r="Q178" s="175">
        <v>1.0</v>
      </c>
      <c r="R178" s="175">
        <v>6.0</v>
      </c>
      <c r="S178" s="175">
        <v>23.0</v>
      </c>
      <c r="T178" s="175">
        <v>0.253</v>
      </c>
      <c r="U178" s="175">
        <v>0.306</v>
      </c>
      <c r="V178" s="175">
        <v>0.32</v>
      </c>
      <c r="W178" s="175">
        <v>0.626</v>
      </c>
      <c r="X178" s="175">
        <v>66.0</v>
      </c>
      <c r="Y178" s="175">
        <v>24.0</v>
      </c>
      <c r="Z178" s="175">
        <v>0.0</v>
      </c>
      <c r="AA178" s="175">
        <v>1.0</v>
      </c>
      <c r="AB178" s="175">
        <v>1.0</v>
      </c>
      <c r="AC178" s="175">
        <v>3.0</v>
      </c>
      <c r="AD178" s="175">
        <v>0.0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3"/>
    </row>
    <row r="179" ht="18.75" customHeight="1">
      <c r="A179" s="2"/>
      <c r="B179" s="2"/>
      <c r="C179" s="173">
        <v>17.0</v>
      </c>
      <c r="D179" s="174" t="s">
        <v>251</v>
      </c>
      <c r="E179" s="176" t="s">
        <v>253</v>
      </c>
      <c r="F179" s="175">
        <v>27.0</v>
      </c>
      <c r="G179" s="175">
        <v>48.0</v>
      </c>
      <c r="H179" s="175">
        <v>79.0</v>
      </c>
      <c r="I179" s="175">
        <v>65.0</v>
      </c>
      <c r="J179" s="175">
        <v>9.0</v>
      </c>
      <c r="K179" s="175">
        <v>13.0</v>
      </c>
      <c r="L179" s="175">
        <v>1.0</v>
      </c>
      <c r="M179" s="175">
        <v>0.0</v>
      </c>
      <c r="N179" s="175">
        <v>3.0</v>
      </c>
      <c r="O179" s="175">
        <v>12.0</v>
      </c>
      <c r="P179" s="175">
        <v>3.0</v>
      </c>
      <c r="Q179" s="175">
        <v>1.0</v>
      </c>
      <c r="R179" s="175">
        <v>10.0</v>
      </c>
      <c r="S179" s="175">
        <v>26.0</v>
      </c>
      <c r="T179" s="175">
        <v>0.2</v>
      </c>
      <c r="U179" s="175">
        <v>0.321</v>
      </c>
      <c r="V179" s="175">
        <v>0.354</v>
      </c>
      <c r="W179" s="175">
        <v>0.674</v>
      </c>
      <c r="X179" s="175">
        <v>78.0</v>
      </c>
      <c r="Y179" s="175">
        <v>23.0</v>
      </c>
      <c r="Z179" s="175">
        <v>0.0</v>
      </c>
      <c r="AA179" s="175">
        <v>2.0</v>
      </c>
      <c r="AB179" s="175">
        <v>1.0</v>
      </c>
      <c r="AC179" s="175">
        <v>1.0</v>
      </c>
      <c r="AD179" s="175">
        <v>0.0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3"/>
    </row>
    <row r="180" ht="18.75" customHeight="1">
      <c r="A180" s="2"/>
      <c r="B180" s="2"/>
      <c r="C180" s="173">
        <v>18.0</v>
      </c>
      <c r="D180" s="174" t="s">
        <v>251</v>
      </c>
      <c r="E180" s="176" t="s">
        <v>254</v>
      </c>
      <c r="F180" s="175">
        <v>21.0</v>
      </c>
      <c r="G180" s="175">
        <v>21.0</v>
      </c>
      <c r="H180" s="175">
        <v>66.0</v>
      </c>
      <c r="I180" s="175">
        <v>59.0</v>
      </c>
      <c r="J180" s="175">
        <v>8.0</v>
      </c>
      <c r="K180" s="175">
        <v>17.0</v>
      </c>
      <c r="L180" s="175">
        <v>3.0</v>
      </c>
      <c r="M180" s="175">
        <v>1.0</v>
      </c>
      <c r="N180" s="175">
        <v>3.0</v>
      </c>
      <c r="O180" s="175">
        <v>10.0</v>
      </c>
      <c r="P180" s="175">
        <v>3.0</v>
      </c>
      <c r="Q180" s="175">
        <v>2.0</v>
      </c>
      <c r="R180" s="175">
        <v>4.0</v>
      </c>
      <c r="S180" s="175">
        <v>12.0</v>
      </c>
      <c r="T180" s="175">
        <v>0.288</v>
      </c>
      <c r="U180" s="175">
        <v>0.348</v>
      </c>
      <c r="V180" s="175">
        <v>0.525</v>
      </c>
      <c r="W180" s="175">
        <v>0.874</v>
      </c>
      <c r="X180" s="175">
        <v>127.0</v>
      </c>
      <c r="Y180" s="175">
        <v>31.0</v>
      </c>
      <c r="Z180" s="175">
        <v>2.0</v>
      </c>
      <c r="AA180" s="175">
        <v>2.0</v>
      </c>
      <c r="AB180" s="175">
        <v>0.0</v>
      </c>
      <c r="AC180" s="175">
        <v>1.0</v>
      </c>
      <c r="AD180" s="175">
        <v>0.0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3"/>
    </row>
    <row r="181" ht="18.75" customHeight="1">
      <c r="A181" s="2"/>
      <c r="B181" s="2"/>
      <c r="C181" s="173">
        <v>19.0</v>
      </c>
      <c r="D181" s="174" t="s">
        <v>251</v>
      </c>
      <c r="E181" s="176" t="s">
        <v>255</v>
      </c>
      <c r="F181" s="175">
        <v>29.0</v>
      </c>
      <c r="G181" s="175">
        <v>27.0</v>
      </c>
      <c r="H181" s="175">
        <v>60.0</v>
      </c>
      <c r="I181" s="175">
        <v>54.0</v>
      </c>
      <c r="J181" s="175">
        <v>4.0</v>
      </c>
      <c r="K181" s="175">
        <v>9.0</v>
      </c>
      <c r="L181" s="175">
        <v>2.0</v>
      </c>
      <c r="M181" s="175">
        <v>0.0</v>
      </c>
      <c r="N181" s="175">
        <v>0.0</v>
      </c>
      <c r="O181" s="175">
        <v>4.0</v>
      </c>
      <c r="P181" s="175">
        <v>1.0</v>
      </c>
      <c r="Q181" s="175">
        <v>1.0</v>
      </c>
      <c r="R181" s="175">
        <v>2.0</v>
      </c>
      <c r="S181" s="175">
        <v>20.0</v>
      </c>
      <c r="T181" s="175">
        <v>0.167</v>
      </c>
      <c r="U181" s="175">
        <v>0.217</v>
      </c>
      <c r="V181" s="175">
        <v>0.204</v>
      </c>
      <c r="W181" s="175">
        <v>0.42</v>
      </c>
      <c r="X181" s="175">
        <v>12.0</v>
      </c>
      <c r="Y181" s="175">
        <v>11.0</v>
      </c>
      <c r="Z181" s="175">
        <v>2.0</v>
      </c>
      <c r="AA181" s="175">
        <v>2.0</v>
      </c>
      <c r="AB181" s="175">
        <v>0.0</v>
      </c>
      <c r="AC181" s="175">
        <v>2.0</v>
      </c>
      <c r="AD181" s="175">
        <v>0.0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3"/>
    </row>
    <row r="182" ht="18.75" customHeight="1">
      <c r="A182" s="2"/>
      <c r="B182" s="2"/>
      <c r="C182" s="173">
        <v>20.0</v>
      </c>
      <c r="D182" s="174" t="s">
        <v>256</v>
      </c>
      <c r="E182" s="176" t="s">
        <v>257</v>
      </c>
      <c r="F182" s="175">
        <v>27.0</v>
      </c>
      <c r="G182" s="175">
        <v>28.0</v>
      </c>
      <c r="H182" s="175">
        <v>59.0</v>
      </c>
      <c r="I182" s="175">
        <v>58.0</v>
      </c>
      <c r="J182" s="175">
        <v>8.0</v>
      </c>
      <c r="K182" s="175">
        <v>16.0</v>
      </c>
      <c r="L182" s="175">
        <v>2.0</v>
      </c>
      <c r="M182" s="175">
        <v>1.0</v>
      </c>
      <c r="N182" s="175">
        <v>0.0</v>
      </c>
      <c r="O182" s="175">
        <v>3.0</v>
      </c>
      <c r="P182" s="175">
        <v>0.0</v>
      </c>
      <c r="Q182" s="175">
        <v>0.0</v>
      </c>
      <c r="R182" s="175">
        <v>1.0</v>
      </c>
      <c r="S182" s="175">
        <v>8.0</v>
      </c>
      <c r="T182" s="175">
        <v>0.276</v>
      </c>
      <c r="U182" s="175">
        <v>0.288</v>
      </c>
      <c r="V182" s="175">
        <v>0.345</v>
      </c>
      <c r="W182" s="175">
        <v>0.633</v>
      </c>
      <c r="X182" s="175">
        <v>67.0</v>
      </c>
      <c r="Y182" s="175">
        <v>20.0</v>
      </c>
      <c r="Z182" s="175">
        <v>0.0</v>
      </c>
      <c r="AA182" s="175">
        <v>0.0</v>
      </c>
      <c r="AB182" s="175">
        <v>0.0</v>
      </c>
      <c r="AC182" s="175">
        <v>0.0</v>
      </c>
      <c r="AD182" s="175">
        <v>0.0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3"/>
    </row>
    <row r="183" ht="18.75" customHeight="1">
      <c r="A183" s="2"/>
      <c r="B183" s="2"/>
      <c r="C183" s="173">
        <v>21.0</v>
      </c>
      <c r="D183" s="174" t="s">
        <v>10</v>
      </c>
      <c r="E183" s="176" t="s">
        <v>258</v>
      </c>
      <c r="F183" s="175">
        <v>27.0</v>
      </c>
      <c r="G183" s="175">
        <v>12.0</v>
      </c>
      <c r="H183" s="175">
        <v>14.0</v>
      </c>
      <c r="I183" s="175">
        <v>13.0</v>
      </c>
      <c r="J183" s="175">
        <v>1.0</v>
      </c>
      <c r="K183" s="175">
        <v>2.0</v>
      </c>
      <c r="L183" s="175">
        <v>0.0</v>
      </c>
      <c r="M183" s="175">
        <v>0.0</v>
      </c>
      <c r="N183" s="175">
        <v>0.0</v>
      </c>
      <c r="O183" s="175">
        <v>1.0</v>
      </c>
      <c r="P183" s="175">
        <v>0.0</v>
      </c>
      <c r="Q183" s="175">
        <v>0.0</v>
      </c>
      <c r="R183" s="175">
        <v>1.0</v>
      </c>
      <c r="S183" s="175">
        <v>4.0</v>
      </c>
      <c r="T183" s="175">
        <v>0.154</v>
      </c>
      <c r="U183" s="175">
        <v>0.214</v>
      </c>
      <c r="V183" s="175">
        <v>0.154</v>
      </c>
      <c r="W183" s="175">
        <v>0.368</v>
      </c>
      <c r="X183" s="175">
        <v>0.0</v>
      </c>
      <c r="Y183" s="175">
        <v>2.0</v>
      </c>
      <c r="Z183" s="175">
        <v>0.0</v>
      </c>
      <c r="AA183" s="175">
        <v>0.0</v>
      </c>
      <c r="AB183" s="175">
        <v>0.0</v>
      </c>
      <c r="AC183" s="175">
        <v>0.0</v>
      </c>
      <c r="AD183" s="175">
        <v>0.0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3"/>
    </row>
    <row r="184" ht="18.75" customHeight="1">
      <c r="A184" s="2"/>
      <c r="B184" s="2"/>
      <c r="C184" s="173">
        <v>22.0</v>
      </c>
      <c r="D184" s="174" t="s">
        <v>235</v>
      </c>
      <c r="E184" s="176" t="s">
        <v>259</v>
      </c>
      <c r="F184" s="175">
        <v>34.0</v>
      </c>
      <c r="G184" s="175">
        <v>4.0</v>
      </c>
      <c r="H184" s="175">
        <v>13.0</v>
      </c>
      <c r="I184" s="175">
        <v>11.0</v>
      </c>
      <c r="J184" s="175">
        <v>0.0</v>
      </c>
      <c r="K184" s="175">
        <v>0.0</v>
      </c>
      <c r="L184" s="175">
        <v>0.0</v>
      </c>
      <c r="M184" s="175">
        <v>0.0</v>
      </c>
      <c r="N184" s="175">
        <v>0.0</v>
      </c>
      <c r="O184" s="175">
        <v>0.0</v>
      </c>
      <c r="P184" s="175">
        <v>0.0</v>
      </c>
      <c r="Q184" s="175">
        <v>0.0</v>
      </c>
      <c r="R184" s="175">
        <v>2.0</v>
      </c>
      <c r="S184" s="175">
        <v>3.0</v>
      </c>
      <c r="T184" s="175">
        <v>0.0</v>
      </c>
      <c r="U184" s="175">
        <v>0.154</v>
      </c>
      <c r="V184" s="175">
        <v>0.0</v>
      </c>
      <c r="W184" s="175">
        <v>0.154</v>
      </c>
      <c r="X184" s="175">
        <v>-54.0</v>
      </c>
      <c r="Y184" s="175">
        <v>0.0</v>
      </c>
      <c r="Z184" s="175">
        <v>0.0</v>
      </c>
      <c r="AA184" s="175">
        <v>0.0</v>
      </c>
      <c r="AB184" s="175">
        <v>0.0</v>
      </c>
      <c r="AC184" s="175">
        <v>0.0</v>
      </c>
      <c r="AD184" s="175">
        <v>1.0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3"/>
    </row>
    <row r="185" ht="18.75" customHeight="1">
      <c r="A185" s="2"/>
      <c r="B185" s="2"/>
      <c r="C185" s="173">
        <v>23.0</v>
      </c>
      <c r="D185" s="174" t="s">
        <v>251</v>
      </c>
      <c r="E185" s="176" t="s">
        <v>260</v>
      </c>
      <c r="F185" s="175">
        <v>25.0</v>
      </c>
      <c r="G185" s="175">
        <v>9.0</v>
      </c>
      <c r="H185" s="175">
        <v>6.0</v>
      </c>
      <c r="I185" s="175">
        <v>6.0</v>
      </c>
      <c r="J185" s="175">
        <v>1.0</v>
      </c>
      <c r="K185" s="175">
        <v>0.0</v>
      </c>
      <c r="L185" s="175">
        <v>0.0</v>
      </c>
      <c r="M185" s="175">
        <v>0.0</v>
      </c>
      <c r="N185" s="175">
        <v>0.0</v>
      </c>
      <c r="O185" s="175">
        <v>0.0</v>
      </c>
      <c r="P185" s="175">
        <v>0.0</v>
      </c>
      <c r="Q185" s="175">
        <v>0.0</v>
      </c>
      <c r="R185" s="175">
        <v>0.0</v>
      </c>
      <c r="S185" s="175">
        <v>1.0</v>
      </c>
      <c r="T185" s="175">
        <v>0.0</v>
      </c>
      <c r="U185" s="175">
        <v>0.0</v>
      </c>
      <c r="V185" s="175">
        <v>0.0</v>
      </c>
      <c r="W185" s="175">
        <v>0.0</v>
      </c>
      <c r="X185" s="175">
        <v>-100.0</v>
      </c>
      <c r="Y185" s="175">
        <v>0.0</v>
      </c>
      <c r="Z185" s="175">
        <v>1.0</v>
      </c>
      <c r="AA185" s="175">
        <v>0.0</v>
      </c>
      <c r="AB185" s="175">
        <v>0.0</v>
      </c>
      <c r="AC185" s="175">
        <v>0.0</v>
      </c>
      <c r="AD185" s="175">
        <v>0.0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3"/>
    </row>
    <row r="186" ht="18.75" customHeight="1">
      <c r="A186" s="2"/>
      <c r="B186" s="2"/>
      <c r="C186" s="173">
        <v>24.0</v>
      </c>
      <c r="D186" s="174" t="s">
        <v>261</v>
      </c>
      <c r="E186" s="176" t="s">
        <v>262</v>
      </c>
      <c r="F186" s="175">
        <v>33.0</v>
      </c>
      <c r="G186" s="175">
        <v>32.0</v>
      </c>
      <c r="H186" s="175">
        <v>78.0</v>
      </c>
      <c r="I186" s="175">
        <v>70.0</v>
      </c>
      <c r="J186" s="175">
        <v>8.0</v>
      </c>
      <c r="K186" s="175">
        <v>17.0</v>
      </c>
      <c r="L186" s="175">
        <v>2.0</v>
      </c>
      <c r="M186" s="175">
        <v>0.0</v>
      </c>
      <c r="N186" s="175">
        <v>0.0</v>
      </c>
      <c r="O186" s="175">
        <v>6.0</v>
      </c>
      <c r="P186" s="175">
        <v>1.0</v>
      </c>
      <c r="Q186" s="175">
        <v>0.0</v>
      </c>
      <c r="R186" s="175">
        <v>1.0</v>
      </c>
      <c r="S186" s="175">
        <v>14.0</v>
      </c>
      <c r="T186" s="175">
        <v>0.243</v>
      </c>
      <c r="U186" s="175">
        <v>0.274</v>
      </c>
      <c r="V186" s="175">
        <v>0.271</v>
      </c>
      <c r="W186" s="175">
        <v>0.545</v>
      </c>
      <c r="X186" s="175">
        <v>45.0</v>
      </c>
      <c r="Y186" s="175">
        <v>19.0</v>
      </c>
      <c r="Z186" s="175">
        <v>1.0</v>
      </c>
      <c r="AA186" s="175">
        <v>2.0</v>
      </c>
      <c r="AB186" s="175">
        <v>5.0</v>
      </c>
      <c r="AC186" s="175">
        <v>0.0</v>
      </c>
      <c r="AD186" s="175">
        <v>0.0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3"/>
    </row>
    <row r="187" ht="18.75" customHeight="1">
      <c r="A187" s="2"/>
      <c r="B187" s="2"/>
      <c r="C187" s="173">
        <v>25.0</v>
      </c>
      <c r="D187" s="174" t="s">
        <v>261</v>
      </c>
      <c r="E187" s="176" t="s">
        <v>263</v>
      </c>
      <c r="F187" s="175">
        <v>31.0</v>
      </c>
      <c r="G187" s="175">
        <v>29.0</v>
      </c>
      <c r="H187" s="175">
        <v>65.0</v>
      </c>
      <c r="I187" s="175">
        <v>58.0</v>
      </c>
      <c r="J187" s="175">
        <v>6.0</v>
      </c>
      <c r="K187" s="175">
        <v>11.0</v>
      </c>
      <c r="L187" s="175">
        <v>2.0</v>
      </c>
      <c r="M187" s="175">
        <v>1.0</v>
      </c>
      <c r="N187" s="175">
        <v>0.0</v>
      </c>
      <c r="O187" s="175">
        <v>8.0</v>
      </c>
      <c r="P187" s="175">
        <v>0.0</v>
      </c>
      <c r="Q187" s="175">
        <v>0.0</v>
      </c>
      <c r="R187" s="175">
        <v>1.0</v>
      </c>
      <c r="S187" s="175">
        <v>19.0</v>
      </c>
      <c r="T187" s="175">
        <v>0.19</v>
      </c>
      <c r="U187" s="175">
        <v>0.217</v>
      </c>
      <c r="V187" s="175">
        <v>0.259</v>
      </c>
      <c r="W187" s="175">
        <v>0.475</v>
      </c>
      <c r="X187" s="175">
        <v>25.0</v>
      </c>
      <c r="Y187" s="175">
        <v>15.0</v>
      </c>
      <c r="Z187" s="175">
        <v>1.0</v>
      </c>
      <c r="AA187" s="175">
        <v>1.0</v>
      </c>
      <c r="AB187" s="175">
        <v>5.0</v>
      </c>
      <c r="AC187" s="175">
        <v>0.0</v>
      </c>
      <c r="AD187" s="175">
        <v>0.0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3"/>
    </row>
    <row r="188" ht="18.75" customHeight="1">
      <c r="A188" s="2"/>
      <c r="B188" s="2"/>
      <c r="C188" s="173">
        <v>26.0</v>
      </c>
      <c r="D188" s="174" t="s">
        <v>261</v>
      </c>
      <c r="E188" s="176" t="s">
        <v>264</v>
      </c>
      <c r="F188" s="175">
        <v>29.0</v>
      </c>
      <c r="G188" s="175">
        <v>22.0</v>
      </c>
      <c r="H188" s="175">
        <v>51.0</v>
      </c>
      <c r="I188" s="175">
        <v>41.0</v>
      </c>
      <c r="J188" s="175">
        <v>0.0</v>
      </c>
      <c r="K188" s="175">
        <v>5.0</v>
      </c>
      <c r="L188" s="175">
        <v>0.0</v>
      </c>
      <c r="M188" s="175">
        <v>0.0</v>
      </c>
      <c r="N188" s="175">
        <v>0.0</v>
      </c>
      <c r="O188" s="175">
        <v>1.0</v>
      </c>
      <c r="P188" s="175">
        <v>0.0</v>
      </c>
      <c r="Q188" s="175">
        <v>0.0</v>
      </c>
      <c r="R188" s="175">
        <v>2.0</v>
      </c>
      <c r="S188" s="175">
        <v>12.0</v>
      </c>
      <c r="T188" s="175">
        <v>0.122</v>
      </c>
      <c r="U188" s="175">
        <v>0.163</v>
      </c>
      <c r="V188" s="175">
        <v>0.122</v>
      </c>
      <c r="W188" s="175">
        <v>0.285</v>
      </c>
      <c r="X188" s="175">
        <v>-23.0</v>
      </c>
      <c r="Y188" s="175">
        <v>5.0</v>
      </c>
      <c r="Z188" s="175">
        <v>3.0</v>
      </c>
      <c r="AA188" s="175">
        <v>0.0</v>
      </c>
      <c r="AB188" s="175">
        <v>8.0</v>
      </c>
      <c r="AC188" s="175">
        <v>0.0</v>
      </c>
      <c r="AD188" s="175">
        <v>0.0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3"/>
    </row>
    <row r="189" ht="18.75" customHeight="1">
      <c r="A189" s="2"/>
      <c r="B189" s="2"/>
      <c r="C189" s="173">
        <v>27.0</v>
      </c>
      <c r="D189" s="174" t="s">
        <v>261</v>
      </c>
      <c r="E189" s="176" t="s">
        <v>265</v>
      </c>
      <c r="F189" s="175">
        <v>32.0</v>
      </c>
      <c r="G189" s="175">
        <v>24.0</v>
      </c>
      <c r="H189" s="175">
        <v>47.0</v>
      </c>
      <c r="I189" s="175">
        <v>44.0</v>
      </c>
      <c r="J189" s="175">
        <v>1.0</v>
      </c>
      <c r="K189" s="175">
        <v>3.0</v>
      </c>
      <c r="L189" s="175">
        <v>1.0</v>
      </c>
      <c r="M189" s="175">
        <v>0.0</v>
      </c>
      <c r="N189" s="175">
        <v>0.0</v>
      </c>
      <c r="O189" s="175">
        <v>0.0</v>
      </c>
      <c r="P189" s="175">
        <v>0.0</v>
      </c>
      <c r="Q189" s="175">
        <v>0.0</v>
      </c>
      <c r="R189" s="175">
        <v>0.0</v>
      </c>
      <c r="S189" s="175">
        <v>27.0</v>
      </c>
      <c r="T189" s="175">
        <v>0.068</v>
      </c>
      <c r="U189" s="175">
        <v>0.068</v>
      </c>
      <c r="V189" s="175">
        <v>0.091</v>
      </c>
      <c r="W189" s="175">
        <v>0.159</v>
      </c>
      <c r="X189" s="175">
        <v>-58.0</v>
      </c>
      <c r="Y189" s="175">
        <v>4.0</v>
      </c>
      <c r="Z189" s="175">
        <v>0.0</v>
      </c>
      <c r="AA189" s="175">
        <v>0.0</v>
      </c>
      <c r="AB189" s="175">
        <v>3.0</v>
      </c>
      <c r="AC189" s="175">
        <v>0.0</v>
      </c>
      <c r="AD189" s="175">
        <v>0.0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3"/>
    </row>
    <row r="190" ht="18.75" customHeight="1">
      <c r="A190" s="2"/>
      <c r="B190" s="2"/>
      <c r="C190" s="173">
        <v>28.0</v>
      </c>
      <c r="D190" s="174" t="s">
        <v>261</v>
      </c>
      <c r="E190" s="176" t="s">
        <v>266</v>
      </c>
      <c r="F190" s="175">
        <v>31.0</v>
      </c>
      <c r="G190" s="175">
        <v>18.0</v>
      </c>
      <c r="H190" s="175">
        <v>35.0</v>
      </c>
      <c r="I190" s="175">
        <v>32.0</v>
      </c>
      <c r="J190" s="175">
        <v>0.0</v>
      </c>
      <c r="K190" s="175">
        <v>2.0</v>
      </c>
      <c r="L190" s="175">
        <v>1.0</v>
      </c>
      <c r="M190" s="175">
        <v>0.0</v>
      </c>
      <c r="N190" s="175">
        <v>0.0</v>
      </c>
      <c r="O190" s="175">
        <v>1.0</v>
      </c>
      <c r="P190" s="175">
        <v>0.0</v>
      </c>
      <c r="Q190" s="175">
        <v>0.0</v>
      </c>
      <c r="R190" s="175">
        <v>0.0</v>
      </c>
      <c r="S190" s="175">
        <v>13.0</v>
      </c>
      <c r="T190" s="175">
        <v>0.063</v>
      </c>
      <c r="U190" s="175">
        <v>0.063</v>
      </c>
      <c r="V190" s="175">
        <v>0.094</v>
      </c>
      <c r="W190" s="175">
        <v>0.156</v>
      </c>
      <c r="X190" s="175">
        <v>-59.0</v>
      </c>
      <c r="Y190" s="175">
        <v>3.0</v>
      </c>
      <c r="Z190" s="175">
        <v>0.0</v>
      </c>
      <c r="AA190" s="175">
        <v>0.0</v>
      </c>
      <c r="AB190" s="175">
        <v>3.0</v>
      </c>
      <c r="AC190" s="175">
        <v>0.0</v>
      </c>
      <c r="AD190" s="175">
        <v>0.0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3"/>
    </row>
    <row r="191" ht="18.75" customHeight="1">
      <c r="A191" s="2"/>
      <c r="B191" s="2"/>
      <c r="C191" s="173">
        <v>29.0</v>
      </c>
      <c r="D191" s="174" t="s">
        <v>261</v>
      </c>
      <c r="E191" s="176" t="s">
        <v>267</v>
      </c>
      <c r="F191" s="175">
        <v>24.0</v>
      </c>
      <c r="G191" s="175">
        <v>14.0</v>
      </c>
      <c r="H191" s="175">
        <v>18.0</v>
      </c>
      <c r="I191" s="175">
        <v>16.0</v>
      </c>
      <c r="J191" s="175">
        <v>2.0</v>
      </c>
      <c r="K191" s="175">
        <v>3.0</v>
      </c>
      <c r="L191" s="175">
        <v>1.0</v>
      </c>
      <c r="M191" s="175">
        <v>0.0</v>
      </c>
      <c r="N191" s="175">
        <v>0.0</v>
      </c>
      <c r="O191" s="175">
        <v>1.0</v>
      </c>
      <c r="P191" s="175">
        <v>0.0</v>
      </c>
      <c r="Q191" s="175">
        <v>0.0</v>
      </c>
      <c r="R191" s="175">
        <v>0.0</v>
      </c>
      <c r="S191" s="175">
        <v>8.0</v>
      </c>
      <c r="T191" s="175">
        <v>0.188</v>
      </c>
      <c r="U191" s="175">
        <v>0.188</v>
      </c>
      <c r="V191" s="175">
        <v>0.25</v>
      </c>
      <c r="W191" s="175">
        <v>0.438</v>
      </c>
      <c r="X191" s="175">
        <v>14.0</v>
      </c>
      <c r="Y191" s="175">
        <v>4.0</v>
      </c>
      <c r="Z191" s="175">
        <v>0.0</v>
      </c>
      <c r="AA191" s="175">
        <v>0.0</v>
      </c>
      <c r="AB191" s="175">
        <v>2.0</v>
      </c>
      <c r="AC191" s="175">
        <v>0.0</v>
      </c>
      <c r="AD191" s="175">
        <v>0.0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3"/>
    </row>
    <row r="192" ht="18.75" customHeight="1">
      <c r="A192" s="2"/>
      <c r="B192" s="2"/>
      <c r="C192" s="173">
        <v>30.0</v>
      </c>
      <c r="D192" s="174" t="s">
        <v>261</v>
      </c>
      <c r="E192" s="176" t="s">
        <v>268</v>
      </c>
      <c r="F192" s="175">
        <v>25.0</v>
      </c>
      <c r="G192" s="175">
        <v>10.0</v>
      </c>
      <c r="H192" s="175">
        <v>17.0</v>
      </c>
      <c r="I192" s="175">
        <v>16.0</v>
      </c>
      <c r="J192" s="175">
        <v>1.0</v>
      </c>
      <c r="K192" s="175">
        <v>1.0</v>
      </c>
      <c r="L192" s="175">
        <v>0.0</v>
      </c>
      <c r="M192" s="175">
        <v>0.0</v>
      </c>
      <c r="N192" s="175">
        <v>0.0</v>
      </c>
      <c r="O192" s="175">
        <v>0.0</v>
      </c>
      <c r="P192" s="175">
        <v>0.0</v>
      </c>
      <c r="Q192" s="175">
        <v>0.0</v>
      </c>
      <c r="R192" s="175">
        <v>1.0</v>
      </c>
      <c r="S192" s="175">
        <v>5.0</v>
      </c>
      <c r="T192" s="175">
        <v>0.063</v>
      </c>
      <c r="U192" s="175">
        <v>0.118</v>
      </c>
      <c r="V192" s="175">
        <v>0.063</v>
      </c>
      <c r="W192" s="175">
        <v>0.18</v>
      </c>
      <c r="X192" s="175">
        <v>-50.0</v>
      </c>
      <c r="Y192" s="175">
        <v>1.0</v>
      </c>
      <c r="Z192" s="175">
        <v>1.0</v>
      </c>
      <c r="AA192" s="175">
        <v>0.0</v>
      </c>
      <c r="AB192" s="175">
        <v>0.0</v>
      </c>
      <c r="AC192" s="175">
        <v>0.0</v>
      </c>
      <c r="AD192" s="175">
        <v>0.0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3"/>
    </row>
    <row r="193" ht="18.75" customHeight="1">
      <c r="A193" s="2"/>
      <c r="B193" s="2"/>
      <c r="C193" s="173">
        <v>31.0</v>
      </c>
      <c r="D193" s="174" t="s">
        <v>261</v>
      </c>
      <c r="E193" s="176" t="s">
        <v>269</v>
      </c>
      <c r="F193" s="175">
        <v>31.0</v>
      </c>
      <c r="G193" s="175">
        <v>5.0</v>
      </c>
      <c r="H193" s="175">
        <v>9.0</v>
      </c>
      <c r="I193" s="175">
        <v>7.0</v>
      </c>
      <c r="J193" s="175">
        <v>0.0</v>
      </c>
      <c r="K193" s="175">
        <v>0.0</v>
      </c>
      <c r="L193" s="175">
        <v>0.0</v>
      </c>
      <c r="M193" s="175">
        <v>0.0</v>
      </c>
      <c r="N193" s="175">
        <v>0.0</v>
      </c>
      <c r="O193" s="175">
        <v>0.0</v>
      </c>
      <c r="P193" s="175">
        <v>0.0</v>
      </c>
      <c r="Q193" s="175">
        <v>0.0</v>
      </c>
      <c r="R193" s="175">
        <v>1.0</v>
      </c>
      <c r="S193" s="175">
        <v>3.0</v>
      </c>
      <c r="T193" s="175">
        <v>0.0</v>
      </c>
      <c r="U193" s="175">
        <v>0.125</v>
      </c>
      <c r="V193" s="175">
        <v>0.0</v>
      </c>
      <c r="W193" s="175">
        <v>0.125</v>
      </c>
      <c r="X193" s="175">
        <v>-63.0</v>
      </c>
      <c r="Y193" s="175">
        <v>0.0</v>
      </c>
      <c r="Z193" s="175">
        <v>0.0</v>
      </c>
      <c r="AA193" s="175">
        <v>0.0</v>
      </c>
      <c r="AB193" s="175">
        <v>1.0</v>
      </c>
      <c r="AC193" s="175">
        <v>0.0</v>
      </c>
      <c r="AD193" s="175">
        <v>0.0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3"/>
    </row>
    <row r="194" ht="18.75" customHeight="1">
      <c r="A194" s="2"/>
      <c r="B194" s="2"/>
      <c r="C194" s="173">
        <v>32.0</v>
      </c>
      <c r="D194" s="174" t="s">
        <v>261</v>
      </c>
      <c r="E194" s="176" t="s">
        <v>270</v>
      </c>
      <c r="F194" s="175">
        <v>25.0</v>
      </c>
      <c r="G194" s="175">
        <v>3.0</v>
      </c>
      <c r="H194" s="175">
        <v>5.0</v>
      </c>
      <c r="I194" s="175">
        <v>5.0</v>
      </c>
      <c r="J194" s="175">
        <v>0.0</v>
      </c>
      <c r="K194" s="175">
        <v>0.0</v>
      </c>
      <c r="L194" s="175">
        <v>0.0</v>
      </c>
      <c r="M194" s="175">
        <v>0.0</v>
      </c>
      <c r="N194" s="175">
        <v>0.0</v>
      </c>
      <c r="O194" s="175">
        <v>0.0</v>
      </c>
      <c r="P194" s="175">
        <v>0.0</v>
      </c>
      <c r="Q194" s="175">
        <v>0.0</v>
      </c>
      <c r="R194" s="175">
        <v>0.0</v>
      </c>
      <c r="S194" s="175">
        <v>3.0</v>
      </c>
      <c r="T194" s="175">
        <v>0.0</v>
      </c>
      <c r="U194" s="175">
        <v>0.0</v>
      </c>
      <c r="V194" s="175">
        <v>0.0</v>
      </c>
      <c r="W194" s="175">
        <v>0.0</v>
      </c>
      <c r="X194" s="175">
        <v>-100.0</v>
      </c>
      <c r="Y194" s="175">
        <v>0.0</v>
      </c>
      <c r="Z194" s="175">
        <v>1.0</v>
      </c>
      <c r="AA194" s="175">
        <v>0.0</v>
      </c>
      <c r="AB194" s="175">
        <v>0.0</v>
      </c>
      <c r="AC194" s="175">
        <v>0.0</v>
      </c>
      <c r="AD194" s="175">
        <v>0.0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3"/>
    </row>
    <row r="195" ht="18.75" customHeight="1">
      <c r="A195" s="2"/>
      <c r="B195" s="2"/>
      <c r="C195" s="173">
        <v>33.0</v>
      </c>
      <c r="D195" s="174" t="s">
        <v>261</v>
      </c>
      <c r="E195" s="176" t="s">
        <v>271</v>
      </c>
      <c r="F195" s="175">
        <v>26.0</v>
      </c>
      <c r="G195" s="175">
        <v>4.0</v>
      </c>
      <c r="H195" s="175">
        <v>4.0</v>
      </c>
      <c r="I195" s="175">
        <v>3.0</v>
      </c>
      <c r="J195" s="175">
        <v>1.0</v>
      </c>
      <c r="K195" s="175">
        <v>1.0</v>
      </c>
      <c r="L195" s="175">
        <v>0.0</v>
      </c>
      <c r="M195" s="175">
        <v>0.0</v>
      </c>
      <c r="N195" s="175">
        <v>1.0</v>
      </c>
      <c r="O195" s="175">
        <v>1.0</v>
      </c>
      <c r="P195" s="175">
        <v>0.0</v>
      </c>
      <c r="Q195" s="175">
        <v>0.0</v>
      </c>
      <c r="R195" s="175">
        <v>0.0</v>
      </c>
      <c r="S195" s="175">
        <v>1.0</v>
      </c>
      <c r="T195" s="175">
        <v>0.333</v>
      </c>
      <c r="U195" s="175">
        <v>0.333</v>
      </c>
      <c r="V195" s="175">
        <v>1.333</v>
      </c>
      <c r="W195" s="175">
        <v>1.667</v>
      </c>
      <c r="X195" s="175">
        <v>311.0</v>
      </c>
      <c r="Y195" s="175">
        <v>4.0</v>
      </c>
      <c r="Z195" s="175">
        <v>0.0</v>
      </c>
      <c r="AA195" s="175">
        <v>0.0</v>
      </c>
      <c r="AB195" s="175">
        <v>1.0</v>
      </c>
      <c r="AC195" s="175">
        <v>0.0</v>
      </c>
      <c r="AD195" s="175">
        <v>0.0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3"/>
    </row>
    <row r="196" ht="18.75" customHeight="1">
      <c r="A196" s="2"/>
      <c r="B196" s="2"/>
      <c r="C196" s="173">
        <v>34.0</v>
      </c>
      <c r="D196" s="174" t="s">
        <v>261</v>
      </c>
      <c r="E196" s="176" t="s">
        <v>272</v>
      </c>
      <c r="F196" s="175">
        <v>26.0</v>
      </c>
      <c r="G196" s="175">
        <v>38.0</v>
      </c>
      <c r="H196" s="175">
        <v>3.0</v>
      </c>
      <c r="I196" s="175">
        <v>3.0</v>
      </c>
      <c r="J196" s="175">
        <v>0.0</v>
      </c>
      <c r="K196" s="175">
        <v>0.0</v>
      </c>
      <c r="L196" s="175">
        <v>0.0</v>
      </c>
      <c r="M196" s="175">
        <v>0.0</v>
      </c>
      <c r="N196" s="175">
        <v>0.0</v>
      </c>
      <c r="O196" s="175">
        <v>0.0</v>
      </c>
      <c r="P196" s="175">
        <v>0.0</v>
      </c>
      <c r="Q196" s="175">
        <v>0.0</v>
      </c>
      <c r="R196" s="175">
        <v>0.0</v>
      </c>
      <c r="S196" s="175">
        <v>1.0</v>
      </c>
      <c r="T196" s="175">
        <v>0.0</v>
      </c>
      <c r="U196" s="175">
        <v>0.0</v>
      </c>
      <c r="V196" s="175">
        <v>0.0</v>
      </c>
      <c r="W196" s="175">
        <v>0.0</v>
      </c>
      <c r="X196" s="175">
        <v>-100.0</v>
      </c>
      <c r="Y196" s="175">
        <v>0.0</v>
      </c>
      <c r="Z196" s="175">
        <v>0.0</v>
      </c>
      <c r="AA196" s="175">
        <v>0.0</v>
      </c>
      <c r="AB196" s="175">
        <v>0.0</v>
      </c>
      <c r="AC196" s="175">
        <v>0.0</v>
      </c>
      <c r="AD196" s="175">
        <v>0.0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3"/>
    </row>
    <row r="197" ht="18.75" customHeight="1">
      <c r="A197" s="2"/>
      <c r="B197" s="2"/>
      <c r="C197" s="173">
        <v>35.0</v>
      </c>
      <c r="D197" s="174" t="s">
        <v>261</v>
      </c>
      <c r="E197" s="176" t="s">
        <v>273</v>
      </c>
      <c r="F197" s="175">
        <v>29.0</v>
      </c>
      <c r="G197" s="175">
        <v>54.0</v>
      </c>
      <c r="H197" s="175">
        <v>3.0</v>
      </c>
      <c r="I197" s="175">
        <v>3.0</v>
      </c>
      <c r="J197" s="175">
        <v>0.0</v>
      </c>
      <c r="K197" s="175">
        <v>1.0</v>
      </c>
      <c r="L197" s="175">
        <v>0.0</v>
      </c>
      <c r="M197" s="175">
        <v>0.0</v>
      </c>
      <c r="N197" s="175">
        <v>0.0</v>
      </c>
      <c r="O197" s="175">
        <v>0.0</v>
      </c>
      <c r="P197" s="175">
        <v>0.0</v>
      </c>
      <c r="Q197" s="175">
        <v>0.0</v>
      </c>
      <c r="R197" s="175">
        <v>0.0</v>
      </c>
      <c r="S197" s="175">
        <v>0.0</v>
      </c>
      <c r="T197" s="175">
        <v>0.333</v>
      </c>
      <c r="U197" s="175">
        <v>0.333</v>
      </c>
      <c r="V197" s="175">
        <v>0.333</v>
      </c>
      <c r="W197" s="175">
        <v>0.667</v>
      </c>
      <c r="X197" s="175">
        <v>77.0</v>
      </c>
      <c r="Y197" s="175">
        <v>1.0</v>
      </c>
      <c r="Z197" s="175">
        <v>0.0</v>
      </c>
      <c r="AA197" s="175">
        <v>0.0</v>
      </c>
      <c r="AB197" s="175">
        <v>0.0</v>
      </c>
      <c r="AC197" s="175">
        <v>0.0</v>
      </c>
      <c r="AD197" s="175">
        <v>0.0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3"/>
    </row>
    <row r="198" ht="18.75" customHeight="1">
      <c r="A198" s="2"/>
      <c r="B198" s="2"/>
      <c r="C198" s="173">
        <v>36.0</v>
      </c>
      <c r="D198" s="174" t="s">
        <v>261</v>
      </c>
      <c r="E198" s="176" t="s">
        <v>274</v>
      </c>
      <c r="F198" s="175">
        <v>26.0</v>
      </c>
      <c r="G198" s="175">
        <v>5.0</v>
      </c>
      <c r="H198" s="175">
        <v>2.0</v>
      </c>
      <c r="I198" s="175">
        <v>2.0</v>
      </c>
      <c r="J198" s="175">
        <v>1.0</v>
      </c>
      <c r="K198" s="175">
        <v>0.0</v>
      </c>
      <c r="L198" s="175">
        <v>0.0</v>
      </c>
      <c r="M198" s="175">
        <v>0.0</v>
      </c>
      <c r="N198" s="175">
        <v>0.0</v>
      </c>
      <c r="O198" s="175">
        <v>0.0</v>
      </c>
      <c r="P198" s="175">
        <v>0.0</v>
      </c>
      <c r="Q198" s="175">
        <v>0.0</v>
      </c>
      <c r="R198" s="175">
        <v>0.0</v>
      </c>
      <c r="S198" s="175">
        <v>0.0</v>
      </c>
      <c r="T198" s="175">
        <v>0.0</v>
      </c>
      <c r="U198" s="175">
        <v>0.0</v>
      </c>
      <c r="V198" s="175">
        <v>0.0</v>
      </c>
      <c r="W198" s="175">
        <v>0.0</v>
      </c>
      <c r="X198" s="175">
        <v>-100.0</v>
      </c>
      <c r="Y198" s="175">
        <v>0.0</v>
      </c>
      <c r="Z198" s="175">
        <v>0.0</v>
      </c>
      <c r="AA198" s="175">
        <v>0.0</v>
      </c>
      <c r="AB198" s="175">
        <v>0.0</v>
      </c>
      <c r="AC198" s="175">
        <v>0.0</v>
      </c>
      <c r="AD198" s="175">
        <v>0.0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3"/>
    </row>
    <row r="199" ht="18.75" customHeight="1">
      <c r="A199" s="2"/>
      <c r="B199" s="2"/>
      <c r="C199" s="173">
        <v>37.0</v>
      </c>
      <c r="D199" s="174" t="s">
        <v>261</v>
      </c>
      <c r="E199" s="176" t="s">
        <v>275</v>
      </c>
      <c r="F199" s="175">
        <v>26.0</v>
      </c>
      <c r="G199" s="175">
        <v>4.0</v>
      </c>
      <c r="H199" s="175">
        <v>2.0</v>
      </c>
      <c r="I199" s="175">
        <v>2.0</v>
      </c>
      <c r="J199" s="175">
        <v>0.0</v>
      </c>
      <c r="K199" s="175">
        <v>0.0</v>
      </c>
      <c r="L199" s="175">
        <v>0.0</v>
      </c>
      <c r="M199" s="175">
        <v>0.0</v>
      </c>
      <c r="N199" s="175">
        <v>0.0</v>
      </c>
      <c r="O199" s="175">
        <v>0.0</v>
      </c>
      <c r="P199" s="175">
        <v>0.0</v>
      </c>
      <c r="Q199" s="175">
        <v>0.0</v>
      </c>
      <c r="R199" s="175">
        <v>0.0</v>
      </c>
      <c r="S199" s="175">
        <v>1.0</v>
      </c>
      <c r="T199" s="175">
        <v>0.0</v>
      </c>
      <c r="U199" s="175">
        <v>0.0</v>
      </c>
      <c r="V199" s="175">
        <v>0.0</v>
      </c>
      <c r="W199" s="175">
        <v>0.0</v>
      </c>
      <c r="X199" s="175">
        <v>-100.0</v>
      </c>
      <c r="Y199" s="175">
        <v>0.0</v>
      </c>
      <c r="Z199" s="175">
        <v>0.0</v>
      </c>
      <c r="AA199" s="175">
        <v>0.0</v>
      </c>
      <c r="AB199" s="175">
        <v>0.0</v>
      </c>
      <c r="AC199" s="175">
        <v>0.0</v>
      </c>
      <c r="AD199" s="175">
        <v>0.0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3"/>
    </row>
    <row r="200" ht="18.75" customHeight="1">
      <c r="A200" s="2"/>
      <c r="B200" s="2"/>
      <c r="C200" s="173">
        <v>38.0</v>
      </c>
      <c r="D200" s="174" t="s">
        <v>261</v>
      </c>
      <c r="E200" s="176" t="s">
        <v>276</v>
      </c>
      <c r="F200" s="175">
        <v>34.0</v>
      </c>
      <c r="G200" s="175">
        <v>32.0</v>
      </c>
      <c r="H200" s="175">
        <v>1.0</v>
      </c>
      <c r="I200" s="175">
        <v>1.0</v>
      </c>
      <c r="J200" s="175">
        <v>0.0</v>
      </c>
      <c r="K200" s="175">
        <v>0.0</v>
      </c>
      <c r="L200" s="175">
        <v>0.0</v>
      </c>
      <c r="M200" s="175">
        <v>0.0</v>
      </c>
      <c r="N200" s="175">
        <v>0.0</v>
      </c>
      <c r="O200" s="175">
        <v>0.0</v>
      </c>
      <c r="P200" s="175">
        <v>0.0</v>
      </c>
      <c r="Q200" s="175">
        <v>0.0</v>
      </c>
      <c r="R200" s="175">
        <v>0.0</v>
      </c>
      <c r="S200" s="175">
        <v>1.0</v>
      </c>
      <c r="T200" s="175">
        <v>0.0</v>
      </c>
      <c r="U200" s="175">
        <v>0.0</v>
      </c>
      <c r="V200" s="175">
        <v>0.0</v>
      </c>
      <c r="W200" s="175">
        <v>0.0</v>
      </c>
      <c r="X200" s="175">
        <v>-100.0</v>
      </c>
      <c r="Y200" s="175">
        <v>0.0</v>
      </c>
      <c r="Z200" s="175">
        <v>0.0</v>
      </c>
      <c r="AA200" s="175">
        <v>0.0</v>
      </c>
      <c r="AB200" s="175">
        <v>0.0</v>
      </c>
      <c r="AC200" s="175">
        <v>0.0</v>
      </c>
      <c r="AD200" s="175">
        <v>0.0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3"/>
    </row>
    <row r="201" ht="18.75" customHeight="1">
      <c r="A201" s="2"/>
      <c r="B201" s="2"/>
      <c r="C201" s="173">
        <v>39.0</v>
      </c>
      <c r="D201" s="174" t="s">
        <v>261</v>
      </c>
      <c r="E201" s="176" t="s">
        <v>277</v>
      </c>
      <c r="F201" s="175">
        <v>31.0</v>
      </c>
      <c r="G201" s="175">
        <v>46.0</v>
      </c>
      <c r="H201" s="175">
        <v>1.0</v>
      </c>
      <c r="I201" s="175">
        <v>1.0</v>
      </c>
      <c r="J201" s="175">
        <v>0.0</v>
      </c>
      <c r="K201" s="175">
        <v>0.0</v>
      </c>
      <c r="L201" s="175">
        <v>0.0</v>
      </c>
      <c r="M201" s="175">
        <v>0.0</v>
      </c>
      <c r="N201" s="175">
        <v>0.0</v>
      </c>
      <c r="O201" s="175">
        <v>0.0</v>
      </c>
      <c r="P201" s="175">
        <v>0.0</v>
      </c>
      <c r="Q201" s="175">
        <v>0.0</v>
      </c>
      <c r="R201" s="175">
        <v>0.0</v>
      </c>
      <c r="S201" s="175">
        <v>0.0</v>
      </c>
      <c r="T201" s="175">
        <v>0.0</v>
      </c>
      <c r="U201" s="175">
        <v>0.0</v>
      </c>
      <c r="V201" s="175">
        <v>0.0</v>
      </c>
      <c r="W201" s="175">
        <v>0.0</v>
      </c>
      <c r="X201" s="175">
        <v>-100.0</v>
      </c>
      <c r="Y201" s="175">
        <v>0.0</v>
      </c>
      <c r="Z201" s="175">
        <v>1.0</v>
      </c>
      <c r="AA201" s="175">
        <v>0.0</v>
      </c>
      <c r="AB201" s="175">
        <v>0.0</v>
      </c>
      <c r="AC201" s="175">
        <v>0.0</v>
      </c>
      <c r="AD201" s="175">
        <v>0.0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3"/>
    </row>
    <row r="202" ht="18.75" customHeight="1">
      <c r="A202" s="2"/>
      <c r="B202" s="2"/>
      <c r="C202" s="173">
        <v>40.0</v>
      </c>
      <c r="D202" s="174" t="s">
        <v>261</v>
      </c>
      <c r="E202" s="176" t="s">
        <v>278</v>
      </c>
      <c r="F202" s="175">
        <v>27.0</v>
      </c>
      <c r="G202" s="175">
        <v>2.0</v>
      </c>
      <c r="H202" s="175">
        <v>0.0</v>
      </c>
      <c r="I202" s="175">
        <v>0.0</v>
      </c>
      <c r="J202" s="175">
        <v>0.0</v>
      </c>
      <c r="K202" s="175">
        <v>0.0</v>
      </c>
      <c r="L202" s="175">
        <v>0.0</v>
      </c>
      <c r="M202" s="175">
        <v>0.0</v>
      </c>
      <c r="N202" s="175">
        <v>0.0</v>
      </c>
      <c r="O202" s="175">
        <v>0.0</v>
      </c>
      <c r="P202" s="175">
        <v>0.0</v>
      </c>
      <c r="Q202" s="175">
        <v>0.0</v>
      </c>
      <c r="R202" s="175">
        <v>0.0</v>
      </c>
      <c r="S202" s="175">
        <v>0.0</v>
      </c>
      <c r="T202" s="175"/>
      <c r="U202" s="175"/>
      <c r="V202" s="175"/>
      <c r="W202" s="175"/>
      <c r="X202" s="175"/>
      <c r="Y202" s="175">
        <v>0.0</v>
      </c>
      <c r="Z202" s="175">
        <v>0.0</v>
      </c>
      <c r="AA202" s="175">
        <v>0.0</v>
      </c>
      <c r="AB202" s="175">
        <v>0.0</v>
      </c>
      <c r="AC202" s="175">
        <v>0.0</v>
      </c>
      <c r="AD202" s="175">
        <v>0.0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3"/>
    </row>
    <row r="203" ht="18.75" customHeight="1">
      <c r="A203" s="2"/>
      <c r="B203" s="2"/>
      <c r="C203" s="173">
        <v>41.0</v>
      </c>
      <c r="D203" s="174" t="s">
        <v>261</v>
      </c>
      <c r="E203" s="176" t="s">
        <v>279</v>
      </c>
      <c r="F203" s="175">
        <v>25.0</v>
      </c>
      <c r="G203" s="175">
        <v>10.0</v>
      </c>
      <c r="H203" s="175">
        <v>0.0</v>
      </c>
      <c r="I203" s="175">
        <v>0.0</v>
      </c>
      <c r="J203" s="175">
        <v>0.0</v>
      </c>
      <c r="K203" s="175">
        <v>0.0</v>
      </c>
      <c r="L203" s="175">
        <v>0.0</v>
      </c>
      <c r="M203" s="175">
        <v>0.0</v>
      </c>
      <c r="N203" s="175">
        <v>0.0</v>
      </c>
      <c r="O203" s="175">
        <v>0.0</v>
      </c>
      <c r="P203" s="175">
        <v>0.0</v>
      </c>
      <c r="Q203" s="175">
        <v>0.0</v>
      </c>
      <c r="R203" s="175">
        <v>0.0</v>
      </c>
      <c r="S203" s="175">
        <v>0.0</v>
      </c>
      <c r="T203" s="175"/>
      <c r="U203" s="175"/>
      <c r="V203" s="175"/>
      <c r="W203" s="175"/>
      <c r="X203" s="175"/>
      <c r="Y203" s="175">
        <v>0.0</v>
      </c>
      <c r="Z203" s="175">
        <v>0.0</v>
      </c>
      <c r="AA203" s="175">
        <v>0.0</v>
      </c>
      <c r="AB203" s="175">
        <v>0.0</v>
      </c>
      <c r="AC203" s="175">
        <v>0.0</v>
      </c>
      <c r="AD203" s="175">
        <v>0.0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3"/>
    </row>
    <row r="204" ht="18.75" customHeight="1">
      <c r="A204" s="2"/>
      <c r="B204" s="2"/>
      <c r="C204" s="173">
        <v>42.0</v>
      </c>
      <c r="D204" s="174" t="s">
        <v>261</v>
      </c>
      <c r="E204" s="176" t="s">
        <v>280</v>
      </c>
      <c r="F204" s="175">
        <v>32.0</v>
      </c>
      <c r="G204" s="175">
        <v>24.0</v>
      </c>
      <c r="H204" s="175">
        <v>0.0</v>
      </c>
      <c r="I204" s="175">
        <v>0.0</v>
      </c>
      <c r="J204" s="175">
        <v>0.0</v>
      </c>
      <c r="K204" s="175">
        <v>0.0</v>
      </c>
      <c r="L204" s="175">
        <v>0.0</v>
      </c>
      <c r="M204" s="175">
        <v>0.0</v>
      </c>
      <c r="N204" s="175">
        <v>0.0</v>
      </c>
      <c r="O204" s="175">
        <v>0.0</v>
      </c>
      <c r="P204" s="175">
        <v>0.0</v>
      </c>
      <c r="Q204" s="175">
        <v>0.0</v>
      </c>
      <c r="R204" s="175">
        <v>0.0</v>
      </c>
      <c r="S204" s="175">
        <v>0.0</v>
      </c>
      <c r="T204" s="175"/>
      <c r="U204" s="175"/>
      <c r="V204" s="175"/>
      <c r="W204" s="175"/>
      <c r="X204" s="175"/>
      <c r="Y204" s="175">
        <v>0.0</v>
      </c>
      <c r="Z204" s="175">
        <v>0.0</v>
      </c>
      <c r="AA204" s="175">
        <v>0.0</v>
      </c>
      <c r="AB204" s="175">
        <v>0.0</v>
      </c>
      <c r="AC204" s="175">
        <v>0.0</v>
      </c>
      <c r="AD204" s="175">
        <v>0.0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3"/>
    </row>
    <row r="205" ht="18.75" customHeight="1">
      <c r="A205" s="2"/>
      <c r="B205" s="2"/>
      <c r="C205" s="173">
        <v>43.0</v>
      </c>
      <c r="D205" s="174" t="s">
        <v>261</v>
      </c>
      <c r="E205" s="176" t="s">
        <v>281</v>
      </c>
      <c r="F205" s="175">
        <v>31.0</v>
      </c>
      <c r="G205" s="175">
        <v>40.0</v>
      </c>
      <c r="H205" s="175">
        <v>0.0</v>
      </c>
      <c r="I205" s="175">
        <v>0.0</v>
      </c>
      <c r="J205" s="175">
        <v>0.0</v>
      </c>
      <c r="K205" s="175">
        <v>0.0</v>
      </c>
      <c r="L205" s="175">
        <v>0.0</v>
      </c>
      <c r="M205" s="175">
        <v>0.0</v>
      </c>
      <c r="N205" s="175">
        <v>0.0</v>
      </c>
      <c r="O205" s="175">
        <v>0.0</v>
      </c>
      <c r="P205" s="175">
        <v>0.0</v>
      </c>
      <c r="Q205" s="175">
        <v>0.0</v>
      </c>
      <c r="R205" s="175">
        <v>0.0</v>
      </c>
      <c r="S205" s="175">
        <v>0.0</v>
      </c>
      <c r="T205" s="175"/>
      <c r="U205" s="175"/>
      <c r="V205" s="175"/>
      <c r="W205" s="175"/>
      <c r="X205" s="175"/>
      <c r="Y205" s="175">
        <v>0.0</v>
      </c>
      <c r="Z205" s="175">
        <v>0.0</v>
      </c>
      <c r="AA205" s="175">
        <v>0.0</v>
      </c>
      <c r="AB205" s="175">
        <v>0.0</v>
      </c>
      <c r="AC205" s="175">
        <v>0.0</v>
      </c>
      <c r="AD205" s="175">
        <v>0.0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3"/>
    </row>
    <row r="206" ht="18.75" customHeight="1">
      <c r="A206" s="2"/>
      <c r="B206" s="2"/>
      <c r="C206" s="173">
        <v>44.0</v>
      </c>
      <c r="D206" s="174" t="s">
        <v>261</v>
      </c>
      <c r="E206" s="176" t="s">
        <v>282</v>
      </c>
      <c r="F206" s="175">
        <v>25.0</v>
      </c>
      <c r="G206" s="175">
        <v>20.0</v>
      </c>
      <c r="H206" s="175">
        <v>0.0</v>
      </c>
      <c r="I206" s="175">
        <v>0.0</v>
      </c>
      <c r="J206" s="175">
        <v>0.0</v>
      </c>
      <c r="K206" s="175">
        <v>0.0</v>
      </c>
      <c r="L206" s="175">
        <v>0.0</v>
      </c>
      <c r="M206" s="175">
        <v>0.0</v>
      </c>
      <c r="N206" s="175">
        <v>0.0</v>
      </c>
      <c r="O206" s="175">
        <v>0.0</v>
      </c>
      <c r="P206" s="175">
        <v>0.0</v>
      </c>
      <c r="Q206" s="175">
        <v>0.0</v>
      </c>
      <c r="R206" s="175">
        <v>0.0</v>
      </c>
      <c r="S206" s="175">
        <v>0.0</v>
      </c>
      <c r="T206" s="175"/>
      <c r="U206" s="175"/>
      <c r="V206" s="175"/>
      <c r="W206" s="175"/>
      <c r="X206" s="175"/>
      <c r="Y206" s="175">
        <v>0.0</v>
      </c>
      <c r="Z206" s="175">
        <v>0.0</v>
      </c>
      <c r="AA206" s="175">
        <v>0.0</v>
      </c>
      <c r="AB206" s="175">
        <v>0.0</v>
      </c>
      <c r="AC206" s="175">
        <v>0.0</v>
      </c>
      <c r="AD206" s="175">
        <v>0.0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3"/>
    </row>
    <row r="207" ht="18.75" customHeight="1">
      <c r="A207" s="2"/>
      <c r="B207" s="2"/>
      <c r="C207" s="173">
        <v>45.0</v>
      </c>
      <c r="D207" s="174" t="s">
        <v>261</v>
      </c>
      <c r="E207" s="176" t="s">
        <v>283</v>
      </c>
      <c r="F207" s="175">
        <v>29.0</v>
      </c>
      <c r="G207" s="175">
        <v>54.0</v>
      </c>
      <c r="H207" s="175">
        <v>0.0</v>
      </c>
      <c r="I207" s="175">
        <v>0.0</v>
      </c>
      <c r="J207" s="175">
        <v>0.0</v>
      </c>
      <c r="K207" s="175">
        <v>0.0</v>
      </c>
      <c r="L207" s="175">
        <v>0.0</v>
      </c>
      <c r="M207" s="175">
        <v>0.0</v>
      </c>
      <c r="N207" s="175">
        <v>0.0</v>
      </c>
      <c r="O207" s="175">
        <v>0.0</v>
      </c>
      <c r="P207" s="175">
        <v>0.0</v>
      </c>
      <c r="Q207" s="175">
        <v>0.0</v>
      </c>
      <c r="R207" s="175">
        <v>0.0</v>
      </c>
      <c r="S207" s="175">
        <v>0.0</v>
      </c>
      <c r="T207" s="175"/>
      <c r="U207" s="175"/>
      <c r="V207" s="175"/>
      <c r="W207" s="175"/>
      <c r="X207" s="175"/>
      <c r="Y207" s="175">
        <v>0.0</v>
      </c>
      <c r="Z207" s="175">
        <v>0.0</v>
      </c>
      <c r="AA207" s="175">
        <v>0.0</v>
      </c>
      <c r="AB207" s="175">
        <v>0.0</v>
      </c>
      <c r="AC207" s="175">
        <v>0.0</v>
      </c>
      <c r="AD207" s="175">
        <v>0.0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3"/>
    </row>
    <row r="208" ht="18.75" customHeight="1">
      <c r="A208" s="2"/>
      <c r="B208" s="2"/>
      <c r="C208" s="173">
        <v>46.0</v>
      </c>
      <c r="D208" s="174" t="s">
        <v>261</v>
      </c>
      <c r="E208" s="176" t="s">
        <v>284</v>
      </c>
      <c r="F208" s="175">
        <v>26.0</v>
      </c>
      <c r="G208" s="175">
        <v>22.0</v>
      </c>
      <c r="H208" s="175">
        <v>0.0</v>
      </c>
      <c r="I208" s="175">
        <v>0.0</v>
      </c>
      <c r="J208" s="175">
        <v>0.0</v>
      </c>
      <c r="K208" s="175">
        <v>0.0</v>
      </c>
      <c r="L208" s="175">
        <v>0.0</v>
      </c>
      <c r="M208" s="175">
        <v>0.0</v>
      </c>
      <c r="N208" s="175">
        <v>0.0</v>
      </c>
      <c r="O208" s="175">
        <v>0.0</v>
      </c>
      <c r="P208" s="175">
        <v>0.0</v>
      </c>
      <c r="Q208" s="175">
        <v>0.0</v>
      </c>
      <c r="R208" s="175">
        <v>0.0</v>
      </c>
      <c r="S208" s="175">
        <v>0.0</v>
      </c>
      <c r="T208" s="175"/>
      <c r="U208" s="175"/>
      <c r="V208" s="175"/>
      <c r="W208" s="175"/>
      <c r="X208" s="175"/>
      <c r="Y208" s="175">
        <v>0.0</v>
      </c>
      <c r="Z208" s="175">
        <v>0.0</v>
      </c>
      <c r="AA208" s="175">
        <v>0.0</v>
      </c>
      <c r="AB208" s="175">
        <v>0.0</v>
      </c>
      <c r="AC208" s="175">
        <v>0.0</v>
      </c>
      <c r="AD208" s="175">
        <v>0.0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3"/>
    </row>
    <row r="209" ht="18.75" customHeight="1">
      <c r="A209" s="2"/>
      <c r="B209" s="2"/>
      <c r="C209" s="173">
        <v>47.0</v>
      </c>
      <c r="D209" s="174" t="s">
        <v>261</v>
      </c>
      <c r="E209" s="176" t="s">
        <v>285</v>
      </c>
      <c r="F209" s="175">
        <v>37.0</v>
      </c>
      <c r="G209" s="175">
        <v>47.0</v>
      </c>
      <c r="H209" s="175">
        <v>0.0</v>
      </c>
      <c r="I209" s="175">
        <v>0.0</v>
      </c>
      <c r="J209" s="175">
        <v>0.0</v>
      </c>
      <c r="K209" s="175">
        <v>0.0</v>
      </c>
      <c r="L209" s="175">
        <v>0.0</v>
      </c>
      <c r="M209" s="175">
        <v>0.0</v>
      </c>
      <c r="N209" s="175">
        <v>0.0</v>
      </c>
      <c r="O209" s="175">
        <v>0.0</v>
      </c>
      <c r="P209" s="175">
        <v>0.0</v>
      </c>
      <c r="Q209" s="175">
        <v>0.0</v>
      </c>
      <c r="R209" s="175">
        <v>0.0</v>
      </c>
      <c r="S209" s="175">
        <v>0.0</v>
      </c>
      <c r="T209" s="175"/>
      <c r="U209" s="175"/>
      <c r="V209" s="175"/>
      <c r="W209" s="175"/>
      <c r="X209" s="175"/>
      <c r="Y209" s="175">
        <v>0.0</v>
      </c>
      <c r="Z209" s="175">
        <v>0.0</v>
      </c>
      <c r="AA209" s="175">
        <v>0.0</v>
      </c>
      <c r="AB209" s="175">
        <v>0.0</v>
      </c>
      <c r="AC209" s="175">
        <v>0.0</v>
      </c>
      <c r="AD209" s="175">
        <v>0.0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3"/>
    </row>
    <row r="210" ht="18.75" customHeight="1">
      <c r="A210" s="2"/>
      <c r="B210" s="2"/>
      <c r="C210" s="173">
        <v>48.0</v>
      </c>
      <c r="D210" s="174" t="s">
        <v>261</v>
      </c>
      <c r="E210" s="176" t="s">
        <v>286</v>
      </c>
      <c r="F210" s="175">
        <v>35.0</v>
      </c>
      <c r="G210" s="175">
        <v>10.0</v>
      </c>
      <c r="H210" s="175">
        <v>0.0</v>
      </c>
      <c r="I210" s="175">
        <v>0.0</v>
      </c>
      <c r="J210" s="175">
        <v>0.0</v>
      </c>
      <c r="K210" s="175">
        <v>0.0</v>
      </c>
      <c r="L210" s="175">
        <v>0.0</v>
      </c>
      <c r="M210" s="175">
        <v>0.0</v>
      </c>
      <c r="N210" s="175">
        <v>0.0</v>
      </c>
      <c r="O210" s="175">
        <v>0.0</v>
      </c>
      <c r="P210" s="175">
        <v>0.0</v>
      </c>
      <c r="Q210" s="175">
        <v>0.0</v>
      </c>
      <c r="R210" s="175">
        <v>0.0</v>
      </c>
      <c r="S210" s="175">
        <v>0.0</v>
      </c>
      <c r="T210" s="175"/>
      <c r="U210" s="175"/>
      <c r="V210" s="175"/>
      <c r="W210" s="175"/>
      <c r="X210" s="175"/>
      <c r="Y210" s="175">
        <v>0.0</v>
      </c>
      <c r="Z210" s="175">
        <v>0.0</v>
      </c>
      <c r="AA210" s="175">
        <v>0.0</v>
      </c>
      <c r="AB210" s="175">
        <v>0.0</v>
      </c>
      <c r="AC210" s="175">
        <v>0.0</v>
      </c>
      <c r="AD210" s="175">
        <v>0.0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3"/>
    </row>
    <row r="211" ht="18.75" customHeight="1">
      <c r="A211" s="2"/>
      <c r="B211" s="2"/>
      <c r="C211" s="173">
        <v>49.0</v>
      </c>
      <c r="D211" s="174" t="s">
        <v>261</v>
      </c>
      <c r="E211" s="176" t="s">
        <v>287</v>
      </c>
      <c r="F211" s="175">
        <v>28.0</v>
      </c>
      <c r="G211" s="175">
        <v>20.0</v>
      </c>
      <c r="H211" s="175">
        <v>0.0</v>
      </c>
      <c r="I211" s="175">
        <v>0.0</v>
      </c>
      <c r="J211" s="175">
        <v>0.0</v>
      </c>
      <c r="K211" s="175">
        <v>0.0</v>
      </c>
      <c r="L211" s="175">
        <v>0.0</v>
      </c>
      <c r="M211" s="175">
        <v>0.0</v>
      </c>
      <c r="N211" s="175">
        <v>0.0</v>
      </c>
      <c r="O211" s="175">
        <v>0.0</v>
      </c>
      <c r="P211" s="175">
        <v>0.0</v>
      </c>
      <c r="Q211" s="175">
        <v>0.0</v>
      </c>
      <c r="R211" s="175">
        <v>0.0</v>
      </c>
      <c r="S211" s="175">
        <v>0.0</v>
      </c>
      <c r="T211" s="175"/>
      <c r="U211" s="175"/>
      <c r="V211" s="175"/>
      <c r="W211" s="175"/>
      <c r="X211" s="175"/>
      <c r="Y211" s="175">
        <v>0.0</v>
      </c>
      <c r="Z211" s="175">
        <v>0.0</v>
      </c>
      <c r="AA211" s="175">
        <v>0.0</v>
      </c>
      <c r="AB211" s="175">
        <v>0.0</v>
      </c>
      <c r="AC211" s="175">
        <v>0.0</v>
      </c>
      <c r="AD211" s="175">
        <v>0.0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3"/>
    </row>
    <row r="212" ht="18.75" customHeight="1">
      <c r="A212" s="2"/>
      <c r="B212" s="2"/>
      <c r="C212" s="173">
        <v>50.0</v>
      </c>
      <c r="D212" s="174" t="s">
        <v>261</v>
      </c>
      <c r="E212" s="176" t="s">
        <v>288</v>
      </c>
      <c r="F212" s="175">
        <v>27.0</v>
      </c>
      <c r="G212" s="175">
        <v>2.0</v>
      </c>
      <c r="H212" s="175">
        <v>1.0</v>
      </c>
      <c r="I212" s="175">
        <v>0.0</v>
      </c>
      <c r="J212" s="175">
        <v>0.0</v>
      </c>
      <c r="K212" s="175">
        <v>0.0</v>
      </c>
      <c r="L212" s="175">
        <v>0.0</v>
      </c>
      <c r="M212" s="175">
        <v>0.0</v>
      </c>
      <c r="N212" s="175">
        <v>0.0</v>
      </c>
      <c r="O212" s="175">
        <v>0.0</v>
      </c>
      <c r="P212" s="175">
        <v>0.0</v>
      </c>
      <c r="Q212" s="175">
        <v>0.0</v>
      </c>
      <c r="R212" s="175">
        <v>0.0</v>
      </c>
      <c r="S212" s="175">
        <v>0.0</v>
      </c>
      <c r="T212" s="175"/>
      <c r="U212" s="175"/>
      <c r="V212" s="175"/>
      <c r="W212" s="175"/>
      <c r="X212" s="175"/>
      <c r="Y212" s="175">
        <v>0.0</v>
      </c>
      <c r="Z212" s="175">
        <v>0.0</v>
      </c>
      <c r="AA212" s="175">
        <v>0.0</v>
      </c>
      <c r="AB212" s="175">
        <v>0.0</v>
      </c>
      <c r="AC212" s="175">
        <v>0.0</v>
      </c>
      <c r="AD212" s="175">
        <v>0.0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3"/>
    </row>
    <row r="213" ht="18.75" customHeight="1">
      <c r="A213" s="2"/>
      <c r="B213" s="2"/>
      <c r="C213" s="173">
        <v>51.0</v>
      </c>
      <c r="D213" s="174" t="s">
        <v>261</v>
      </c>
      <c r="E213" s="176" t="s">
        <v>289</v>
      </c>
      <c r="F213" s="175">
        <v>33.0</v>
      </c>
      <c r="G213" s="175">
        <v>44.0</v>
      </c>
      <c r="H213" s="175">
        <v>0.0</v>
      </c>
      <c r="I213" s="175">
        <v>0.0</v>
      </c>
      <c r="J213" s="175">
        <v>0.0</v>
      </c>
      <c r="K213" s="175">
        <v>0.0</v>
      </c>
      <c r="L213" s="175">
        <v>0.0</v>
      </c>
      <c r="M213" s="175">
        <v>0.0</v>
      </c>
      <c r="N213" s="175">
        <v>0.0</v>
      </c>
      <c r="O213" s="175">
        <v>0.0</v>
      </c>
      <c r="P213" s="175">
        <v>0.0</v>
      </c>
      <c r="Q213" s="175">
        <v>0.0</v>
      </c>
      <c r="R213" s="175">
        <v>0.0</v>
      </c>
      <c r="S213" s="175">
        <v>0.0</v>
      </c>
      <c r="T213" s="175"/>
      <c r="U213" s="175"/>
      <c r="V213" s="175"/>
      <c r="W213" s="175"/>
      <c r="X213" s="175"/>
      <c r="Y213" s="175">
        <v>0.0</v>
      </c>
      <c r="Z213" s="175">
        <v>0.0</v>
      </c>
      <c r="AA213" s="175">
        <v>0.0</v>
      </c>
      <c r="AB213" s="175">
        <v>0.0</v>
      </c>
      <c r="AC213" s="175">
        <v>0.0</v>
      </c>
      <c r="AD213" s="175">
        <v>0.0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3"/>
    </row>
    <row r="214" ht="18.75" customHeight="1">
      <c r="A214" s="2"/>
      <c r="B214" s="2"/>
      <c r="C214" s="173">
        <v>52.0</v>
      </c>
      <c r="D214" s="174" t="s">
        <v>261</v>
      </c>
      <c r="E214" s="176" t="s">
        <v>290</v>
      </c>
      <c r="F214" s="175">
        <v>25.0</v>
      </c>
      <c r="G214" s="175">
        <v>22.0</v>
      </c>
      <c r="H214" s="175">
        <v>0.0</v>
      </c>
      <c r="I214" s="175">
        <v>0.0</v>
      </c>
      <c r="J214" s="175">
        <v>0.0</v>
      </c>
      <c r="K214" s="175">
        <v>0.0</v>
      </c>
      <c r="L214" s="175">
        <v>0.0</v>
      </c>
      <c r="M214" s="175">
        <v>0.0</v>
      </c>
      <c r="N214" s="175">
        <v>0.0</v>
      </c>
      <c r="O214" s="175">
        <v>0.0</v>
      </c>
      <c r="P214" s="175">
        <v>0.0</v>
      </c>
      <c r="Q214" s="175">
        <v>0.0</v>
      </c>
      <c r="R214" s="175">
        <v>0.0</v>
      </c>
      <c r="S214" s="175">
        <v>0.0</v>
      </c>
      <c r="T214" s="175"/>
      <c r="U214" s="175"/>
      <c r="V214" s="175"/>
      <c r="W214" s="175"/>
      <c r="X214" s="175"/>
      <c r="Y214" s="175">
        <v>0.0</v>
      </c>
      <c r="Z214" s="175">
        <v>0.0</v>
      </c>
      <c r="AA214" s="175">
        <v>0.0</v>
      </c>
      <c r="AB214" s="175">
        <v>0.0</v>
      </c>
      <c r="AC214" s="175">
        <v>0.0</v>
      </c>
      <c r="AD214" s="175">
        <v>0.0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3"/>
    </row>
    <row r="215" ht="18.75" customHeight="1">
      <c r="A215" s="2"/>
      <c r="B215" s="2"/>
      <c r="C215" s="173">
        <v>53.0</v>
      </c>
      <c r="D215" s="174" t="s">
        <v>261</v>
      </c>
      <c r="E215" s="176" t="s">
        <v>291</v>
      </c>
      <c r="F215" s="175">
        <v>28.0</v>
      </c>
      <c r="G215" s="175">
        <v>36.0</v>
      </c>
      <c r="H215" s="175">
        <v>0.0</v>
      </c>
      <c r="I215" s="175">
        <v>0.0</v>
      </c>
      <c r="J215" s="175">
        <v>0.0</v>
      </c>
      <c r="K215" s="175">
        <v>0.0</v>
      </c>
      <c r="L215" s="175">
        <v>0.0</v>
      </c>
      <c r="M215" s="175">
        <v>0.0</v>
      </c>
      <c r="N215" s="175">
        <v>0.0</v>
      </c>
      <c r="O215" s="175">
        <v>0.0</v>
      </c>
      <c r="P215" s="175">
        <v>0.0</v>
      </c>
      <c r="Q215" s="175">
        <v>0.0</v>
      </c>
      <c r="R215" s="175">
        <v>0.0</v>
      </c>
      <c r="S215" s="175">
        <v>0.0</v>
      </c>
      <c r="T215" s="175"/>
      <c r="U215" s="175"/>
      <c r="V215" s="175"/>
      <c r="W215" s="175"/>
      <c r="X215" s="175"/>
      <c r="Y215" s="175">
        <v>0.0</v>
      </c>
      <c r="Z215" s="175">
        <v>0.0</v>
      </c>
      <c r="AA215" s="175">
        <v>0.0</v>
      </c>
      <c r="AB215" s="175">
        <v>0.0</v>
      </c>
      <c r="AC215" s="175">
        <v>0.0</v>
      </c>
      <c r="AD215" s="175">
        <v>0.0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3"/>
    </row>
    <row r="216" ht="15.75" customHeight="1">
      <c r="A216" s="3"/>
      <c r="B216" s="3"/>
      <c r="C216" s="3"/>
      <c r="D216" s="3"/>
      <c r="E216" s="176" t="s">
        <v>292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</row>
  </sheetData>
  <mergeCells count="6">
    <mergeCell ref="E38:E39"/>
    <mergeCell ref="E43:E47"/>
    <mergeCell ref="E49:E63"/>
    <mergeCell ref="E65:E98"/>
    <mergeCell ref="E101:G101"/>
    <mergeCell ref="E103:G103"/>
  </mergeCells>
  <conditionalFormatting sqref="CJ61:CK61">
    <cfRule type="containsBlanks" dxfId="0" priority="1">
      <formula>LEN(TRIM(CJ61))=0</formula>
    </cfRule>
  </conditionalFormatting>
  <conditionalFormatting sqref="L79">
    <cfRule type="notContainsBlanks" dxfId="1" priority="2">
      <formula>LEN(TRIM(L79))&gt;0</formula>
    </cfRule>
  </conditionalFormatting>
  <conditionalFormatting sqref="R65">
    <cfRule type="notContainsBlanks" dxfId="1" priority="3">
      <formula>LEN(TRIM(R65))&gt;0</formula>
    </cfRule>
  </conditionalFormatting>
  <conditionalFormatting sqref="A1">
    <cfRule type="notContainsBlanks" dxfId="1" priority="4">
      <formula>LEN(TRIM(A1))&gt;0</formula>
    </cfRule>
  </conditionalFormatting>
  <hyperlinks>
    <hyperlink r:id="rId1" ref="D101"/>
  </hyperlinks>
  <printOptions/>
  <pageMargins bottom="0.75" footer="0.0" header="0.0" left="0.7" right="0.7" top="0.75"/>
  <pageSetup orientation="portrait"/>
  <headerFooter>
    <oddFooter>&amp;C000000&amp;P</oddFooter>
  </headerFooter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38"/>
    <col customWidth="1" min="5" max="5" width="28.63"/>
  </cols>
  <sheetData>
    <row r="1">
      <c r="A1" s="178"/>
      <c r="B1" s="179"/>
      <c r="C1" s="179"/>
      <c r="D1" s="179"/>
      <c r="E1" s="180"/>
      <c r="F1" s="180"/>
      <c r="G1" s="179"/>
      <c r="H1" s="179"/>
      <c r="I1" s="179"/>
      <c r="J1" s="179"/>
      <c r="K1" s="179"/>
      <c r="L1" s="179"/>
      <c r="M1" s="179"/>
      <c r="N1" s="180"/>
      <c r="O1" s="180"/>
      <c r="P1" s="180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81"/>
      <c r="CN1" s="181"/>
      <c r="CO1" s="181"/>
      <c r="CP1" s="181"/>
      <c r="CQ1" s="181"/>
    </row>
    <row r="2">
      <c r="A2" s="182"/>
      <c r="B2" s="183"/>
      <c r="C2" s="184"/>
      <c r="D2" s="185"/>
      <c r="E2" s="186"/>
      <c r="F2" s="186"/>
      <c r="G2" s="187"/>
      <c r="H2" s="188"/>
      <c r="I2" s="189"/>
      <c r="J2" s="190"/>
      <c r="K2" s="187"/>
      <c r="L2" s="187"/>
      <c r="M2" s="188"/>
      <c r="N2" s="191"/>
      <c r="O2" s="191"/>
      <c r="P2" s="191"/>
      <c r="Q2" s="189"/>
      <c r="R2" s="189"/>
      <c r="S2" s="189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92"/>
      <c r="CN2" s="192"/>
      <c r="CO2" s="192"/>
      <c r="CP2" s="192"/>
      <c r="CQ2" s="192"/>
    </row>
    <row r="3">
      <c r="A3" s="192"/>
      <c r="B3" s="184"/>
      <c r="C3" s="193" t="s">
        <v>0</v>
      </c>
      <c r="D3" s="6" t="s">
        <v>1</v>
      </c>
      <c r="E3" s="194" t="s">
        <v>2</v>
      </c>
      <c r="F3" s="194" t="s">
        <v>3</v>
      </c>
      <c r="G3" s="195" t="s">
        <v>4</v>
      </c>
      <c r="H3" s="196" t="s">
        <v>5</v>
      </c>
      <c r="I3" s="197" t="s">
        <v>6</v>
      </c>
      <c r="J3" s="198" t="s">
        <v>7</v>
      </c>
      <c r="K3" s="196" t="s">
        <v>8</v>
      </c>
      <c r="L3" s="196" t="s">
        <v>9</v>
      </c>
      <c r="M3" s="196" t="s">
        <v>10</v>
      </c>
      <c r="N3" s="196" t="s">
        <v>11</v>
      </c>
      <c r="O3" s="197" t="s">
        <v>12</v>
      </c>
      <c r="P3" s="194" t="s">
        <v>13</v>
      </c>
      <c r="Q3" s="195" t="s">
        <v>14</v>
      </c>
      <c r="R3" s="196" t="s">
        <v>15</v>
      </c>
      <c r="S3" s="197" t="s">
        <v>16</v>
      </c>
      <c r="T3" s="194" t="s">
        <v>17</v>
      </c>
      <c r="U3" s="194" t="s">
        <v>18</v>
      </c>
      <c r="V3" s="194" t="s">
        <v>19</v>
      </c>
      <c r="W3" s="194" t="s">
        <v>20</v>
      </c>
      <c r="X3" s="194" t="s">
        <v>21</v>
      </c>
      <c r="Y3" s="194" t="s">
        <v>22</v>
      </c>
      <c r="Z3" s="195" t="s">
        <v>23</v>
      </c>
      <c r="AA3" s="196" t="s">
        <v>24</v>
      </c>
      <c r="AB3" s="197" t="s">
        <v>25</v>
      </c>
      <c r="AC3" s="195" t="s">
        <v>26</v>
      </c>
      <c r="AD3" s="196" t="s">
        <v>27</v>
      </c>
      <c r="AE3" s="199"/>
      <c r="AF3" s="184"/>
      <c r="AG3" s="184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</row>
    <row r="4">
      <c r="A4" s="200"/>
      <c r="B4" s="201"/>
      <c r="C4" s="202">
        <v>0.3</v>
      </c>
      <c r="D4" s="203" t="s">
        <v>56</v>
      </c>
      <c r="E4" s="204" t="str">
        <f>VLOOKUP($D4,$E$132:$AD$184,1,FALSE)</f>
        <v>Juan Soto*</v>
      </c>
      <c r="F4" s="205">
        <f>VLOOKUP($D4,$E$132:$AD$184,2,FALSE)</f>
        <v>27</v>
      </c>
      <c r="G4" s="205">
        <f>VLOOKUP($D4,$E$132:$AD$184,3,FALSE)</f>
        <v>134</v>
      </c>
      <c r="H4" s="206">
        <f>VLOOKUP($D4,$E$132:$AD$184,4,FALSE)</f>
        <v>385</v>
      </c>
      <c r="I4" s="205">
        <f>VLOOKUP($D4,$E$132:$AD$184,5,FALSE)</f>
        <v>353</v>
      </c>
      <c r="J4" s="205">
        <f>VLOOKUP($D4,$E$132:$AD$184,6,FALSE)</f>
        <v>46</v>
      </c>
      <c r="K4" s="206">
        <f>VLOOKUP($D4,$E$132:$AD$184,7,FALSE)</f>
        <v>80</v>
      </c>
      <c r="L4" s="206">
        <f>VLOOKUP($D4,$E$132:$AD$184,8,FALSE)</f>
        <v>22</v>
      </c>
      <c r="M4" s="206">
        <f>VLOOKUP($D4,$E$132:$AD$184,9,FALSE)</f>
        <v>3</v>
      </c>
      <c r="N4" s="206">
        <f>VLOOKUP($D4,$E$132:$AD$184,10,FALSE)</f>
        <v>6</v>
      </c>
      <c r="O4" s="205">
        <f>VLOOKUP($D4,$E$132:$AD$184,11,FALSE)</f>
        <v>28</v>
      </c>
      <c r="P4" s="205">
        <f>VLOOKUP($D4,$E$132:$AD$184,12,FALSE)</f>
        <v>24</v>
      </c>
      <c r="Q4" s="205">
        <f>VLOOKUP($D4,$E$132:$AD$184,13,FALSE)</f>
        <v>6</v>
      </c>
      <c r="R4" s="206">
        <f>VLOOKUP($D4,$E$132:$AD$184,14,FALSE)</f>
        <v>29</v>
      </c>
      <c r="S4" s="205">
        <f>VLOOKUP($D4,$E$132:$AD$184,15,FALSE)</f>
        <v>116</v>
      </c>
      <c r="T4" s="207">
        <f>VLOOKUP($D4,$E$132:$AD$184,16,FALSE)</f>
        <v>0.227</v>
      </c>
      <c r="U4" s="207">
        <f>VLOOKUP($D4,$E$132:$AD$184,17,FALSE)</f>
        <v>0.287</v>
      </c>
      <c r="V4" s="207">
        <f>VLOOKUP($D4,$E$132:$AD$184,18,FALSE)</f>
        <v>0.357</v>
      </c>
      <c r="W4" s="207">
        <f>VLOOKUP($D4,$E$132:$AD$184,19,FALSE)</f>
        <v>0.644</v>
      </c>
      <c r="X4" s="207">
        <f>VLOOKUP($D4,$E$132:$AD$184,20,FALSE)</f>
        <v>69</v>
      </c>
      <c r="Y4" s="207">
        <f>VLOOKUP($D4,$E$132:$AD$184,21,FALSE)</f>
        <v>126</v>
      </c>
      <c r="Z4" s="207">
        <f>VLOOKUP($D4,$E$132:$AD$184,22,FALSE)</f>
        <v>9</v>
      </c>
      <c r="AA4" s="208">
        <f>VLOOKUP($D4,$E$132:$AD$184,23,FALSE)</f>
        <v>1</v>
      </c>
      <c r="AB4" s="207">
        <f>VLOOKUP($D4,$E$132:$AD$184,24,FALSE)</f>
        <v>2</v>
      </c>
      <c r="AC4" s="209">
        <f>VLOOKUP($D4,$E$132:$AD$184,25,FALSE)</f>
        <v>0</v>
      </c>
      <c r="AD4" s="210">
        <f>VLOOKUP($D4,$E$132:$AD$184,26,FALSE)</f>
        <v>2</v>
      </c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4"/>
      <c r="CK4" s="184"/>
      <c r="CL4" s="184"/>
      <c r="CM4" s="192"/>
      <c r="CN4" s="192"/>
      <c r="CO4" s="192"/>
      <c r="CP4" s="192"/>
      <c r="CQ4" s="192"/>
    </row>
    <row r="5">
      <c r="A5" s="211"/>
      <c r="B5" s="212" t="s">
        <v>29</v>
      </c>
      <c r="C5" s="213">
        <v>0.25</v>
      </c>
      <c r="D5" s="214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6" t="s">
        <v>29</v>
      </c>
      <c r="AA5" s="217">
        <f t="shared" ref="AA5:AA8" si="1">$F$6*C5</f>
        <v>0.1772727273</v>
      </c>
      <c r="AB5" s="215"/>
      <c r="AC5" s="215"/>
      <c r="AD5" s="189"/>
      <c r="AE5" s="189"/>
      <c r="AF5" s="189"/>
      <c r="AG5" s="189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188"/>
      <c r="CL5" s="188"/>
      <c r="CM5" s="218"/>
      <c r="CN5" s="218"/>
      <c r="CO5" s="218"/>
      <c r="CP5" s="218"/>
      <c r="CQ5" s="218"/>
    </row>
    <row r="6">
      <c r="A6" s="211"/>
      <c r="B6" s="212" t="s">
        <v>30</v>
      </c>
      <c r="C6" s="213">
        <v>0.25</v>
      </c>
      <c r="D6" s="219"/>
      <c r="E6" s="216" t="s">
        <v>31</v>
      </c>
      <c r="F6" s="217">
        <f>(H4-K4-R4-AA4-AD4)/H4</f>
        <v>0.7090909091</v>
      </c>
      <c r="G6" s="215"/>
      <c r="H6" s="220" t="s">
        <v>32</v>
      </c>
      <c r="I6" s="221">
        <f>(K4-L4-M4-N4)/H4</f>
        <v>0.1272727273</v>
      </c>
      <c r="J6" s="215"/>
      <c r="K6" s="216" t="s">
        <v>33</v>
      </c>
      <c r="L6" s="217">
        <f>L4/H4</f>
        <v>0.05714285714</v>
      </c>
      <c r="M6" s="215"/>
      <c r="N6" s="216" t="s">
        <v>34</v>
      </c>
      <c r="O6" s="217">
        <f>M4/H4</f>
        <v>0.007792207792</v>
      </c>
      <c r="P6" s="215"/>
      <c r="Q6" s="216" t="s">
        <v>35</v>
      </c>
      <c r="R6" s="217">
        <f>N4/H4</f>
        <v>0.01558441558</v>
      </c>
      <c r="S6" s="215"/>
      <c r="T6" s="216" t="s">
        <v>36</v>
      </c>
      <c r="U6" s="217">
        <f>(R4+AA4+AD4)/H4</f>
        <v>0.08311688312</v>
      </c>
      <c r="V6" s="215"/>
      <c r="W6" s="216" t="s">
        <v>37</v>
      </c>
      <c r="X6" s="217">
        <f>U6+I8</f>
        <v>0.1722077922</v>
      </c>
      <c r="Y6" s="215"/>
      <c r="Z6" s="216" t="s">
        <v>30</v>
      </c>
      <c r="AA6" s="217">
        <f t="shared" si="1"/>
        <v>0.1772727273</v>
      </c>
      <c r="AB6" s="215"/>
      <c r="AC6" s="215"/>
      <c r="AD6" s="221">
        <f>SUM(F6,I6,L6,O6,R6,U6)</f>
        <v>1</v>
      </c>
      <c r="AE6" s="189"/>
      <c r="AF6" s="189"/>
      <c r="AG6" s="189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218"/>
      <c r="CN6" s="218"/>
      <c r="CO6" s="218"/>
      <c r="CP6" s="218"/>
      <c r="CQ6" s="218"/>
    </row>
    <row r="7">
      <c r="A7" s="211"/>
      <c r="B7" s="222" t="s">
        <v>38</v>
      </c>
      <c r="C7" s="213">
        <v>0.25</v>
      </c>
      <c r="D7" s="223"/>
      <c r="E7" s="220" t="s">
        <v>39</v>
      </c>
      <c r="F7" s="189"/>
      <c r="G7" s="189"/>
      <c r="H7" s="220" t="s">
        <v>40</v>
      </c>
      <c r="I7" s="221">
        <f>I6*C4</f>
        <v>0.03818181818</v>
      </c>
      <c r="J7" s="189"/>
      <c r="K7" s="220" t="s">
        <v>41</v>
      </c>
      <c r="L7" s="221">
        <f>L6*C4</f>
        <v>0.01714285714</v>
      </c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220" t="s">
        <v>42</v>
      </c>
      <c r="X7" s="221">
        <f>U6+I6</f>
        <v>0.2103896104</v>
      </c>
      <c r="Y7" s="189"/>
      <c r="Z7" s="220" t="s">
        <v>38</v>
      </c>
      <c r="AA7" s="217">
        <f t="shared" si="1"/>
        <v>0.1772727273</v>
      </c>
      <c r="AB7" s="189"/>
      <c r="AC7" s="189"/>
      <c r="AD7" s="189"/>
      <c r="AE7" s="189"/>
      <c r="AF7" s="189"/>
      <c r="AG7" s="189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218"/>
      <c r="CN7" s="218"/>
      <c r="CO7" s="218"/>
      <c r="CP7" s="218"/>
      <c r="CQ7" s="218"/>
    </row>
    <row r="8">
      <c r="A8" s="224"/>
      <c r="B8" s="222" t="s">
        <v>43</v>
      </c>
      <c r="C8" s="213">
        <v>0.25</v>
      </c>
      <c r="D8" s="225"/>
      <c r="E8" s="220" t="s">
        <v>44</v>
      </c>
      <c r="F8" s="189"/>
      <c r="G8" s="189"/>
      <c r="H8" s="220" t="s">
        <v>45</v>
      </c>
      <c r="I8" s="221">
        <f>I6*(1-C4)</f>
        <v>0.08909090909</v>
      </c>
      <c r="J8" s="189"/>
      <c r="K8" s="220" t="s">
        <v>46</v>
      </c>
      <c r="L8" s="221">
        <f>L6*(1-C4)</f>
        <v>0.04</v>
      </c>
      <c r="M8" s="184"/>
      <c r="N8" s="184"/>
      <c r="O8" s="184"/>
      <c r="P8" s="184"/>
      <c r="Q8" s="184"/>
      <c r="R8" s="184"/>
      <c r="S8" s="184"/>
      <c r="T8" s="184"/>
      <c r="U8" s="189"/>
      <c r="V8" s="184"/>
      <c r="W8" s="184"/>
      <c r="X8" s="184"/>
      <c r="Y8" s="184"/>
      <c r="Z8" s="220" t="s">
        <v>43</v>
      </c>
      <c r="AA8" s="217">
        <f t="shared" si="1"/>
        <v>0.1772727273</v>
      </c>
      <c r="AB8" s="184"/>
      <c r="AC8" s="184"/>
      <c r="AD8" s="184"/>
      <c r="AE8" s="184"/>
      <c r="AF8" s="184"/>
      <c r="AG8" s="184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218"/>
      <c r="CN8" s="218"/>
      <c r="CO8" s="218"/>
      <c r="CP8" s="218"/>
      <c r="CQ8" s="218"/>
    </row>
    <row r="9">
      <c r="A9" s="192"/>
      <c r="B9" s="179"/>
      <c r="C9" s="226"/>
      <c r="D9" s="189"/>
      <c r="E9" s="189"/>
      <c r="F9" s="189"/>
      <c r="G9" s="189"/>
      <c r="H9" s="227"/>
      <c r="I9" s="189"/>
      <c r="J9" s="189"/>
      <c r="K9" s="227"/>
      <c r="L9" s="227"/>
      <c r="M9" s="227"/>
      <c r="N9" s="227"/>
      <c r="O9" s="189"/>
      <c r="P9" s="189"/>
      <c r="Q9" s="189"/>
      <c r="R9" s="227"/>
      <c r="S9" s="189"/>
      <c r="T9" s="189"/>
      <c r="U9" s="189"/>
      <c r="V9" s="189"/>
      <c r="W9" s="189"/>
      <c r="X9" s="189"/>
      <c r="Y9" s="189"/>
      <c r="Z9" s="189"/>
      <c r="AA9" s="227"/>
      <c r="AB9" s="189"/>
      <c r="AC9" s="189"/>
      <c r="AD9" s="227"/>
      <c r="AE9" s="189"/>
      <c r="AF9" s="189"/>
      <c r="AG9" s="189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</row>
    <row r="10">
      <c r="A10" s="200"/>
      <c r="B10" s="179"/>
      <c r="C10" s="193" t="s">
        <v>0</v>
      </c>
      <c r="D10" s="6" t="s">
        <v>47</v>
      </c>
      <c r="E10" s="194" t="s">
        <v>2</v>
      </c>
      <c r="F10" s="194" t="s">
        <v>3</v>
      </c>
      <c r="G10" s="195" t="s">
        <v>4</v>
      </c>
      <c r="H10" s="196" t="s">
        <v>5</v>
      </c>
      <c r="I10" s="197" t="s">
        <v>6</v>
      </c>
      <c r="J10" s="195" t="s">
        <v>7</v>
      </c>
      <c r="K10" s="196" t="s">
        <v>8</v>
      </c>
      <c r="L10" s="196" t="s">
        <v>9</v>
      </c>
      <c r="M10" s="196" t="s">
        <v>10</v>
      </c>
      <c r="N10" s="196" t="s">
        <v>11</v>
      </c>
      <c r="O10" s="197" t="s">
        <v>12</v>
      </c>
      <c r="P10" s="194" t="s">
        <v>13</v>
      </c>
      <c r="Q10" s="195" t="s">
        <v>14</v>
      </c>
      <c r="R10" s="196" t="s">
        <v>15</v>
      </c>
      <c r="S10" s="197" t="s">
        <v>16</v>
      </c>
      <c r="T10" s="194" t="s">
        <v>17</v>
      </c>
      <c r="U10" s="194" t="s">
        <v>18</v>
      </c>
      <c r="V10" s="194" t="s">
        <v>19</v>
      </c>
      <c r="W10" s="194" t="s">
        <v>20</v>
      </c>
      <c r="X10" s="194" t="s">
        <v>21</v>
      </c>
      <c r="Y10" s="194" t="s">
        <v>22</v>
      </c>
      <c r="Z10" s="195" t="s">
        <v>23</v>
      </c>
      <c r="AA10" s="196" t="s">
        <v>24</v>
      </c>
      <c r="AB10" s="197" t="s">
        <v>25</v>
      </c>
      <c r="AC10" s="195" t="s">
        <v>26</v>
      </c>
      <c r="AD10" s="196" t="s">
        <v>27</v>
      </c>
      <c r="AE10" s="188"/>
      <c r="AF10" s="189"/>
      <c r="AG10" s="189"/>
      <c r="AH10" s="188"/>
      <c r="AI10" s="228"/>
      <c r="AJ10" s="189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218"/>
      <c r="CN10" s="218"/>
      <c r="CO10" s="218"/>
      <c r="CP10" s="218"/>
      <c r="CQ10" s="218"/>
    </row>
    <row r="11">
      <c r="A11" s="200"/>
      <c r="B11" s="201"/>
      <c r="C11" s="202">
        <v>0.5</v>
      </c>
      <c r="D11" s="203" t="s">
        <v>48</v>
      </c>
      <c r="E11" s="204" t="str">
        <f>VLOOKUP($D11,$E$132:$AD$184,1,FALSE)</f>
        <v>Trea Turner</v>
      </c>
      <c r="F11" s="205">
        <f>VLOOKUP($D11,$E$132:$AD$184,2,FALSE)</f>
        <v>28</v>
      </c>
      <c r="G11" s="205">
        <f>VLOOKUP($D11,$E$132:$AD$184,3,FALSE)</f>
        <v>136</v>
      </c>
      <c r="H11" s="206">
        <f>VLOOKUP($D11,$E$132:$AD$184,4,FALSE)</f>
        <v>597</v>
      </c>
      <c r="I11" s="205">
        <f>VLOOKUP($D11,$E$132:$AD$184,5,FALSE)</f>
        <v>529</v>
      </c>
      <c r="J11" s="205">
        <f>VLOOKUP($D11,$E$132:$AD$184,6,FALSE)</f>
        <v>88</v>
      </c>
      <c r="K11" s="206">
        <f>VLOOKUP($D11,$E$132:$AD$184,7,FALSE)</f>
        <v>163</v>
      </c>
      <c r="L11" s="206">
        <f>VLOOKUP($D11,$E$132:$AD$184,8,FALSE)</f>
        <v>44</v>
      </c>
      <c r="M11" s="206">
        <f>VLOOKUP($D11,$E$132:$AD$184,9,FALSE)</f>
        <v>2</v>
      </c>
      <c r="N11" s="206">
        <f>VLOOKUP($D11,$E$132:$AD$184,10,FALSE)</f>
        <v>24</v>
      </c>
      <c r="O11" s="205">
        <f>VLOOKUP($D11,$E$132:$AD$184,11,FALSE)</f>
        <v>92</v>
      </c>
      <c r="P11" s="205">
        <f>VLOOKUP($D11,$E$132:$AD$184,12,FALSE)</f>
        <v>2</v>
      </c>
      <c r="Q11" s="205">
        <f>VLOOKUP($D11,$E$132:$AD$184,13,FALSE)</f>
        <v>1</v>
      </c>
      <c r="R11" s="206">
        <f>VLOOKUP($D11,$E$132:$AD$184,14,FALSE)</f>
        <v>55</v>
      </c>
      <c r="S11" s="205">
        <f>VLOOKUP($D11,$E$132:$AD$184,15,FALSE)</f>
        <v>82</v>
      </c>
      <c r="T11" s="205">
        <f>VLOOKUP($D11,$E$132:$AD$184,16,FALSE)</f>
        <v>0.308</v>
      </c>
      <c r="U11" s="205">
        <f>VLOOKUP($D11,$E$132:$AD$184,17,FALSE)</f>
        <v>0.374</v>
      </c>
      <c r="V11" s="205">
        <f>VLOOKUP($D11,$E$132:$AD$184,18,FALSE)</f>
        <v>0.535</v>
      </c>
      <c r="W11" s="205">
        <f>VLOOKUP($D11,$E$132:$AD$184,19,FALSE)</f>
        <v>0.909</v>
      </c>
      <c r="X11" s="205">
        <f>VLOOKUP($D11,$E$132:$AD$184,20,FALSE)</f>
        <v>137</v>
      </c>
      <c r="Y11" s="205">
        <f>VLOOKUP($D11,$E$132:$AD$184,21,FALSE)</f>
        <v>283</v>
      </c>
      <c r="Z11" s="205">
        <f>VLOOKUP($D11,$E$132:$AD$184,22,FALSE)</f>
        <v>5</v>
      </c>
      <c r="AA11" s="206">
        <f>VLOOKUP($D11,$E$132:$AD$184,23,FALSE)</f>
        <v>5</v>
      </c>
      <c r="AB11" s="205">
        <f>VLOOKUP($D11,$E$132:$AD$184,24,FALSE)</f>
        <v>0</v>
      </c>
      <c r="AC11" s="229">
        <f>VLOOKUP($D11,$E$132:$AD$184,25,FALSE)</f>
        <v>8</v>
      </c>
      <c r="AD11" s="206">
        <f>VLOOKUP($D11,$E$132:$AD$184,26,FALSE)</f>
        <v>5</v>
      </c>
      <c r="AE11" s="189"/>
      <c r="AF11" s="189"/>
      <c r="AG11" s="189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218"/>
      <c r="CN11" s="218"/>
      <c r="CO11" s="218"/>
      <c r="CP11" s="218"/>
      <c r="CQ11" s="218"/>
    </row>
    <row r="12">
      <c r="A12" s="200"/>
      <c r="B12" s="212" t="s">
        <v>29</v>
      </c>
      <c r="C12" s="213">
        <v>0.25</v>
      </c>
      <c r="D12" s="230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6" t="s">
        <v>29</v>
      </c>
      <c r="AA12" s="217">
        <f t="shared" ref="AA12:AA15" si="2">$F$13*C12</f>
        <v>0.1545226131</v>
      </c>
      <c r="AB12" s="215"/>
      <c r="AC12" s="215"/>
      <c r="AD12" s="189"/>
      <c r="AE12" s="189"/>
      <c r="AF12" s="189"/>
      <c r="AG12" s="189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218"/>
      <c r="CN12" s="218"/>
      <c r="CO12" s="218"/>
      <c r="CP12" s="218"/>
      <c r="CQ12" s="218"/>
    </row>
    <row r="13">
      <c r="A13" s="200"/>
      <c r="B13" s="212" t="s">
        <v>30</v>
      </c>
      <c r="C13" s="213">
        <v>0.25</v>
      </c>
      <c r="D13" s="219"/>
      <c r="E13" s="216" t="s">
        <v>31</v>
      </c>
      <c r="F13" s="217">
        <f>(H11-K11-R11-AA11-AD11)/H11</f>
        <v>0.6180904523</v>
      </c>
      <c r="G13" s="215"/>
      <c r="H13" s="220" t="s">
        <v>32</v>
      </c>
      <c r="I13" s="221">
        <f>(K11-L11-M11-N11)/H11</f>
        <v>0.1557788945</v>
      </c>
      <c r="J13" s="215"/>
      <c r="K13" s="216" t="s">
        <v>33</v>
      </c>
      <c r="L13" s="217">
        <f>L11/H11</f>
        <v>0.07370184255</v>
      </c>
      <c r="M13" s="215"/>
      <c r="N13" s="216" t="s">
        <v>34</v>
      </c>
      <c r="O13" s="217">
        <f>M11/H11</f>
        <v>0.003350083752</v>
      </c>
      <c r="P13" s="215"/>
      <c r="Q13" s="216" t="s">
        <v>35</v>
      </c>
      <c r="R13" s="217">
        <f>N11/H11</f>
        <v>0.04020100503</v>
      </c>
      <c r="S13" s="215"/>
      <c r="T13" s="216" t="s">
        <v>36</v>
      </c>
      <c r="U13" s="217">
        <f>(R11+AA11+AD11)/H11</f>
        <v>0.1088777219</v>
      </c>
      <c r="V13" s="215"/>
      <c r="W13" s="216" t="s">
        <v>37</v>
      </c>
      <c r="X13" s="217">
        <f>U13+I15</f>
        <v>0.2179229481</v>
      </c>
      <c r="Y13" s="215"/>
      <c r="Z13" s="216" t="s">
        <v>30</v>
      </c>
      <c r="AA13" s="217">
        <f t="shared" si="2"/>
        <v>0.1545226131</v>
      </c>
      <c r="AB13" s="215"/>
      <c r="AC13" s="215"/>
      <c r="AD13" s="221">
        <f>SUM(F13,I13,L13,O13,R13,U13)</f>
        <v>1</v>
      </c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231"/>
      <c r="AW13" s="186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218"/>
      <c r="CN13" s="218"/>
      <c r="CO13" s="218"/>
      <c r="CP13" s="218"/>
      <c r="CQ13" s="218"/>
    </row>
    <row r="14">
      <c r="A14" s="200"/>
      <c r="B14" s="222" t="s">
        <v>38</v>
      </c>
      <c r="C14" s="213">
        <v>0.25</v>
      </c>
      <c r="D14" s="225"/>
      <c r="E14" s="220" t="s">
        <v>49</v>
      </c>
      <c r="F14" s="221">
        <f>F13*C4</f>
        <v>0.1854271357</v>
      </c>
      <c r="G14" s="189"/>
      <c r="H14" s="220" t="s">
        <v>50</v>
      </c>
      <c r="I14" s="221">
        <f>I13*C4</f>
        <v>0.04673366834</v>
      </c>
      <c r="J14" s="189"/>
      <c r="K14" s="220" t="s">
        <v>51</v>
      </c>
      <c r="L14" s="221">
        <f>L13*C4</f>
        <v>0.02211055276</v>
      </c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220" t="s">
        <v>42</v>
      </c>
      <c r="X14" s="221">
        <f>U13+I13</f>
        <v>0.2646566164</v>
      </c>
      <c r="Y14" s="189"/>
      <c r="Z14" s="220" t="s">
        <v>38</v>
      </c>
      <c r="AA14" s="217">
        <f t="shared" si="2"/>
        <v>0.1545226131</v>
      </c>
      <c r="AB14" s="189"/>
      <c r="AC14" s="189"/>
      <c r="AD14" s="189"/>
      <c r="AE14" s="189"/>
      <c r="AF14" s="189"/>
      <c r="AG14" s="189"/>
      <c r="AH14" s="189"/>
      <c r="AI14" s="189"/>
      <c r="AJ14" s="189"/>
      <c r="AK14" s="188"/>
      <c r="AL14" s="189"/>
      <c r="AM14" s="189"/>
      <c r="AN14" s="189"/>
      <c r="AO14" s="189"/>
      <c r="AP14" s="189"/>
      <c r="AQ14" s="188"/>
      <c r="AR14" s="188"/>
      <c r="AS14" s="188"/>
      <c r="AT14" s="188"/>
      <c r="AU14" s="189"/>
      <c r="AV14" s="185"/>
      <c r="AW14" s="186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188"/>
      <c r="CH14" s="188"/>
      <c r="CI14" s="188"/>
      <c r="CJ14" s="188"/>
      <c r="CK14" s="188"/>
      <c r="CL14" s="188"/>
      <c r="CM14" s="218"/>
      <c r="CN14" s="218"/>
      <c r="CO14" s="218"/>
      <c r="CP14" s="218"/>
      <c r="CQ14" s="218"/>
    </row>
    <row r="15">
      <c r="A15" s="200"/>
      <c r="B15" s="222" t="s">
        <v>43</v>
      </c>
      <c r="C15" s="213">
        <v>0.25</v>
      </c>
      <c r="D15" s="225"/>
      <c r="E15" s="220" t="s">
        <v>52</v>
      </c>
      <c r="F15" s="221">
        <f>F13*(1-C4)</f>
        <v>0.4326633166</v>
      </c>
      <c r="G15" s="189"/>
      <c r="H15" s="220" t="s">
        <v>53</v>
      </c>
      <c r="I15" s="221">
        <f>I13*(1-C4)</f>
        <v>0.1090452261</v>
      </c>
      <c r="J15" s="189"/>
      <c r="K15" s="220" t="s">
        <v>54</v>
      </c>
      <c r="L15" s="221">
        <f>L13*(1-C4)</f>
        <v>0.05159128978</v>
      </c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220" t="s">
        <v>43</v>
      </c>
      <c r="AA15" s="217">
        <f t="shared" si="2"/>
        <v>0.1545226131</v>
      </c>
      <c r="AB15" s="189"/>
      <c r="AC15" s="189"/>
      <c r="AD15" s="189"/>
      <c r="AE15" s="189"/>
      <c r="AF15" s="189"/>
      <c r="AG15" s="189"/>
      <c r="AH15" s="189"/>
      <c r="AI15" s="189"/>
      <c r="AJ15" s="189"/>
      <c r="AK15" s="188"/>
      <c r="AL15" s="189"/>
      <c r="AM15" s="189"/>
      <c r="AN15" s="189"/>
      <c r="AO15" s="189"/>
      <c r="AP15" s="189"/>
      <c r="AQ15" s="188"/>
      <c r="AR15" s="188"/>
      <c r="AS15" s="188"/>
      <c r="AT15" s="188"/>
      <c r="AU15" s="189"/>
      <c r="AV15" s="190"/>
      <c r="AW15" s="186"/>
      <c r="AX15" s="188"/>
      <c r="AY15" s="188"/>
      <c r="AZ15" s="188"/>
      <c r="BA15" s="184"/>
      <c r="BB15" s="185"/>
      <c r="BC15" s="186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188"/>
      <c r="CH15" s="188"/>
      <c r="CI15" s="188"/>
      <c r="CJ15" s="188"/>
      <c r="CK15" s="188"/>
      <c r="CL15" s="188"/>
      <c r="CM15" s="218"/>
      <c r="CN15" s="218"/>
      <c r="CO15" s="218"/>
      <c r="CP15" s="218"/>
      <c r="CQ15" s="218"/>
    </row>
    <row r="16">
      <c r="A16" s="200"/>
      <c r="B16" s="184"/>
      <c r="C16" s="232"/>
      <c r="D16" s="184"/>
      <c r="E16" s="184"/>
      <c r="F16" s="184"/>
      <c r="G16" s="184"/>
      <c r="H16" s="178"/>
      <c r="I16" s="184"/>
      <c r="J16" s="184"/>
      <c r="K16" s="178"/>
      <c r="L16" s="178"/>
      <c r="M16" s="178"/>
      <c r="N16" s="178"/>
      <c r="O16" s="184"/>
      <c r="P16" s="184"/>
      <c r="Q16" s="184"/>
      <c r="R16" s="178"/>
      <c r="S16" s="184"/>
      <c r="T16" s="184"/>
      <c r="U16" s="184"/>
      <c r="V16" s="184"/>
      <c r="W16" s="184"/>
      <c r="X16" s="184"/>
      <c r="Y16" s="184"/>
      <c r="Z16" s="184"/>
      <c r="AA16" s="178"/>
      <c r="AB16" s="184"/>
      <c r="AC16" s="184"/>
      <c r="AD16" s="178"/>
      <c r="AE16" s="184"/>
      <c r="AF16" s="184"/>
      <c r="AG16" s="184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88"/>
      <c r="AY16" s="188"/>
      <c r="AZ16" s="188"/>
      <c r="BA16" s="184"/>
      <c r="BB16" s="184"/>
      <c r="BC16" s="188"/>
      <c r="BD16" s="186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218"/>
      <c r="CN16" s="218"/>
      <c r="CO16" s="218"/>
      <c r="CP16" s="218"/>
      <c r="CQ16" s="218"/>
    </row>
    <row r="17">
      <c r="A17" s="200"/>
      <c r="B17" s="179"/>
      <c r="C17" s="193" t="s">
        <v>0</v>
      </c>
      <c r="D17" s="6" t="s">
        <v>55</v>
      </c>
      <c r="E17" s="194" t="s">
        <v>2</v>
      </c>
      <c r="F17" s="194" t="s">
        <v>3</v>
      </c>
      <c r="G17" s="195" t="s">
        <v>4</v>
      </c>
      <c r="H17" s="196" t="s">
        <v>5</v>
      </c>
      <c r="I17" s="197" t="s">
        <v>6</v>
      </c>
      <c r="J17" s="195" t="s">
        <v>7</v>
      </c>
      <c r="K17" s="196" t="s">
        <v>8</v>
      </c>
      <c r="L17" s="196" t="s">
        <v>9</v>
      </c>
      <c r="M17" s="196" t="s">
        <v>10</v>
      </c>
      <c r="N17" s="196" t="s">
        <v>11</v>
      </c>
      <c r="O17" s="197" t="s">
        <v>12</v>
      </c>
      <c r="P17" s="194" t="s">
        <v>13</v>
      </c>
      <c r="Q17" s="195" t="s">
        <v>14</v>
      </c>
      <c r="R17" s="196" t="s">
        <v>15</v>
      </c>
      <c r="S17" s="197" t="s">
        <v>16</v>
      </c>
      <c r="T17" s="194" t="s">
        <v>17</v>
      </c>
      <c r="U17" s="194" t="s">
        <v>18</v>
      </c>
      <c r="V17" s="194" t="s">
        <v>19</v>
      </c>
      <c r="W17" s="194" t="s">
        <v>20</v>
      </c>
      <c r="X17" s="194" t="s">
        <v>21</v>
      </c>
      <c r="Y17" s="194" t="s">
        <v>22</v>
      </c>
      <c r="Z17" s="195" t="s">
        <v>23</v>
      </c>
      <c r="AA17" s="196" t="s">
        <v>24</v>
      </c>
      <c r="AB17" s="197" t="s">
        <v>25</v>
      </c>
      <c r="AC17" s="195" t="s">
        <v>26</v>
      </c>
      <c r="AD17" s="196" t="s">
        <v>27</v>
      </c>
      <c r="AE17" s="199"/>
      <c r="AF17" s="184"/>
      <c r="AG17" s="184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88"/>
      <c r="AY17" s="188"/>
      <c r="AZ17" s="188"/>
      <c r="BA17" s="184"/>
      <c r="BB17" s="184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218"/>
      <c r="CN17" s="218"/>
      <c r="CO17" s="218"/>
      <c r="CP17" s="218"/>
      <c r="CQ17" s="218"/>
    </row>
    <row r="18">
      <c r="A18" s="200"/>
      <c r="B18" s="201"/>
      <c r="C18" s="202">
        <v>0.2</v>
      </c>
      <c r="D18" s="203" t="s">
        <v>64</v>
      </c>
      <c r="E18" s="204" t="str">
        <f>VLOOKUP($D18,$E$132:$AD$184,1,FALSE)</f>
        <v>Anthony Rendon</v>
      </c>
      <c r="F18" s="207">
        <f>VLOOKUP($D18,$E$132:$AD$184,2,FALSE)</f>
        <v>19</v>
      </c>
      <c r="G18" s="207">
        <f>VLOOKUP($D18,$E$132:$AD$184,3,FALSE)</f>
        <v>116</v>
      </c>
      <c r="H18" s="210">
        <f>VLOOKUP($D18,$E$132:$AD$184,4,FALSE)</f>
        <v>494</v>
      </c>
      <c r="I18" s="207">
        <f>VLOOKUP($D18,$E$132:$AD$184,5,FALSE)</f>
        <v>414</v>
      </c>
      <c r="J18" s="207">
        <f>VLOOKUP($D18,$E$132:$AD$184,6,FALSE)</f>
        <v>77</v>
      </c>
      <c r="K18" s="210">
        <f>VLOOKUP($D18,$E$132:$AD$184,7,FALSE)</f>
        <v>121</v>
      </c>
      <c r="L18" s="210">
        <f>VLOOKUP($D18,$E$132:$AD$184,8,FALSE)</f>
        <v>25</v>
      </c>
      <c r="M18" s="210">
        <f>VLOOKUP($D18,$E$132:$AD$184,9,FALSE)</f>
        <v>1</v>
      </c>
      <c r="N18" s="210">
        <f>VLOOKUP($D18,$E$132:$AD$184,10,FALSE)</f>
        <v>22</v>
      </c>
      <c r="O18" s="207">
        <f>VLOOKUP($D18,$E$132:$AD$184,11,FALSE)</f>
        <v>70</v>
      </c>
      <c r="P18" s="207">
        <f>VLOOKUP($D18,$E$132:$AD$184,12,FALSE)</f>
        <v>5</v>
      </c>
      <c r="Q18" s="207">
        <f>VLOOKUP($D18,$E$132:$AD$184,13,FALSE)</f>
        <v>2</v>
      </c>
      <c r="R18" s="210">
        <f>VLOOKUP($D18,$E$132:$AD$184,14,FALSE)</f>
        <v>79</v>
      </c>
      <c r="S18" s="207">
        <f>VLOOKUP($D18,$E$132:$AD$184,15,FALSE)</f>
        <v>99</v>
      </c>
      <c r="T18" s="207">
        <f>VLOOKUP($D18,$E$132:$AD$184,16,FALSE)</f>
        <v>0.292</v>
      </c>
      <c r="U18" s="207">
        <f>VLOOKUP($D18,$E$132:$AD$184,17,FALSE)</f>
        <v>0.406</v>
      </c>
      <c r="V18" s="207">
        <f>VLOOKUP($D18,$E$132:$AD$184,18,FALSE)</f>
        <v>0.517</v>
      </c>
      <c r="W18" s="207">
        <f>VLOOKUP($D18,$E$132:$AD$184,19,FALSE)</f>
        <v>0.923</v>
      </c>
      <c r="X18" s="207">
        <f>VLOOKUP($D18,$E$132:$AD$184,20,FALSE)</f>
        <v>142</v>
      </c>
      <c r="Y18" s="207">
        <f>VLOOKUP($D18,$E$132:$AD$184,21,FALSE)</f>
        <v>214</v>
      </c>
      <c r="Z18" s="207">
        <f>VLOOKUP($D18,$E$132:$AD$184,22,FALSE)</f>
        <v>9</v>
      </c>
      <c r="AA18" s="210">
        <f>VLOOKUP($D18,$E$132:$AD$184,23,FALSE)</f>
        <v>0</v>
      </c>
      <c r="AB18" s="209">
        <f>VLOOKUP($D18,$E$132:$AD$184,24,FALSE)</f>
        <v>1</v>
      </c>
      <c r="AC18" s="207">
        <f>VLOOKUP($D18,$E$132:$AD$184,25,FALSE)</f>
        <v>0</v>
      </c>
      <c r="AD18" s="210">
        <f>VLOOKUP($D18,$E$132:$AD$184,26,FALSE)</f>
        <v>10</v>
      </c>
      <c r="AE18" s="184"/>
      <c r="AF18" s="184"/>
      <c r="AG18" s="184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88"/>
      <c r="AY18" s="188"/>
      <c r="AZ18" s="188"/>
      <c r="BA18" s="184"/>
      <c r="BB18" s="184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8"/>
      <c r="CM18" s="218"/>
      <c r="CN18" s="218"/>
      <c r="CO18" s="218"/>
      <c r="CP18" s="218"/>
      <c r="CQ18" s="218"/>
    </row>
    <row r="19">
      <c r="A19" s="200"/>
      <c r="B19" s="212" t="s">
        <v>29</v>
      </c>
      <c r="C19" s="213">
        <v>0.25</v>
      </c>
      <c r="D19" s="214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16" t="s">
        <v>29</v>
      </c>
      <c r="AA19" s="217">
        <f t="shared" ref="AA19:AA22" si="3">$F$20*C19</f>
        <v>0.1437246964</v>
      </c>
      <c r="AB19" s="233"/>
      <c r="AC19" s="233"/>
      <c r="AD19" s="184"/>
      <c r="AE19" s="184"/>
      <c r="AF19" s="184"/>
      <c r="AG19" s="184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88"/>
      <c r="AY19" s="188"/>
      <c r="AZ19" s="188"/>
      <c r="BA19" s="184"/>
      <c r="BB19" s="184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218"/>
      <c r="CN19" s="218"/>
      <c r="CO19" s="218"/>
      <c r="CP19" s="218"/>
      <c r="CQ19" s="218"/>
    </row>
    <row r="20">
      <c r="A20" s="200"/>
      <c r="B20" s="212" t="s">
        <v>30</v>
      </c>
      <c r="C20" s="213">
        <v>0.25</v>
      </c>
      <c r="D20" s="219"/>
      <c r="E20" s="216" t="s">
        <v>31</v>
      </c>
      <c r="F20" s="217">
        <f>(H18-K18-R18-AA18-AD18)/H18</f>
        <v>0.5748987854</v>
      </c>
      <c r="G20" s="233"/>
      <c r="H20" s="220" t="s">
        <v>32</v>
      </c>
      <c r="I20" s="221">
        <f>(K18-L18-M18-N18)/H18</f>
        <v>0.1477732794</v>
      </c>
      <c r="J20" s="233"/>
      <c r="K20" s="216" t="s">
        <v>33</v>
      </c>
      <c r="L20" s="217">
        <f>L18/H18</f>
        <v>0.05060728745</v>
      </c>
      <c r="M20" s="233"/>
      <c r="N20" s="216" t="s">
        <v>34</v>
      </c>
      <c r="O20" s="217">
        <f>M18/H18</f>
        <v>0.002024291498</v>
      </c>
      <c r="P20" s="233"/>
      <c r="Q20" s="216" t="s">
        <v>35</v>
      </c>
      <c r="R20" s="217">
        <f>N18/H18</f>
        <v>0.04453441296</v>
      </c>
      <c r="S20" s="233"/>
      <c r="T20" s="216" t="s">
        <v>36</v>
      </c>
      <c r="U20" s="217">
        <f>(R18+AA18+AD18)/H18</f>
        <v>0.1801619433</v>
      </c>
      <c r="V20" s="233"/>
      <c r="W20" s="216" t="s">
        <v>37</v>
      </c>
      <c r="X20" s="217">
        <f>U20+I22</f>
        <v>0.2836032389</v>
      </c>
      <c r="Y20" s="233"/>
      <c r="Z20" s="216" t="s">
        <v>30</v>
      </c>
      <c r="AA20" s="217">
        <f t="shared" si="3"/>
        <v>0.1437246964</v>
      </c>
      <c r="AB20" s="233"/>
      <c r="AC20" s="233"/>
      <c r="AD20" s="221">
        <f>SUM(F20,I20,L20,O20,R20,U20)</f>
        <v>1</v>
      </c>
      <c r="AE20" s="184"/>
      <c r="AF20" s="221">
        <f>SUM(F20,L20,O20,R20,X20)</f>
        <v>0.9556680162</v>
      </c>
      <c r="AG20" s="184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88"/>
      <c r="AY20" s="188"/>
      <c r="AZ20" s="188"/>
      <c r="BA20" s="188"/>
      <c r="BB20" s="184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218"/>
      <c r="CN20" s="218"/>
      <c r="CO20" s="218"/>
      <c r="CP20" s="218"/>
      <c r="CQ20" s="218"/>
    </row>
    <row r="21">
      <c r="A21" s="200"/>
      <c r="B21" s="222" t="s">
        <v>38</v>
      </c>
      <c r="C21" s="213">
        <v>0.25</v>
      </c>
      <c r="D21" s="234"/>
      <c r="E21" s="220" t="s">
        <v>49</v>
      </c>
      <c r="F21" s="221">
        <f>F20*C4</f>
        <v>0.1724696356</v>
      </c>
      <c r="G21" s="189"/>
      <c r="H21" s="220" t="s">
        <v>50</v>
      </c>
      <c r="I21" s="221">
        <f>I20*C4</f>
        <v>0.04433198381</v>
      </c>
      <c r="J21" s="189"/>
      <c r="K21" s="220" t="s">
        <v>51</v>
      </c>
      <c r="L21" s="221">
        <f>L20*C4</f>
        <v>0.01518218623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220" t="s">
        <v>42</v>
      </c>
      <c r="X21" s="221">
        <f>U20+I20</f>
        <v>0.3279352227</v>
      </c>
      <c r="Y21" s="184"/>
      <c r="Z21" s="220" t="s">
        <v>38</v>
      </c>
      <c r="AA21" s="217">
        <f t="shared" si="3"/>
        <v>0.1437246964</v>
      </c>
      <c r="AB21" s="184"/>
      <c r="AC21" s="184"/>
      <c r="AD21" s="184"/>
      <c r="AE21" s="184"/>
      <c r="AF21" s="184"/>
      <c r="AG21" s="184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86"/>
      <c r="AY21" s="186"/>
      <c r="AZ21" s="188"/>
      <c r="BA21" s="184"/>
      <c r="BB21" s="184"/>
      <c r="BC21" s="184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218"/>
      <c r="CN21" s="218"/>
      <c r="CO21" s="218"/>
      <c r="CP21" s="218"/>
      <c r="CQ21" s="218"/>
    </row>
    <row r="22">
      <c r="A22" s="200"/>
      <c r="B22" s="222" t="s">
        <v>43</v>
      </c>
      <c r="C22" s="213">
        <v>0.25</v>
      </c>
      <c r="D22" s="234"/>
      <c r="E22" s="220" t="s">
        <v>52</v>
      </c>
      <c r="F22" s="221">
        <f>F20*(1-C4)</f>
        <v>0.4024291498</v>
      </c>
      <c r="G22" s="189"/>
      <c r="H22" s="220" t="s">
        <v>53</v>
      </c>
      <c r="I22" s="221">
        <f>I20*(1-C4)</f>
        <v>0.1034412955</v>
      </c>
      <c r="J22" s="189"/>
      <c r="K22" s="220" t="s">
        <v>54</v>
      </c>
      <c r="L22" s="221">
        <f>L20*(1-C4)</f>
        <v>0.03542510121</v>
      </c>
      <c r="M22" s="184"/>
      <c r="N22" s="184"/>
      <c r="O22" s="184"/>
      <c r="P22" s="184"/>
      <c r="Q22" s="184"/>
      <c r="R22" s="184"/>
      <c r="S22" s="184"/>
      <c r="T22" s="184"/>
      <c r="U22" s="189"/>
      <c r="V22" s="184"/>
      <c r="W22" s="184"/>
      <c r="X22" s="184"/>
      <c r="Y22" s="184"/>
      <c r="Z22" s="220" t="s">
        <v>43</v>
      </c>
      <c r="AA22" s="217">
        <f t="shared" si="3"/>
        <v>0.1437246964</v>
      </c>
      <c r="AB22" s="184"/>
      <c r="AC22" s="184"/>
      <c r="AD22" s="184"/>
      <c r="AE22" s="184"/>
      <c r="AF22" s="184"/>
      <c r="AG22" s="184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235"/>
      <c r="AY22" s="236"/>
      <c r="AZ22" s="186"/>
      <c r="BA22" s="199"/>
      <c r="BB22" s="184"/>
      <c r="BC22" s="184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8"/>
      <c r="CF22" s="188"/>
      <c r="CG22" s="188"/>
      <c r="CH22" s="188"/>
      <c r="CI22" s="188"/>
      <c r="CJ22" s="188"/>
      <c r="CK22" s="188"/>
      <c r="CL22" s="188"/>
      <c r="CM22" s="218"/>
      <c r="CN22" s="218"/>
      <c r="CO22" s="218"/>
      <c r="CP22" s="218"/>
      <c r="CQ22" s="218"/>
    </row>
    <row r="23">
      <c r="A23" s="200"/>
      <c r="B23" s="179"/>
      <c r="C23" s="232"/>
      <c r="D23" s="189"/>
      <c r="E23" s="220" t="s">
        <v>57</v>
      </c>
      <c r="F23" s="221">
        <f>F20*C11</f>
        <v>0.2874493927</v>
      </c>
      <c r="G23" s="189"/>
      <c r="H23" s="220" t="s">
        <v>58</v>
      </c>
      <c r="I23" s="221">
        <f>I20*C11</f>
        <v>0.07388663968</v>
      </c>
      <c r="J23" s="189"/>
      <c r="K23" s="220" t="s">
        <v>59</v>
      </c>
      <c r="L23" s="221">
        <f>L20*C11</f>
        <v>0.02530364372</v>
      </c>
      <c r="M23" s="184"/>
      <c r="N23" s="184"/>
      <c r="O23" s="184"/>
      <c r="P23" s="184"/>
      <c r="Q23" s="184"/>
      <c r="R23" s="184"/>
      <c r="S23" s="184"/>
      <c r="T23" s="184"/>
      <c r="U23" s="189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88"/>
      <c r="AY23" s="186"/>
      <c r="AZ23" s="188"/>
      <c r="BA23" s="189"/>
      <c r="BB23" s="184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8"/>
      <c r="CG23" s="188"/>
      <c r="CH23" s="188"/>
      <c r="CI23" s="188"/>
      <c r="CJ23" s="188"/>
      <c r="CK23" s="188"/>
      <c r="CL23" s="188"/>
      <c r="CM23" s="218"/>
      <c r="CN23" s="218"/>
      <c r="CO23" s="218"/>
      <c r="CP23" s="218"/>
      <c r="CQ23" s="218"/>
    </row>
    <row r="24">
      <c r="A24" s="192"/>
      <c r="B24" s="179"/>
      <c r="C24" s="184"/>
      <c r="D24" s="189"/>
      <c r="E24" s="220" t="s">
        <v>60</v>
      </c>
      <c r="F24" s="221">
        <f>F20*(1-C11)</f>
        <v>0.2874493927</v>
      </c>
      <c r="G24" s="189"/>
      <c r="H24" s="220" t="s">
        <v>61</v>
      </c>
      <c r="I24" s="221">
        <f>I20*(1-C11)</f>
        <v>0.07388663968</v>
      </c>
      <c r="J24" s="189"/>
      <c r="K24" s="220" t="s">
        <v>62</v>
      </c>
      <c r="L24" s="221">
        <f>L20*(1-C11)</f>
        <v>0.02530364372</v>
      </c>
      <c r="M24" s="184"/>
      <c r="N24" s="184"/>
      <c r="O24" s="184"/>
      <c r="P24" s="184"/>
      <c r="Q24" s="184"/>
      <c r="R24" s="184"/>
      <c r="S24" s="184"/>
      <c r="T24" s="184"/>
      <c r="U24" s="189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</row>
    <row r="25">
      <c r="A25" s="200"/>
      <c r="B25" s="184"/>
      <c r="C25" s="184"/>
      <c r="D25" s="184"/>
      <c r="E25" s="184"/>
      <c r="F25" s="184"/>
      <c r="G25" s="184"/>
      <c r="H25" s="178"/>
      <c r="I25" s="184"/>
      <c r="J25" s="184"/>
      <c r="K25" s="178"/>
      <c r="L25" s="178"/>
      <c r="M25" s="178"/>
      <c r="N25" s="178"/>
      <c r="O25" s="184"/>
      <c r="P25" s="184"/>
      <c r="Q25" s="184"/>
      <c r="R25" s="178"/>
      <c r="S25" s="184"/>
      <c r="T25" s="184"/>
      <c r="U25" s="184"/>
      <c r="V25" s="184"/>
      <c r="W25" s="184"/>
      <c r="X25" s="184"/>
      <c r="Y25" s="184"/>
      <c r="Z25" s="184"/>
      <c r="AA25" s="178"/>
      <c r="AB25" s="184"/>
      <c r="AC25" s="184"/>
      <c r="AD25" s="178"/>
      <c r="AE25" s="184"/>
      <c r="AF25" s="184"/>
      <c r="AG25" s="184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</row>
    <row r="26">
      <c r="A26" s="200"/>
      <c r="B26" s="184"/>
      <c r="C26" s="193" t="s">
        <v>0</v>
      </c>
      <c r="D26" s="6" t="s">
        <v>63</v>
      </c>
      <c r="E26" s="194" t="s">
        <v>2</v>
      </c>
      <c r="F26" s="194" t="s">
        <v>3</v>
      </c>
      <c r="G26" s="195" t="s">
        <v>4</v>
      </c>
      <c r="H26" s="196" t="s">
        <v>5</v>
      </c>
      <c r="I26" s="197" t="s">
        <v>6</v>
      </c>
      <c r="J26" s="195" t="s">
        <v>7</v>
      </c>
      <c r="K26" s="196" t="s">
        <v>8</v>
      </c>
      <c r="L26" s="196" t="s">
        <v>9</v>
      </c>
      <c r="M26" s="196" t="s">
        <v>10</v>
      </c>
      <c r="N26" s="196" t="s">
        <v>11</v>
      </c>
      <c r="O26" s="197" t="s">
        <v>12</v>
      </c>
      <c r="P26" s="194" t="s">
        <v>13</v>
      </c>
      <c r="Q26" s="195" t="s">
        <v>14</v>
      </c>
      <c r="R26" s="196" t="s">
        <v>15</v>
      </c>
      <c r="S26" s="197" t="s">
        <v>16</v>
      </c>
      <c r="T26" s="194" t="s">
        <v>17</v>
      </c>
      <c r="U26" s="194" t="s">
        <v>18</v>
      </c>
      <c r="V26" s="194" t="s">
        <v>19</v>
      </c>
      <c r="W26" s="194" t="s">
        <v>20</v>
      </c>
      <c r="X26" s="194" t="s">
        <v>21</v>
      </c>
      <c r="Y26" s="194" t="s">
        <v>22</v>
      </c>
      <c r="Z26" s="195" t="s">
        <v>23</v>
      </c>
      <c r="AA26" s="196" t="s">
        <v>24</v>
      </c>
      <c r="AB26" s="197" t="s">
        <v>25</v>
      </c>
      <c r="AC26" s="195" t="s">
        <v>26</v>
      </c>
      <c r="AD26" s="196" t="s">
        <v>27</v>
      </c>
      <c r="AE26" s="199"/>
      <c r="AF26" s="184"/>
      <c r="AG26" s="184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</row>
    <row r="27">
      <c r="A27" s="200"/>
      <c r="B27" s="237"/>
      <c r="C27" s="202">
        <v>0.2</v>
      </c>
      <c r="D27" s="238" t="s">
        <v>28</v>
      </c>
      <c r="E27" s="204" t="str">
        <f>VLOOKUP($D27,$E$132:$AD$184,1,FALSE)</f>
        <v>Bryce Harper*</v>
      </c>
      <c r="F27" s="207">
        <f>VLOOKUP($D27,$E$132:$AD$184,2,FALSE)</f>
        <v>29</v>
      </c>
      <c r="G27" s="207">
        <f>VLOOKUP($D27,$E$132:$AD$184,3,FALSE)</f>
        <v>95</v>
      </c>
      <c r="H27" s="210">
        <f>VLOOKUP($D27,$E$132:$AD$184,4,FALSE)</f>
        <v>370</v>
      </c>
      <c r="I27" s="207">
        <f>VLOOKUP($D27,$E$132:$AD$184,5,FALSE)</f>
        <v>319</v>
      </c>
      <c r="J27" s="207">
        <f>VLOOKUP($D27,$E$132:$AD$184,6,FALSE)</f>
        <v>55</v>
      </c>
      <c r="K27" s="210">
        <f>VLOOKUP($D27,$E$132:$AD$184,7,FALSE)</f>
        <v>96</v>
      </c>
      <c r="L27" s="210">
        <f>VLOOKUP($D27,$E$132:$AD$184,8,FALSE)</f>
        <v>18</v>
      </c>
      <c r="M27" s="210">
        <f>VLOOKUP($D27,$E$132:$AD$184,9,FALSE)</f>
        <v>1</v>
      </c>
      <c r="N27" s="210">
        <f>VLOOKUP($D27,$E$132:$AD$184,10,FALSE)</f>
        <v>5</v>
      </c>
      <c r="O27" s="207">
        <f>VLOOKUP($D27,$E$132:$AD$184,11,FALSE)</f>
        <v>33</v>
      </c>
      <c r="P27" s="207">
        <f>VLOOKUP($D27,$E$132:$AD$184,12,FALSE)</f>
        <v>9</v>
      </c>
      <c r="Q27" s="207">
        <f>VLOOKUP($D27,$E$132:$AD$184,13,FALSE)</f>
        <v>1</v>
      </c>
      <c r="R27" s="210">
        <f>VLOOKUP($D27,$E$132:$AD$184,14,FALSE)</f>
        <v>38</v>
      </c>
      <c r="S27" s="207">
        <f>VLOOKUP($D27,$E$132:$AD$184,15,FALSE)</f>
        <v>64</v>
      </c>
      <c r="T27" s="207">
        <f>VLOOKUP($D27,$E$132:$AD$184,16,FALSE)</f>
        <v>0.301</v>
      </c>
      <c r="U27" s="207">
        <f>VLOOKUP($D27,$E$132:$AD$184,17,FALSE)</f>
        <v>0.394</v>
      </c>
      <c r="V27" s="207">
        <f>VLOOKUP($D27,$E$132:$AD$184,18,FALSE)</f>
        <v>0.411</v>
      </c>
      <c r="W27" s="207">
        <f>VLOOKUP($D27,$E$132:$AD$184,19,FALSE)</f>
        <v>0.805</v>
      </c>
      <c r="X27" s="207">
        <f>VLOOKUP($D27,$E$132:$AD$184,20,FALSE)</f>
        <v>114</v>
      </c>
      <c r="Y27" s="207">
        <f>VLOOKUP($D27,$E$132:$AD$184,21,FALSE)</f>
        <v>131</v>
      </c>
      <c r="Z27" s="207">
        <f>VLOOKUP($D27,$E$132:$AD$184,22,FALSE)</f>
        <v>2</v>
      </c>
      <c r="AA27" s="210">
        <f>VLOOKUP($D27,$E$132:$AD$184,23,FALSE)</f>
        <v>11</v>
      </c>
      <c r="AB27" s="207">
        <f>VLOOKUP($D27,$E$132:$AD$184,24,FALSE)</f>
        <v>2</v>
      </c>
      <c r="AC27" s="207">
        <f>VLOOKUP($D27,$E$132:$AD$184,25,FALSE)</f>
        <v>0</v>
      </c>
      <c r="AD27" s="210">
        <f>VLOOKUP($D27,$E$132:$AD$184,26,FALSE)</f>
        <v>0</v>
      </c>
      <c r="AE27" s="184"/>
      <c r="AF27" s="184"/>
      <c r="AG27" s="184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</row>
    <row r="28">
      <c r="A28" s="200"/>
      <c r="B28" s="212" t="s">
        <v>29</v>
      </c>
      <c r="C28" s="213">
        <v>0.25</v>
      </c>
      <c r="D28" s="214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16" t="s">
        <v>29</v>
      </c>
      <c r="AA28" s="217">
        <f t="shared" ref="AA28:AA31" si="4">$F$29*C28</f>
        <v>0.152027027</v>
      </c>
      <c r="AB28" s="233"/>
      <c r="AC28" s="233"/>
      <c r="AD28" s="184"/>
      <c r="AE28" s="184"/>
      <c r="AF28" s="184"/>
      <c r="AG28" s="184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</row>
    <row r="29">
      <c r="A29" s="200"/>
      <c r="B29" s="212" t="s">
        <v>30</v>
      </c>
      <c r="C29" s="213">
        <v>0.25</v>
      </c>
      <c r="D29" s="219"/>
      <c r="E29" s="216" t="s">
        <v>31</v>
      </c>
      <c r="F29" s="217">
        <f>(H27-K27-R27-AA27-AD27)/H27</f>
        <v>0.6081081081</v>
      </c>
      <c r="G29" s="233"/>
      <c r="H29" s="220" t="s">
        <v>32</v>
      </c>
      <c r="I29" s="221">
        <f>(K27-L27-M27-N27)/H27</f>
        <v>0.1945945946</v>
      </c>
      <c r="J29" s="233"/>
      <c r="K29" s="216" t="s">
        <v>33</v>
      </c>
      <c r="L29" s="217">
        <f>L27/H27</f>
        <v>0.04864864865</v>
      </c>
      <c r="M29" s="233"/>
      <c r="N29" s="216" t="s">
        <v>34</v>
      </c>
      <c r="O29" s="217">
        <f>M27/H27</f>
        <v>0.002702702703</v>
      </c>
      <c r="P29" s="233"/>
      <c r="Q29" s="216" t="s">
        <v>35</v>
      </c>
      <c r="R29" s="217">
        <f>N27/H27</f>
        <v>0.01351351351</v>
      </c>
      <c r="S29" s="233"/>
      <c r="T29" s="216" t="s">
        <v>36</v>
      </c>
      <c r="U29" s="217">
        <f>(R27+AA27+AD27)/H27</f>
        <v>0.1324324324</v>
      </c>
      <c r="V29" s="233"/>
      <c r="W29" s="216" t="s">
        <v>37</v>
      </c>
      <c r="X29" s="217">
        <f>U29+I31</f>
        <v>0.2686486486</v>
      </c>
      <c r="Y29" s="233"/>
      <c r="Z29" s="216" t="s">
        <v>30</v>
      </c>
      <c r="AA29" s="217">
        <f t="shared" si="4"/>
        <v>0.152027027</v>
      </c>
      <c r="AB29" s="233"/>
      <c r="AC29" s="233"/>
      <c r="AD29" s="221">
        <f>SUM(F29,I29,L29,O29,R29,U29)</f>
        <v>1</v>
      </c>
      <c r="AE29" s="184"/>
      <c r="AF29" s="184"/>
      <c r="AG29" s="184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</row>
    <row r="30">
      <c r="A30" s="200"/>
      <c r="B30" s="222" t="s">
        <v>38</v>
      </c>
      <c r="C30" s="213">
        <v>0.25</v>
      </c>
      <c r="D30" s="234"/>
      <c r="E30" s="220" t="s">
        <v>49</v>
      </c>
      <c r="F30" s="221">
        <f>F29*C4</f>
        <v>0.1824324324</v>
      </c>
      <c r="G30" s="189"/>
      <c r="H30" s="220" t="s">
        <v>50</v>
      </c>
      <c r="I30" s="221">
        <f>I29*C4</f>
        <v>0.05837837838</v>
      </c>
      <c r="J30" s="189"/>
      <c r="K30" s="220" t="s">
        <v>51</v>
      </c>
      <c r="L30" s="221">
        <f>L29*C4</f>
        <v>0.01459459459</v>
      </c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220" t="s">
        <v>42</v>
      </c>
      <c r="X30" s="221">
        <f>U29+I29</f>
        <v>0.327027027</v>
      </c>
      <c r="Y30" s="184"/>
      <c r="Z30" s="220" t="s">
        <v>38</v>
      </c>
      <c r="AA30" s="217">
        <f t="shared" si="4"/>
        <v>0.152027027</v>
      </c>
      <c r="AB30" s="184"/>
      <c r="AC30" s="184"/>
      <c r="AD30" s="184"/>
      <c r="AE30" s="184"/>
      <c r="AF30" s="184"/>
      <c r="AG30" s="184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</row>
    <row r="31">
      <c r="A31" s="200"/>
      <c r="B31" s="222" t="s">
        <v>43</v>
      </c>
      <c r="C31" s="213">
        <v>0.25</v>
      </c>
      <c r="D31" s="234"/>
      <c r="E31" s="220" t="s">
        <v>52</v>
      </c>
      <c r="F31" s="221">
        <f>F29*(1-C4)</f>
        <v>0.4256756757</v>
      </c>
      <c r="G31" s="189"/>
      <c r="H31" s="220" t="s">
        <v>53</v>
      </c>
      <c r="I31" s="221">
        <f>I29*(1-C4)</f>
        <v>0.1362162162</v>
      </c>
      <c r="J31" s="189"/>
      <c r="K31" s="220" t="s">
        <v>54</v>
      </c>
      <c r="L31" s="221">
        <f>L29*(1-C4)</f>
        <v>0.03405405405</v>
      </c>
      <c r="M31" s="184"/>
      <c r="N31" s="184"/>
      <c r="O31" s="184"/>
      <c r="P31" s="184"/>
      <c r="Q31" s="184"/>
      <c r="R31" s="184"/>
      <c r="S31" s="184"/>
      <c r="T31" s="184"/>
      <c r="U31" s="189"/>
      <c r="V31" s="184"/>
      <c r="W31" s="184"/>
      <c r="X31" s="184"/>
      <c r="Y31" s="184"/>
      <c r="Z31" s="220" t="s">
        <v>43</v>
      </c>
      <c r="AA31" s="217">
        <f t="shared" si="4"/>
        <v>0.152027027</v>
      </c>
      <c r="AB31" s="184"/>
      <c r="AC31" s="184"/>
      <c r="AD31" s="184"/>
      <c r="AE31" s="184"/>
      <c r="AF31" s="184"/>
      <c r="AG31" s="184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92"/>
      <c r="BO31" s="192"/>
      <c r="BP31" s="192"/>
      <c r="BQ31" s="192"/>
      <c r="BR31" s="192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</row>
    <row r="32">
      <c r="A32" s="200"/>
      <c r="B32" s="183"/>
      <c r="C32" s="184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</row>
    <row r="33">
      <c r="A33" s="200"/>
      <c r="B33" s="183"/>
      <c r="C33" s="184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92"/>
      <c r="BO33" s="192"/>
      <c r="BP33" s="192"/>
      <c r="BQ33" s="192"/>
      <c r="BR33" s="192"/>
      <c r="BS33" s="192"/>
      <c r="BT33" s="192"/>
      <c r="BU33" s="192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</row>
    <row r="34">
      <c r="A34" s="200"/>
      <c r="B34" s="183"/>
      <c r="C34" s="184"/>
      <c r="D34" s="192"/>
      <c r="E34" s="192"/>
      <c r="F34" s="192"/>
      <c r="G34" s="192"/>
      <c r="H34" s="192"/>
      <c r="I34" s="239" t="s">
        <v>293</v>
      </c>
      <c r="J34" s="240"/>
      <c r="K34" s="240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</row>
    <row r="35">
      <c r="A35" s="200"/>
      <c r="B35" s="183"/>
      <c r="C35" s="184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</row>
    <row r="36">
      <c r="A36" s="200"/>
      <c r="B36" s="183"/>
      <c r="C36" s="184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92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</row>
    <row r="37">
      <c r="A37" s="200"/>
      <c r="B37" s="183"/>
      <c r="C37" s="184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92"/>
      <c r="BO37" s="192"/>
      <c r="BP37" s="192"/>
      <c r="BQ37" s="192"/>
      <c r="BR37" s="192"/>
      <c r="BS37" s="192"/>
      <c r="BT37" s="192"/>
      <c r="BU37" s="192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</row>
    <row r="38">
      <c r="A38" s="200"/>
      <c r="B38" s="183"/>
      <c r="C38" s="184"/>
      <c r="D38" s="192"/>
      <c r="E38" s="241" t="s">
        <v>294</v>
      </c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242" t="s">
        <v>295</v>
      </c>
      <c r="AP38" s="192"/>
      <c r="AQ38" s="192"/>
      <c r="AR38" s="242" t="s">
        <v>295</v>
      </c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</row>
    <row r="39">
      <c r="A39" s="200"/>
      <c r="B39" s="183"/>
      <c r="C39" s="184"/>
      <c r="D39" s="192"/>
      <c r="E39" s="40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P39" s="192"/>
      <c r="AQ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</row>
    <row r="40">
      <c r="A40" s="200"/>
      <c r="B40" s="183"/>
      <c r="C40" s="184"/>
      <c r="D40" s="192"/>
      <c r="E40" s="178"/>
      <c r="F40" s="179"/>
      <c r="G40" s="179"/>
      <c r="H40" s="243" t="s">
        <v>74</v>
      </c>
      <c r="I40" s="244" t="s">
        <v>75</v>
      </c>
      <c r="J40" s="244" t="s">
        <v>76</v>
      </c>
      <c r="K40" s="243" t="s">
        <v>77</v>
      </c>
      <c r="L40" s="243" t="s">
        <v>78</v>
      </c>
      <c r="M40" s="243" t="s">
        <v>79</v>
      </c>
      <c r="N40" s="243" t="s">
        <v>80</v>
      </c>
      <c r="O40" s="243" t="s">
        <v>81</v>
      </c>
      <c r="P40" s="243" t="s">
        <v>82</v>
      </c>
      <c r="Q40" s="243" t="s">
        <v>83</v>
      </c>
      <c r="R40" s="244" t="s">
        <v>84</v>
      </c>
      <c r="S40" s="244" t="s">
        <v>85</v>
      </c>
      <c r="T40" s="244" t="s">
        <v>86</v>
      </c>
      <c r="U40" s="243" t="s">
        <v>87</v>
      </c>
      <c r="V40" s="243" t="s">
        <v>88</v>
      </c>
      <c r="W40" s="243" t="s">
        <v>89</v>
      </c>
      <c r="X40" s="243" t="s">
        <v>90</v>
      </c>
      <c r="Y40" s="243" t="s">
        <v>91</v>
      </c>
      <c r="Z40" s="243" t="s">
        <v>92</v>
      </c>
      <c r="AA40" s="243" t="s">
        <v>93</v>
      </c>
      <c r="AB40" s="243" t="s">
        <v>94</v>
      </c>
      <c r="AC40" s="243" t="s">
        <v>95</v>
      </c>
      <c r="AD40" s="243" t="s">
        <v>96</v>
      </c>
      <c r="AE40" s="243" t="s">
        <v>97</v>
      </c>
      <c r="AF40" s="243" t="s">
        <v>98</v>
      </c>
      <c r="AG40" s="243" t="s">
        <v>99</v>
      </c>
      <c r="AH40" s="243" t="s">
        <v>100</v>
      </c>
      <c r="AI40" s="243" t="s">
        <v>101</v>
      </c>
      <c r="AJ40" s="243" t="s">
        <v>102</v>
      </c>
      <c r="AK40" s="243" t="s">
        <v>103</v>
      </c>
      <c r="AL40" s="243" t="s">
        <v>104</v>
      </c>
      <c r="AM40" s="245" t="s">
        <v>296</v>
      </c>
      <c r="AN40" s="245" t="s">
        <v>297</v>
      </c>
      <c r="AO40" s="245" t="s">
        <v>298</v>
      </c>
      <c r="AP40" s="243" t="s">
        <v>105</v>
      </c>
      <c r="AQ40" s="243" t="s">
        <v>106</v>
      </c>
      <c r="AR40" s="245" t="s">
        <v>299</v>
      </c>
      <c r="AS40" s="245" t="s">
        <v>300</v>
      </c>
      <c r="AT40" s="245" t="s">
        <v>301</v>
      </c>
      <c r="AU40" s="243" t="s">
        <v>107</v>
      </c>
      <c r="AV40" s="243" t="s">
        <v>108</v>
      </c>
      <c r="AW40" s="243" t="s">
        <v>109</v>
      </c>
      <c r="AX40" s="243" t="s">
        <v>110</v>
      </c>
      <c r="AY40" s="243" t="s">
        <v>111</v>
      </c>
      <c r="AZ40" s="243" t="s">
        <v>112</v>
      </c>
      <c r="BA40" s="243" t="s">
        <v>113</v>
      </c>
      <c r="BB40" s="243" t="s">
        <v>114</v>
      </c>
      <c r="BC40" s="243" t="s">
        <v>115</v>
      </c>
      <c r="BD40" s="243" t="s">
        <v>116</v>
      </c>
      <c r="BE40" s="243" t="s">
        <v>117</v>
      </c>
      <c r="BF40" s="243" t="s">
        <v>118</v>
      </c>
      <c r="BG40" s="243" t="s">
        <v>119</v>
      </c>
      <c r="BH40" s="243" t="s">
        <v>120</v>
      </c>
      <c r="BI40" s="243" t="s">
        <v>121</v>
      </c>
      <c r="BJ40" s="243" t="s">
        <v>122</v>
      </c>
      <c r="BK40" s="243" t="s">
        <v>123</v>
      </c>
      <c r="BL40" s="246" t="s">
        <v>302</v>
      </c>
      <c r="BM40" s="243" t="s">
        <v>125</v>
      </c>
      <c r="BN40" s="243" t="s">
        <v>126</v>
      </c>
      <c r="BO40" s="243" t="s">
        <v>127</v>
      </c>
      <c r="BP40" s="243" t="s">
        <v>128</v>
      </c>
      <c r="BQ40" s="243" t="s">
        <v>129</v>
      </c>
      <c r="BR40" s="246" t="s">
        <v>130</v>
      </c>
      <c r="BS40" s="243" t="s">
        <v>131</v>
      </c>
      <c r="BT40" s="243" t="s">
        <v>132</v>
      </c>
      <c r="BU40" s="243" t="s">
        <v>133</v>
      </c>
      <c r="BV40" s="243" t="s">
        <v>134</v>
      </c>
      <c r="BW40" s="243" t="s">
        <v>135</v>
      </c>
      <c r="BX40" s="246" t="s">
        <v>303</v>
      </c>
      <c r="BY40" s="243" t="s">
        <v>137</v>
      </c>
      <c r="BZ40" s="243" t="s">
        <v>138</v>
      </c>
      <c r="CA40" s="246" t="s">
        <v>304</v>
      </c>
      <c r="CB40" s="243" t="s">
        <v>140</v>
      </c>
      <c r="CC40" s="243" t="s">
        <v>141</v>
      </c>
      <c r="CD40" s="243" t="s">
        <v>142</v>
      </c>
      <c r="CE40" s="243" t="s">
        <v>143</v>
      </c>
      <c r="CF40" s="243" t="s">
        <v>144</v>
      </c>
      <c r="CG40" s="243" t="s">
        <v>145</v>
      </c>
      <c r="CH40" s="243" t="s">
        <v>146</v>
      </c>
      <c r="CI40" s="243" t="s">
        <v>147</v>
      </c>
      <c r="CJ40" s="243" t="s">
        <v>148</v>
      </c>
      <c r="CK40" s="243" t="s">
        <v>149</v>
      </c>
      <c r="CL40" s="243" t="s">
        <v>150</v>
      </c>
      <c r="CM40" s="243" t="s">
        <v>151</v>
      </c>
      <c r="CN40" s="245" t="s">
        <v>305</v>
      </c>
      <c r="CO40" s="243" t="s">
        <v>152</v>
      </c>
      <c r="CP40" s="243" t="s">
        <v>153</v>
      </c>
      <c r="CQ40" s="243" t="s">
        <v>154</v>
      </c>
    </row>
    <row r="41">
      <c r="A41" s="200"/>
      <c r="B41" s="183"/>
      <c r="C41" s="189">
        <f>SUM(H41:CQ41)</f>
        <v>1</v>
      </c>
      <c r="D41" s="192"/>
      <c r="E41" s="247" t="s">
        <v>306</v>
      </c>
      <c r="F41" s="248" t="s">
        <v>157</v>
      </c>
      <c r="G41" s="249">
        <v>1.0</v>
      </c>
      <c r="H41" s="250"/>
      <c r="I41" s="251"/>
      <c r="J41" s="252">
        <f>R6</f>
        <v>0.01558441558</v>
      </c>
      <c r="K41" s="253"/>
      <c r="L41" s="254">
        <f>(I6+U6)*(1-C4)</f>
        <v>0.1472727273</v>
      </c>
      <c r="M41" s="221">
        <f>L6+C4*(I6+U6)</f>
        <v>0.1202597403</v>
      </c>
      <c r="N41" s="255">
        <f>O6</f>
        <v>0.007792207792</v>
      </c>
      <c r="O41" s="253"/>
      <c r="P41" s="253"/>
      <c r="Q41" s="254">
        <f>F6</f>
        <v>0.7090909091</v>
      </c>
      <c r="R41" s="256"/>
      <c r="S41" s="256"/>
      <c r="T41" s="256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  <c r="CL41" s="257"/>
      <c r="CM41" s="257"/>
      <c r="CN41" s="257"/>
      <c r="CO41" s="257"/>
      <c r="CP41" s="257"/>
      <c r="CQ41" s="257"/>
    </row>
    <row r="42">
      <c r="A42" s="200"/>
      <c r="B42" s="258" t="s">
        <v>307</v>
      </c>
      <c r="C42" s="259">
        <f>SUM(C41)</f>
        <v>1</v>
      </c>
      <c r="D42" s="192"/>
      <c r="E42" s="260"/>
      <c r="F42" s="260"/>
      <c r="G42" s="260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  <c r="BJ42" s="261"/>
      <c r="BK42" s="261"/>
      <c r="BL42" s="261"/>
      <c r="BM42" s="261"/>
      <c r="BN42" s="261"/>
      <c r="BO42" s="261"/>
      <c r="BP42" s="261"/>
      <c r="BQ42" s="261"/>
      <c r="BR42" s="261"/>
      <c r="BS42" s="261"/>
      <c r="BT42" s="261"/>
      <c r="BU42" s="261"/>
      <c r="BV42" s="261"/>
      <c r="BW42" s="261"/>
      <c r="BX42" s="261"/>
      <c r="BY42" s="261"/>
      <c r="BZ42" s="261"/>
      <c r="CA42" s="261"/>
      <c r="CB42" s="261"/>
      <c r="CC42" s="261"/>
      <c r="CD42" s="261"/>
      <c r="CE42" s="261"/>
      <c r="CF42" s="261"/>
      <c r="CG42" s="261"/>
      <c r="CH42" s="261"/>
      <c r="CI42" s="261"/>
      <c r="CJ42" s="261"/>
      <c r="CK42" s="261"/>
      <c r="CL42" s="261"/>
      <c r="CM42" s="261"/>
      <c r="CN42" s="261"/>
      <c r="CO42" s="261"/>
      <c r="CP42" s="261"/>
      <c r="CQ42" s="261"/>
    </row>
    <row r="43">
      <c r="A43" s="200"/>
      <c r="B43" s="183"/>
      <c r="C43" s="189">
        <f t="shared" ref="C43:C47" si="5">SUM(H43:CQ43)</f>
        <v>0.01558441558</v>
      </c>
      <c r="D43" s="192"/>
      <c r="E43" s="262" t="s">
        <v>308</v>
      </c>
      <c r="F43" s="263" t="s">
        <v>157</v>
      </c>
      <c r="G43" s="249">
        <v>1.0</v>
      </c>
      <c r="H43" s="264"/>
      <c r="I43" s="251"/>
      <c r="J43" s="252">
        <f>J41*R13</f>
        <v>0.0006265091692</v>
      </c>
      <c r="K43" s="265"/>
      <c r="L43" s="265"/>
      <c r="M43" s="265"/>
      <c r="N43" s="265"/>
      <c r="O43" s="257"/>
      <c r="P43" s="257"/>
      <c r="Q43" s="266">
        <f>J41*F13</f>
        <v>0.009632578477</v>
      </c>
      <c r="R43" s="251"/>
      <c r="S43" s="251"/>
      <c r="T43" s="251"/>
      <c r="U43" s="267">
        <f>J41*(I13+U13)</f>
        <v>0.004124518697</v>
      </c>
      <c r="V43" s="268">
        <f>J41*L13</f>
        <v>0.001148600144</v>
      </c>
      <c r="W43" s="268">
        <f>J41*O13</f>
        <v>0.00005220909744</v>
      </c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  <c r="CI43" s="257"/>
      <c r="CJ43" s="257"/>
      <c r="CK43" s="257"/>
      <c r="CL43" s="257"/>
      <c r="CM43" s="257"/>
      <c r="CN43" s="257"/>
      <c r="CO43" s="257"/>
      <c r="CP43" s="257"/>
      <c r="CQ43" s="257"/>
    </row>
    <row r="44">
      <c r="A44" s="200"/>
      <c r="B44" s="183"/>
      <c r="C44" s="189">
        <f t="shared" si="5"/>
        <v>0.7090909091</v>
      </c>
      <c r="D44" s="192"/>
      <c r="E44" s="269" t="s">
        <v>308</v>
      </c>
      <c r="F44" s="248" t="s">
        <v>157</v>
      </c>
      <c r="G44" s="249">
        <v>2.0</v>
      </c>
      <c r="H44" s="270">
        <f>Q41*F13</f>
        <v>0.4382823207</v>
      </c>
      <c r="I44" s="265"/>
      <c r="J44" s="251"/>
      <c r="K44" s="265"/>
      <c r="L44" s="265"/>
      <c r="M44" s="265"/>
      <c r="N44" s="265"/>
      <c r="O44" s="265"/>
      <c r="P44" s="265"/>
      <c r="Q44" s="252">
        <f>Q41*R13</f>
        <v>0.0285061672</v>
      </c>
      <c r="R44" s="265"/>
      <c r="S44" s="265"/>
      <c r="T44" s="265"/>
      <c r="U44" s="251"/>
      <c r="V44" s="251"/>
      <c r="W44" s="251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54">
        <f>Q41*L13</f>
        <v>0.05226130653</v>
      </c>
      <c r="AR44" s="265"/>
      <c r="AS44" s="265"/>
      <c r="AT44" s="265"/>
      <c r="AU44" s="265"/>
      <c r="AV44" s="265"/>
      <c r="AW44" s="265"/>
      <c r="AX44" s="265"/>
      <c r="AY44" s="265"/>
      <c r="AZ44" s="254">
        <f>Q41*O13</f>
        <v>0.002375513933</v>
      </c>
      <c r="BA44" s="265"/>
      <c r="BB44" s="265"/>
      <c r="BC44" s="265"/>
      <c r="BD44" s="265"/>
      <c r="BE44" s="265"/>
      <c r="BF44" s="265"/>
      <c r="BG44" s="254">
        <f>Q41*(I13+U13)</f>
        <v>0.1876656007</v>
      </c>
      <c r="BH44" s="265"/>
      <c r="BI44" s="265"/>
      <c r="BJ44" s="265"/>
      <c r="BK44" s="265"/>
      <c r="BL44" s="265"/>
      <c r="BM44" s="265"/>
      <c r="BN44" s="265"/>
      <c r="BO44" s="265"/>
      <c r="BP44" s="265"/>
      <c r="BQ44" s="265"/>
      <c r="BR44" s="265"/>
      <c r="BS44" s="265"/>
      <c r="BT44" s="265"/>
      <c r="BU44" s="265"/>
      <c r="BV44" s="265"/>
      <c r="BW44" s="265"/>
      <c r="BX44" s="265"/>
      <c r="BY44" s="265"/>
      <c r="BZ44" s="265"/>
      <c r="CA44" s="265"/>
      <c r="CB44" s="265"/>
      <c r="CC44" s="265"/>
      <c r="CD44" s="265"/>
      <c r="CE44" s="265"/>
      <c r="CF44" s="265"/>
      <c r="CG44" s="265"/>
      <c r="CH44" s="265"/>
      <c r="CI44" s="265"/>
      <c r="CJ44" s="265"/>
      <c r="CK44" s="265"/>
      <c r="CL44" s="265"/>
      <c r="CM44" s="265"/>
      <c r="CN44" s="265"/>
      <c r="CO44" s="265"/>
      <c r="CP44" s="265"/>
      <c r="CQ44" s="265"/>
    </row>
    <row r="45">
      <c r="A45" s="200"/>
      <c r="B45" s="183"/>
      <c r="C45" s="189">
        <f t="shared" si="5"/>
        <v>0.1472727273</v>
      </c>
      <c r="D45" s="192"/>
      <c r="E45" s="269" t="s">
        <v>308</v>
      </c>
      <c r="F45" s="263" t="s">
        <v>163</v>
      </c>
      <c r="G45" s="249">
        <v>1.0</v>
      </c>
      <c r="H45" s="271">
        <f>L41*AA12</f>
        <v>0.02275696665</v>
      </c>
      <c r="I45" s="251"/>
      <c r="J45" s="272">
        <f>L41*R13</f>
        <v>0.005920511649</v>
      </c>
      <c r="K45" s="265"/>
      <c r="L45" s="251"/>
      <c r="M45" s="251"/>
      <c r="N45" s="273"/>
      <c r="O45" s="265"/>
      <c r="P45" s="265"/>
      <c r="Q45" s="274"/>
      <c r="R45" s="275"/>
      <c r="S45" s="251"/>
      <c r="T45" s="251"/>
      <c r="U45" s="276"/>
      <c r="V45" s="272">
        <f>L41*L14</f>
        <v>0.003256281407</v>
      </c>
      <c r="W45" s="254">
        <f>L41*O13</f>
        <v>0.0004933759708</v>
      </c>
      <c r="X45" s="251"/>
      <c r="Y45" s="251"/>
      <c r="Z45" s="251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76"/>
      <c r="AR45" s="277"/>
      <c r="AS45" s="277"/>
      <c r="AT45" s="277"/>
      <c r="AU45" s="265"/>
      <c r="AV45" s="265"/>
      <c r="AW45" s="265"/>
      <c r="AX45" s="254">
        <f>L41*AA14</f>
        <v>0.02275696665</v>
      </c>
      <c r="AY45" s="276"/>
      <c r="AZ45" s="276"/>
      <c r="BA45" s="265"/>
      <c r="BB45" s="254">
        <f>L41*(I15+U13)</f>
        <v>0.0320941069</v>
      </c>
      <c r="BC45" s="254">
        <f>L41*L15</f>
        <v>0.00759798995</v>
      </c>
      <c r="BD45" s="254">
        <f>L41*I14</f>
        <v>0.006882594792</v>
      </c>
      <c r="BE45" s="265"/>
      <c r="BF45" s="265"/>
      <c r="BG45" s="254">
        <f>L41*AA13</f>
        <v>0.02275696665</v>
      </c>
      <c r="BH45" s="254">
        <f>L41*AA15</f>
        <v>0.02275696665</v>
      </c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5"/>
      <c r="BU45" s="265"/>
      <c r="BV45" s="265"/>
      <c r="BW45" s="265"/>
      <c r="BX45" s="265"/>
      <c r="BY45" s="265"/>
      <c r="BZ45" s="265"/>
      <c r="CA45" s="265"/>
      <c r="CB45" s="265"/>
      <c r="CC45" s="265"/>
      <c r="CD45" s="265"/>
      <c r="CE45" s="265"/>
      <c r="CF45" s="265"/>
      <c r="CG45" s="265"/>
      <c r="CH45" s="265"/>
      <c r="CI45" s="265"/>
      <c r="CJ45" s="265"/>
      <c r="CK45" s="265"/>
      <c r="CL45" s="265"/>
      <c r="CM45" s="265"/>
      <c r="CN45" s="265"/>
      <c r="CO45" s="265"/>
      <c r="CP45" s="265"/>
      <c r="CQ45" s="265"/>
    </row>
    <row r="46">
      <c r="A46" s="200"/>
      <c r="B46" s="183"/>
      <c r="C46" s="189">
        <f t="shared" si="5"/>
        <v>0.1202597403</v>
      </c>
      <c r="D46" s="192"/>
      <c r="E46" s="269" t="s">
        <v>308</v>
      </c>
      <c r="F46" s="263" t="s">
        <v>165</v>
      </c>
      <c r="G46" s="249">
        <v>1.0</v>
      </c>
      <c r="H46" s="276"/>
      <c r="I46" s="251"/>
      <c r="J46" s="267">
        <f>M41*R13</f>
        <v>0.004834562423</v>
      </c>
      <c r="K46" s="265"/>
      <c r="L46" s="265"/>
      <c r="M46" s="251"/>
      <c r="N46" s="251"/>
      <c r="O46" s="265"/>
      <c r="P46" s="265"/>
      <c r="Q46" s="276"/>
      <c r="R46" s="251"/>
      <c r="S46" s="251"/>
      <c r="T46" s="251"/>
      <c r="U46" s="272">
        <f>M41*I14</f>
        <v>0.005620178816</v>
      </c>
      <c r="V46" s="221">
        <f>M41*L13</f>
        <v>0.008863364441</v>
      </c>
      <c r="W46" s="255">
        <f>M41*O13</f>
        <v>0.0004028802019</v>
      </c>
      <c r="X46" s="251"/>
      <c r="Y46" s="251"/>
      <c r="Z46" s="278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76"/>
      <c r="AR46" s="277"/>
      <c r="AS46" s="277"/>
      <c r="AT46" s="277"/>
      <c r="AU46" s="265"/>
      <c r="AV46" s="265"/>
      <c r="AW46" s="265"/>
      <c r="AX46" s="254">
        <f>M41*F15</f>
        <v>0.05203197807</v>
      </c>
      <c r="AY46" s="254">
        <f>M41*F14</f>
        <v>0.02229941917</v>
      </c>
      <c r="AZ46" s="276"/>
      <c r="BA46" s="265"/>
      <c r="BB46" s="254">
        <f>M41*U13</f>
        <v>0.01309360656</v>
      </c>
      <c r="BC46" s="276"/>
      <c r="BD46" s="254">
        <f>M41*I15</f>
        <v>0.01311375057</v>
      </c>
      <c r="BE46" s="265"/>
      <c r="BF46" s="265"/>
      <c r="BG46" s="276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5"/>
      <c r="BS46" s="265"/>
      <c r="BT46" s="265"/>
      <c r="BU46" s="265"/>
      <c r="BV46" s="265"/>
      <c r="BW46" s="265"/>
      <c r="BX46" s="265"/>
      <c r="BY46" s="265"/>
      <c r="BZ46" s="265"/>
      <c r="CA46" s="265"/>
      <c r="CB46" s="265"/>
      <c r="CC46" s="265"/>
      <c r="CD46" s="265"/>
      <c r="CE46" s="265"/>
      <c r="CF46" s="265"/>
      <c r="CG46" s="265"/>
      <c r="CH46" s="265"/>
      <c r="CI46" s="265"/>
      <c r="CJ46" s="265"/>
      <c r="CK46" s="265"/>
      <c r="CL46" s="265"/>
      <c r="CM46" s="265"/>
      <c r="CN46" s="265"/>
      <c r="CO46" s="265"/>
      <c r="CP46" s="265"/>
      <c r="CQ46" s="265"/>
    </row>
    <row r="47">
      <c r="A47" s="200"/>
      <c r="B47" s="183"/>
      <c r="C47" s="189">
        <f t="shared" si="5"/>
        <v>0.007792207792</v>
      </c>
      <c r="D47" s="192"/>
      <c r="E47" s="279" t="s">
        <v>308</v>
      </c>
      <c r="F47" s="263" t="s">
        <v>166</v>
      </c>
      <c r="G47" s="249">
        <v>1.0</v>
      </c>
      <c r="H47" s="276"/>
      <c r="I47" s="251"/>
      <c r="J47" s="252">
        <f>N41*R13</f>
        <v>0.0003132545846</v>
      </c>
      <c r="K47" s="265"/>
      <c r="L47" s="265"/>
      <c r="M47" s="265"/>
      <c r="N47" s="251"/>
      <c r="O47" s="265"/>
      <c r="P47" s="265"/>
      <c r="Q47" s="254">
        <f>N41*F14</f>
        <v>0.001444886772</v>
      </c>
      <c r="R47" s="251"/>
      <c r="S47" s="251"/>
      <c r="T47" s="251"/>
      <c r="U47" s="254">
        <f>N41*I13</f>
        <v>0.001213861515</v>
      </c>
      <c r="V47" s="221">
        <f>N41*L13</f>
        <v>0.0005743000718</v>
      </c>
      <c r="W47" s="221">
        <f>N41*O13</f>
        <v>0.00002610454872</v>
      </c>
      <c r="X47" s="265"/>
      <c r="Y47" s="251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76"/>
      <c r="AR47" s="277"/>
      <c r="AS47" s="277"/>
      <c r="AT47" s="277"/>
      <c r="AU47" s="265"/>
      <c r="AV47" s="265"/>
      <c r="AW47" s="265"/>
      <c r="AX47" s="265"/>
      <c r="AY47" s="254">
        <f>N41*F15</f>
        <v>0.003371402467</v>
      </c>
      <c r="AZ47" s="276"/>
      <c r="BA47" s="265"/>
      <c r="BB47" s="265"/>
      <c r="BC47" s="276"/>
      <c r="BD47" s="254">
        <f>N41*U13</f>
        <v>0.0008483978333</v>
      </c>
      <c r="BE47" s="265"/>
      <c r="BF47" s="265"/>
      <c r="BG47" s="276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  <c r="BS47" s="265"/>
      <c r="BT47" s="265"/>
      <c r="BU47" s="265"/>
      <c r="BV47" s="265"/>
      <c r="BW47" s="265"/>
      <c r="BX47" s="265"/>
      <c r="BY47" s="265"/>
      <c r="BZ47" s="265"/>
      <c r="CA47" s="265"/>
      <c r="CB47" s="265"/>
      <c r="CC47" s="265"/>
      <c r="CD47" s="265"/>
      <c r="CE47" s="265"/>
      <c r="CF47" s="265"/>
      <c r="CG47" s="265"/>
      <c r="CH47" s="265"/>
      <c r="CI47" s="265"/>
      <c r="CJ47" s="265"/>
      <c r="CK47" s="265"/>
      <c r="CL47" s="265"/>
      <c r="CM47" s="265"/>
      <c r="CN47" s="265"/>
      <c r="CO47" s="265"/>
      <c r="CP47" s="265"/>
      <c r="CQ47" s="265"/>
    </row>
    <row r="48">
      <c r="A48" s="200"/>
      <c r="B48" s="258" t="s">
        <v>309</v>
      </c>
      <c r="C48" s="259">
        <f>SUM(C43:C47)</f>
        <v>1</v>
      </c>
      <c r="D48" s="192"/>
      <c r="E48" s="260"/>
      <c r="F48" s="260"/>
      <c r="G48" s="260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  <c r="BS48" s="261"/>
      <c r="BT48" s="261"/>
      <c r="BU48" s="261"/>
      <c r="BV48" s="261"/>
      <c r="BW48" s="261"/>
      <c r="BX48" s="261"/>
      <c r="BY48" s="261"/>
      <c r="BZ48" s="261"/>
      <c r="CA48" s="261"/>
      <c r="CB48" s="261"/>
      <c r="CC48" s="261"/>
      <c r="CD48" s="261"/>
      <c r="CE48" s="261"/>
      <c r="CF48" s="261"/>
      <c r="CG48" s="261"/>
      <c r="CH48" s="261"/>
      <c r="CI48" s="261"/>
      <c r="CJ48" s="261"/>
      <c r="CK48" s="261"/>
      <c r="CL48" s="261"/>
      <c r="CM48" s="261"/>
      <c r="CN48" s="261"/>
      <c r="CO48" s="261"/>
      <c r="CP48" s="261"/>
      <c r="CQ48" s="261"/>
    </row>
    <row r="49">
      <c r="A49" s="192"/>
      <c r="B49" s="280">
        <f>C49-SUM(J43:J47)</f>
        <v>0</v>
      </c>
      <c r="C49" s="189">
        <f t="shared" ref="C49:C62" si="6">SUM(H49:CQ49)</f>
        <v>0.01169483783</v>
      </c>
      <c r="D49" s="192"/>
      <c r="E49" s="262" t="s">
        <v>235</v>
      </c>
      <c r="F49" s="248" t="s">
        <v>157</v>
      </c>
      <c r="G49" s="249">
        <v>1.0</v>
      </c>
      <c r="H49" s="265"/>
      <c r="I49" s="251"/>
      <c r="J49" s="252">
        <f>SUM(J43:J47)*R20</f>
        <v>0.0005208227372</v>
      </c>
      <c r="K49" s="281"/>
      <c r="L49" s="281"/>
      <c r="M49" s="281"/>
      <c r="N49" s="281"/>
      <c r="O49" s="281"/>
      <c r="P49" s="281"/>
      <c r="Q49" s="254">
        <f>SUM(J43:J47)*F20</f>
        <v>0.006723348062</v>
      </c>
      <c r="R49" s="265"/>
      <c r="S49" s="265"/>
      <c r="T49" s="265"/>
      <c r="U49" s="265"/>
      <c r="V49" s="265"/>
      <c r="W49" s="265"/>
      <c r="X49" s="265"/>
      <c r="Y49" s="265"/>
      <c r="Z49" s="265"/>
      <c r="AA49" s="251"/>
      <c r="AB49" s="251"/>
      <c r="AC49" s="251"/>
      <c r="AD49" s="265"/>
      <c r="AE49" s="265"/>
      <c r="AF49" s="265"/>
      <c r="AG49" s="254">
        <f>SUM(J43:J47)*((1-C18)*X21)</f>
        <v>0.003068119397</v>
      </c>
      <c r="AH49" s="254">
        <f>SUM(J43:J47)*(L20+C18*X21)</f>
        <v>0.001358873869</v>
      </c>
      <c r="AI49" s="254">
        <f>SUM(J43:J47)*O20</f>
        <v>0.00002367376078</v>
      </c>
      <c r="AJ49" s="265"/>
      <c r="AK49" s="265"/>
      <c r="AL49" s="265"/>
      <c r="AM49" s="276"/>
      <c r="AN49" s="276"/>
      <c r="AO49" s="276"/>
      <c r="AP49" s="265"/>
      <c r="AQ49" s="265"/>
      <c r="AR49" s="276"/>
      <c r="AS49" s="276"/>
      <c r="AT49" s="276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  <c r="BS49" s="265"/>
      <c r="BT49" s="265"/>
      <c r="BU49" s="265"/>
      <c r="BV49" s="265"/>
      <c r="BW49" s="265"/>
      <c r="BX49" s="265"/>
      <c r="BY49" s="265"/>
      <c r="BZ49" s="265"/>
      <c r="CA49" s="265"/>
      <c r="CB49" s="265"/>
      <c r="CC49" s="265"/>
      <c r="CD49" s="265"/>
      <c r="CE49" s="265"/>
      <c r="CF49" s="265"/>
      <c r="CG49" s="265"/>
      <c r="CH49" s="265"/>
      <c r="CI49" s="265"/>
      <c r="CJ49" s="265"/>
      <c r="CK49" s="265"/>
      <c r="CL49" s="265"/>
      <c r="CM49" s="265"/>
      <c r="CN49" s="265"/>
      <c r="CO49" s="265"/>
      <c r="CP49" s="265"/>
      <c r="CQ49" s="265"/>
    </row>
    <row r="50">
      <c r="A50" s="282" t="s">
        <v>310</v>
      </c>
      <c r="B50" s="280">
        <f>C50-SUM(Q43:Q47)</f>
        <v>0</v>
      </c>
      <c r="C50" s="189">
        <f t="shared" si="6"/>
        <v>0.03958363245</v>
      </c>
      <c r="D50" s="192"/>
      <c r="E50" s="262" t="s">
        <v>235</v>
      </c>
      <c r="F50" s="248" t="s">
        <v>157</v>
      </c>
      <c r="G50" s="249">
        <v>2.0</v>
      </c>
      <c r="H50" s="254">
        <f>SUM(Q43:Q47)*F20</f>
        <v>0.02275658222</v>
      </c>
      <c r="I50" s="265"/>
      <c r="J50" s="251"/>
      <c r="K50" s="281"/>
      <c r="L50" s="281"/>
      <c r="M50" s="281"/>
      <c r="N50" s="281"/>
      <c r="O50" s="281"/>
      <c r="P50" s="281"/>
      <c r="Q50" s="252">
        <f>SUM(Q43:Q47)*R20</f>
        <v>0.001762833834</v>
      </c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51"/>
      <c r="AH50" s="251"/>
      <c r="AI50" s="251"/>
      <c r="AJ50" s="265"/>
      <c r="AK50" s="265"/>
      <c r="AL50" s="265"/>
      <c r="AM50" s="276"/>
      <c r="AN50" s="276"/>
      <c r="AO50" s="276"/>
      <c r="AP50" s="254">
        <f>SUM(Q43:Q47)*C18*X21</f>
        <v>0.002596173464</v>
      </c>
      <c r="AQ50" s="265"/>
      <c r="AR50" s="276"/>
      <c r="AS50" s="276"/>
      <c r="AT50" s="276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54">
        <f>SUM(Q43:Q47)*(L20+(1-C18)*X21)</f>
        <v>0.01238791412</v>
      </c>
      <c r="BF50" s="254">
        <f>SUM(Q43:Q47)*O20</f>
        <v>0.00008012881062</v>
      </c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  <c r="CK50" s="265"/>
      <c r="CL50" s="265"/>
      <c r="CM50" s="265"/>
      <c r="CN50" s="265"/>
      <c r="CO50" s="265"/>
      <c r="CP50" s="265"/>
      <c r="CQ50" s="265"/>
    </row>
    <row r="51">
      <c r="A51" s="192"/>
      <c r="B51" s="280">
        <f>C51-SUM(U43:U47)</f>
        <v>0</v>
      </c>
      <c r="C51" s="189">
        <f t="shared" si="6"/>
        <v>0.01095855903</v>
      </c>
      <c r="D51" s="192"/>
      <c r="E51" s="262" t="s">
        <v>235</v>
      </c>
      <c r="F51" s="248" t="s">
        <v>169</v>
      </c>
      <c r="G51" s="249">
        <v>1.0</v>
      </c>
      <c r="H51" s="254">
        <f>SUM(U43:U47)*AA19</f>
        <v>0.001575015569</v>
      </c>
      <c r="I51" s="251"/>
      <c r="J51" s="254">
        <f>SUM(U43:U47)*R20</f>
        <v>0.0004880329932</v>
      </c>
      <c r="K51" s="281"/>
      <c r="L51" s="281"/>
      <c r="M51" s="281"/>
      <c r="N51" s="281"/>
      <c r="O51" s="281"/>
      <c r="P51" s="281"/>
      <c r="Q51" s="276"/>
      <c r="R51" s="265"/>
      <c r="S51" s="265"/>
      <c r="T51" s="265"/>
      <c r="U51" s="251"/>
      <c r="V51" s="251"/>
      <c r="W51" s="273"/>
      <c r="X51" s="265"/>
      <c r="Y51" s="265"/>
      <c r="Z51" s="265"/>
      <c r="AA51" s="283"/>
      <c r="AB51" s="251"/>
      <c r="AC51" s="251"/>
      <c r="AD51" s="251"/>
      <c r="AE51" s="251"/>
      <c r="AF51" s="251"/>
      <c r="AG51" s="276"/>
      <c r="AH51" s="254">
        <f>SUM(U43:U47)*L21</f>
        <v>0.000166374884</v>
      </c>
      <c r="AI51" s="221">
        <f>SUM(U43:U47)*O20</f>
        <v>0.00002218331787</v>
      </c>
      <c r="AJ51" s="221">
        <f>SUM(U43:U47)*X20</f>
        <v>0.003107882834</v>
      </c>
      <c r="AK51" s="221">
        <f>SUM(U43:U47)*I21</f>
        <v>0.0004858146614</v>
      </c>
      <c r="AL51" s="254">
        <f>SUM(U43:U47)*L22</f>
        <v>0.0003882080628</v>
      </c>
      <c r="AM51" s="276"/>
      <c r="AN51" s="276"/>
      <c r="AO51" s="276"/>
      <c r="AP51" s="284">
        <f>SUM(U43:U47)*AA20</f>
        <v>0.001575015569</v>
      </c>
      <c r="AQ51" s="221">
        <f>SUM(U43:U47)*AA21</f>
        <v>0.001575015569</v>
      </c>
      <c r="AR51" s="276"/>
      <c r="AS51" s="276"/>
      <c r="AT51" s="276"/>
      <c r="AU51" s="265"/>
      <c r="AV51" s="265"/>
      <c r="AW51" s="265"/>
      <c r="AX51" s="265"/>
      <c r="AY51" s="265"/>
      <c r="AZ51" s="276"/>
      <c r="BA51" s="265"/>
      <c r="BB51" s="265"/>
      <c r="BC51" s="265"/>
      <c r="BD51" s="265"/>
      <c r="BE51" s="276"/>
      <c r="BF51" s="276"/>
      <c r="BG51" s="254">
        <f>SUM(U43:U47)*AA22</f>
        <v>0.001575015569</v>
      </c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  <c r="BS51" s="265"/>
      <c r="BT51" s="265"/>
      <c r="BU51" s="265"/>
      <c r="BV51" s="265"/>
      <c r="BW51" s="265"/>
      <c r="BX51" s="265"/>
      <c r="BY51" s="265"/>
      <c r="BZ51" s="265"/>
      <c r="CA51" s="265"/>
      <c r="CB51" s="265"/>
      <c r="CC51" s="265"/>
      <c r="CD51" s="265"/>
      <c r="CE51" s="265"/>
      <c r="CF51" s="265"/>
      <c r="CG51" s="265"/>
      <c r="CH51" s="265"/>
      <c r="CI51" s="265"/>
      <c r="CJ51" s="265"/>
      <c r="CK51" s="265"/>
      <c r="CL51" s="265"/>
      <c r="CM51" s="265"/>
      <c r="CN51" s="265"/>
      <c r="CO51" s="265"/>
      <c r="CP51" s="265"/>
      <c r="CQ51" s="265"/>
    </row>
    <row r="52">
      <c r="A52" s="192"/>
      <c r="B52" s="280">
        <f>C52-SUM(V43:V47)</f>
        <v>0</v>
      </c>
      <c r="C52" s="189">
        <f t="shared" si="6"/>
        <v>0.01384254606</v>
      </c>
      <c r="D52" s="192"/>
      <c r="E52" s="262" t="s">
        <v>235</v>
      </c>
      <c r="F52" s="248" t="s">
        <v>170</v>
      </c>
      <c r="G52" s="249">
        <v>1.0</v>
      </c>
      <c r="H52" s="276"/>
      <c r="I52" s="251"/>
      <c r="J52" s="267">
        <f>SUM(V43:V47)*R20</f>
        <v>0.0006164696628</v>
      </c>
      <c r="K52" s="281"/>
      <c r="L52" s="281"/>
      <c r="M52" s="281"/>
      <c r="N52" s="281"/>
      <c r="O52" s="281"/>
      <c r="P52" s="281"/>
      <c r="Q52" s="276"/>
      <c r="R52" s="265"/>
      <c r="S52" s="265"/>
      <c r="T52" s="265"/>
      <c r="U52" s="265"/>
      <c r="V52" s="251"/>
      <c r="W52" s="251"/>
      <c r="X52" s="265"/>
      <c r="Y52" s="265"/>
      <c r="Z52" s="265"/>
      <c r="AA52" s="251"/>
      <c r="AB52" s="251"/>
      <c r="AC52" s="251"/>
      <c r="AD52" s="251"/>
      <c r="AE52" s="251"/>
      <c r="AF52" s="278"/>
      <c r="AG52" s="284">
        <f>SUM(V43:V47)*I21</f>
        <v>0.0006136675279</v>
      </c>
      <c r="AH52" s="221">
        <f>SUM(V43:V47)*L20</f>
        <v>0.0007005337077</v>
      </c>
      <c r="AI52" s="221">
        <f>SUM(V43:V47)*O20</f>
        <v>0.00002802134831</v>
      </c>
      <c r="AJ52" s="254">
        <f>SUM(V43:V47)*U20</f>
        <v>0.002493899999</v>
      </c>
      <c r="AK52" s="254">
        <f>SUM(V43:V47)*I22</f>
        <v>0.001431890898</v>
      </c>
      <c r="AL52" s="276"/>
      <c r="AM52" s="276"/>
      <c r="AN52" s="276"/>
      <c r="AO52" s="276"/>
      <c r="AP52" s="276"/>
      <c r="AQ52" s="254">
        <f>SUM(V43:V47)*F24</f>
        <v>0.00397903146</v>
      </c>
      <c r="AR52" s="276"/>
      <c r="AS52" s="276"/>
      <c r="AT52" s="276"/>
      <c r="AU52" s="265"/>
      <c r="AV52" s="265"/>
      <c r="AW52" s="265"/>
      <c r="AX52" s="265"/>
      <c r="AY52" s="265"/>
      <c r="AZ52" s="254">
        <f>SUM(V43:V47)*F23</f>
        <v>0.00397903146</v>
      </c>
      <c r="BA52" s="265"/>
      <c r="BB52" s="265"/>
      <c r="BC52" s="265"/>
      <c r="BD52" s="265"/>
      <c r="BE52" s="276"/>
      <c r="BF52" s="276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  <c r="BS52" s="265"/>
      <c r="BT52" s="265"/>
      <c r="BU52" s="265"/>
      <c r="BV52" s="265"/>
      <c r="BW52" s="265"/>
      <c r="BX52" s="265"/>
      <c r="BY52" s="265"/>
      <c r="BZ52" s="265"/>
      <c r="CA52" s="265"/>
      <c r="CB52" s="265"/>
      <c r="CC52" s="265"/>
      <c r="CD52" s="265"/>
      <c r="CE52" s="265"/>
      <c r="CF52" s="265"/>
      <c r="CG52" s="265"/>
      <c r="CH52" s="265"/>
      <c r="CI52" s="265"/>
      <c r="CJ52" s="265"/>
      <c r="CK52" s="265"/>
      <c r="CL52" s="265"/>
      <c r="CM52" s="265"/>
      <c r="CN52" s="265"/>
      <c r="CO52" s="265"/>
      <c r="CP52" s="265"/>
      <c r="CQ52" s="265"/>
    </row>
    <row r="53">
      <c r="A53" s="192"/>
      <c r="B53" s="280">
        <f>C53-SUM(W43:W47)</f>
        <v>0</v>
      </c>
      <c r="C53" s="189">
        <f t="shared" si="6"/>
        <v>0.0009745698188</v>
      </c>
      <c r="D53" s="192"/>
      <c r="E53" s="262" t="s">
        <v>235</v>
      </c>
      <c r="F53" s="248" t="s">
        <v>171</v>
      </c>
      <c r="G53" s="249">
        <v>1.0</v>
      </c>
      <c r="H53" s="276"/>
      <c r="I53" s="251"/>
      <c r="J53" s="252">
        <f>SUM(W43:W47)*R20</f>
        <v>0.00004340189476</v>
      </c>
      <c r="K53" s="281"/>
      <c r="L53" s="281"/>
      <c r="M53" s="281"/>
      <c r="N53" s="281"/>
      <c r="O53" s="281"/>
      <c r="P53" s="281"/>
      <c r="Q53" s="221">
        <f>SUM(W43:W47)*F21</f>
        <v>0.0001680837015</v>
      </c>
      <c r="R53" s="265"/>
      <c r="S53" s="265"/>
      <c r="T53" s="265"/>
      <c r="U53" s="265"/>
      <c r="V53" s="265"/>
      <c r="W53" s="251"/>
      <c r="X53" s="265"/>
      <c r="Y53" s="265"/>
      <c r="Z53" s="265"/>
      <c r="AA53" s="251"/>
      <c r="AB53" s="251"/>
      <c r="AC53" s="251"/>
      <c r="AD53" s="265"/>
      <c r="AE53" s="251"/>
      <c r="AF53" s="265"/>
      <c r="AG53" s="221">
        <f>SUM(W43:W47)*I20</f>
        <v>0.0001440153781</v>
      </c>
      <c r="AH53" s="268">
        <f>SUM(W43:W47)*L20</f>
        <v>0.00004932033496</v>
      </c>
      <c r="AI53" s="268">
        <f>SUM(W43:W47)*O20</f>
        <v>0.000001972813398</v>
      </c>
      <c r="AJ53" s="265"/>
      <c r="AK53" s="254">
        <f>SUM(W43:W47)*U20</f>
        <v>0.0001755803925</v>
      </c>
      <c r="AL53" s="276"/>
      <c r="AM53" s="276"/>
      <c r="AN53" s="276"/>
      <c r="AO53" s="276"/>
      <c r="AP53" s="276"/>
      <c r="AQ53" s="265"/>
      <c r="AR53" s="276"/>
      <c r="AS53" s="276"/>
      <c r="AT53" s="276"/>
      <c r="AU53" s="265"/>
      <c r="AV53" s="265"/>
      <c r="AW53" s="265"/>
      <c r="AX53" s="265"/>
      <c r="AY53" s="265"/>
      <c r="AZ53" s="254">
        <f>SUM(W43:W47)*F22</f>
        <v>0.0003921953036</v>
      </c>
      <c r="BA53" s="265"/>
      <c r="BB53" s="265"/>
      <c r="BC53" s="265"/>
      <c r="BD53" s="265"/>
      <c r="BE53" s="276"/>
      <c r="BF53" s="276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  <c r="BS53" s="265"/>
      <c r="BT53" s="265"/>
      <c r="BU53" s="265"/>
      <c r="BV53" s="265"/>
      <c r="BW53" s="265"/>
      <c r="BX53" s="265"/>
      <c r="BY53" s="265"/>
      <c r="BZ53" s="265"/>
      <c r="CA53" s="265"/>
      <c r="CB53" s="265"/>
      <c r="CC53" s="265"/>
      <c r="CD53" s="265"/>
      <c r="CE53" s="265"/>
      <c r="CF53" s="265"/>
      <c r="CG53" s="265"/>
      <c r="CH53" s="265"/>
      <c r="CI53" s="265"/>
      <c r="CJ53" s="265"/>
      <c r="CK53" s="265"/>
      <c r="CL53" s="265"/>
      <c r="CM53" s="265"/>
      <c r="CN53" s="265"/>
      <c r="CO53" s="265"/>
      <c r="CP53" s="265"/>
      <c r="CQ53" s="265"/>
    </row>
    <row r="54">
      <c r="A54" s="192"/>
      <c r="B54" s="280">
        <f>C54-SUM(BG44:BG45)</f>
        <v>0</v>
      </c>
      <c r="C54" s="189">
        <f t="shared" si="6"/>
        <v>0.2104225674</v>
      </c>
      <c r="D54" s="192"/>
      <c r="E54" s="262" t="s">
        <v>235</v>
      </c>
      <c r="F54" s="248" t="s">
        <v>169</v>
      </c>
      <c r="G54" s="249">
        <v>2.0</v>
      </c>
      <c r="H54" s="254">
        <f>SUM(BG44:BG45)*(F20)</f>
        <v>0.1209716784</v>
      </c>
      <c r="I54" s="251"/>
      <c r="J54" s="251"/>
      <c r="K54" s="281"/>
      <c r="L54" s="281"/>
      <c r="M54" s="281"/>
      <c r="N54" s="281"/>
      <c r="O54" s="281"/>
      <c r="P54" s="281"/>
      <c r="Q54" s="221">
        <f>SUM(BG44:BG45)*R20</f>
        <v>0.009371045511</v>
      </c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50"/>
      <c r="AH54" s="251"/>
      <c r="AI54" s="251"/>
      <c r="AJ54" s="251"/>
      <c r="AK54" s="251"/>
      <c r="AL54" s="251"/>
      <c r="AM54" s="285">
        <f>SUM(BG44:BG45)*X20</f>
        <v>0.05967652164</v>
      </c>
      <c r="AN54" s="285">
        <f>SUM(BG44:BG45)*I21</f>
        <v>0.00932844985</v>
      </c>
      <c r="AO54" s="285">
        <f>SUM(BG44:BG45)*L24</f>
        <v>0.005324457677</v>
      </c>
      <c r="AP54" s="276"/>
      <c r="AQ54" s="251"/>
      <c r="AR54" s="251"/>
      <c r="AS54" s="251"/>
      <c r="AT54" s="251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21">
        <f>SUM(BG44:BG45)*L23</f>
        <v>0.005324457677</v>
      </c>
      <c r="BF54" s="255">
        <f>SUM(BG44:BG45)*O20</f>
        <v>0.0004259566141</v>
      </c>
      <c r="BG54" s="251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  <c r="BS54" s="265"/>
      <c r="BT54" s="265"/>
      <c r="BU54" s="265"/>
      <c r="BV54" s="265"/>
      <c r="BW54" s="265"/>
      <c r="BX54" s="265"/>
      <c r="BY54" s="265"/>
      <c r="BZ54" s="265"/>
      <c r="CA54" s="265"/>
      <c r="CB54" s="265"/>
      <c r="CC54" s="265"/>
      <c r="CD54" s="265"/>
      <c r="CE54" s="265"/>
      <c r="CF54" s="265"/>
      <c r="CG54" s="265"/>
      <c r="CH54" s="265"/>
      <c r="CI54" s="265"/>
      <c r="CJ54" s="265"/>
      <c r="CK54" s="265"/>
      <c r="CL54" s="265"/>
      <c r="CM54" s="265"/>
      <c r="CN54" s="265"/>
      <c r="CO54" s="265"/>
      <c r="CP54" s="265"/>
      <c r="CQ54" s="265"/>
    </row>
    <row r="55">
      <c r="A55" s="192"/>
      <c r="B55" s="280">
        <f>C55-SUM(BH45)</f>
        <v>0</v>
      </c>
      <c r="C55" s="189">
        <f t="shared" si="6"/>
        <v>0.02275696665</v>
      </c>
      <c r="D55" s="192"/>
      <c r="E55" s="262" t="s">
        <v>235</v>
      </c>
      <c r="F55" s="248" t="s">
        <v>163</v>
      </c>
      <c r="G55" s="249">
        <v>2.0</v>
      </c>
      <c r="H55" s="254">
        <f>BH45*F20</f>
        <v>0.01308295249</v>
      </c>
      <c r="I55" s="251"/>
      <c r="J55" s="251"/>
      <c r="K55" s="281"/>
      <c r="L55" s="281"/>
      <c r="M55" s="281"/>
      <c r="N55" s="281"/>
      <c r="O55" s="281"/>
      <c r="P55" s="281"/>
      <c r="Q55" s="221">
        <f>BH45*R20</f>
        <v>0.00101346815</v>
      </c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83"/>
      <c r="AH55" s="251"/>
      <c r="AI55" s="251"/>
      <c r="AJ55" s="265"/>
      <c r="AK55" s="265"/>
      <c r="AL55" s="265"/>
      <c r="AM55" s="265"/>
      <c r="AN55" s="265"/>
      <c r="AO55" s="265"/>
      <c r="AP55" s="276"/>
      <c r="AQ55" s="265"/>
      <c r="AR55" s="286">
        <f>BH45*X20</f>
        <v>0.006453949449</v>
      </c>
      <c r="AS55" s="286">
        <f>BH45*I21</f>
        <v>0.001008861477</v>
      </c>
      <c r="AT55" s="286">
        <f>BH45*L22</f>
        <v>0.000806167847</v>
      </c>
      <c r="AU55" s="251"/>
      <c r="AV55" s="251"/>
      <c r="AW55" s="251"/>
      <c r="AX55" s="251"/>
      <c r="AY55" s="265"/>
      <c r="AZ55" s="265"/>
      <c r="BA55" s="265"/>
      <c r="BB55" s="265"/>
      <c r="BC55" s="265"/>
      <c r="BD55" s="265"/>
      <c r="BE55" s="221">
        <f>BH45*L21</f>
        <v>0.0003455005058</v>
      </c>
      <c r="BF55" s="221">
        <f>BH45*O20</f>
        <v>0.00004606673411</v>
      </c>
      <c r="BG55" s="265"/>
      <c r="BH55" s="251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  <c r="BS55" s="265"/>
      <c r="BT55" s="265"/>
      <c r="BU55" s="265"/>
      <c r="BV55" s="265"/>
      <c r="BW55" s="265"/>
      <c r="BX55" s="265"/>
      <c r="BY55" s="265"/>
      <c r="BZ55" s="265"/>
      <c r="CA55" s="265"/>
      <c r="CB55" s="265"/>
      <c r="CC55" s="265"/>
      <c r="CD55" s="265"/>
      <c r="CE55" s="265"/>
      <c r="CF55" s="265"/>
      <c r="CG55" s="265"/>
      <c r="CH55" s="265"/>
      <c r="CI55" s="265"/>
      <c r="CJ55" s="265"/>
      <c r="CK55" s="265"/>
      <c r="CL55" s="265"/>
      <c r="CM55" s="265"/>
      <c r="CN55" s="265"/>
      <c r="CO55" s="265"/>
      <c r="CP55" s="265"/>
      <c r="CQ55" s="265"/>
    </row>
    <row r="56">
      <c r="A56" s="192"/>
      <c r="B56" s="280">
        <f>C56-SUM(AX45:AX46)</f>
        <v>0</v>
      </c>
      <c r="C56" s="189">
        <f t="shared" si="6"/>
        <v>0.07478894472</v>
      </c>
      <c r="D56" s="192"/>
      <c r="E56" s="262" t="s">
        <v>235</v>
      </c>
      <c r="F56" s="248" t="s">
        <v>165</v>
      </c>
      <c r="G56" s="249">
        <v>2.0</v>
      </c>
      <c r="H56" s="254">
        <f>SUM(AX45:AX46)*F20</f>
        <v>0.04299607348</v>
      </c>
      <c r="I56" s="265"/>
      <c r="J56" s="251"/>
      <c r="K56" s="281"/>
      <c r="L56" s="281"/>
      <c r="M56" s="281"/>
      <c r="N56" s="281"/>
      <c r="O56" s="281"/>
      <c r="P56" s="281"/>
      <c r="Q56" s="268">
        <f>SUM(AX44:AX46)*R20</f>
        <v>0.003330681749</v>
      </c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51"/>
      <c r="AH56" s="251"/>
      <c r="AI56" s="251"/>
      <c r="AJ56" s="265"/>
      <c r="AK56" s="265"/>
      <c r="AL56" s="265"/>
      <c r="AM56" s="265"/>
      <c r="AN56" s="265"/>
      <c r="AO56" s="265"/>
      <c r="AP56" s="284">
        <f>SUM(AX45:AX46)*I21</f>
        <v>0.003315542286</v>
      </c>
      <c r="AQ56" s="265"/>
      <c r="AR56" s="286">
        <f>SUM(AX45:AX46)*U20</f>
        <v>0.01347412162</v>
      </c>
      <c r="AS56" s="286">
        <f>SUM(AX45:AX46)*I22</f>
        <v>0.007736265335</v>
      </c>
      <c r="AT56" s="276"/>
      <c r="AU56" s="251"/>
      <c r="AV56" s="251"/>
      <c r="AW56" s="287"/>
      <c r="AX56" s="251"/>
      <c r="AY56" s="251"/>
      <c r="AZ56" s="265"/>
      <c r="BA56" s="265"/>
      <c r="BB56" s="265"/>
      <c r="BC56" s="265"/>
      <c r="BD56" s="265"/>
      <c r="BE56" s="221">
        <f>SUM(AX45:AX46)*L20</f>
        <v>0.003784865624</v>
      </c>
      <c r="BF56" s="221">
        <f>SUM(AX45:AX46)*O20</f>
        <v>0.0001513946249</v>
      </c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  <c r="BS56" s="265"/>
      <c r="BT56" s="265"/>
      <c r="BU56" s="265"/>
      <c r="BV56" s="265"/>
      <c r="BW56" s="265"/>
      <c r="BX56" s="265"/>
      <c r="BY56" s="265"/>
      <c r="BZ56" s="265"/>
      <c r="CA56" s="265"/>
      <c r="CB56" s="265"/>
      <c r="CC56" s="265"/>
      <c r="CD56" s="265"/>
      <c r="CE56" s="265"/>
      <c r="CF56" s="265"/>
      <c r="CG56" s="265"/>
      <c r="CH56" s="265"/>
      <c r="CI56" s="265"/>
      <c r="CJ56" s="265"/>
      <c r="CK56" s="265"/>
      <c r="CL56" s="265"/>
      <c r="CM56" s="265"/>
      <c r="CN56" s="265"/>
      <c r="CO56" s="265"/>
      <c r="CP56" s="265"/>
      <c r="CQ56" s="265"/>
    </row>
    <row r="57">
      <c r="A57" s="192"/>
      <c r="B57" s="280">
        <f>C57-SUM(AY46:AY47)</f>
        <v>0</v>
      </c>
      <c r="C57" s="189">
        <f t="shared" si="6"/>
        <v>0.02567082164</v>
      </c>
      <c r="D57" s="192"/>
      <c r="E57" s="262" t="s">
        <v>235</v>
      </c>
      <c r="F57" s="248" t="s">
        <v>166</v>
      </c>
      <c r="G57" s="249">
        <v>2.0</v>
      </c>
      <c r="H57" s="254">
        <f>SUM(AY46:AY47)*F20</f>
        <v>0.01475812418</v>
      </c>
      <c r="I57" s="265"/>
      <c r="J57" s="251"/>
      <c r="K57" s="281"/>
      <c r="L57" s="281"/>
      <c r="M57" s="281"/>
      <c r="N57" s="281"/>
      <c r="O57" s="281"/>
      <c r="P57" s="281"/>
      <c r="Q57" s="252">
        <f>SUM(AY46:AY47)*R20</f>
        <v>0.001143234972</v>
      </c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51"/>
      <c r="AH57" s="251"/>
      <c r="AI57" s="251"/>
      <c r="AJ57" s="265"/>
      <c r="AK57" s="265"/>
      <c r="AL57" s="265"/>
      <c r="AM57" s="265"/>
      <c r="AN57" s="265"/>
      <c r="AO57" s="265"/>
      <c r="AP57" s="221">
        <f>SUM(AY46:AY47)*I20</f>
        <v>0.003793461498</v>
      </c>
      <c r="AQ57" s="265"/>
      <c r="AR57" s="265"/>
      <c r="AS57" s="276"/>
      <c r="AT57" s="286">
        <f>SUM(AY46:AY47)*U20</f>
        <v>0.004624905113</v>
      </c>
      <c r="AU57" s="265"/>
      <c r="AV57" s="251"/>
      <c r="AW57" s="265"/>
      <c r="AX57" s="265"/>
      <c r="AY57" s="251"/>
      <c r="AZ57" s="265"/>
      <c r="BA57" s="265"/>
      <c r="BB57" s="265"/>
      <c r="BC57" s="265"/>
      <c r="BD57" s="265"/>
      <c r="BE57" s="221">
        <f>SUM(AY46:AY47)*L20</f>
        <v>0.00129913065</v>
      </c>
      <c r="BF57" s="221">
        <f>SUM(AY46:AY47)*O20</f>
        <v>0.00005196522599</v>
      </c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  <c r="BS57" s="265"/>
      <c r="BT57" s="265"/>
      <c r="BU57" s="265"/>
      <c r="BV57" s="265"/>
      <c r="BW57" s="265"/>
      <c r="BX57" s="265"/>
      <c r="BY57" s="265"/>
      <c r="BZ57" s="265"/>
      <c r="CA57" s="265"/>
      <c r="CB57" s="265"/>
      <c r="CC57" s="265"/>
      <c r="CD57" s="265"/>
      <c r="CE57" s="265"/>
      <c r="CF57" s="265"/>
      <c r="CG57" s="265"/>
      <c r="CH57" s="265"/>
      <c r="CI57" s="265"/>
      <c r="CJ57" s="265"/>
      <c r="CK57" s="265"/>
      <c r="CL57" s="265"/>
      <c r="CM57" s="265"/>
      <c r="CN57" s="265"/>
      <c r="CO57" s="265"/>
      <c r="CP57" s="265"/>
      <c r="CQ57" s="265"/>
    </row>
    <row r="58">
      <c r="A58" s="192"/>
      <c r="B58" s="280">
        <f>C58-SUM(AQ44)</f>
        <v>0</v>
      </c>
      <c r="C58" s="189">
        <f t="shared" si="6"/>
        <v>0.05226130653</v>
      </c>
      <c r="D58" s="192"/>
      <c r="E58" s="262" t="s">
        <v>235</v>
      </c>
      <c r="F58" s="248" t="s">
        <v>170</v>
      </c>
      <c r="G58" s="249">
        <v>2.0</v>
      </c>
      <c r="H58" s="254">
        <f>SUM(AQ44)*F20</f>
        <v>0.03004496165</v>
      </c>
      <c r="I58" s="265"/>
      <c r="J58" s="251"/>
      <c r="K58" s="281"/>
      <c r="L58" s="281"/>
      <c r="M58" s="281"/>
      <c r="N58" s="281"/>
      <c r="O58" s="281"/>
      <c r="P58" s="281"/>
      <c r="Q58" s="288">
        <f>SUM(AQ44)*R20</f>
        <v>0.002327426607</v>
      </c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51"/>
      <c r="AH58" s="251"/>
      <c r="AI58" s="251"/>
      <c r="AJ58" s="251"/>
      <c r="AK58" s="251"/>
      <c r="AL58" s="265"/>
      <c r="AM58" s="289">
        <f>SUM(AQ44)*U20</f>
        <v>0.009415498545</v>
      </c>
      <c r="AN58" s="289">
        <f>AQ44*I22</f>
        <v>0.005405977255</v>
      </c>
      <c r="AO58" s="276"/>
      <c r="AP58" s="255">
        <f>AQ44*I21</f>
        <v>0.002316847395</v>
      </c>
      <c r="AQ58" s="251"/>
      <c r="AR58" s="251"/>
      <c r="AS58" s="251"/>
      <c r="AT58" s="251"/>
      <c r="AU58" s="265"/>
      <c r="AV58" s="290"/>
      <c r="AW58" s="257"/>
      <c r="AX58" s="257"/>
      <c r="AY58" s="291"/>
      <c r="AZ58" s="251"/>
      <c r="BA58" s="265"/>
      <c r="BB58" s="265"/>
      <c r="BC58" s="265"/>
      <c r="BD58" s="265"/>
      <c r="BE58" s="221">
        <f>AQ44*L20</f>
        <v>0.002644802962</v>
      </c>
      <c r="BF58" s="221">
        <f>AQ44*O20</f>
        <v>0.0001057921185</v>
      </c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  <c r="BS58" s="265"/>
      <c r="BT58" s="265"/>
      <c r="BU58" s="265"/>
      <c r="BV58" s="265"/>
      <c r="BW58" s="265"/>
      <c r="BX58" s="265"/>
      <c r="BY58" s="265"/>
      <c r="BZ58" s="265"/>
      <c r="CA58" s="265"/>
      <c r="CB58" s="265"/>
      <c r="CC58" s="265"/>
      <c r="CD58" s="265"/>
      <c r="CE58" s="265"/>
      <c r="CF58" s="265"/>
      <c r="CG58" s="265"/>
      <c r="CH58" s="265"/>
      <c r="CI58" s="265"/>
      <c r="CJ58" s="265"/>
      <c r="CK58" s="265"/>
      <c r="CL58" s="265"/>
      <c r="CM58" s="265"/>
      <c r="CN58" s="265"/>
      <c r="CO58" s="265"/>
      <c r="CP58" s="265"/>
      <c r="CQ58" s="265"/>
    </row>
    <row r="59">
      <c r="A59" s="192"/>
      <c r="B59" s="280">
        <f>C59-SUM(AZ44)</f>
        <v>0</v>
      </c>
      <c r="C59" s="189">
        <f t="shared" si="6"/>
        <v>0.002375513933</v>
      </c>
      <c r="D59" s="192"/>
      <c r="E59" s="262" t="s">
        <v>235</v>
      </c>
      <c r="F59" s="248" t="s">
        <v>171</v>
      </c>
      <c r="G59" s="249">
        <v>2.0</v>
      </c>
      <c r="H59" s="254">
        <f>SUM(AZ44)*F20</f>
        <v>0.001365680075</v>
      </c>
      <c r="I59" s="265"/>
      <c r="J59" s="251"/>
      <c r="K59" s="281"/>
      <c r="L59" s="281"/>
      <c r="M59" s="281"/>
      <c r="N59" s="281"/>
      <c r="O59" s="281"/>
      <c r="P59" s="281"/>
      <c r="Q59" s="252">
        <f>SUM(AZ44)*R20</f>
        <v>0.0001057921185</v>
      </c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51"/>
      <c r="AH59" s="251"/>
      <c r="AI59" s="251"/>
      <c r="AJ59" s="265"/>
      <c r="AK59" s="251"/>
      <c r="AL59" s="265"/>
      <c r="AM59" s="265"/>
      <c r="AN59" s="271">
        <f>AZ44*U20</f>
        <v>0.0004279772066</v>
      </c>
      <c r="AO59" s="276"/>
      <c r="AP59" s="221">
        <f>AZ44*I20</f>
        <v>0.0003510374841</v>
      </c>
      <c r="AQ59" s="265"/>
      <c r="AR59" s="265"/>
      <c r="AS59" s="265"/>
      <c r="AT59" s="265"/>
      <c r="AU59" s="265"/>
      <c r="AV59" s="265"/>
      <c r="AW59" s="265"/>
      <c r="AX59" s="265"/>
      <c r="AY59" s="265"/>
      <c r="AZ59" s="251"/>
      <c r="BA59" s="265"/>
      <c r="BB59" s="265"/>
      <c r="BC59" s="265"/>
      <c r="BD59" s="265"/>
      <c r="BE59" s="254">
        <f>AZ44*L20</f>
        <v>0.0001202183165</v>
      </c>
      <c r="BF59" s="221">
        <f>AZ44*O20</f>
        <v>0.000004808732659</v>
      </c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  <c r="BS59" s="265"/>
      <c r="BT59" s="265"/>
      <c r="BU59" s="265"/>
      <c r="BV59" s="265"/>
      <c r="BW59" s="265"/>
      <c r="BX59" s="265"/>
      <c r="BY59" s="265"/>
      <c r="BZ59" s="265"/>
      <c r="CA59" s="265"/>
      <c r="CB59" s="265"/>
      <c r="CC59" s="265"/>
      <c r="CD59" s="265"/>
      <c r="CE59" s="265"/>
      <c r="CF59" s="265"/>
      <c r="CG59" s="265"/>
      <c r="CH59" s="265"/>
      <c r="CI59" s="265"/>
      <c r="CJ59" s="265"/>
      <c r="CK59" s="265"/>
      <c r="CL59" s="265"/>
      <c r="CM59" s="265"/>
      <c r="CN59" s="265"/>
      <c r="CO59" s="265"/>
      <c r="CP59" s="265"/>
      <c r="CQ59" s="265"/>
    </row>
    <row r="60">
      <c r="A60" s="192"/>
      <c r="B60" s="292">
        <f>C60-SUM(BB45:BB46)</f>
        <v>0.006494590396</v>
      </c>
      <c r="C60" s="189">
        <f t="shared" si="6"/>
        <v>0.05168230386</v>
      </c>
      <c r="D60" s="192"/>
      <c r="E60" s="262" t="s">
        <v>235</v>
      </c>
      <c r="F60" s="248" t="s">
        <v>172</v>
      </c>
      <c r="G60" s="249">
        <v>1.0</v>
      </c>
      <c r="H60" s="255">
        <f>SUM(BB45:BB46)*AA19</f>
        <v>0.006494590396</v>
      </c>
      <c r="I60" s="251"/>
      <c r="J60" s="272">
        <f>SUM(BB45:BB46)*R20</f>
        <v>0.002012408292</v>
      </c>
      <c r="K60" s="281"/>
      <c r="L60" s="281"/>
      <c r="M60" s="281"/>
      <c r="N60" s="281"/>
      <c r="O60" s="281"/>
      <c r="P60" s="281"/>
      <c r="Q60" s="276"/>
      <c r="R60" s="265"/>
      <c r="S60" s="265"/>
      <c r="T60" s="265"/>
      <c r="U60" s="265"/>
      <c r="V60" s="293"/>
      <c r="W60" s="257"/>
      <c r="X60" s="265"/>
      <c r="Y60" s="265"/>
      <c r="Z60" s="265"/>
      <c r="AA60" s="250"/>
      <c r="AB60" s="251"/>
      <c r="AC60" s="251"/>
      <c r="AD60" s="251"/>
      <c r="AE60" s="275"/>
      <c r="AF60" s="251"/>
      <c r="AG60" s="276"/>
      <c r="AH60" s="284">
        <f>SUM(BB45:BB46)*L21</f>
        <v>0.0006860482813</v>
      </c>
      <c r="AI60" s="284">
        <f>SUM(BB45:BB46)*O20</f>
        <v>0.00009147310417</v>
      </c>
      <c r="AJ60" s="221">
        <f>SUM(BB45:BB46)*I21</f>
        <v>0.002003260981</v>
      </c>
      <c r="AK60" s="276"/>
      <c r="AL60" s="221">
        <f>SUM(BB45:BB46)*L22</f>
        <v>0.001600779323</v>
      </c>
      <c r="AM60" s="276"/>
      <c r="AN60" s="276"/>
      <c r="AO60" s="276"/>
      <c r="AP60" s="276"/>
      <c r="AQ60" s="276"/>
      <c r="AR60" s="276"/>
      <c r="AS60" s="276"/>
      <c r="AT60" s="276"/>
      <c r="AU60" s="257"/>
      <c r="AV60" s="257"/>
      <c r="AW60" s="257"/>
      <c r="AX60" s="257"/>
      <c r="AY60" s="257"/>
      <c r="AZ60" s="276"/>
      <c r="BA60" s="251"/>
      <c r="BB60" s="251"/>
      <c r="BC60" s="251"/>
      <c r="BD60" s="265"/>
      <c r="BE60" s="276"/>
      <c r="BF60" s="276"/>
      <c r="BG60" s="276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  <c r="BS60" s="265"/>
      <c r="BT60" s="265"/>
      <c r="BU60" s="265"/>
      <c r="BV60" s="265"/>
      <c r="BW60" s="265"/>
      <c r="BX60" s="265"/>
      <c r="BY60" s="265"/>
      <c r="BZ60" s="265"/>
      <c r="CA60" s="265"/>
      <c r="CB60" s="265"/>
      <c r="CC60" s="265"/>
      <c r="CD60" s="265"/>
      <c r="CE60" s="265"/>
      <c r="CF60" s="265"/>
      <c r="CG60" s="265"/>
      <c r="CH60" s="265"/>
      <c r="CI60" s="265"/>
      <c r="CJ60" s="265"/>
      <c r="CK60" s="265"/>
      <c r="CL60" s="254">
        <f>SUM(BB45:BB46)*F21</f>
        <v>0.007793508475</v>
      </c>
      <c r="CM60" s="254">
        <f>SUM(BB45:BB46)*F22</f>
        <v>0.01818485311</v>
      </c>
      <c r="CN60" s="254">
        <f>SUM(BB45:BB46)*X20</f>
        <v>0.01281538189</v>
      </c>
      <c r="CO60" s="265"/>
      <c r="CP60" s="294"/>
      <c r="CQ60" s="265"/>
    </row>
    <row r="61">
      <c r="A61" s="192"/>
      <c r="B61" s="280">
        <f>C61-SUM(BD45:BD47)</f>
        <v>0</v>
      </c>
      <c r="C61" s="189">
        <f t="shared" si="6"/>
        <v>0.0208447432</v>
      </c>
      <c r="D61" s="192"/>
      <c r="E61" s="262" t="s">
        <v>235</v>
      </c>
      <c r="F61" s="248" t="s">
        <v>173</v>
      </c>
      <c r="G61" s="249">
        <v>1.0</v>
      </c>
      <c r="H61" s="255">
        <f>SUM(BD45:BD47)*AA19</f>
        <v>0.002995904387</v>
      </c>
      <c r="I61" s="251"/>
      <c r="J61" s="254">
        <f>SUM(BD45:BD47)*R20</f>
        <v>0.0009283084015</v>
      </c>
      <c r="K61" s="281"/>
      <c r="L61" s="281"/>
      <c r="M61" s="281"/>
      <c r="N61" s="281"/>
      <c r="O61" s="281"/>
      <c r="P61" s="281"/>
      <c r="Q61" s="276"/>
      <c r="R61" s="265"/>
      <c r="S61" s="265"/>
      <c r="T61" s="265"/>
      <c r="U61" s="265"/>
      <c r="V61" s="251"/>
      <c r="W61" s="273"/>
      <c r="X61" s="265"/>
      <c r="Y61" s="265"/>
      <c r="Z61" s="265"/>
      <c r="AA61" s="283"/>
      <c r="AB61" s="251"/>
      <c r="AC61" s="251"/>
      <c r="AD61" s="251"/>
      <c r="AE61" s="251"/>
      <c r="AF61" s="251"/>
      <c r="AG61" s="71"/>
      <c r="AH61" s="254">
        <f>SUM(BD45:BD47)*L21</f>
        <v>0.0003164687732</v>
      </c>
      <c r="AI61" s="221">
        <f>SUM(BD45:BD47)*O20</f>
        <v>0.00004219583643</v>
      </c>
      <c r="AJ61" s="221">
        <f>SUM(BD45:BD47)*I22</f>
        <v>0.002156207242</v>
      </c>
      <c r="AK61" s="221">
        <f>SUM(BD45:BD47)*I21</f>
        <v>0.0009240888178</v>
      </c>
      <c r="AL61" s="221">
        <f>SUM(BD45:BD47)*L22</f>
        <v>0.0007384271375</v>
      </c>
      <c r="AM61" s="71"/>
      <c r="AN61" s="71"/>
      <c r="AO61" s="71"/>
      <c r="AP61" s="221">
        <f>SUM(BD45:BD47)*AA20</f>
        <v>0.002995904387</v>
      </c>
      <c r="AQ61" s="221">
        <f>SUM(BD45:BD47)*AA21</f>
        <v>0.002995904387</v>
      </c>
      <c r="AR61" s="276"/>
      <c r="AS61" s="276"/>
      <c r="AT61" s="276"/>
      <c r="AU61" s="265"/>
      <c r="AV61" s="257"/>
      <c r="AW61" s="257"/>
      <c r="AX61" s="265"/>
      <c r="AY61" s="257"/>
      <c r="AZ61" s="276"/>
      <c r="BA61" s="251"/>
      <c r="BB61" s="278"/>
      <c r="BC61" s="295"/>
      <c r="BD61" s="251"/>
      <c r="BE61" s="276"/>
      <c r="BF61" s="276"/>
      <c r="BG61" s="276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  <c r="BS61" s="265"/>
      <c r="BT61" s="265"/>
      <c r="BU61" s="265"/>
      <c r="BV61" s="265"/>
      <c r="BW61" s="265"/>
      <c r="BX61" s="265"/>
      <c r="BY61" s="265"/>
      <c r="BZ61" s="265"/>
      <c r="CA61" s="265"/>
      <c r="CB61" s="265"/>
      <c r="CC61" s="265"/>
      <c r="CD61" s="265"/>
      <c r="CE61" s="265"/>
      <c r="CF61" s="265"/>
      <c r="CG61" s="265"/>
      <c r="CH61" s="265"/>
      <c r="CI61" s="265"/>
      <c r="CJ61" s="265"/>
      <c r="CK61" s="265"/>
      <c r="CL61" s="276"/>
      <c r="CM61" s="265"/>
      <c r="CN61" s="254">
        <f>SUM(BD45:BD47)*U20</f>
        <v>0.003755429442</v>
      </c>
      <c r="CO61" s="265"/>
      <c r="CP61" s="254">
        <f>SUM(BD45:BD47)*AA22</f>
        <v>0.002995904387</v>
      </c>
      <c r="CQ61" s="265"/>
    </row>
    <row r="62">
      <c r="A62" s="192"/>
      <c r="B62" s="292">
        <f>C62-AC45</f>
        <v>0.00295306492</v>
      </c>
      <c r="C62" s="189">
        <f t="shared" si="6"/>
        <v>0.00295306492</v>
      </c>
      <c r="D62" s="192"/>
      <c r="E62" s="262" t="s">
        <v>235</v>
      </c>
      <c r="F62" s="248" t="s">
        <v>174</v>
      </c>
      <c r="G62" s="249">
        <v>1.0</v>
      </c>
      <c r="H62" s="255">
        <f>BC45*AA19</f>
        <v>0.001092018798</v>
      </c>
      <c r="I62" s="251"/>
      <c r="J62" s="254">
        <f>SUM(BC45)*R20</f>
        <v>0.0003383720221</v>
      </c>
      <c r="K62" s="281"/>
      <c r="L62" s="281"/>
      <c r="M62" s="281"/>
      <c r="N62" s="281"/>
      <c r="O62" s="281"/>
      <c r="P62" s="281"/>
      <c r="Q62" s="276"/>
      <c r="R62" s="265"/>
      <c r="S62" s="265"/>
      <c r="T62" s="265"/>
      <c r="U62" s="265"/>
      <c r="V62" s="251"/>
      <c r="W62" s="251"/>
      <c r="X62" s="265"/>
      <c r="Y62" s="265"/>
      <c r="Z62" s="265"/>
      <c r="AA62" s="251"/>
      <c r="AB62" s="251"/>
      <c r="AC62" s="251"/>
      <c r="AD62" s="287"/>
      <c r="AE62" s="251"/>
      <c r="AF62" s="278"/>
      <c r="AG62" s="284">
        <f>BC45*I21</f>
        <v>0.0003368339674</v>
      </c>
      <c r="AH62" s="221">
        <f>BC45*L20</f>
        <v>0.0003845136614</v>
      </c>
      <c r="AI62" s="221">
        <f>BC45*O20</f>
        <v>0.00001538054646</v>
      </c>
      <c r="AJ62" s="71"/>
      <c r="AK62" s="221">
        <f>BC45*I22</f>
        <v>0.000785945924</v>
      </c>
      <c r="AL62" s="71"/>
      <c r="AM62" s="71"/>
      <c r="AN62" s="71"/>
      <c r="AO62" s="71"/>
      <c r="AP62" s="71"/>
      <c r="AQ62" s="71"/>
      <c r="AR62" s="265"/>
      <c r="AS62" s="71"/>
      <c r="AT62" s="71"/>
      <c r="AU62" s="265"/>
      <c r="AV62" s="257"/>
      <c r="AW62" s="257"/>
      <c r="AX62" s="265"/>
      <c r="AY62" s="257"/>
      <c r="AZ62" s="255">
        <f>AC45*F21</f>
        <v>0</v>
      </c>
      <c r="BA62" s="251"/>
      <c r="BB62" s="265"/>
      <c r="BC62" s="251"/>
      <c r="BD62" s="265"/>
      <c r="BE62" s="276"/>
      <c r="BF62" s="276"/>
      <c r="BG62" s="265"/>
      <c r="BH62" s="265"/>
      <c r="BI62" s="265"/>
      <c r="BJ62" s="265"/>
      <c r="BK62" s="265"/>
      <c r="BL62" s="265"/>
      <c r="BM62" s="265"/>
      <c r="BN62" s="265"/>
      <c r="BO62" s="265"/>
      <c r="BP62" s="265"/>
      <c r="BQ62" s="265"/>
      <c r="BR62" s="265"/>
      <c r="BS62" s="265"/>
      <c r="BT62" s="265"/>
      <c r="BU62" s="265"/>
      <c r="BV62" s="265"/>
      <c r="BW62" s="265"/>
      <c r="BX62" s="265"/>
      <c r="BY62" s="265"/>
      <c r="BZ62" s="265"/>
      <c r="CA62" s="265"/>
      <c r="CB62" s="265"/>
      <c r="CC62" s="265"/>
      <c r="CD62" s="265"/>
      <c r="CE62" s="265"/>
      <c r="CF62" s="265"/>
      <c r="CG62" s="265"/>
      <c r="CH62" s="265"/>
      <c r="CI62" s="265"/>
      <c r="CJ62" s="265"/>
      <c r="CK62" s="265"/>
      <c r="CL62" s="254">
        <f>AC45*F22</f>
        <v>0</v>
      </c>
      <c r="CM62" s="265"/>
      <c r="CN62" s="254">
        <f>AC45*U20</f>
        <v>0</v>
      </c>
      <c r="CO62" s="265"/>
      <c r="CP62" s="265"/>
      <c r="CQ62" s="265"/>
    </row>
    <row r="63">
      <c r="A63" s="192"/>
      <c r="B63" s="296" t="s">
        <v>311</v>
      </c>
      <c r="C63" s="297">
        <f>SUM(C49:C62)</f>
        <v>0.540810378</v>
      </c>
      <c r="D63" s="192"/>
      <c r="E63" s="260"/>
      <c r="F63" s="260"/>
      <c r="G63" s="260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  <c r="BJ63" s="261"/>
      <c r="BK63" s="261"/>
      <c r="BL63" s="261"/>
      <c r="BM63" s="261"/>
      <c r="BN63" s="261"/>
      <c r="BO63" s="261"/>
      <c r="BP63" s="261"/>
      <c r="BQ63" s="261"/>
      <c r="BR63" s="261"/>
      <c r="BS63" s="261"/>
      <c r="BT63" s="261"/>
      <c r="BU63" s="261"/>
      <c r="BV63" s="261"/>
      <c r="BW63" s="261"/>
      <c r="BX63" s="261"/>
      <c r="BY63" s="261"/>
      <c r="BZ63" s="261"/>
      <c r="CA63" s="261"/>
      <c r="CB63" s="261"/>
      <c r="CC63" s="261"/>
      <c r="CD63" s="261"/>
      <c r="CE63" s="261"/>
      <c r="CF63" s="261"/>
      <c r="CG63" s="261"/>
      <c r="CH63" s="261"/>
      <c r="CI63" s="261"/>
      <c r="CJ63" s="261"/>
      <c r="CK63" s="261"/>
      <c r="CL63" s="261"/>
      <c r="CM63" s="261"/>
      <c r="CN63" s="261"/>
      <c r="CO63" s="261"/>
      <c r="CP63" s="261"/>
      <c r="CQ63" s="261"/>
    </row>
    <row r="64">
      <c r="A64" s="192"/>
      <c r="B64" s="192"/>
      <c r="C64" s="189">
        <f t="shared" ref="C64:C87" si="7">SUM(H64:CQ64)</f>
        <v>0</v>
      </c>
      <c r="D64" s="192"/>
      <c r="E64" s="262" t="s">
        <v>312</v>
      </c>
      <c r="F64" s="248" t="s">
        <v>157</v>
      </c>
      <c r="G64" s="249">
        <v>1.0</v>
      </c>
      <c r="H64" s="99"/>
      <c r="I64" s="99"/>
      <c r="J64" s="298"/>
      <c r="K64" s="99"/>
      <c r="L64" s="99"/>
      <c r="M64" s="99"/>
      <c r="N64" s="99"/>
      <c r="O64" s="99"/>
      <c r="P64" s="99"/>
      <c r="Q64" s="298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298"/>
      <c r="BM64" s="298"/>
      <c r="BN64" s="298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  <c r="CK64" s="99"/>
      <c r="CL64" s="99"/>
      <c r="CM64" s="99"/>
      <c r="CN64" s="99"/>
      <c r="CO64" s="99"/>
      <c r="CP64" s="99"/>
      <c r="CQ64" s="99"/>
    </row>
    <row r="65">
      <c r="A65" s="192"/>
      <c r="B65" s="192"/>
      <c r="C65" s="189">
        <f t="shared" si="7"/>
        <v>0</v>
      </c>
      <c r="D65" s="192"/>
      <c r="E65" s="262" t="s">
        <v>312</v>
      </c>
      <c r="F65" s="248" t="s">
        <v>157</v>
      </c>
      <c r="G65" s="249">
        <v>2.0</v>
      </c>
      <c r="H65" s="298"/>
      <c r="I65" s="99"/>
      <c r="J65" s="99"/>
      <c r="K65" s="99"/>
      <c r="L65" s="99"/>
      <c r="M65" s="99"/>
      <c r="N65" s="99"/>
      <c r="O65" s="99"/>
      <c r="P65" s="99"/>
      <c r="Q65" s="298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298"/>
      <c r="BP65" s="298"/>
      <c r="BQ65" s="298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</row>
    <row r="66">
      <c r="A66" s="192"/>
      <c r="B66" s="192"/>
      <c r="C66" s="189">
        <f t="shared" si="7"/>
        <v>0</v>
      </c>
      <c r="D66" s="192"/>
      <c r="E66" s="262" t="s">
        <v>312</v>
      </c>
      <c r="F66" s="248" t="s">
        <v>178</v>
      </c>
      <c r="G66" s="249">
        <v>1.0</v>
      </c>
      <c r="H66" s="298"/>
      <c r="I66" s="99"/>
      <c r="J66" s="298"/>
      <c r="K66" s="99"/>
      <c r="L66" s="99"/>
      <c r="M66" s="99"/>
      <c r="N66" s="99"/>
      <c r="O66" s="99"/>
      <c r="P66" s="99"/>
      <c r="Q66" s="298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298"/>
      <c r="AN66" s="298"/>
      <c r="AO66" s="298"/>
      <c r="AP66" s="298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298"/>
      <c r="BF66" s="298"/>
      <c r="BG66" s="99"/>
      <c r="BH66" s="99"/>
      <c r="BI66" s="99"/>
      <c r="BJ66" s="99"/>
      <c r="BK66" s="99"/>
      <c r="BL66" s="298"/>
      <c r="BM66" s="298"/>
      <c r="BN66" s="298"/>
      <c r="BO66" s="298"/>
      <c r="BP66" s="298"/>
      <c r="BQ66" s="298"/>
      <c r="BR66" s="99"/>
      <c r="BS66" s="99"/>
      <c r="BT66" s="99"/>
      <c r="BU66" s="99"/>
      <c r="BV66" s="99"/>
      <c r="BW66" s="298"/>
      <c r="BX66" s="298"/>
      <c r="BY66" s="298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</row>
    <row r="67">
      <c r="A67" s="192"/>
      <c r="B67" s="192"/>
      <c r="C67" s="189">
        <f t="shared" si="7"/>
        <v>0</v>
      </c>
      <c r="D67" s="192"/>
      <c r="E67" s="262" t="s">
        <v>312</v>
      </c>
      <c r="F67" s="248" t="s">
        <v>180</v>
      </c>
      <c r="G67" s="249">
        <v>1.0</v>
      </c>
      <c r="H67" s="298"/>
      <c r="I67" s="99"/>
      <c r="J67" s="298"/>
      <c r="K67" s="99"/>
      <c r="L67" s="99"/>
      <c r="M67" s="99"/>
      <c r="N67" s="99"/>
      <c r="O67" s="99"/>
      <c r="P67" s="99"/>
      <c r="Q67" s="298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298"/>
      <c r="BF67" s="298"/>
      <c r="BG67" s="99"/>
      <c r="BH67" s="99"/>
      <c r="BI67" s="99"/>
      <c r="BJ67" s="99"/>
      <c r="BK67" s="99"/>
      <c r="BL67" s="298"/>
      <c r="BM67" s="298"/>
      <c r="BN67" s="298"/>
      <c r="BO67" s="298"/>
      <c r="BP67" s="298"/>
      <c r="BQ67" s="298"/>
      <c r="BR67" s="99"/>
      <c r="BS67" s="99"/>
      <c r="BT67" s="99"/>
      <c r="BU67" s="99"/>
      <c r="BV67" s="99"/>
      <c r="BW67" s="298"/>
      <c r="BX67" s="298"/>
      <c r="BY67" s="298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</row>
    <row r="68">
      <c r="A68" s="192"/>
      <c r="B68" s="192"/>
      <c r="C68" s="189">
        <f t="shared" si="7"/>
        <v>0</v>
      </c>
      <c r="D68" s="192"/>
      <c r="E68" s="262" t="s">
        <v>312</v>
      </c>
      <c r="F68" s="248" t="s">
        <v>182</v>
      </c>
      <c r="G68" s="249">
        <v>1.0</v>
      </c>
      <c r="H68" s="298"/>
      <c r="I68" s="99"/>
      <c r="J68" s="298"/>
      <c r="K68" s="99"/>
      <c r="L68" s="99"/>
      <c r="M68" s="99"/>
      <c r="N68" s="99"/>
      <c r="O68" s="99"/>
      <c r="P68" s="99"/>
      <c r="Q68" s="298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298"/>
      <c r="BG68" s="99"/>
      <c r="BH68" s="99"/>
      <c r="BI68" s="99"/>
      <c r="BJ68" s="99"/>
      <c r="BK68" s="99"/>
      <c r="BL68" s="298"/>
      <c r="BM68" s="298"/>
      <c r="BN68" s="298"/>
      <c r="BO68" s="298"/>
      <c r="BP68" s="298"/>
      <c r="BQ68" s="298"/>
      <c r="BR68" s="99"/>
      <c r="BS68" s="99"/>
      <c r="BT68" s="99"/>
      <c r="BU68" s="99"/>
      <c r="BV68" s="99"/>
      <c r="BW68" s="99"/>
      <c r="BX68" s="298"/>
      <c r="BY68" s="298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</row>
    <row r="69">
      <c r="A69" s="192"/>
      <c r="B69" s="192"/>
      <c r="C69" s="189">
        <f t="shared" si="7"/>
        <v>0</v>
      </c>
      <c r="D69" s="192"/>
      <c r="E69" s="262" t="s">
        <v>312</v>
      </c>
      <c r="F69" s="248" t="s">
        <v>178</v>
      </c>
      <c r="G69" s="249">
        <v>2.0</v>
      </c>
      <c r="H69" s="298"/>
      <c r="I69" s="99"/>
      <c r="J69" s="99"/>
      <c r="K69" s="99"/>
      <c r="L69" s="99"/>
      <c r="M69" s="99"/>
      <c r="N69" s="99"/>
      <c r="O69" s="99"/>
      <c r="P69" s="99"/>
      <c r="Q69" s="298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298"/>
      <c r="BP69" s="298"/>
      <c r="BQ69" s="298"/>
      <c r="BR69" s="99"/>
      <c r="BS69" s="99"/>
      <c r="BT69" s="99"/>
      <c r="BU69" s="99"/>
      <c r="BV69" s="99"/>
      <c r="BW69" s="99"/>
      <c r="BX69" s="99"/>
      <c r="BY69" s="99"/>
      <c r="BZ69" s="298"/>
      <c r="CA69" s="298"/>
      <c r="CB69" s="298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</row>
    <row r="70">
      <c r="A70" s="192"/>
      <c r="B70" s="192"/>
      <c r="C70" s="189">
        <f t="shared" si="7"/>
        <v>0</v>
      </c>
      <c r="D70" s="192"/>
      <c r="E70" s="262" t="s">
        <v>312</v>
      </c>
      <c r="F70" s="248" t="s">
        <v>180</v>
      </c>
      <c r="G70" s="249">
        <v>2.0</v>
      </c>
      <c r="H70" s="298"/>
      <c r="I70" s="99"/>
      <c r="J70" s="99"/>
      <c r="K70" s="99"/>
      <c r="L70" s="99"/>
      <c r="M70" s="99"/>
      <c r="N70" s="99"/>
      <c r="O70" s="99"/>
      <c r="P70" s="99"/>
      <c r="Q70" s="298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298"/>
      <c r="BP70" s="298"/>
      <c r="BQ70" s="298"/>
      <c r="BR70" s="99"/>
      <c r="BS70" s="99"/>
      <c r="BT70" s="99"/>
      <c r="BU70" s="99"/>
      <c r="BV70" s="99"/>
      <c r="BW70" s="99"/>
      <c r="BX70" s="99"/>
      <c r="BY70" s="99"/>
      <c r="BZ70" s="298"/>
      <c r="CA70" s="298"/>
      <c r="CB70" s="298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</row>
    <row r="71">
      <c r="A71" s="192"/>
      <c r="B71" s="192"/>
      <c r="C71" s="189">
        <f t="shared" si="7"/>
        <v>0</v>
      </c>
      <c r="D71" s="192"/>
      <c r="E71" s="262" t="s">
        <v>312</v>
      </c>
      <c r="F71" s="248" t="s">
        <v>182</v>
      </c>
      <c r="G71" s="249">
        <v>2.0</v>
      </c>
      <c r="H71" s="298"/>
      <c r="I71" s="99"/>
      <c r="J71" s="99"/>
      <c r="K71" s="99"/>
      <c r="L71" s="99"/>
      <c r="M71" s="99"/>
      <c r="N71" s="99"/>
      <c r="O71" s="99"/>
      <c r="P71" s="99"/>
      <c r="Q71" s="298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298"/>
      <c r="BP71" s="298"/>
      <c r="BQ71" s="298"/>
      <c r="BR71" s="99"/>
      <c r="BS71" s="99"/>
      <c r="BT71" s="99"/>
      <c r="BU71" s="99"/>
      <c r="BV71" s="99"/>
      <c r="BW71" s="99"/>
      <c r="BX71" s="99"/>
      <c r="BY71" s="99"/>
      <c r="BZ71" s="99"/>
      <c r="CA71" s="298"/>
      <c r="CB71" s="298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</row>
    <row r="72">
      <c r="A72" s="192"/>
      <c r="B72" s="192"/>
      <c r="C72" s="189">
        <f t="shared" si="7"/>
        <v>0</v>
      </c>
      <c r="D72" s="192"/>
      <c r="E72" s="262" t="s">
        <v>312</v>
      </c>
      <c r="F72" s="248" t="s">
        <v>169</v>
      </c>
      <c r="G72" s="299">
        <v>2.0</v>
      </c>
      <c r="H72" s="298"/>
      <c r="I72" s="99"/>
      <c r="J72" s="99"/>
      <c r="K72" s="99"/>
      <c r="L72" s="99"/>
      <c r="M72" s="99"/>
      <c r="N72" s="99"/>
      <c r="O72" s="99"/>
      <c r="P72" s="99"/>
      <c r="Q72" s="298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298"/>
      <c r="BP72" s="298"/>
      <c r="BQ72" s="298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298"/>
      <c r="CG72" s="298"/>
      <c r="CH72" s="298"/>
      <c r="CI72" s="99"/>
      <c r="CJ72" s="99"/>
      <c r="CK72" s="99"/>
      <c r="CL72" s="99"/>
      <c r="CM72" s="99"/>
      <c r="CN72" s="99"/>
      <c r="CO72" s="99"/>
      <c r="CP72" s="99"/>
      <c r="CQ72" s="99"/>
    </row>
    <row r="73">
      <c r="A73" s="192"/>
      <c r="B73" s="192"/>
      <c r="C73" s="189">
        <f t="shared" si="7"/>
        <v>0</v>
      </c>
      <c r="D73" s="192"/>
      <c r="E73" s="262" t="s">
        <v>312</v>
      </c>
      <c r="F73" s="248" t="s">
        <v>170</v>
      </c>
      <c r="G73" s="299">
        <v>2.0</v>
      </c>
      <c r="H73" s="298"/>
      <c r="I73" s="99"/>
      <c r="J73" s="99"/>
      <c r="K73" s="99"/>
      <c r="L73" s="99"/>
      <c r="M73" s="99"/>
      <c r="N73" s="99"/>
      <c r="O73" s="99"/>
      <c r="P73" s="99"/>
      <c r="Q73" s="298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298"/>
      <c r="BP73" s="298"/>
      <c r="BQ73" s="298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298"/>
      <c r="CG73" s="298"/>
      <c r="CH73" s="298"/>
      <c r="CI73" s="99"/>
      <c r="CJ73" s="99"/>
      <c r="CK73" s="99"/>
      <c r="CL73" s="99"/>
      <c r="CM73" s="99"/>
      <c r="CN73" s="99"/>
      <c r="CO73" s="99"/>
      <c r="CP73" s="99"/>
      <c r="CQ73" s="99"/>
    </row>
    <row r="74">
      <c r="A74" s="192"/>
      <c r="B74" s="192"/>
      <c r="C74" s="189">
        <f t="shared" si="7"/>
        <v>0</v>
      </c>
      <c r="D74" s="192"/>
      <c r="E74" s="262" t="s">
        <v>312</v>
      </c>
      <c r="F74" s="248" t="s">
        <v>171</v>
      </c>
      <c r="G74" s="299">
        <v>2.0</v>
      </c>
      <c r="H74" s="298"/>
      <c r="I74" s="99"/>
      <c r="J74" s="99"/>
      <c r="K74" s="99"/>
      <c r="L74" s="99"/>
      <c r="M74" s="99"/>
      <c r="N74" s="99"/>
      <c r="O74" s="99"/>
      <c r="P74" s="99"/>
      <c r="Q74" s="298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298"/>
      <c r="BP74" s="298"/>
      <c r="BQ74" s="298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298"/>
      <c r="CH74" s="298"/>
      <c r="CI74" s="99"/>
      <c r="CJ74" s="99"/>
      <c r="CK74" s="99"/>
      <c r="CL74" s="99"/>
      <c r="CM74" s="99"/>
      <c r="CN74" s="99"/>
      <c r="CO74" s="99"/>
      <c r="CP74" s="99"/>
      <c r="CQ74" s="99"/>
    </row>
    <row r="75">
      <c r="A75" s="192"/>
      <c r="B75" s="192"/>
      <c r="C75" s="189">
        <f t="shared" si="7"/>
        <v>0</v>
      </c>
      <c r="D75" s="192"/>
      <c r="E75" s="262" t="s">
        <v>312</v>
      </c>
      <c r="F75" s="248" t="s">
        <v>172</v>
      </c>
      <c r="G75" s="249">
        <v>2.0</v>
      </c>
      <c r="H75" s="298"/>
      <c r="I75" s="99"/>
      <c r="J75" s="99"/>
      <c r="K75" s="99"/>
      <c r="L75" s="99"/>
      <c r="M75" s="99"/>
      <c r="N75" s="99"/>
      <c r="O75" s="99"/>
      <c r="P75" s="99"/>
      <c r="Q75" s="2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298"/>
      <c r="BH75" s="99"/>
      <c r="BI75" s="99"/>
      <c r="BJ75" s="99"/>
      <c r="BK75" s="99"/>
      <c r="BL75" s="99"/>
      <c r="BM75" s="99"/>
      <c r="BN75" s="99"/>
      <c r="BO75" s="298"/>
      <c r="BP75" s="298"/>
      <c r="BQ75" s="298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298"/>
      <c r="CG75" s="298"/>
      <c r="CH75" s="298"/>
      <c r="CI75" s="99"/>
      <c r="CJ75" s="99"/>
      <c r="CK75" s="99"/>
      <c r="CL75" s="99"/>
      <c r="CM75" s="99"/>
      <c r="CN75" s="99"/>
      <c r="CO75" s="99"/>
      <c r="CP75" s="99"/>
      <c r="CQ75" s="298"/>
    </row>
    <row r="76">
      <c r="A76" s="192"/>
      <c r="B76" s="192"/>
      <c r="C76" s="189">
        <f t="shared" si="7"/>
        <v>0</v>
      </c>
      <c r="D76" s="192"/>
      <c r="E76" s="262" t="s">
        <v>312</v>
      </c>
      <c r="F76" s="248" t="s">
        <v>173</v>
      </c>
      <c r="G76" s="249">
        <v>2.0</v>
      </c>
      <c r="H76" s="298"/>
      <c r="I76" s="99"/>
      <c r="J76" s="99"/>
      <c r="K76" s="99"/>
      <c r="L76" s="99"/>
      <c r="M76" s="99"/>
      <c r="N76" s="99"/>
      <c r="O76" s="99"/>
      <c r="P76" s="99"/>
      <c r="Q76" s="2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298"/>
      <c r="BH76" s="99"/>
      <c r="BI76" s="99"/>
      <c r="BJ76" s="99"/>
      <c r="BK76" s="99"/>
      <c r="BL76" s="99"/>
      <c r="BM76" s="99"/>
      <c r="BN76" s="99"/>
      <c r="BO76" s="298"/>
      <c r="BP76" s="298"/>
      <c r="BQ76" s="298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298"/>
      <c r="CG76" s="298"/>
      <c r="CH76" s="298"/>
      <c r="CI76" s="99"/>
      <c r="CJ76" s="99"/>
      <c r="CK76" s="99"/>
      <c r="CL76" s="99"/>
      <c r="CM76" s="99"/>
      <c r="CN76" s="99"/>
      <c r="CO76" s="99"/>
      <c r="CP76" s="99"/>
      <c r="CQ76" s="298"/>
    </row>
    <row r="77">
      <c r="A77" s="192"/>
      <c r="B77" s="192"/>
      <c r="C77" s="189">
        <f t="shared" si="7"/>
        <v>0</v>
      </c>
      <c r="D77" s="192"/>
      <c r="E77" s="262" t="s">
        <v>312</v>
      </c>
      <c r="F77" s="248" t="s">
        <v>174</v>
      </c>
      <c r="G77" s="249">
        <v>2.0</v>
      </c>
      <c r="H77" s="298"/>
      <c r="I77" s="99"/>
      <c r="J77" s="99"/>
      <c r="K77" s="99"/>
      <c r="L77" s="99"/>
      <c r="M77" s="99"/>
      <c r="N77" s="99"/>
      <c r="O77" s="99"/>
      <c r="P77" s="99"/>
      <c r="Q77" s="2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298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298"/>
      <c r="BP77" s="298"/>
      <c r="BQ77" s="298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298"/>
      <c r="CG77" s="298"/>
      <c r="CH77" s="298"/>
      <c r="CI77" s="99"/>
      <c r="CJ77" s="99"/>
      <c r="CK77" s="99"/>
      <c r="CL77" s="99"/>
      <c r="CM77" s="99"/>
      <c r="CN77" s="99"/>
      <c r="CO77" s="99"/>
      <c r="CP77" s="99"/>
      <c r="CQ77" s="298"/>
    </row>
    <row r="78">
      <c r="A78" s="192"/>
      <c r="B78" s="192"/>
      <c r="C78" s="189">
        <f t="shared" si="7"/>
        <v>0</v>
      </c>
      <c r="D78" s="192"/>
      <c r="E78" s="262" t="s">
        <v>312</v>
      </c>
      <c r="F78" s="248" t="s">
        <v>195</v>
      </c>
      <c r="G78" s="249">
        <v>1.0</v>
      </c>
      <c r="H78" s="298"/>
      <c r="I78" s="99"/>
      <c r="J78" s="298"/>
      <c r="K78" s="99"/>
      <c r="L78" s="99"/>
      <c r="M78" s="99"/>
      <c r="N78" s="99"/>
      <c r="O78" s="99"/>
      <c r="P78" s="99"/>
      <c r="Q78" s="2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298"/>
      <c r="AH78" s="99"/>
      <c r="AI78" s="99"/>
      <c r="AJ78" s="99"/>
      <c r="AK78" s="99"/>
      <c r="AL78" s="99"/>
      <c r="AM78" s="298"/>
      <c r="AN78" s="298"/>
      <c r="AO78" s="298"/>
      <c r="AP78" s="298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298"/>
      <c r="BF78" s="298"/>
      <c r="BG78" s="99"/>
      <c r="BH78" s="99"/>
      <c r="BI78" s="99"/>
      <c r="BJ78" s="99"/>
      <c r="BK78" s="99"/>
      <c r="BL78" s="298"/>
      <c r="BM78" s="298"/>
      <c r="BN78" s="298"/>
      <c r="BO78" s="298"/>
      <c r="BP78" s="298"/>
      <c r="BQ78" s="298"/>
      <c r="BR78" s="99"/>
      <c r="BS78" s="99"/>
      <c r="BT78" s="99"/>
      <c r="BU78" s="99"/>
      <c r="BV78" s="99"/>
      <c r="BW78" s="298"/>
      <c r="BX78" s="298"/>
      <c r="BY78" s="298"/>
      <c r="BZ78" s="298"/>
      <c r="CA78" s="298"/>
      <c r="CB78" s="298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</row>
    <row r="79">
      <c r="A79" s="192"/>
      <c r="B79" s="192"/>
      <c r="C79" s="189">
        <f t="shared" si="7"/>
        <v>0</v>
      </c>
      <c r="D79" s="192"/>
      <c r="E79" s="262" t="s">
        <v>312</v>
      </c>
      <c r="F79" s="248" t="s">
        <v>197</v>
      </c>
      <c r="G79" s="249">
        <v>1.0</v>
      </c>
      <c r="H79" s="298"/>
      <c r="I79" s="99"/>
      <c r="J79" s="298"/>
      <c r="K79" s="99"/>
      <c r="L79" s="99"/>
      <c r="M79" s="99"/>
      <c r="N79" s="99"/>
      <c r="O79" s="99"/>
      <c r="P79" s="99"/>
      <c r="Q79" s="2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298"/>
      <c r="AH79" s="99"/>
      <c r="AI79" s="99"/>
      <c r="AJ79" s="99"/>
      <c r="AK79" s="99"/>
      <c r="AL79" s="99"/>
      <c r="AM79" s="298"/>
      <c r="AN79" s="298"/>
      <c r="AO79" s="298"/>
      <c r="AP79" s="298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298"/>
      <c r="BF79" s="298"/>
      <c r="BG79" s="99"/>
      <c r="BH79" s="99"/>
      <c r="BI79" s="99"/>
      <c r="BJ79" s="99"/>
      <c r="BK79" s="99"/>
      <c r="BL79" s="298"/>
      <c r="BM79" s="298"/>
      <c r="BN79" s="298"/>
      <c r="BO79" s="298"/>
      <c r="BP79" s="298"/>
      <c r="BQ79" s="298"/>
      <c r="BR79" s="99"/>
      <c r="BS79" s="99"/>
      <c r="BT79" s="99"/>
      <c r="BU79" s="99"/>
      <c r="BV79" s="99"/>
      <c r="BW79" s="298"/>
      <c r="BX79" s="298"/>
      <c r="BY79" s="298"/>
      <c r="BZ79" s="298"/>
      <c r="CA79" s="298"/>
      <c r="CB79" s="298"/>
      <c r="CC79" s="99"/>
      <c r="CD79" s="99"/>
      <c r="CE79" s="99"/>
      <c r="CF79" s="99"/>
      <c r="CG79" s="99"/>
      <c r="CH79" s="99"/>
      <c r="CI79" s="99"/>
      <c r="CJ79" s="99"/>
      <c r="CK79" s="99"/>
      <c r="CL79" s="99"/>
      <c r="CM79" s="99"/>
      <c r="CN79" s="99"/>
      <c r="CO79" s="99"/>
      <c r="CP79" s="99"/>
      <c r="CQ79" s="99"/>
    </row>
    <row r="80">
      <c r="A80" s="192"/>
      <c r="B80" s="192"/>
      <c r="C80" s="189">
        <f t="shared" si="7"/>
        <v>0</v>
      </c>
      <c r="D80" s="192"/>
      <c r="E80" s="262" t="s">
        <v>312</v>
      </c>
      <c r="F80" s="248" t="s">
        <v>198</v>
      </c>
      <c r="G80" s="249">
        <v>1.0</v>
      </c>
      <c r="H80" s="298"/>
      <c r="I80" s="99"/>
      <c r="J80" s="298"/>
      <c r="K80" s="99"/>
      <c r="L80" s="99"/>
      <c r="M80" s="99"/>
      <c r="N80" s="99"/>
      <c r="O80" s="99"/>
      <c r="P80" s="99"/>
      <c r="Q80" s="2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298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298"/>
      <c r="BF80" s="298"/>
      <c r="BG80" s="99"/>
      <c r="BH80" s="99"/>
      <c r="BI80" s="99"/>
      <c r="BJ80" s="99"/>
      <c r="BK80" s="99"/>
      <c r="BL80" s="298"/>
      <c r="BM80" s="298"/>
      <c r="BN80" s="298"/>
      <c r="BO80" s="298"/>
      <c r="BP80" s="298"/>
      <c r="BQ80" s="298"/>
      <c r="BR80" s="99"/>
      <c r="BS80" s="99"/>
      <c r="BT80" s="99"/>
      <c r="BU80" s="99"/>
      <c r="BV80" s="99"/>
      <c r="BW80" s="298"/>
      <c r="BX80" s="298"/>
      <c r="BY80" s="298"/>
      <c r="BZ80" s="298"/>
      <c r="CA80" s="298"/>
      <c r="CB80" s="298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</row>
    <row r="81">
      <c r="A81" s="192"/>
      <c r="B81" s="192"/>
      <c r="C81" s="189">
        <f t="shared" si="7"/>
        <v>0</v>
      </c>
      <c r="D81" s="192"/>
      <c r="E81" s="262" t="s">
        <v>312</v>
      </c>
      <c r="F81" s="248" t="s">
        <v>195</v>
      </c>
      <c r="G81" s="249">
        <v>2.0</v>
      </c>
      <c r="H81" s="298"/>
      <c r="I81" s="99"/>
      <c r="J81" s="99"/>
      <c r="K81" s="99"/>
      <c r="L81" s="99"/>
      <c r="M81" s="99"/>
      <c r="N81" s="99"/>
      <c r="O81" s="99"/>
      <c r="P81" s="99"/>
      <c r="Q81" s="2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298"/>
      <c r="AN81" s="298"/>
      <c r="AO81" s="298"/>
      <c r="AP81" s="298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298"/>
      <c r="BP81" s="298"/>
      <c r="BQ81" s="298"/>
      <c r="BR81" s="99"/>
      <c r="BS81" s="99"/>
      <c r="BT81" s="99"/>
      <c r="BU81" s="99"/>
      <c r="BV81" s="99"/>
      <c r="BW81" s="99"/>
      <c r="BX81" s="99"/>
      <c r="BY81" s="99"/>
      <c r="BZ81" s="298"/>
      <c r="CA81" s="298"/>
      <c r="CB81" s="298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</row>
    <row r="82">
      <c r="A82" s="192"/>
      <c r="B82" s="192"/>
      <c r="C82" s="189">
        <f t="shared" si="7"/>
        <v>0</v>
      </c>
      <c r="D82" s="192"/>
      <c r="E82" s="262" t="s">
        <v>312</v>
      </c>
      <c r="F82" s="248" t="s">
        <v>197</v>
      </c>
      <c r="G82" s="249">
        <v>2.0</v>
      </c>
      <c r="H82" s="298"/>
      <c r="I82" s="99"/>
      <c r="J82" s="99"/>
      <c r="K82" s="99"/>
      <c r="L82" s="99"/>
      <c r="M82" s="99"/>
      <c r="N82" s="99"/>
      <c r="O82" s="99"/>
      <c r="P82" s="99"/>
      <c r="Q82" s="298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298"/>
      <c r="AN82" s="298"/>
      <c r="AO82" s="298"/>
      <c r="AP82" s="298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298"/>
      <c r="BP82" s="298"/>
      <c r="BQ82" s="298"/>
      <c r="BR82" s="99"/>
      <c r="BS82" s="99"/>
      <c r="BT82" s="99"/>
      <c r="BU82" s="99"/>
      <c r="BV82" s="99"/>
      <c r="BW82" s="99"/>
      <c r="BX82" s="99"/>
      <c r="BY82" s="99"/>
      <c r="BZ82" s="298"/>
      <c r="CA82" s="298"/>
      <c r="CB82" s="298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</row>
    <row r="83">
      <c r="A83" s="192"/>
      <c r="B83" s="192"/>
      <c r="C83" s="189">
        <f t="shared" si="7"/>
        <v>0</v>
      </c>
      <c r="D83" s="192"/>
      <c r="E83" s="262" t="s">
        <v>312</v>
      </c>
      <c r="F83" s="248" t="s">
        <v>198</v>
      </c>
      <c r="G83" s="249">
        <v>2.0</v>
      </c>
      <c r="H83" s="298"/>
      <c r="I83" s="99"/>
      <c r="J83" s="99"/>
      <c r="K83" s="99"/>
      <c r="L83" s="99"/>
      <c r="M83" s="99"/>
      <c r="N83" s="99"/>
      <c r="O83" s="99"/>
      <c r="P83" s="99"/>
      <c r="Q83" s="298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298"/>
      <c r="BF83" s="99"/>
      <c r="BG83" s="99"/>
      <c r="BH83" s="99"/>
      <c r="BI83" s="99"/>
      <c r="BJ83" s="99"/>
      <c r="BK83" s="99"/>
      <c r="BL83" s="99"/>
      <c r="BM83" s="99"/>
      <c r="BN83" s="99"/>
      <c r="BO83" s="298"/>
      <c r="BP83" s="298"/>
      <c r="BQ83" s="298"/>
      <c r="BR83" s="99"/>
      <c r="BS83" s="99"/>
      <c r="BT83" s="99"/>
      <c r="BU83" s="99"/>
      <c r="BV83" s="99"/>
      <c r="BW83" s="99"/>
      <c r="BX83" s="99"/>
      <c r="BY83" s="99"/>
      <c r="BZ83" s="298"/>
      <c r="CA83" s="298"/>
      <c r="CB83" s="298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</row>
    <row r="84">
      <c r="A84" s="192"/>
      <c r="B84" s="192"/>
      <c r="C84" s="189">
        <f t="shared" si="7"/>
        <v>0</v>
      </c>
      <c r="D84" s="192"/>
      <c r="E84" s="262" t="s">
        <v>312</v>
      </c>
      <c r="F84" s="263" t="s">
        <v>199</v>
      </c>
      <c r="G84" s="249">
        <v>2.0</v>
      </c>
      <c r="H84" s="298"/>
      <c r="I84" s="99"/>
      <c r="J84" s="99"/>
      <c r="K84" s="99"/>
      <c r="L84" s="99"/>
      <c r="M84" s="99"/>
      <c r="N84" s="99"/>
      <c r="O84" s="99"/>
      <c r="P84" s="99"/>
      <c r="Q84" s="298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298"/>
      <c r="AN84" s="298"/>
      <c r="AO84" s="298"/>
      <c r="AP84" s="298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298"/>
      <c r="BP84" s="298"/>
      <c r="BQ84" s="298"/>
      <c r="BR84" s="99"/>
      <c r="BS84" s="99"/>
      <c r="BT84" s="99"/>
      <c r="BU84" s="99"/>
      <c r="BV84" s="99"/>
      <c r="BW84" s="99"/>
      <c r="BX84" s="99"/>
      <c r="BY84" s="99"/>
      <c r="BZ84" s="298"/>
      <c r="CA84" s="298"/>
      <c r="CB84" s="298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</row>
    <row r="85">
      <c r="A85" s="192"/>
      <c r="B85" s="192"/>
      <c r="C85" s="189">
        <f t="shared" si="7"/>
        <v>0</v>
      </c>
      <c r="D85" s="192"/>
      <c r="E85" s="262" t="s">
        <v>312</v>
      </c>
      <c r="F85" s="263" t="s">
        <v>200</v>
      </c>
      <c r="G85" s="249">
        <v>2.0</v>
      </c>
      <c r="H85" s="298"/>
      <c r="I85" s="99"/>
      <c r="J85" s="99"/>
      <c r="K85" s="99"/>
      <c r="L85" s="99"/>
      <c r="M85" s="99"/>
      <c r="N85" s="99"/>
      <c r="O85" s="99"/>
      <c r="P85" s="99"/>
      <c r="Q85" s="298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298"/>
      <c r="AN85" s="298"/>
      <c r="AO85" s="298"/>
      <c r="AP85" s="298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298"/>
      <c r="BP85" s="298"/>
      <c r="BQ85" s="298"/>
      <c r="BR85" s="99"/>
      <c r="BS85" s="99"/>
      <c r="BT85" s="99"/>
      <c r="BU85" s="99"/>
      <c r="BV85" s="99"/>
      <c r="BW85" s="99"/>
      <c r="BX85" s="99"/>
      <c r="BY85" s="99"/>
      <c r="BZ85" s="298"/>
      <c r="CA85" s="298"/>
      <c r="CB85" s="298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</row>
    <row r="86">
      <c r="A86" s="192"/>
      <c r="B86" s="192"/>
      <c r="C86" s="189">
        <f t="shared" si="7"/>
        <v>0</v>
      </c>
      <c r="D86" s="192"/>
      <c r="E86" s="262" t="s">
        <v>312</v>
      </c>
      <c r="F86" s="263" t="s">
        <v>201</v>
      </c>
      <c r="G86" s="249">
        <v>2.0</v>
      </c>
      <c r="H86" s="298"/>
      <c r="I86" s="99"/>
      <c r="J86" s="99"/>
      <c r="K86" s="99"/>
      <c r="L86" s="99"/>
      <c r="M86" s="99"/>
      <c r="N86" s="99"/>
      <c r="O86" s="99"/>
      <c r="P86" s="99"/>
      <c r="Q86" s="298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298"/>
      <c r="BF86" s="99"/>
      <c r="BG86" s="99"/>
      <c r="BH86" s="99"/>
      <c r="BI86" s="99"/>
      <c r="BJ86" s="99"/>
      <c r="BK86" s="99"/>
      <c r="BL86" s="99"/>
      <c r="BM86" s="99"/>
      <c r="BN86" s="99"/>
      <c r="BO86" s="298"/>
      <c r="BP86" s="298"/>
      <c r="BQ86" s="298"/>
      <c r="BR86" s="99"/>
      <c r="BS86" s="99"/>
      <c r="BT86" s="99"/>
      <c r="BU86" s="99"/>
      <c r="BV86" s="99"/>
      <c r="BW86" s="99"/>
      <c r="BX86" s="99"/>
      <c r="BY86" s="99"/>
      <c r="BZ86" s="298"/>
      <c r="CA86" s="298"/>
      <c r="CB86" s="298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</row>
    <row r="87">
      <c r="A87" s="192"/>
      <c r="B87" s="192"/>
      <c r="C87" s="189">
        <f t="shared" si="7"/>
        <v>0</v>
      </c>
      <c r="D87" s="192"/>
      <c r="E87" s="262" t="s">
        <v>312</v>
      </c>
      <c r="F87" s="263" t="s">
        <v>203</v>
      </c>
      <c r="G87" s="249">
        <v>1.0</v>
      </c>
      <c r="H87" s="298"/>
      <c r="I87" s="99"/>
      <c r="J87" s="298"/>
      <c r="K87" s="99"/>
      <c r="L87" s="99"/>
      <c r="M87" s="99"/>
      <c r="N87" s="99"/>
      <c r="O87" s="99"/>
      <c r="P87" s="99"/>
      <c r="Q87" s="298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298"/>
      <c r="AH87" s="99"/>
      <c r="AI87" s="99"/>
      <c r="AJ87" s="298"/>
      <c r="AK87" s="99"/>
      <c r="AL87" s="99"/>
      <c r="AM87" s="298"/>
      <c r="AN87" s="298"/>
      <c r="AO87" s="298"/>
      <c r="AP87" s="298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298"/>
      <c r="BF87" s="298"/>
      <c r="BG87" s="99"/>
      <c r="BH87" s="99"/>
      <c r="BI87" s="99"/>
      <c r="BJ87" s="99"/>
      <c r="BK87" s="99"/>
      <c r="BL87" s="298"/>
      <c r="BM87" s="298"/>
      <c r="BN87" s="298"/>
      <c r="BO87" s="298"/>
      <c r="BP87" s="298"/>
      <c r="BQ87" s="298"/>
      <c r="BR87" s="99"/>
      <c r="BS87" s="99"/>
      <c r="BT87" s="99"/>
      <c r="BU87" s="99"/>
      <c r="BV87" s="99"/>
      <c r="BW87" s="298"/>
      <c r="BX87" s="298"/>
      <c r="BY87" s="298"/>
      <c r="BZ87" s="298"/>
      <c r="CA87" s="298"/>
      <c r="CB87" s="298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</row>
    <row r="88">
      <c r="A88" s="192"/>
      <c r="B88" s="296" t="s">
        <v>204</v>
      </c>
      <c r="C88" s="300">
        <f>SUM(C64:C87)</f>
        <v>0</v>
      </c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  <c r="BJ88" s="192"/>
      <c r="BK88" s="192"/>
      <c r="BL88" s="192"/>
      <c r="BM88" s="192"/>
      <c r="BN88" s="192"/>
      <c r="BO88" s="192"/>
      <c r="BP88" s="192"/>
      <c r="BQ88" s="192"/>
      <c r="BR88" s="192"/>
      <c r="BS88" s="192"/>
      <c r="BT88" s="192"/>
      <c r="BU88" s="192"/>
      <c r="BV88" s="192"/>
      <c r="BW88" s="192"/>
      <c r="BX88" s="192"/>
      <c r="BY88" s="192"/>
      <c r="BZ88" s="192"/>
      <c r="CA88" s="192"/>
      <c r="CB88" s="192"/>
      <c r="CC88" s="192"/>
      <c r="CD88" s="192"/>
      <c r="CE88" s="192"/>
      <c r="CF88" s="192"/>
      <c r="CG88" s="192"/>
      <c r="CH88" s="192"/>
      <c r="CI88" s="192"/>
      <c r="CJ88" s="192"/>
      <c r="CK88" s="192"/>
      <c r="CL88" s="192"/>
      <c r="CM88" s="192"/>
      <c r="CN88" s="192"/>
      <c r="CO88" s="192"/>
      <c r="CP88" s="192"/>
      <c r="CQ88" s="192"/>
    </row>
    <row r="89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  <c r="BJ89" s="192"/>
      <c r="BK89" s="192"/>
      <c r="BL89" s="192"/>
      <c r="BM89" s="192"/>
      <c r="BN89" s="192"/>
      <c r="BO89" s="192"/>
      <c r="BP89" s="192"/>
      <c r="BQ89" s="192"/>
      <c r="BR89" s="192"/>
      <c r="BS89" s="192"/>
      <c r="BT89" s="192"/>
      <c r="BU89" s="192"/>
      <c r="BV89" s="192"/>
      <c r="BW89" s="192"/>
      <c r="BX89" s="192"/>
      <c r="BY89" s="192"/>
      <c r="BZ89" s="192"/>
      <c r="CA89" s="192"/>
      <c r="CB89" s="192"/>
      <c r="CC89" s="192"/>
      <c r="CD89" s="192"/>
      <c r="CE89" s="192"/>
      <c r="CF89" s="192"/>
      <c r="CG89" s="192"/>
      <c r="CH89" s="192"/>
      <c r="CI89" s="192"/>
      <c r="CJ89" s="192"/>
      <c r="CK89" s="192"/>
      <c r="CL89" s="192"/>
      <c r="CM89" s="192"/>
      <c r="CN89" s="192"/>
      <c r="CO89" s="192"/>
      <c r="CP89" s="192"/>
      <c r="CQ89" s="192"/>
    </row>
    <row r="90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  <c r="BJ90" s="192"/>
      <c r="BK90" s="192"/>
      <c r="BL90" s="192"/>
      <c r="BM90" s="192"/>
      <c r="BN90" s="192"/>
      <c r="BO90" s="192"/>
      <c r="BP90" s="192"/>
      <c r="BQ90" s="192"/>
      <c r="BR90" s="192"/>
      <c r="BS90" s="192"/>
      <c r="BT90" s="192"/>
      <c r="BU90" s="192"/>
      <c r="BV90" s="192"/>
      <c r="BW90" s="192"/>
      <c r="BX90" s="192"/>
      <c r="BY90" s="192"/>
      <c r="BZ90" s="192"/>
      <c r="CA90" s="192"/>
      <c r="CB90" s="192"/>
      <c r="CC90" s="192"/>
      <c r="CD90" s="192"/>
      <c r="CE90" s="192"/>
      <c r="CF90" s="192"/>
      <c r="CG90" s="192"/>
      <c r="CH90" s="192"/>
      <c r="CI90" s="192"/>
      <c r="CJ90" s="192"/>
      <c r="CK90" s="192"/>
      <c r="CL90" s="192"/>
      <c r="CM90" s="192"/>
      <c r="CN90" s="192"/>
      <c r="CO90" s="192"/>
      <c r="CP90" s="192"/>
      <c r="CQ90" s="192"/>
    </row>
    <row r="91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  <c r="BR91" s="192"/>
      <c r="BS91" s="192"/>
      <c r="BT91" s="192"/>
      <c r="BU91" s="192"/>
      <c r="BV91" s="192"/>
      <c r="BW91" s="192"/>
      <c r="BX91" s="192"/>
      <c r="BY91" s="192"/>
      <c r="BZ91" s="192"/>
      <c r="CA91" s="192"/>
      <c r="CB91" s="192"/>
      <c r="CC91" s="192"/>
      <c r="CD91" s="192"/>
      <c r="CE91" s="192"/>
      <c r="CF91" s="192"/>
      <c r="CG91" s="192"/>
      <c r="CH91" s="192"/>
      <c r="CI91" s="192"/>
      <c r="CJ91" s="192"/>
      <c r="CK91" s="192"/>
      <c r="CL91" s="192"/>
      <c r="CM91" s="192"/>
      <c r="CN91" s="192"/>
      <c r="CO91" s="192"/>
      <c r="CP91" s="192"/>
      <c r="CQ91" s="192"/>
    </row>
    <row r="92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2"/>
      <c r="BR92" s="192"/>
      <c r="BS92" s="192"/>
      <c r="BT92" s="192"/>
      <c r="BU92" s="192"/>
      <c r="BV92" s="192"/>
      <c r="BW92" s="192"/>
      <c r="BX92" s="192"/>
      <c r="BY92" s="192"/>
      <c r="BZ92" s="192"/>
      <c r="CA92" s="192"/>
      <c r="CB92" s="192"/>
      <c r="CC92" s="192"/>
      <c r="CD92" s="192"/>
      <c r="CE92" s="192"/>
      <c r="CF92" s="192"/>
      <c r="CG92" s="192"/>
      <c r="CH92" s="192"/>
      <c r="CI92" s="192"/>
      <c r="CJ92" s="192"/>
      <c r="CK92" s="192"/>
      <c r="CL92" s="192"/>
      <c r="CM92" s="192"/>
      <c r="CN92" s="192"/>
      <c r="CO92" s="192"/>
      <c r="CP92" s="192"/>
      <c r="CQ92" s="192"/>
    </row>
    <row r="93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  <c r="BJ93" s="192"/>
      <c r="BK93" s="192"/>
      <c r="BL93" s="192"/>
      <c r="BM93" s="192"/>
      <c r="BN93" s="192"/>
      <c r="BO93" s="192"/>
      <c r="BP93" s="192"/>
      <c r="BQ93" s="192"/>
      <c r="BR93" s="192"/>
      <c r="BS93" s="192"/>
      <c r="BT93" s="192"/>
      <c r="BU93" s="192"/>
      <c r="BV93" s="192"/>
      <c r="BW93" s="192"/>
      <c r="BX93" s="192"/>
      <c r="BY93" s="192"/>
      <c r="BZ93" s="192"/>
      <c r="CA93" s="192"/>
      <c r="CB93" s="192"/>
      <c r="CC93" s="192"/>
      <c r="CD93" s="192"/>
      <c r="CE93" s="192"/>
      <c r="CF93" s="192"/>
      <c r="CG93" s="192"/>
      <c r="CH93" s="192"/>
      <c r="CI93" s="192"/>
      <c r="CJ93" s="192"/>
      <c r="CK93" s="192"/>
      <c r="CL93" s="192"/>
      <c r="CM93" s="192"/>
      <c r="CN93" s="192"/>
      <c r="CO93" s="192"/>
      <c r="CP93" s="192"/>
      <c r="CQ93" s="192"/>
    </row>
    <row r="94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  <c r="BR94" s="192"/>
      <c r="BS94" s="192"/>
      <c r="BT94" s="192"/>
      <c r="BU94" s="192"/>
      <c r="BV94" s="192"/>
      <c r="BW94" s="192"/>
      <c r="BX94" s="192"/>
      <c r="BY94" s="192"/>
      <c r="BZ94" s="192"/>
      <c r="CA94" s="192"/>
      <c r="CB94" s="192"/>
      <c r="CC94" s="192"/>
      <c r="CD94" s="192"/>
      <c r="CE94" s="192"/>
      <c r="CF94" s="192"/>
      <c r="CG94" s="192"/>
      <c r="CH94" s="192"/>
      <c r="CI94" s="192"/>
      <c r="CJ94" s="192"/>
      <c r="CK94" s="192"/>
      <c r="CL94" s="192"/>
      <c r="CM94" s="192"/>
      <c r="CN94" s="192"/>
      <c r="CO94" s="192"/>
      <c r="CP94" s="192"/>
      <c r="CQ94" s="192"/>
    </row>
    <row r="95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  <c r="BJ95" s="192"/>
      <c r="BK95" s="192"/>
      <c r="BL95" s="192"/>
      <c r="BM95" s="192"/>
      <c r="BN95" s="192"/>
      <c r="BO95" s="192"/>
      <c r="BP95" s="192"/>
      <c r="BQ95" s="192"/>
      <c r="BR95" s="192"/>
      <c r="BS95" s="192"/>
      <c r="BT95" s="192"/>
      <c r="BU95" s="192"/>
      <c r="BV95" s="192"/>
      <c r="BW95" s="192"/>
      <c r="BX95" s="192"/>
      <c r="BY95" s="192"/>
      <c r="BZ95" s="192"/>
      <c r="CA95" s="192"/>
      <c r="CB95" s="192"/>
      <c r="CC95" s="192"/>
      <c r="CD95" s="192"/>
      <c r="CE95" s="192"/>
      <c r="CF95" s="192"/>
      <c r="CG95" s="192"/>
      <c r="CH95" s="192"/>
      <c r="CI95" s="192"/>
      <c r="CJ95" s="192"/>
      <c r="CK95" s="192"/>
      <c r="CL95" s="192"/>
      <c r="CM95" s="192"/>
      <c r="CN95" s="192"/>
      <c r="CO95" s="192"/>
      <c r="CP95" s="192"/>
      <c r="CQ95" s="192"/>
    </row>
    <row r="9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2"/>
      <c r="BN96" s="192"/>
      <c r="BO96" s="192"/>
      <c r="BP96" s="192"/>
      <c r="BQ96" s="192"/>
      <c r="BR96" s="192"/>
      <c r="BS96" s="192"/>
      <c r="BT96" s="192"/>
      <c r="BU96" s="192"/>
      <c r="BV96" s="192"/>
      <c r="BW96" s="192"/>
      <c r="BX96" s="192"/>
      <c r="BY96" s="192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  <c r="CK96" s="192"/>
      <c r="CL96" s="192"/>
      <c r="CM96" s="192"/>
      <c r="CN96" s="192"/>
      <c r="CO96" s="192"/>
      <c r="CP96" s="192"/>
      <c r="CQ96" s="192"/>
    </row>
    <row r="97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  <c r="BJ97" s="192"/>
      <c r="BK97" s="192"/>
      <c r="BL97" s="192"/>
      <c r="BM97" s="192"/>
      <c r="BN97" s="192"/>
      <c r="BO97" s="192"/>
      <c r="BP97" s="192"/>
      <c r="BQ97" s="192"/>
      <c r="BR97" s="192"/>
      <c r="BS97" s="192"/>
      <c r="BT97" s="192"/>
      <c r="BU97" s="192"/>
      <c r="BV97" s="192"/>
      <c r="BW97" s="192"/>
      <c r="BX97" s="192"/>
      <c r="BY97" s="192"/>
      <c r="BZ97" s="192"/>
      <c r="CA97" s="192"/>
      <c r="CB97" s="192"/>
      <c r="CC97" s="192"/>
      <c r="CD97" s="192"/>
      <c r="CE97" s="192"/>
      <c r="CF97" s="192"/>
      <c r="CG97" s="192"/>
      <c r="CH97" s="192"/>
      <c r="CI97" s="192"/>
      <c r="CJ97" s="192"/>
      <c r="CK97" s="192"/>
      <c r="CL97" s="192"/>
      <c r="CM97" s="192"/>
      <c r="CN97" s="192"/>
      <c r="CO97" s="192"/>
      <c r="CP97" s="192"/>
      <c r="CQ97" s="192"/>
    </row>
    <row r="98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  <c r="BJ98" s="192"/>
      <c r="BK98" s="192"/>
      <c r="BL98" s="192"/>
      <c r="BM98" s="192"/>
      <c r="BN98" s="192"/>
      <c r="BO98" s="192"/>
      <c r="BP98" s="192"/>
      <c r="BQ98" s="192"/>
      <c r="BR98" s="192"/>
      <c r="BS98" s="192"/>
      <c r="BT98" s="192"/>
      <c r="BU98" s="192"/>
      <c r="BV98" s="192"/>
      <c r="BW98" s="192"/>
      <c r="BX98" s="192"/>
      <c r="BY98" s="192"/>
      <c r="BZ98" s="192"/>
      <c r="CA98" s="192"/>
      <c r="CB98" s="192"/>
      <c r="CC98" s="192"/>
      <c r="CD98" s="192"/>
      <c r="CE98" s="192"/>
      <c r="CF98" s="192"/>
      <c r="CG98" s="192"/>
      <c r="CH98" s="192"/>
      <c r="CI98" s="192"/>
      <c r="CJ98" s="192"/>
      <c r="CK98" s="192"/>
      <c r="CL98" s="192"/>
      <c r="CM98" s="192"/>
      <c r="CN98" s="192"/>
      <c r="CO98" s="192"/>
      <c r="CP98" s="192"/>
      <c r="CQ98" s="192"/>
    </row>
    <row r="99">
      <c r="A99" s="192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  <c r="BJ99" s="192"/>
      <c r="BK99" s="192"/>
      <c r="BL99" s="192"/>
      <c r="BM99" s="192"/>
      <c r="BN99" s="192"/>
      <c r="BO99" s="192"/>
      <c r="BP99" s="192"/>
      <c r="BQ99" s="192"/>
      <c r="BR99" s="192"/>
      <c r="BS99" s="192"/>
      <c r="BT99" s="192"/>
      <c r="BU99" s="192"/>
      <c r="BV99" s="192"/>
      <c r="BW99" s="192"/>
      <c r="BX99" s="192"/>
      <c r="BY99" s="192"/>
      <c r="BZ99" s="192"/>
      <c r="CA99" s="192"/>
      <c r="CB99" s="192"/>
      <c r="CC99" s="192"/>
      <c r="CD99" s="192"/>
      <c r="CE99" s="192"/>
      <c r="CF99" s="192"/>
      <c r="CG99" s="192"/>
      <c r="CH99" s="192"/>
      <c r="CI99" s="192"/>
      <c r="CJ99" s="192"/>
      <c r="CK99" s="192"/>
      <c r="CL99" s="192"/>
      <c r="CM99" s="192"/>
      <c r="CN99" s="192"/>
      <c r="CO99" s="192"/>
      <c r="CP99" s="192"/>
      <c r="CQ99" s="192"/>
    </row>
    <row r="100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  <c r="BJ100" s="192"/>
      <c r="BK100" s="192"/>
      <c r="BL100" s="192"/>
      <c r="BM100" s="192"/>
      <c r="BN100" s="192"/>
      <c r="BO100" s="192"/>
      <c r="BP100" s="192"/>
      <c r="BQ100" s="192"/>
      <c r="BR100" s="192"/>
      <c r="BS100" s="192"/>
      <c r="BT100" s="192"/>
      <c r="BU100" s="192"/>
      <c r="BV100" s="192"/>
      <c r="BW100" s="192"/>
      <c r="BX100" s="192"/>
      <c r="BY100" s="192"/>
      <c r="BZ100" s="192"/>
      <c r="CA100" s="192"/>
      <c r="CB100" s="192"/>
      <c r="CC100" s="192"/>
      <c r="CD100" s="192"/>
      <c r="CE100" s="192"/>
      <c r="CF100" s="192"/>
      <c r="CG100" s="192"/>
      <c r="CH100" s="192"/>
      <c r="CI100" s="192"/>
      <c r="CJ100" s="192"/>
      <c r="CK100" s="192"/>
      <c r="CL100" s="192"/>
      <c r="CM100" s="192"/>
      <c r="CN100" s="192"/>
      <c r="CO100" s="192"/>
      <c r="CP100" s="192"/>
      <c r="CQ100" s="192"/>
    </row>
    <row r="101">
      <c r="A101" s="192"/>
      <c r="B101" s="192"/>
      <c r="C101" s="184"/>
      <c r="D101" s="185"/>
      <c r="E101" s="301" t="s">
        <v>206</v>
      </c>
      <c r="F101" s="130"/>
      <c r="G101" s="131"/>
      <c r="H101" s="199"/>
      <c r="I101" s="302">
        <v>0.48</v>
      </c>
      <c r="J101" s="302">
        <v>0.25</v>
      </c>
      <c r="K101" s="302">
        <v>0.86</v>
      </c>
      <c r="L101" s="184"/>
      <c r="M101" s="184"/>
      <c r="N101" s="184"/>
      <c r="O101" s="302">
        <v>1.1</v>
      </c>
      <c r="P101" s="302">
        <v>1.35</v>
      </c>
      <c r="Q101" s="184"/>
      <c r="R101" s="184"/>
      <c r="S101" s="184"/>
      <c r="T101" s="178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  <c r="BR101" s="192"/>
      <c r="BS101" s="192"/>
      <c r="BT101" s="192"/>
      <c r="BU101" s="192"/>
      <c r="BV101" s="192"/>
      <c r="BW101" s="192"/>
      <c r="BX101" s="192"/>
      <c r="BY101" s="192"/>
      <c r="BZ101" s="192"/>
      <c r="CA101" s="192"/>
      <c r="CB101" s="192"/>
      <c r="CC101" s="192"/>
      <c r="CD101" s="192"/>
      <c r="CE101" s="192"/>
      <c r="CF101" s="192"/>
      <c r="CG101" s="192"/>
      <c r="CH101" s="192"/>
      <c r="CI101" s="192"/>
      <c r="CJ101" s="192"/>
      <c r="CK101" s="192"/>
      <c r="CL101" s="192"/>
      <c r="CM101" s="192"/>
      <c r="CN101" s="192"/>
      <c r="CO101" s="192"/>
      <c r="CP101" s="192"/>
      <c r="CQ101" s="192"/>
    </row>
    <row r="102">
      <c r="A102" s="192"/>
      <c r="B102" s="192"/>
      <c r="C102" s="184"/>
      <c r="D102" s="184"/>
      <c r="E102" s="303"/>
      <c r="F102" s="304"/>
      <c r="G102" s="305">
        <v>0.48</v>
      </c>
      <c r="H102" s="185"/>
      <c r="I102" s="306">
        <f>R29</f>
        <v>0.01351351351</v>
      </c>
      <c r="J102" s="306">
        <f>F29</f>
        <v>0.6081081081</v>
      </c>
      <c r="K102" s="306">
        <f>I29+U29</f>
        <v>0.327027027</v>
      </c>
      <c r="L102" s="199"/>
      <c r="M102" s="184"/>
      <c r="N102" s="185"/>
      <c r="O102" s="306">
        <f>L29</f>
        <v>0.04864864865</v>
      </c>
      <c r="P102" s="306">
        <f>O29</f>
        <v>0.002702702703</v>
      </c>
      <c r="Q102" s="199"/>
      <c r="R102" s="184"/>
      <c r="S102" s="307" t="s">
        <v>210</v>
      </c>
      <c r="T102" s="308">
        <f>I102*(I101-G102+1)+J102*(J101-G102)+K102*(K101-G102)+O102*(O101-G102)+P102*(P101-G102)</f>
        <v>0.03043243243</v>
      </c>
      <c r="U102" s="199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2"/>
      <c r="BK102" s="192"/>
      <c r="BL102" s="192"/>
      <c r="BM102" s="192"/>
      <c r="BN102" s="192"/>
      <c r="BO102" s="192"/>
      <c r="BP102" s="192"/>
      <c r="BQ102" s="192"/>
      <c r="BR102" s="192"/>
      <c r="BS102" s="192"/>
      <c r="BT102" s="192"/>
      <c r="BU102" s="192"/>
      <c r="BV102" s="192"/>
      <c r="BW102" s="192"/>
      <c r="BX102" s="192"/>
      <c r="BY102" s="192"/>
      <c r="BZ102" s="192"/>
      <c r="CA102" s="192"/>
      <c r="CB102" s="192"/>
      <c r="CC102" s="192"/>
      <c r="CD102" s="192"/>
      <c r="CE102" s="192"/>
      <c r="CF102" s="192"/>
      <c r="CG102" s="192"/>
      <c r="CH102" s="192"/>
      <c r="CI102" s="192"/>
      <c r="CJ102" s="192"/>
      <c r="CK102" s="192"/>
      <c r="CL102" s="192"/>
      <c r="CM102" s="192"/>
      <c r="CN102" s="192"/>
      <c r="CO102" s="192"/>
      <c r="CP102" s="192"/>
      <c r="CQ102" s="192"/>
    </row>
    <row r="103">
      <c r="A103" s="192"/>
      <c r="B103" s="192"/>
      <c r="C103" s="184"/>
      <c r="D103" s="184"/>
      <c r="E103" s="309"/>
      <c r="F103" s="179"/>
      <c r="G103" s="184"/>
      <c r="H103" s="184"/>
      <c r="I103" s="228"/>
      <c r="J103" s="228"/>
      <c r="K103" s="228"/>
      <c r="L103" s="184"/>
      <c r="M103" s="184"/>
      <c r="N103" s="184"/>
      <c r="O103" s="228"/>
      <c r="P103" s="228"/>
      <c r="Q103" s="184"/>
      <c r="R103" s="184"/>
      <c r="S103" s="189"/>
      <c r="T103" s="310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  <c r="BJ103" s="192"/>
      <c r="BK103" s="192"/>
      <c r="BL103" s="192"/>
      <c r="BM103" s="192"/>
      <c r="BN103" s="192"/>
      <c r="BO103" s="192"/>
      <c r="BP103" s="192"/>
      <c r="BQ103" s="192"/>
      <c r="BR103" s="192"/>
      <c r="BS103" s="192"/>
      <c r="BT103" s="192"/>
      <c r="BU103" s="192"/>
      <c r="BV103" s="192"/>
      <c r="BW103" s="192"/>
      <c r="BX103" s="192"/>
      <c r="BY103" s="192"/>
      <c r="BZ103" s="192"/>
      <c r="CA103" s="192"/>
      <c r="CB103" s="192"/>
      <c r="CC103" s="192"/>
      <c r="CD103" s="192"/>
      <c r="CE103" s="192"/>
      <c r="CF103" s="192"/>
      <c r="CG103" s="192"/>
      <c r="CH103" s="192"/>
      <c r="CI103" s="192"/>
      <c r="CJ103" s="192"/>
      <c r="CK103" s="192"/>
      <c r="CL103" s="192"/>
      <c r="CM103" s="192"/>
      <c r="CN103" s="192"/>
      <c r="CO103" s="192"/>
      <c r="CP103" s="192"/>
      <c r="CQ103" s="192"/>
    </row>
    <row r="104">
      <c r="A104" s="192"/>
      <c r="B104" s="192"/>
      <c r="C104" s="184"/>
      <c r="D104" s="184"/>
      <c r="E104" s="309"/>
      <c r="F104" s="179"/>
      <c r="G104" s="184"/>
      <c r="H104" s="184"/>
      <c r="I104" s="299">
        <v>0.48</v>
      </c>
      <c r="J104" s="299">
        <v>0.25</v>
      </c>
      <c r="K104" s="299">
        <v>0.86</v>
      </c>
      <c r="L104" s="299">
        <v>0.86</v>
      </c>
      <c r="M104" s="299">
        <v>1.1</v>
      </c>
      <c r="N104" s="299">
        <v>1.35</v>
      </c>
      <c r="O104" s="299">
        <v>1.1</v>
      </c>
      <c r="P104" s="299">
        <v>1.35</v>
      </c>
      <c r="Q104" s="299">
        <v>0.1</v>
      </c>
      <c r="R104" s="299">
        <v>0.86</v>
      </c>
      <c r="S104" s="299">
        <v>1.1</v>
      </c>
      <c r="T104" s="299">
        <v>0.95</v>
      </c>
      <c r="U104" s="299">
        <v>0.51</v>
      </c>
      <c r="V104" s="299">
        <v>0.66</v>
      </c>
      <c r="W104" s="299">
        <v>0.95</v>
      </c>
      <c r="X104" s="299">
        <v>1.44</v>
      </c>
      <c r="Y104" s="299">
        <v>1.78</v>
      </c>
      <c r="Z104" s="299">
        <v>1.96</v>
      </c>
      <c r="AA104" s="299">
        <v>0.86</v>
      </c>
      <c r="AB104" s="299">
        <v>1.1</v>
      </c>
      <c r="AC104" s="299">
        <v>0.96</v>
      </c>
      <c r="AD104" s="299">
        <v>1.44</v>
      </c>
      <c r="AE104" s="299">
        <v>1.78</v>
      </c>
      <c r="AF104" s="299">
        <v>1.96</v>
      </c>
      <c r="AG104" s="299">
        <v>0.51</v>
      </c>
      <c r="AH104" s="299">
        <v>0.66</v>
      </c>
      <c r="AI104" s="299">
        <v>0.95</v>
      </c>
      <c r="AJ104" s="299">
        <v>0.88</v>
      </c>
      <c r="AK104" s="299">
        <v>1.13</v>
      </c>
      <c r="AL104" s="299">
        <v>1.38</v>
      </c>
      <c r="AM104" s="299"/>
      <c r="AN104" s="299"/>
      <c r="AO104" s="299"/>
      <c r="AP104" s="299">
        <v>0.22</v>
      </c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192"/>
      <c r="BN104" s="192"/>
      <c r="BO104" s="192"/>
      <c r="BP104" s="192"/>
      <c r="BQ104" s="192"/>
      <c r="BR104" s="192"/>
      <c r="BS104" s="192"/>
      <c r="BT104" s="192"/>
      <c r="BU104" s="192"/>
      <c r="BV104" s="192"/>
      <c r="BW104" s="192"/>
      <c r="BX104" s="192"/>
      <c r="BY104" s="192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  <c r="CK104" s="192"/>
      <c r="CL104" s="192"/>
      <c r="CM104" s="192"/>
      <c r="CN104" s="192"/>
      <c r="CO104" s="192"/>
      <c r="CP104" s="192"/>
      <c r="CQ104" s="192"/>
    </row>
    <row r="105">
      <c r="A105" s="192"/>
      <c r="B105" s="192"/>
      <c r="C105" s="184"/>
      <c r="D105" s="184"/>
      <c r="E105" s="309"/>
      <c r="F105" s="179"/>
      <c r="G105" s="184"/>
      <c r="H105" s="184"/>
      <c r="I105" s="243" t="s">
        <v>75</v>
      </c>
      <c r="J105" s="243" t="s">
        <v>76</v>
      </c>
      <c r="K105" s="243" t="s">
        <v>77</v>
      </c>
      <c r="L105" s="243" t="s">
        <v>78</v>
      </c>
      <c r="M105" s="243" t="s">
        <v>79</v>
      </c>
      <c r="N105" s="243" t="s">
        <v>80</v>
      </c>
      <c r="O105" s="243" t="s">
        <v>81</v>
      </c>
      <c r="P105" s="243" t="s">
        <v>82</v>
      </c>
      <c r="Q105" s="243" t="s">
        <v>83</v>
      </c>
      <c r="R105" s="243" t="s">
        <v>84</v>
      </c>
      <c r="S105" s="243" t="s">
        <v>85</v>
      </c>
      <c r="T105" s="243" t="s">
        <v>86</v>
      </c>
      <c r="U105" s="243" t="s">
        <v>87</v>
      </c>
      <c r="V105" s="243" t="s">
        <v>88</v>
      </c>
      <c r="W105" s="243" t="s">
        <v>89</v>
      </c>
      <c r="X105" s="243" t="s">
        <v>90</v>
      </c>
      <c r="Y105" s="243" t="s">
        <v>91</v>
      </c>
      <c r="Z105" s="243" t="s">
        <v>92</v>
      </c>
      <c r="AA105" s="243" t="s">
        <v>93</v>
      </c>
      <c r="AB105" s="243" t="s">
        <v>94</v>
      </c>
      <c r="AC105" s="243" t="s">
        <v>95</v>
      </c>
      <c r="AD105" s="243" t="s">
        <v>96</v>
      </c>
      <c r="AE105" s="243" t="s">
        <v>97</v>
      </c>
      <c r="AF105" s="243" t="s">
        <v>98</v>
      </c>
      <c r="AG105" s="243" t="s">
        <v>99</v>
      </c>
      <c r="AH105" s="243" t="s">
        <v>100</v>
      </c>
      <c r="AI105" s="243" t="s">
        <v>101</v>
      </c>
      <c r="AJ105" s="243" t="s">
        <v>102</v>
      </c>
      <c r="AK105" s="243" t="s">
        <v>103</v>
      </c>
      <c r="AL105" s="243" t="s">
        <v>104</v>
      </c>
      <c r="AM105" s="243"/>
      <c r="AN105" s="243"/>
      <c r="AO105" s="243"/>
      <c r="AP105" s="243" t="s">
        <v>105</v>
      </c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  <c r="BJ105" s="192"/>
      <c r="BK105" s="192"/>
      <c r="BL105" s="192"/>
      <c r="BM105" s="192"/>
      <c r="BN105" s="192"/>
      <c r="BO105" s="192"/>
      <c r="BP105" s="192"/>
      <c r="BQ105" s="192"/>
      <c r="BR105" s="192"/>
      <c r="BS105" s="192"/>
      <c r="BT105" s="192"/>
      <c r="BU105" s="192"/>
      <c r="BV105" s="192"/>
      <c r="BW105" s="192"/>
      <c r="BX105" s="192"/>
      <c r="BY105" s="192"/>
      <c r="BZ105" s="192"/>
      <c r="CA105" s="192"/>
      <c r="CB105" s="192"/>
      <c r="CC105" s="192"/>
      <c r="CD105" s="192"/>
      <c r="CE105" s="192"/>
      <c r="CF105" s="192"/>
      <c r="CG105" s="192"/>
      <c r="CH105" s="192"/>
      <c r="CI105" s="192"/>
      <c r="CJ105" s="192"/>
      <c r="CK105" s="192"/>
      <c r="CL105" s="192"/>
      <c r="CM105" s="192"/>
      <c r="CN105" s="192"/>
      <c r="CO105" s="192"/>
      <c r="CP105" s="192"/>
      <c r="CQ105" s="192"/>
    </row>
    <row r="106">
      <c r="A106" s="192"/>
      <c r="B106" s="192"/>
      <c r="C106" s="184"/>
      <c r="D106" s="184"/>
      <c r="E106" s="311">
        <v>0.48</v>
      </c>
      <c r="F106" s="312" t="s">
        <v>157</v>
      </c>
      <c r="G106" s="299">
        <v>0.0</v>
      </c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  <c r="BR106" s="192"/>
      <c r="BS106" s="192"/>
      <c r="BT106" s="192"/>
      <c r="BU106" s="192"/>
      <c r="BV106" s="192"/>
      <c r="BW106" s="192"/>
      <c r="BX106" s="192"/>
      <c r="BY106" s="192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  <c r="CK106" s="192"/>
      <c r="CL106" s="192"/>
      <c r="CM106" s="192"/>
      <c r="CN106" s="192"/>
      <c r="CO106" s="192"/>
      <c r="CP106" s="192"/>
      <c r="CQ106" s="192"/>
    </row>
    <row r="107">
      <c r="A107" s="192"/>
      <c r="B107" s="192"/>
      <c r="C107" s="184"/>
      <c r="D107" s="184"/>
      <c r="E107" s="311">
        <v>0.25</v>
      </c>
      <c r="F107" s="312" t="s">
        <v>157</v>
      </c>
      <c r="G107" s="299">
        <v>1.0</v>
      </c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  <c r="BJ107" s="192"/>
      <c r="BK107" s="192"/>
      <c r="BL107" s="192"/>
      <c r="BM107" s="192"/>
      <c r="BN107" s="192"/>
      <c r="BO107" s="192"/>
      <c r="BP107" s="192"/>
      <c r="BQ107" s="192"/>
      <c r="BR107" s="192"/>
      <c r="BS107" s="192"/>
      <c r="BT107" s="192"/>
      <c r="BU107" s="192"/>
      <c r="BV107" s="192"/>
      <c r="BW107" s="192"/>
      <c r="BX107" s="192"/>
      <c r="BY107" s="192"/>
      <c r="BZ107" s="192"/>
      <c r="CA107" s="192"/>
      <c r="CB107" s="192"/>
      <c r="CC107" s="192"/>
      <c r="CD107" s="192"/>
      <c r="CE107" s="192"/>
      <c r="CF107" s="192"/>
      <c r="CG107" s="192"/>
      <c r="CH107" s="192"/>
      <c r="CI107" s="192"/>
      <c r="CJ107" s="192"/>
      <c r="CK107" s="192"/>
      <c r="CL107" s="192"/>
      <c r="CM107" s="192"/>
      <c r="CN107" s="192"/>
      <c r="CO107" s="192"/>
      <c r="CP107" s="192"/>
      <c r="CQ107" s="192"/>
    </row>
    <row r="108">
      <c r="A108" s="192"/>
      <c r="B108" s="192"/>
      <c r="C108" s="184"/>
      <c r="D108" s="184"/>
      <c r="E108" s="311">
        <v>0.1</v>
      </c>
      <c r="F108" s="312" t="s">
        <v>157</v>
      </c>
      <c r="G108" s="299">
        <v>2.0</v>
      </c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  <c r="BJ108" s="192"/>
      <c r="BK108" s="192"/>
      <c r="BL108" s="192"/>
      <c r="BM108" s="192"/>
      <c r="BN108" s="192"/>
      <c r="BO108" s="192"/>
      <c r="BP108" s="192"/>
      <c r="BQ108" s="192"/>
      <c r="BR108" s="192"/>
      <c r="BS108" s="192"/>
      <c r="BT108" s="192"/>
      <c r="BU108" s="192"/>
      <c r="BV108" s="192"/>
      <c r="BW108" s="192"/>
      <c r="BX108" s="192"/>
      <c r="BY108" s="192"/>
      <c r="BZ108" s="192"/>
      <c r="CA108" s="192"/>
      <c r="CB108" s="192"/>
      <c r="CC108" s="192"/>
      <c r="CD108" s="192"/>
      <c r="CE108" s="192"/>
      <c r="CF108" s="192"/>
      <c r="CG108" s="192"/>
      <c r="CH108" s="192"/>
      <c r="CI108" s="192"/>
      <c r="CJ108" s="192"/>
      <c r="CK108" s="192"/>
      <c r="CL108" s="192"/>
      <c r="CM108" s="192"/>
      <c r="CN108" s="192"/>
      <c r="CO108" s="192"/>
      <c r="CP108" s="192"/>
      <c r="CQ108" s="192"/>
    </row>
    <row r="109">
      <c r="A109" s="192"/>
      <c r="B109" s="192"/>
      <c r="C109" s="184"/>
      <c r="D109" s="184"/>
      <c r="E109" s="311">
        <v>0.86</v>
      </c>
      <c r="F109" s="312" t="s">
        <v>169</v>
      </c>
      <c r="G109" s="299">
        <v>0.0</v>
      </c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  <c r="BJ109" s="192"/>
      <c r="BK109" s="192"/>
      <c r="BL109" s="192"/>
      <c r="BM109" s="192"/>
      <c r="BN109" s="192"/>
      <c r="BO109" s="192"/>
      <c r="BP109" s="192"/>
      <c r="BQ109" s="192"/>
      <c r="BR109" s="192"/>
      <c r="BS109" s="192"/>
      <c r="BT109" s="192"/>
      <c r="BU109" s="192"/>
      <c r="BV109" s="192"/>
      <c r="BW109" s="192"/>
      <c r="BX109" s="192"/>
      <c r="BY109" s="192"/>
      <c r="BZ109" s="192"/>
      <c r="CA109" s="192"/>
      <c r="CB109" s="192"/>
      <c r="CC109" s="192"/>
      <c r="CD109" s="192"/>
      <c r="CE109" s="192"/>
      <c r="CF109" s="192"/>
      <c r="CG109" s="192"/>
      <c r="CH109" s="192"/>
      <c r="CI109" s="192"/>
      <c r="CJ109" s="192"/>
      <c r="CK109" s="192"/>
      <c r="CL109" s="192"/>
      <c r="CM109" s="192"/>
      <c r="CN109" s="192"/>
      <c r="CO109" s="192"/>
      <c r="CP109" s="192"/>
      <c r="CQ109" s="192"/>
    </row>
    <row r="110">
      <c r="A110" s="192"/>
      <c r="B110" s="192"/>
      <c r="C110" s="184"/>
      <c r="D110" s="184"/>
      <c r="E110" s="311">
        <v>1.1</v>
      </c>
      <c r="F110" s="312" t="s">
        <v>170</v>
      </c>
      <c r="G110" s="299">
        <v>0.0</v>
      </c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  <c r="BJ110" s="192"/>
      <c r="BK110" s="192"/>
      <c r="BL110" s="192"/>
      <c r="BM110" s="192"/>
      <c r="BN110" s="192"/>
      <c r="BO110" s="192"/>
      <c r="BP110" s="192"/>
      <c r="BQ110" s="192"/>
      <c r="BR110" s="192"/>
      <c r="BS110" s="192"/>
      <c r="BT110" s="192"/>
      <c r="BU110" s="192"/>
      <c r="BV110" s="192"/>
      <c r="BW110" s="192"/>
      <c r="BX110" s="192"/>
      <c r="BY110" s="192"/>
      <c r="BZ110" s="192"/>
      <c r="CA110" s="192"/>
      <c r="CB110" s="192"/>
      <c r="CC110" s="192"/>
      <c r="CD110" s="192"/>
      <c r="CE110" s="192"/>
      <c r="CF110" s="192"/>
      <c r="CG110" s="192"/>
      <c r="CH110" s="192"/>
      <c r="CI110" s="192"/>
      <c r="CJ110" s="192"/>
      <c r="CK110" s="192"/>
      <c r="CL110" s="192"/>
      <c r="CM110" s="192"/>
      <c r="CN110" s="192"/>
      <c r="CO110" s="192"/>
      <c r="CP110" s="192"/>
      <c r="CQ110" s="192"/>
    </row>
    <row r="111">
      <c r="A111" s="192"/>
      <c r="B111" s="192"/>
      <c r="C111" s="184"/>
      <c r="D111" s="184"/>
      <c r="E111" s="311">
        <v>1.35</v>
      </c>
      <c r="F111" s="312" t="s">
        <v>171</v>
      </c>
      <c r="G111" s="299">
        <v>0.0</v>
      </c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  <c r="BJ111" s="192"/>
      <c r="BK111" s="192"/>
      <c r="BL111" s="192"/>
      <c r="BM111" s="192"/>
      <c r="BN111" s="192"/>
      <c r="BO111" s="192"/>
      <c r="BP111" s="192"/>
      <c r="BQ111" s="192"/>
      <c r="BR111" s="192"/>
      <c r="BS111" s="192"/>
      <c r="BT111" s="192"/>
      <c r="BU111" s="192"/>
      <c r="BV111" s="192"/>
      <c r="BW111" s="192"/>
      <c r="BX111" s="192"/>
      <c r="BY111" s="192"/>
      <c r="BZ111" s="192"/>
      <c r="CA111" s="192"/>
      <c r="CB111" s="192"/>
      <c r="CC111" s="192"/>
      <c r="CD111" s="192"/>
      <c r="CE111" s="192"/>
      <c r="CF111" s="192"/>
      <c r="CG111" s="192"/>
      <c r="CH111" s="192"/>
      <c r="CI111" s="192"/>
      <c r="CJ111" s="192"/>
      <c r="CK111" s="192"/>
      <c r="CL111" s="192"/>
      <c r="CM111" s="192"/>
      <c r="CN111" s="192"/>
      <c r="CO111" s="192"/>
      <c r="CP111" s="192"/>
      <c r="CQ111" s="192"/>
    </row>
    <row r="112">
      <c r="A112" s="192"/>
      <c r="B112" s="192"/>
      <c r="C112" s="184"/>
      <c r="D112" s="184"/>
      <c r="E112" s="311">
        <v>0.51</v>
      </c>
      <c r="F112" s="312" t="s">
        <v>169</v>
      </c>
      <c r="G112" s="299">
        <v>1.0</v>
      </c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  <c r="BJ112" s="192"/>
      <c r="BK112" s="192"/>
      <c r="BL112" s="192"/>
      <c r="BM112" s="192"/>
      <c r="BN112" s="192"/>
      <c r="BO112" s="192"/>
      <c r="BP112" s="192"/>
      <c r="BQ112" s="192"/>
      <c r="BR112" s="192"/>
      <c r="BS112" s="192"/>
      <c r="BT112" s="192"/>
      <c r="BU112" s="192"/>
      <c r="BV112" s="192"/>
      <c r="BW112" s="192"/>
      <c r="BX112" s="192"/>
      <c r="BY112" s="192"/>
      <c r="BZ112" s="192"/>
      <c r="CA112" s="192"/>
      <c r="CB112" s="192"/>
      <c r="CC112" s="192"/>
      <c r="CD112" s="192"/>
      <c r="CE112" s="192"/>
      <c r="CF112" s="192"/>
      <c r="CG112" s="192"/>
      <c r="CH112" s="192"/>
      <c r="CI112" s="192"/>
      <c r="CJ112" s="192"/>
      <c r="CK112" s="192"/>
      <c r="CL112" s="192"/>
      <c r="CM112" s="192"/>
      <c r="CN112" s="192"/>
      <c r="CO112" s="192"/>
      <c r="CP112" s="192"/>
      <c r="CQ112" s="192"/>
    </row>
    <row r="113">
      <c r="A113" s="192"/>
      <c r="B113" s="192"/>
      <c r="C113" s="184"/>
      <c r="D113" s="184"/>
      <c r="E113" s="311">
        <v>0.51</v>
      </c>
      <c r="F113" s="312" t="s">
        <v>163</v>
      </c>
      <c r="G113" s="299">
        <v>1.0</v>
      </c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  <c r="BJ113" s="192"/>
      <c r="BK113" s="192"/>
      <c r="BL113" s="192"/>
      <c r="BM113" s="192"/>
      <c r="BN113" s="192"/>
      <c r="BO113" s="192"/>
      <c r="BP113" s="192"/>
      <c r="BQ113" s="192"/>
      <c r="BR113" s="192"/>
      <c r="BS113" s="192"/>
      <c r="BT113" s="192"/>
      <c r="BU113" s="192"/>
      <c r="BV113" s="192"/>
      <c r="BW113" s="192"/>
      <c r="BX113" s="192"/>
      <c r="BY113" s="192"/>
      <c r="BZ113" s="192"/>
      <c r="CA113" s="192"/>
      <c r="CB113" s="192"/>
      <c r="CC113" s="192"/>
      <c r="CD113" s="192"/>
      <c r="CE113" s="192"/>
      <c r="CF113" s="192"/>
      <c r="CG113" s="192"/>
      <c r="CH113" s="192"/>
      <c r="CI113" s="192"/>
      <c r="CJ113" s="192"/>
      <c r="CK113" s="192"/>
      <c r="CL113" s="192"/>
      <c r="CM113" s="192"/>
      <c r="CN113" s="192"/>
      <c r="CO113" s="192"/>
      <c r="CP113" s="192"/>
      <c r="CQ113" s="192"/>
    </row>
    <row r="114">
      <c r="A114" s="192"/>
      <c r="B114" s="192"/>
      <c r="C114" s="184"/>
      <c r="D114" s="184"/>
      <c r="E114" s="311">
        <v>0.66</v>
      </c>
      <c r="F114" s="312" t="s">
        <v>165</v>
      </c>
      <c r="G114" s="299">
        <v>1.0</v>
      </c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  <c r="BJ114" s="192"/>
      <c r="BK114" s="192"/>
      <c r="BL114" s="192"/>
      <c r="BM114" s="192"/>
      <c r="BN114" s="192"/>
      <c r="BO114" s="192"/>
      <c r="BP114" s="192"/>
      <c r="BQ114" s="192"/>
      <c r="BR114" s="192"/>
      <c r="BS114" s="192"/>
      <c r="BT114" s="192"/>
      <c r="BU114" s="192"/>
      <c r="BV114" s="192"/>
      <c r="BW114" s="192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  <c r="CK114" s="192"/>
      <c r="CL114" s="192"/>
      <c r="CM114" s="192"/>
      <c r="CN114" s="192"/>
      <c r="CO114" s="192"/>
      <c r="CP114" s="192"/>
      <c r="CQ114" s="192"/>
    </row>
    <row r="115">
      <c r="A115" s="192"/>
      <c r="B115" s="192"/>
      <c r="C115" s="184"/>
      <c r="D115" s="184"/>
      <c r="E115" s="311">
        <v>0.95</v>
      </c>
      <c r="F115" s="312" t="s">
        <v>166</v>
      </c>
      <c r="G115" s="299">
        <v>1.0</v>
      </c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  <c r="BJ115" s="192"/>
      <c r="BK115" s="192"/>
      <c r="BL115" s="192"/>
      <c r="BM115" s="192"/>
      <c r="BN115" s="192"/>
      <c r="BO115" s="192"/>
      <c r="BP115" s="192"/>
      <c r="BQ115" s="192"/>
      <c r="BR115" s="192"/>
      <c r="BS115" s="192"/>
      <c r="BT115" s="192"/>
      <c r="BU115" s="192"/>
      <c r="BV115" s="192"/>
      <c r="BW115" s="192"/>
      <c r="BX115" s="192"/>
      <c r="BY115" s="192"/>
      <c r="BZ115" s="192"/>
      <c r="CA115" s="192"/>
      <c r="CB115" s="192"/>
      <c r="CC115" s="192"/>
      <c r="CD115" s="192"/>
      <c r="CE115" s="192"/>
      <c r="CF115" s="192"/>
      <c r="CG115" s="192"/>
      <c r="CH115" s="192"/>
      <c r="CI115" s="192"/>
      <c r="CJ115" s="192"/>
      <c r="CK115" s="192"/>
      <c r="CL115" s="192"/>
      <c r="CM115" s="192"/>
      <c r="CN115" s="192"/>
      <c r="CO115" s="192"/>
      <c r="CP115" s="192"/>
      <c r="CQ115" s="192"/>
    </row>
    <row r="116">
      <c r="A116" s="192"/>
      <c r="B116" s="192"/>
      <c r="C116" s="184"/>
      <c r="D116" s="184"/>
      <c r="E116" s="311">
        <v>0.66</v>
      </c>
      <c r="F116" s="312" t="s">
        <v>170</v>
      </c>
      <c r="G116" s="299">
        <v>1.0</v>
      </c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  <c r="BJ116" s="192"/>
      <c r="BK116" s="192"/>
      <c r="BL116" s="192"/>
      <c r="BM116" s="192"/>
      <c r="BN116" s="192"/>
      <c r="BO116" s="192"/>
      <c r="BP116" s="192"/>
      <c r="BQ116" s="192"/>
      <c r="BR116" s="192"/>
      <c r="BS116" s="192"/>
      <c r="BT116" s="192"/>
      <c r="BU116" s="192"/>
      <c r="BV116" s="192"/>
      <c r="BW116" s="192"/>
      <c r="BX116" s="192"/>
      <c r="BY116" s="192"/>
      <c r="BZ116" s="192"/>
      <c r="CA116" s="192"/>
      <c r="CB116" s="192"/>
      <c r="CC116" s="192"/>
      <c r="CD116" s="192"/>
      <c r="CE116" s="192"/>
      <c r="CF116" s="192"/>
      <c r="CG116" s="192"/>
      <c r="CH116" s="192"/>
      <c r="CI116" s="192"/>
      <c r="CJ116" s="192"/>
      <c r="CK116" s="192"/>
      <c r="CL116" s="192"/>
      <c r="CM116" s="192"/>
      <c r="CN116" s="192"/>
      <c r="CO116" s="192"/>
      <c r="CP116" s="192"/>
      <c r="CQ116" s="192"/>
    </row>
    <row r="117">
      <c r="A117" s="192"/>
      <c r="B117" s="192"/>
      <c r="C117" s="184"/>
      <c r="D117" s="184"/>
      <c r="E117" s="311">
        <v>0.95</v>
      </c>
      <c r="F117" s="312" t="s">
        <v>171</v>
      </c>
      <c r="G117" s="299">
        <v>1.0</v>
      </c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  <c r="BJ117" s="192"/>
      <c r="BK117" s="192"/>
      <c r="BL117" s="192"/>
      <c r="BM117" s="192"/>
      <c r="BN117" s="192"/>
      <c r="BO117" s="192"/>
      <c r="BP117" s="192"/>
      <c r="BQ117" s="192"/>
      <c r="BR117" s="192"/>
      <c r="BS117" s="192"/>
      <c r="BT117" s="192"/>
      <c r="BU117" s="192"/>
      <c r="BV117" s="192"/>
      <c r="BW117" s="192"/>
      <c r="BX117" s="192"/>
      <c r="BY117" s="192"/>
      <c r="BZ117" s="192"/>
      <c r="CA117" s="192"/>
      <c r="CB117" s="192"/>
      <c r="CC117" s="192"/>
      <c r="CD117" s="192"/>
      <c r="CE117" s="192"/>
      <c r="CF117" s="192"/>
      <c r="CG117" s="192"/>
      <c r="CH117" s="192"/>
      <c r="CI117" s="192"/>
      <c r="CJ117" s="192"/>
      <c r="CK117" s="192"/>
      <c r="CL117" s="192"/>
      <c r="CM117" s="192"/>
      <c r="CN117" s="192"/>
      <c r="CO117" s="192"/>
      <c r="CP117" s="192"/>
      <c r="CQ117" s="192"/>
    </row>
    <row r="118">
      <c r="A118" s="192"/>
      <c r="B118" s="192"/>
      <c r="C118" s="184"/>
      <c r="D118" s="184"/>
      <c r="E118" s="311">
        <v>1.44</v>
      </c>
      <c r="F118" s="312" t="s">
        <v>172</v>
      </c>
      <c r="G118" s="299">
        <v>0.0</v>
      </c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  <c r="BJ118" s="192"/>
      <c r="BK118" s="192"/>
      <c r="BL118" s="192"/>
      <c r="BM118" s="192"/>
      <c r="BN118" s="192"/>
      <c r="BO118" s="192"/>
      <c r="BP118" s="192"/>
      <c r="BQ118" s="192"/>
      <c r="BR118" s="192"/>
      <c r="BS118" s="192"/>
      <c r="BT118" s="192"/>
      <c r="BU118" s="192"/>
      <c r="BV118" s="192"/>
      <c r="BW118" s="192"/>
      <c r="BX118" s="192"/>
      <c r="BY118" s="192"/>
      <c r="BZ118" s="192"/>
      <c r="CA118" s="192"/>
      <c r="CB118" s="192"/>
      <c r="CC118" s="192"/>
      <c r="CD118" s="192"/>
      <c r="CE118" s="192"/>
      <c r="CF118" s="192"/>
      <c r="CG118" s="192"/>
      <c r="CH118" s="192"/>
      <c r="CI118" s="192"/>
      <c r="CJ118" s="192"/>
      <c r="CK118" s="192"/>
      <c r="CL118" s="192"/>
      <c r="CM118" s="192"/>
      <c r="CN118" s="192"/>
      <c r="CO118" s="192"/>
      <c r="CP118" s="192"/>
      <c r="CQ118" s="192"/>
    </row>
    <row r="119">
      <c r="A119" s="192"/>
      <c r="B119" s="192"/>
      <c r="C119" s="184"/>
      <c r="D119" s="184"/>
      <c r="E119" s="311">
        <v>1.78</v>
      </c>
      <c r="F119" s="312" t="s">
        <v>173</v>
      </c>
      <c r="G119" s="299">
        <v>0.0</v>
      </c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  <c r="BJ119" s="192"/>
      <c r="BK119" s="192"/>
      <c r="BL119" s="192"/>
      <c r="BM119" s="192"/>
      <c r="BN119" s="192"/>
      <c r="BO119" s="192"/>
      <c r="BP119" s="192"/>
      <c r="BQ119" s="192"/>
      <c r="BR119" s="192"/>
      <c r="BS119" s="192"/>
      <c r="BT119" s="192"/>
      <c r="BU119" s="192"/>
      <c r="BV119" s="192"/>
      <c r="BW119" s="192"/>
      <c r="BX119" s="192"/>
      <c r="BY119" s="192"/>
      <c r="BZ119" s="192"/>
      <c r="CA119" s="192"/>
      <c r="CB119" s="192"/>
      <c r="CC119" s="192"/>
      <c r="CD119" s="192"/>
      <c r="CE119" s="192"/>
      <c r="CF119" s="192"/>
      <c r="CG119" s="192"/>
      <c r="CH119" s="192"/>
      <c r="CI119" s="192"/>
      <c r="CJ119" s="192"/>
      <c r="CK119" s="192"/>
      <c r="CL119" s="192"/>
      <c r="CM119" s="192"/>
      <c r="CN119" s="192"/>
      <c r="CO119" s="192"/>
      <c r="CP119" s="192"/>
      <c r="CQ119" s="192"/>
    </row>
    <row r="120">
      <c r="A120" s="192"/>
      <c r="B120" s="192"/>
      <c r="C120" s="184"/>
      <c r="D120" s="184"/>
      <c r="E120" s="311">
        <v>1.96</v>
      </c>
      <c r="F120" s="312" t="s">
        <v>174</v>
      </c>
      <c r="G120" s="299">
        <v>0.0</v>
      </c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192"/>
      <c r="BN120" s="192"/>
      <c r="BO120" s="192"/>
      <c r="BP120" s="192"/>
      <c r="BQ120" s="192"/>
      <c r="BR120" s="192"/>
      <c r="BS120" s="192"/>
      <c r="BT120" s="192"/>
      <c r="BU120" s="192"/>
      <c r="BV120" s="192"/>
      <c r="BW120" s="192"/>
      <c r="BX120" s="192"/>
      <c r="BY120" s="192"/>
      <c r="BZ120" s="192"/>
      <c r="CA120" s="192"/>
      <c r="CB120" s="192"/>
      <c r="CC120" s="192"/>
      <c r="CD120" s="192"/>
      <c r="CE120" s="192"/>
      <c r="CF120" s="192"/>
      <c r="CG120" s="192"/>
      <c r="CH120" s="192"/>
      <c r="CI120" s="192"/>
      <c r="CJ120" s="192"/>
      <c r="CK120" s="192"/>
      <c r="CL120" s="192"/>
      <c r="CM120" s="192"/>
      <c r="CN120" s="192"/>
      <c r="CO120" s="192"/>
      <c r="CP120" s="192"/>
      <c r="CQ120" s="192"/>
    </row>
    <row r="121">
      <c r="A121" s="192"/>
      <c r="B121" s="192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  <c r="BJ121" s="192"/>
      <c r="BK121" s="192"/>
      <c r="BL121" s="192"/>
      <c r="BM121" s="192"/>
      <c r="BN121" s="192"/>
      <c r="BO121" s="192"/>
      <c r="BP121" s="192"/>
      <c r="BQ121" s="192"/>
      <c r="BR121" s="192"/>
      <c r="BS121" s="192"/>
      <c r="BT121" s="192"/>
      <c r="BU121" s="192"/>
      <c r="BV121" s="192"/>
      <c r="BW121" s="192"/>
      <c r="BX121" s="192"/>
      <c r="BY121" s="192"/>
      <c r="BZ121" s="192"/>
      <c r="CA121" s="192"/>
      <c r="CB121" s="192"/>
      <c r="CC121" s="192"/>
      <c r="CD121" s="192"/>
      <c r="CE121" s="192"/>
      <c r="CF121" s="192"/>
      <c r="CG121" s="192"/>
      <c r="CH121" s="192"/>
      <c r="CI121" s="192"/>
      <c r="CJ121" s="192"/>
      <c r="CK121" s="192"/>
      <c r="CL121" s="192"/>
      <c r="CM121" s="192"/>
      <c r="CN121" s="192"/>
      <c r="CO121" s="192"/>
      <c r="CP121" s="192"/>
      <c r="CQ121" s="192"/>
    </row>
    <row r="122">
      <c r="A122" s="192"/>
      <c r="B122" s="192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192"/>
      <c r="BN122" s="192"/>
      <c r="BO122" s="192"/>
      <c r="BP122" s="192"/>
      <c r="BQ122" s="192"/>
      <c r="BR122" s="192"/>
      <c r="BS122" s="192"/>
      <c r="BT122" s="192"/>
      <c r="BU122" s="192"/>
      <c r="BV122" s="192"/>
      <c r="BW122" s="192"/>
      <c r="BX122" s="192"/>
      <c r="BY122" s="192"/>
      <c r="BZ122" s="192"/>
      <c r="CA122" s="192"/>
      <c r="CB122" s="192"/>
      <c r="CC122" s="192"/>
      <c r="CD122" s="192"/>
      <c r="CE122" s="192"/>
      <c r="CF122" s="192"/>
      <c r="CG122" s="192"/>
      <c r="CH122" s="192"/>
      <c r="CI122" s="192"/>
      <c r="CJ122" s="192"/>
      <c r="CK122" s="192"/>
      <c r="CL122" s="192"/>
      <c r="CM122" s="192"/>
      <c r="CN122" s="192"/>
      <c r="CO122" s="192"/>
      <c r="CP122" s="192"/>
      <c r="CQ122" s="192"/>
    </row>
    <row r="123">
      <c r="A123" s="192"/>
      <c r="B123" s="192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  <c r="BJ123" s="192"/>
      <c r="BK123" s="192"/>
      <c r="BL123" s="192"/>
      <c r="BM123" s="192"/>
      <c r="BN123" s="192"/>
      <c r="BO123" s="192"/>
      <c r="BP123" s="192"/>
      <c r="BQ123" s="192"/>
      <c r="BR123" s="192"/>
      <c r="BS123" s="192"/>
      <c r="BT123" s="192"/>
      <c r="BU123" s="192"/>
      <c r="BV123" s="192"/>
      <c r="BW123" s="192"/>
      <c r="BX123" s="192"/>
      <c r="BY123" s="192"/>
      <c r="BZ123" s="192"/>
      <c r="CA123" s="192"/>
      <c r="CB123" s="192"/>
      <c r="CC123" s="192"/>
      <c r="CD123" s="192"/>
      <c r="CE123" s="192"/>
      <c r="CF123" s="192"/>
      <c r="CG123" s="192"/>
      <c r="CH123" s="192"/>
      <c r="CI123" s="192"/>
      <c r="CJ123" s="192"/>
      <c r="CK123" s="192"/>
      <c r="CL123" s="192"/>
      <c r="CM123" s="192"/>
      <c r="CN123" s="192"/>
      <c r="CO123" s="192"/>
      <c r="CP123" s="192"/>
      <c r="CQ123" s="192"/>
    </row>
    <row r="124">
      <c r="A124" s="192"/>
      <c r="B124" s="192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  <c r="BJ124" s="192"/>
      <c r="BK124" s="192"/>
      <c r="BL124" s="192"/>
      <c r="BM124" s="192"/>
      <c r="BN124" s="192"/>
      <c r="BO124" s="192"/>
      <c r="BP124" s="192"/>
      <c r="BQ124" s="192"/>
      <c r="BR124" s="192"/>
      <c r="BS124" s="192"/>
      <c r="BT124" s="192"/>
      <c r="BU124" s="192"/>
      <c r="BV124" s="192"/>
      <c r="BW124" s="192"/>
      <c r="BX124" s="192"/>
      <c r="BY124" s="192"/>
      <c r="BZ124" s="192"/>
      <c r="CA124" s="192"/>
      <c r="CB124" s="192"/>
      <c r="CC124" s="192"/>
      <c r="CD124" s="192"/>
      <c r="CE124" s="192"/>
      <c r="CF124" s="192"/>
      <c r="CG124" s="192"/>
      <c r="CH124" s="192"/>
      <c r="CI124" s="192"/>
      <c r="CJ124" s="192"/>
      <c r="CK124" s="192"/>
      <c r="CL124" s="192"/>
      <c r="CM124" s="192"/>
      <c r="CN124" s="192"/>
      <c r="CO124" s="192"/>
      <c r="CP124" s="192"/>
      <c r="CQ124" s="192"/>
    </row>
    <row r="125">
      <c r="A125" s="192"/>
      <c r="B125" s="192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  <c r="BJ125" s="192"/>
      <c r="BK125" s="192"/>
      <c r="BL125" s="192"/>
      <c r="BM125" s="192"/>
      <c r="BN125" s="192"/>
      <c r="BO125" s="192"/>
      <c r="BP125" s="192"/>
      <c r="BQ125" s="192"/>
      <c r="BR125" s="192"/>
      <c r="BS125" s="192"/>
      <c r="BT125" s="192"/>
      <c r="BU125" s="192"/>
      <c r="BV125" s="192"/>
      <c r="BW125" s="192"/>
      <c r="BX125" s="192"/>
      <c r="BY125" s="192"/>
      <c r="BZ125" s="192"/>
      <c r="CA125" s="192"/>
      <c r="CB125" s="192"/>
      <c r="CC125" s="192"/>
      <c r="CD125" s="192"/>
      <c r="CE125" s="192"/>
      <c r="CF125" s="192"/>
      <c r="CG125" s="192"/>
      <c r="CH125" s="192"/>
      <c r="CI125" s="192"/>
      <c r="CJ125" s="192"/>
      <c r="CK125" s="192"/>
      <c r="CL125" s="192"/>
      <c r="CM125" s="192"/>
      <c r="CN125" s="192"/>
      <c r="CO125" s="192"/>
      <c r="CP125" s="192"/>
      <c r="CQ125" s="192"/>
    </row>
    <row r="126">
      <c r="A126" s="192"/>
      <c r="B126" s="192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  <c r="BJ126" s="192"/>
      <c r="BK126" s="192"/>
      <c r="BL126" s="192"/>
      <c r="BM126" s="192"/>
      <c r="BN126" s="192"/>
      <c r="BO126" s="192"/>
      <c r="BP126" s="192"/>
      <c r="BQ126" s="192"/>
      <c r="BR126" s="192"/>
      <c r="BS126" s="192"/>
      <c r="BT126" s="192"/>
      <c r="BU126" s="192"/>
      <c r="BV126" s="192"/>
      <c r="BW126" s="192"/>
      <c r="BX126" s="192"/>
      <c r="BY126" s="192"/>
      <c r="BZ126" s="192"/>
      <c r="CA126" s="192"/>
      <c r="CB126" s="192"/>
      <c r="CC126" s="192"/>
      <c r="CD126" s="192"/>
      <c r="CE126" s="192"/>
      <c r="CF126" s="192"/>
      <c r="CG126" s="192"/>
      <c r="CH126" s="192"/>
      <c r="CI126" s="192"/>
      <c r="CJ126" s="192"/>
      <c r="CK126" s="192"/>
      <c r="CL126" s="192"/>
      <c r="CM126" s="192"/>
      <c r="CN126" s="192"/>
      <c r="CO126" s="192"/>
      <c r="CP126" s="192"/>
      <c r="CQ126" s="192"/>
    </row>
    <row r="127">
      <c r="A127" s="192"/>
      <c r="B127" s="192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84"/>
      <c r="AO127" s="184"/>
      <c r="AP127" s="184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  <c r="BJ127" s="192"/>
      <c r="BK127" s="192"/>
      <c r="BL127" s="192"/>
      <c r="BM127" s="192"/>
      <c r="BN127" s="192"/>
      <c r="BO127" s="192"/>
      <c r="BP127" s="192"/>
      <c r="BQ127" s="192"/>
      <c r="BR127" s="192"/>
      <c r="BS127" s="192"/>
      <c r="BT127" s="192"/>
      <c r="BU127" s="192"/>
      <c r="BV127" s="192"/>
      <c r="BW127" s="192"/>
      <c r="BX127" s="192"/>
      <c r="BY127" s="192"/>
      <c r="BZ127" s="192"/>
      <c r="CA127" s="192"/>
      <c r="CB127" s="192"/>
      <c r="CC127" s="192"/>
      <c r="CD127" s="192"/>
      <c r="CE127" s="192"/>
      <c r="CF127" s="192"/>
      <c r="CG127" s="192"/>
      <c r="CH127" s="192"/>
      <c r="CI127" s="192"/>
      <c r="CJ127" s="192"/>
      <c r="CK127" s="192"/>
      <c r="CL127" s="192"/>
      <c r="CM127" s="192"/>
      <c r="CN127" s="192"/>
      <c r="CO127" s="192"/>
      <c r="CP127" s="192"/>
      <c r="CQ127" s="192"/>
    </row>
    <row r="128">
      <c r="A128" s="192"/>
      <c r="B128" s="192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  <c r="BR128" s="192"/>
      <c r="BS128" s="192"/>
      <c r="BT128" s="192"/>
      <c r="BU128" s="192"/>
      <c r="BV128" s="192"/>
      <c r="BW128" s="192"/>
      <c r="BX128" s="192"/>
      <c r="BY128" s="192"/>
      <c r="BZ128" s="192"/>
      <c r="CA128" s="192"/>
      <c r="CB128" s="192"/>
      <c r="CC128" s="192"/>
      <c r="CD128" s="192"/>
      <c r="CE128" s="192"/>
      <c r="CF128" s="192"/>
      <c r="CG128" s="192"/>
      <c r="CH128" s="192"/>
      <c r="CI128" s="192"/>
      <c r="CJ128" s="192"/>
      <c r="CK128" s="192"/>
      <c r="CL128" s="192"/>
      <c r="CM128" s="192"/>
      <c r="CN128" s="192"/>
      <c r="CO128" s="192"/>
      <c r="CP128" s="192"/>
      <c r="CQ128" s="192"/>
    </row>
    <row r="129">
      <c r="A129" s="192"/>
      <c r="B129" s="192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  <c r="BJ129" s="192"/>
      <c r="BK129" s="192"/>
      <c r="BL129" s="192"/>
      <c r="BM129" s="192"/>
      <c r="BN129" s="192"/>
      <c r="BO129" s="192"/>
      <c r="BP129" s="192"/>
      <c r="BQ129" s="192"/>
      <c r="BR129" s="192"/>
      <c r="BS129" s="192"/>
      <c r="BT129" s="192"/>
      <c r="BU129" s="192"/>
      <c r="BV129" s="192"/>
      <c r="BW129" s="192"/>
      <c r="BX129" s="192"/>
      <c r="BY129" s="192"/>
      <c r="BZ129" s="192"/>
      <c r="CA129" s="192"/>
      <c r="CB129" s="192"/>
      <c r="CC129" s="192"/>
      <c r="CD129" s="192"/>
      <c r="CE129" s="192"/>
      <c r="CF129" s="192"/>
      <c r="CG129" s="192"/>
      <c r="CH129" s="192"/>
      <c r="CI129" s="192"/>
      <c r="CJ129" s="192"/>
      <c r="CK129" s="192"/>
      <c r="CL129" s="192"/>
      <c r="CM129" s="192"/>
      <c r="CN129" s="192"/>
      <c r="CO129" s="192"/>
      <c r="CP129" s="192"/>
      <c r="CQ129" s="192"/>
    </row>
    <row r="130">
      <c r="A130" s="192"/>
      <c r="B130" s="192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  <c r="BJ130" s="192"/>
      <c r="BK130" s="192"/>
      <c r="BL130" s="192"/>
      <c r="BM130" s="192"/>
      <c r="BN130" s="192"/>
      <c r="BO130" s="192"/>
      <c r="BP130" s="192"/>
      <c r="BQ130" s="192"/>
      <c r="BR130" s="192"/>
      <c r="BS130" s="192"/>
      <c r="BT130" s="192"/>
      <c r="BU130" s="192"/>
      <c r="BV130" s="192"/>
      <c r="BW130" s="192"/>
      <c r="BX130" s="192"/>
      <c r="BY130" s="192"/>
      <c r="BZ130" s="192"/>
      <c r="CA130" s="192"/>
      <c r="CB130" s="192"/>
      <c r="CC130" s="192"/>
      <c r="CD130" s="192"/>
      <c r="CE130" s="192"/>
      <c r="CF130" s="192"/>
      <c r="CG130" s="192"/>
      <c r="CH130" s="192"/>
      <c r="CI130" s="192"/>
      <c r="CJ130" s="192"/>
      <c r="CK130" s="192"/>
      <c r="CL130" s="192"/>
      <c r="CM130" s="192"/>
      <c r="CN130" s="192"/>
      <c r="CO130" s="192"/>
      <c r="CP130" s="192"/>
      <c r="CQ130" s="192"/>
    </row>
    <row r="131">
      <c r="A131" s="192"/>
      <c r="B131" s="192"/>
      <c r="C131" s="7" t="s">
        <v>233</v>
      </c>
      <c r="D131" s="172" t="s">
        <v>234</v>
      </c>
      <c r="E131" s="172"/>
      <c r="F131" s="172" t="s">
        <v>3</v>
      </c>
      <c r="G131" s="172" t="s">
        <v>4</v>
      </c>
      <c r="H131" s="172" t="s">
        <v>5</v>
      </c>
      <c r="I131" s="172" t="s">
        <v>6</v>
      </c>
      <c r="J131" s="172" t="s">
        <v>7</v>
      </c>
      <c r="K131" s="172" t="s">
        <v>8</v>
      </c>
      <c r="L131" s="172" t="s">
        <v>9</v>
      </c>
      <c r="M131" s="172" t="s">
        <v>10</v>
      </c>
      <c r="N131" s="172" t="s">
        <v>11</v>
      </c>
      <c r="O131" s="172" t="s">
        <v>12</v>
      </c>
      <c r="P131" s="172" t="s">
        <v>13</v>
      </c>
      <c r="Q131" s="172" t="s">
        <v>14</v>
      </c>
      <c r="R131" s="172" t="s">
        <v>15</v>
      </c>
      <c r="S131" s="172" t="s">
        <v>16</v>
      </c>
      <c r="T131" s="172" t="s">
        <v>17</v>
      </c>
      <c r="U131" s="172" t="s">
        <v>18</v>
      </c>
      <c r="V131" s="172" t="s">
        <v>19</v>
      </c>
      <c r="W131" s="172" t="s">
        <v>20</v>
      </c>
      <c r="X131" s="172" t="s">
        <v>21</v>
      </c>
      <c r="Y131" s="172" t="s">
        <v>22</v>
      </c>
      <c r="Z131" s="172" t="s">
        <v>23</v>
      </c>
      <c r="AA131" s="172" t="s">
        <v>24</v>
      </c>
      <c r="AB131" s="172" t="s">
        <v>25</v>
      </c>
      <c r="AC131" s="172" t="s">
        <v>26</v>
      </c>
      <c r="AD131" s="172" t="s">
        <v>27</v>
      </c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  <c r="BJ131" s="192"/>
      <c r="BK131" s="192"/>
      <c r="BL131" s="192"/>
      <c r="BM131" s="192"/>
      <c r="BN131" s="192"/>
      <c r="BO131" s="192"/>
      <c r="BP131" s="192"/>
      <c r="BQ131" s="192"/>
      <c r="BR131" s="192"/>
      <c r="BS131" s="192"/>
      <c r="BT131" s="192"/>
      <c r="BU131" s="192"/>
      <c r="BV131" s="192"/>
      <c r="BW131" s="192"/>
      <c r="BX131" s="192"/>
      <c r="BY131" s="192"/>
      <c r="BZ131" s="192"/>
      <c r="CA131" s="192"/>
      <c r="CB131" s="192"/>
      <c r="CC131" s="192"/>
      <c r="CD131" s="192"/>
      <c r="CE131" s="192"/>
      <c r="CF131" s="192"/>
      <c r="CG131" s="192"/>
      <c r="CH131" s="192"/>
      <c r="CI131" s="192"/>
      <c r="CJ131" s="192"/>
      <c r="CK131" s="192"/>
      <c r="CL131" s="192"/>
      <c r="CM131" s="192"/>
      <c r="CN131" s="192"/>
      <c r="CO131" s="192"/>
      <c r="CP131" s="192"/>
      <c r="CQ131" s="192"/>
    </row>
    <row r="132">
      <c r="A132" s="192"/>
      <c r="B132" s="192"/>
      <c r="C132" s="173">
        <v>1.0</v>
      </c>
      <c r="D132" s="174" t="s">
        <v>235</v>
      </c>
      <c r="E132" s="172" t="s">
        <v>2</v>
      </c>
      <c r="F132" s="175">
        <v>32.0</v>
      </c>
      <c r="G132" s="175">
        <v>76.0</v>
      </c>
      <c r="H132" s="175">
        <v>271.0</v>
      </c>
      <c r="I132" s="175">
        <v>235.0</v>
      </c>
      <c r="J132" s="175">
        <v>24.0</v>
      </c>
      <c r="K132" s="175">
        <v>56.0</v>
      </c>
      <c r="L132" s="175">
        <v>8.0</v>
      </c>
      <c r="M132" s="175">
        <v>0.0</v>
      </c>
      <c r="N132" s="175">
        <v>8.0</v>
      </c>
      <c r="O132" s="175">
        <v>30.0</v>
      </c>
      <c r="P132" s="175">
        <v>0.0</v>
      </c>
      <c r="Q132" s="175">
        <v>1.0</v>
      </c>
      <c r="R132" s="175">
        <v>30.0</v>
      </c>
      <c r="S132" s="175">
        <v>45.0</v>
      </c>
      <c r="T132" s="175">
        <v>0.238</v>
      </c>
      <c r="U132" s="175">
        <v>0.33</v>
      </c>
      <c r="V132" s="175">
        <v>0.374</v>
      </c>
      <c r="W132" s="175">
        <v>0.704</v>
      </c>
      <c r="X132" s="175">
        <v>86.0</v>
      </c>
      <c r="Y132" s="175">
        <v>88.0</v>
      </c>
      <c r="Z132" s="175">
        <v>5.0</v>
      </c>
      <c r="AA132" s="175">
        <v>3.0</v>
      </c>
      <c r="AB132" s="175">
        <v>1.0</v>
      </c>
      <c r="AC132" s="175">
        <v>2.0</v>
      </c>
      <c r="AD132" s="175">
        <v>3.0</v>
      </c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  <c r="BJ132" s="192"/>
      <c r="BK132" s="192"/>
      <c r="BL132" s="192"/>
      <c r="BM132" s="192"/>
      <c r="BN132" s="192"/>
      <c r="BO132" s="192"/>
      <c r="BP132" s="192"/>
      <c r="BQ132" s="192"/>
      <c r="BR132" s="192"/>
      <c r="BS132" s="192"/>
      <c r="BT132" s="192"/>
      <c r="BU132" s="192"/>
      <c r="BV132" s="192"/>
      <c r="BW132" s="192"/>
      <c r="BX132" s="192"/>
      <c r="BY132" s="192"/>
      <c r="BZ132" s="192"/>
      <c r="CA132" s="192"/>
      <c r="CB132" s="192"/>
      <c r="CC132" s="192"/>
      <c r="CD132" s="192"/>
      <c r="CE132" s="192"/>
      <c r="CF132" s="192"/>
      <c r="CG132" s="192"/>
      <c r="CH132" s="192"/>
      <c r="CI132" s="192"/>
      <c r="CJ132" s="192"/>
      <c r="CK132" s="192"/>
      <c r="CL132" s="192"/>
      <c r="CM132" s="192"/>
      <c r="CN132" s="192"/>
      <c r="CO132" s="192"/>
      <c r="CP132" s="192"/>
      <c r="CQ132" s="192"/>
    </row>
    <row r="133">
      <c r="A133" s="192"/>
      <c r="B133" s="192"/>
      <c r="C133" s="173">
        <v>2.0</v>
      </c>
      <c r="D133" s="174" t="s">
        <v>236</v>
      </c>
      <c r="E133" s="176" t="s">
        <v>237</v>
      </c>
      <c r="F133" s="175">
        <v>33.0</v>
      </c>
      <c r="G133" s="175">
        <v>85.0</v>
      </c>
      <c r="H133" s="175">
        <v>323.0</v>
      </c>
      <c r="I133" s="175">
        <v>288.0</v>
      </c>
      <c r="J133" s="175">
        <v>33.0</v>
      </c>
      <c r="K133" s="175">
        <v>76.0</v>
      </c>
      <c r="L133" s="175">
        <v>21.0</v>
      </c>
      <c r="M133" s="175">
        <v>2.0</v>
      </c>
      <c r="N133" s="175">
        <v>13.0</v>
      </c>
      <c r="O133" s="175">
        <v>51.0</v>
      </c>
      <c r="P133" s="175">
        <v>1.0</v>
      </c>
      <c r="Q133" s="175">
        <v>1.0</v>
      </c>
      <c r="R133" s="175">
        <v>30.0</v>
      </c>
      <c r="S133" s="175">
        <v>55.0</v>
      </c>
      <c r="T133" s="175">
        <v>0.264</v>
      </c>
      <c r="U133" s="175">
        <v>0.337</v>
      </c>
      <c r="V133" s="175">
        <v>0.486</v>
      </c>
      <c r="W133" s="175">
        <v>0.824</v>
      </c>
      <c r="X133" s="175">
        <v>114.0</v>
      </c>
      <c r="Y133" s="175">
        <v>140.0</v>
      </c>
      <c r="Z133" s="175">
        <v>10.0</v>
      </c>
      <c r="AA133" s="175">
        <v>3.0</v>
      </c>
      <c r="AB133" s="175">
        <v>0.0</v>
      </c>
      <c r="AC133" s="175">
        <v>2.0</v>
      </c>
      <c r="AD133" s="175">
        <v>1.0</v>
      </c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  <c r="BJ133" s="192"/>
      <c r="BK133" s="192"/>
      <c r="BL133" s="192"/>
      <c r="BM133" s="192"/>
      <c r="BN133" s="192"/>
      <c r="BO133" s="192"/>
      <c r="BP133" s="192"/>
      <c r="BQ133" s="192"/>
      <c r="BR133" s="192"/>
      <c r="BS133" s="192"/>
      <c r="BT133" s="192"/>
      <c r="BU133" s="192"/>
      <c r="BV133" s="192"/>
      <c r="BW133" s="192"/>
      <c r="BX133" s="192"/>
      <c r="BY133" s="192"/>
      <c r="BZ133" s="192"/>
      <c r="CA133" s="192"/>
      <c r="CB133" s="192"/>
      <c r="CC133" s="192"/>
      <c r="CD133" s="192"/>
      <c r="CE133" s="192"/>
      <c r="CF133" s="192"/>
      <c r="CG133" s="192"/>
      <c r="CH133" s="192"/>
      <c r="CI133" s="192"/>
      <c r="CJ133" s="192"/>
      <c r="CK133" s="192"/>
      <c r="CL133" s="192"/>
      <c r="CM133" s="192"/>
      <c r="CN133" s="192"/>
      <c r="CO133" s="192"/>
      <c r="CP133" s="192"/>
      <c r="CQ133" s="192"/>
    </row>
    <row r="134">
      <c r="A134" s="192"/>
      <c r="B134" s="192"/>
      <c r="C134" s="173">
        <v>3.0</v>
      </c>
      <c r="D134" s="174" t="s">
        <v>9</v>
      </c>
      <c r="E134" s="176" t="s">
        <v>238</v>
      </c>
      <c r="F134" s="175">
        <v>26.0</v>
      </c>
      <c r="G134" s="175">
        <v>148.0</v>
      </c>
      <c r="H134" s="175">
        <v>456.0</v>
      </c>
      <c r="I134" s="175">
        <v>408.0</v>
      </c>
      <c r="J134" s="175">
        <v>55.0</v>
      </c>
      <c r="K134" s="175">
        <v>94.0</v>
      </c>
      <c r="L134" s="175">
        <v>14.0</v>
      </c>
      <c r="M134" s="175">
        <v>7.0</v>
      </c>
      <c r="N134" s="175">
        <v>7.0</v>
      </c>
      <c r="O134" s="175">
        <v>42.0</v>
      </c>
      <c r="P134" s="175">
        <v>10.0</v>
      </c>
      <c r="Q134" s="175">
        <v>3.0</v>
      </c>
      <c r="R134" s="175">
        <v>39.0</v>
      </c>
      <c r="S134" s="175">
        <v>82.0</v>
      </c>
      <c r="T134" s="175">
        <v>0.23</v>
      </c>
      <c r="U134" s="175">
        <v>0.298</v>
      </c>
      <c r="V134" s="175">
        <v>0.35</v>
      </c>
      <c r="W134" s="175">
        <v>0.649</v>
      </c>
      <c r="X134" s="175">
        <v>71.0</v>
      </c>
      <c r="Y134" s="175">
        <v>143.0</v>
      </c>
      <c r="Z134" s="175">
        <v>8.0</v>
      </c>
      <c r="AA134" s="175">
        <v>2.0</v>
      </c>
      <c r="AB134" s="175">
        <v>3.0</v>
      </c>
      <c r="AC134" s="175">
        <v>4.0</v>
      </c>
      <c r="AD134" s="175">
        <v>5.0</v>
      </c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  <c r="BJ134" s="192"/>
      <c r="BK134" s="192"/>
      <c r="BL134" s="192"/>
      <c r="BM134" s="192"/>
      <c r="BN134" s="192"/>
      <c r="BO134" s="192"/>
      <c r="BP134" s="192"/>
      <c r="BQ134" s="192"/>
      <c r="BR134" s="192"/>
      <c r="BS134" s="192"/>
      <c r="BT134" s="192"/>
      <c r="BU134" s="192"/>
      <c r="BV134" s="192"/>
      <c r="BW134" s="192"/>
      <c r="BX134" s="192"/>
      <c r="BY134" s="192"/>
      <c r="BZ134" s="192"/>
      <c r="CA134" s="192"/>
      <c r="CB134" s="192"/>
      <c r="CC134" s="192"/>
      <c r="CD134" s="192"/>
      <c r="CE134" s="192"/>
      <c r="CF134" s="192"/>
      <c r="CG134" s="192"/>
      <c r="CH134" s="192"/>
      <c r="CI134" s="192"/>
      <c r="CJ134" s="192"/>
      <c r="CK134" s="192"/>
      <c r="CL134" s="192"/>
      <c r="CM134" s="192"/>
      <c r="CN134" s="192"/>
      <c r="CO134" s="192"/>
      <c r="CP134" s="192"/>
      <c r="CQ134" s="192"/>
    </row>
    <row r="135">
      <c r="A135" s="192"/>
      <c r="B135" s="192"/>
      <c r="C135" s="173">
        <v>4.0</v>
      </c>
      <c r="D135" s="174" t="s">
        <v>239</v>
      </c>
      <c r="E135" s="177" t="s">
        <v>240</v>
      </c>
      <c r="F135" s="175">
        <v>25.0</v>
      </c>
      <c r="G135" s="175">
        <v>162.0</v>
      </c>
      <c r="H135" s="175">
        <v>740.0</v>
      </c>
      <c r="I135" s="175">
        <v>664.0</v>
      </c>
      <c r="J135" s="175">
        <v>103.0</v>
      </c>
      <c r="K135" s="175">
        <v>180.0</v>
      </c>
      <c r="L135" s="175">
        <v>27.0</v>
      </c>
      <c r="M135" s="175">
        <v>6.0</v>
      </c>
      <c r="N135" s="175">
        <v>19.0</v>
      </c>
      <c r="O135" s="175">
        <v>73.0</v>
      </c>
      <c r="P135" s="175">
        <v>43.0</v>
      </c>
      <c r="Q135" s="175">
        <v>9.0</v>
      </c>
      <c r="R135" s="175">
        <v>69.0</v>
      </c>
      <c r="S135" s="175">
        <v>132.0</v>
      </c>
      <c r="T135" s="175">
        <v>0.271</v>
      </c>
      <c r="U135" s="175">
        <v>0.344</v>
      </c>
      <c r="V135" s="175">
        <v>0.416</v>
      </c>
      <c r="W135" s="175">
        <v>0.76</v>
      </c>
      <c r="X135" s="175">
        <v>100.0</v>
      </c>
      <c r="Y135" s="175">
        <v>276.0</v>
      </c>
      <c r="Z135" s="175">
        <v>7.0</v>
      </c>
      <c r="AA135" s="175">
        <v>5.0</v>
      </c>
      <c r="AB135" s="175">
        <v>2.0</v>
      </c>
      <c r="AC135" s="175">
        <v>0.0</v>
      </c>
      <c r="AD135" s="175">
        <v>3.0</v>
      </c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  <c r="BJ135" s="192"/>
      <c r="BK135" s="192"/>
      <c r="BL135" s="192"/>
      <c r="BM135" s="192"/>
      <c r="BN135" s="192"/>
      <c r="BO135" s="192"/>
      <c r="BP135" s="192"/>
      <c r="BQ135" s="192"/>
      <c r="BR135" s="192"/>
      <c r="BS135" s="192"/>
      <c r="BT135" s="192"/>
      <c r="BU135" s="192"/>
      <c r="BV135" s="192"/>
      <c r="BW135" s="192"/>
      <c r="BX135" s="192"/>
      <c r="BY135" s="192"/>
      <c r="BZ135" s="192"/>
      <c r="CA135" s="192"/>
      <c r="CB135" s="192"/>
      <c r="CC135" s="192"/>
      <c r="CD135" s="192"/>
      <c r="CE135" s="192"/>
      <c r="CF135" s="192"/>
      <c r="CG135" s="192"/>
      <c r="CH135" s="192"/>
      <c r="CI135" s="192"/>
      <c r="CJ135" s="192"/>
      <c r="CK135" s="192"/>
      <c r="CL135" s="192"/>
      <c r="CM135" s="192"/>
      <c r="CN135" s="192"/>
      <c r="CO135" s="192"/>
      <c r="CP135" s="192"/>
      <c r="CQ135" s="192"/>
    </row>
    <row r="136">
      <c r="A136" s="192"/>
      <c r="B136" s="192"/>
      <c r="C136" s="173">
        <v>5.0</v>
      </c>
      <c r="D136" s="174" t="s">
        <v>10</v>
      </c>
      <c r="E136" s="176" t="s">
        <v>48</v>
      </c>
      <c r="F136" s="175">
        <v>28.0</v>
      </c>
      <c r="G136" s="175">
        <v>136.0</v>
      </c>
      <c r="H136" s="175">
        <v>597.0</v>
      </c>
      <c r="I136" s="175">
        <v>529.0</v>
      </c>
      <c r="J136" s="175">
        <v>88.0</v>
      </c>
      <c r="K136" s="175">
        <v>163.0</v>
      </c>
      <c r="L136" s="175">
        <v>44.0</v>
      </c>
      <c r="M136" s="175">
        <v>2.0</v>
      </c>
      <c r="N136" s="175">
        <v>24.0</v>
      </c>
      <c r="O136" s="175">
        <v>92.0</v>
      </c>
      <c r="P136" s="175">
        <v>2.0</v>
      </c>
      <c r="Q136" s="175">
        <v>1.0</v>
      </c>
      <c r="R136" s="175">
        <v>55.0</v>
      </c>
      <c r="S136" s="175">
        <v>82.0</v>
      </c>
      <c r="T136" s="175">
        <v>0.308</v>
      </c>
      <c r="U136" s="175">
        <v>0.374</v>
      </c>
      <c r="V136" s="175">
        <v>0.535</v>
      </c>
      <c r="W136" s="175">
        <v>0.909</v>
      </c>
      <c r="X136" s="175">
        <v>137.0</v>
      </c>
      <c r="Y136" s="175">
        <v>283.0</v>
      </c>
      <c r="Z136" s="175">
        <v>5.0</v>
      </c>
      <c r="AA136" s="175">
        <v>5.0</v>
      </c>
      <c r="AB136" s="175">
        <v>0.0</v>
      </c>
      <c r="AC136" s="175">
        <v>8.0</v>
      </c>
      <c r="AD136" s="175">
        <v>5.0</v>
      </c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  <c r="BJ136" s="192"/>
      <c r="BK136" s="192"/>
      <c r="BL136" s="192"/>
      <c r="BM136" s="192"/>
      <c r="BN136" s="192"/>
      <c r="BO136" s="192"/>
      <c r="BP136" s="192"/>
      <c r="BQ136" s="192"/>
      <c r="BR136" s="192"/>
      <c r="BS136" s="192"/>
      <c r="BT136" s="192"/>
      <c r="BU136" s="192"/>
      <c r="BV136" s="192"/>
      <c r="BW136" s="192"/>
      <c r="BX136" s="192"/>
      <c r="BY136" s="192"/>
      <c r="BZ136" s="192"/>
      <c r="CA136" s="192"/>
      <c r="CB136" s="192"/>
      <c r="CC136" s="192"/>
      <c r="CD136" s="192"/>
      <c r="CE136" s="192"/>
      <c r="CF136" s="192"/>
      <c r="CG136" s="192"/>
      <c r="CH136" s="192"/>
      <c r="CI136" s="192"/>
      <c r="CJ136" s="192"/>
      <c r="CK136" s="192"/>
      <c r="CL136" s="192"/>
      <c r="CM136" s="192"/>
      <c r="CN136" s="192"/>
      <c r="CO136" s="192"/>
      <c r="CP136" s="192"/>
      <c r="CQ136" s="192"/>
    </row>
    <row r="137">
      <c r="A137" s="192"/>
      <c r="B137" s="192"/>
      <c r="C137" s="173">
        <v>6.0</v>
      </c>
      <c r="D137" s="174" t="s">
        <v>241</v>
      </c>
      <c r="E137" s="176" t="s">
        <v>64</v>
      </c>
      <c r="F137" s="175">
        <v>19.0</v>
      </c>
      <c r="G137" s="175">
        <v>116.0</v>
      </c>
      <c r="H137" s="175">
        <v>494.0</v>
      </c>
      <c r="I137" s="175">
        <v>414.0</v>
      </c>
      <c r="J137" s="175">
        <v>77.0</v>
      </c>
      <c r="K137" s="175">
        <v>121.0</v>
      </c>
      <c r="L137" s="175">
        <v>25.0</v>
      </c>
      <c r="M137" s="175">
        <v>1.0</v>
      </c>
      <c r="N137" s="175">
        <v>22.0</v>
      </c>
      <c r="O137" s="175">
        <v>70.0</v>
      </c>
      <c r="P137" s="175">
        <v>5.0</v>
      </c>
      <c r="Q137" s="175">
        <v>2.0</v>
      </c>
      <c r="R137" s="175">
        <v>79.0</v>
      </c>
      <c r="S137" s="175">
        <v>99.0</v>
      </c>
      <c r="T137" s="175">
        <v>0.292</v>
      </c>
      <c r="U137" s="175">
        <v>0.406</v>
      </c>
      <c r="V137" s="175">
        <v>0.517</v>
      </c>
      <c r="W137" s="175">
        <v>0.923</v>
      </c>
      <c r="X137" s="175">
        <v>142.0</v>
      </c>
      <c r="Y137" s="175">
        <v>214.0</v>
      </c>
      <c r="Z137" s="175">
        <v>9.0</v>
      </c>
      <c r="AA137" s="175">
        <v>0.0</v>
      </c>
      <c r="AB137" s="175">
        <v>1.0</v>
      </c>
      <c r="AC137" s="175">
        <v>0.0</v>
      </c>
      <c r="AD137" s="175">
        <v>10.0</v>
      </c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  <c r="BJ137" s="192"/>
      <c r="BK137" s="192"/>
      <c r="BL137" s="192"/>
      <c r="BM137" s="192"/>
      <c r="BN137" s="192"/>
      <c r="BO137" s="192"/>
      <c r="BP137" s="192"/>
      <c r="BQ137" s="192"/>
      <c r="BR137" s="192"/>
      <c r="BS137" s="192"/>
      <c r="BT137" s="192"/>
      <c r="BU137" s="192"/>
      <c r="BV137" s="192"/>
      <c r="BW137" s="192"/>
      <c r="BX137" s="192"/>
      <c r="BY137" s="192"/>
      <c r="BZ137" s="192"/>
      <c r="CA137" s="192"/>
      <c r="CB137" s="192"/>
      <c r="CC137" s="192"/>
      <c r="CD137" s="192"/>
      <c r="CE137" s="192"/>
      <c r="CF137" s="192"/>
      <c r="CG137" s="192"/>
      <c r="CH137" s="192"/>
      <c r="CI137" s="192"/>
      <c r="CJ137" s="192"/>
      <c r="CK137" s="192"/>
      <c r="CL137" s="192"/>
      <c r="CM137" s="192"/>
      <c r="CN137" s="192"/>
      <c r="CO137" s="192"/>
      <c r="CP137" s="192"/>
      <c r="CQ137" s="192"/>
    </row>
    <row r="138">
      <c r="A138" s="192"/>
      <c r="B138" s="192"/>
      <c r="C138" s="173">
        <v>7.0</v>
      </c>
      <c r="D138" s="174" t="s">
        <v>242</v>
      </c>
      <c r="E138" s="176" t="s">
        <v>56</v>
      </c>
      <c r="F138" s="175">
        <v>27.0</v>
      </c>
      <c r="G138" s="175">
        <v>134.0</v>
      </c>
      <c r="H138" s="175">
        <v>385.0</v>
      </c>
      <c r="I138" s="175">
        <v>353.0</v>
      </c>
      <c r="J138" s="175">
        <v>46.0</v>
      </c>
      <c r="K138" s="175">
        <v>80.0</v>
      </c>
      <c r="L138" s="175">
        <v>22.0</v>
      </c>
      <c r="M138" s="175">
        <v>3.0</v>
      </c>
      <c r="N138" s="175">
        <v>6.0</v>
      </c>
      <c r="O138" s="175">
        <v>28.0</v>
      </c>
      <c r="P138" s="175">
        <v>24.0</v>
      </c>
      <c r="Q138" s="175">
        <v>6.0</v>
      </c>
      <c r="R138" s="175">
        <v>29.0</v>
      </c>
      <c r="S138" s="175">
        <v>116.0</v>
      </c>
      <c r="T138" s="175">
        <v>0.227</v>
      </c>
      <c r="U138" s="175">
        <v>0.287</v>
      </c>
      <c r="V138" s="175">
        <v>0.357</v>
      </c>
      <c r="W138" s="175">
        <v>0.644</v>
      </c>
      <c r="X138" s="175">
        <v>69.0</v>
      </c>
      <c r="Y138" s="175">
        <v>126.0</v>
      </c>
      <c r="Z138" s="175">
        <v>9.0</v>
      </c>
      <c r="AA138" s="175">
        <v>1.0</v>
      </c>
      <c r="AB138" s="175">
        <v>2.0</v>
      </c>
      <c r="AC138" s="175">
        <v>0.0</v>
      </c>
      <c r="AD138" s="175">
        <v>2.0</v>
      </c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92"/>
      <c r="AR138" s="192"/>
      <c r="AS138" s="192"/>
      <c r="AT138" s="192"/>
      <c r="AU138" s="192"/>
      <c r="AV138" s="192"/>
      <c r="AW138" s="192"/>
      <c r="AX138" s="192"/>
      <c r="AY138" s="192"/>
      <c r="AZ138" s="192"/>
      <c r="BA138" s="192"/>
      <c r="BB138" s="192"/>
      <c r="BC138" s="192"/>
      <c r="BD138" s="192"/>
      <c r="BE138" s="192"/>
      <c r="BF138" s="192"/>
      <c r="BG138" s="192"/>
      <c r="BH138" s="192"/>
      <c r="BI138" s="192"/>
      <c r="BJ138" s="192"/>
      <c r="BK138" s="192"/>
      <c r="BL138" s="192"/>
      <c r="BM138" s="192"/>
      <c r="BN138" s="192"/>
      <c r="BO138" s="192"/>
      <c r="BP138" s="192"/>
      <c r="BQ138" s="192"/>
      <c r="BR138" s="192"/>
      <c r="BS138" s="192"/>
      <c r="BT138" s="192"/>
      <c r="BU138" s="192"/>
      <c r="BV138" s="192"/>
      <c r="BW138" s="192"/>
      <c r="BX138" s="192"/>
      <c r="BY138" s="192"/>
      <c r="BZ138" s="192"/>
      <c r="CA138" s="192"/>
      <c r="CB138" s="192"/>
      <c r="CC138" s="192"/>
      <c r="CD138" s="192"/>
      <c r="CE138" s="192"/>
      <c r="CF138" s="192"/>
      <c r="CG138" s="192"/>
      <c r="CH138" s="192"/>
      <c r="CI138" s="192"/>
      <c r="CJ138" s="192"/>
      <c r="CK138" s="192"/>
      <c r="CL138" s="192"/>
      <c r="CM138" s="192"/>
      <c r="CN138" s="192"/>
      <c r="CO138" s="192"/>
      <c r="CP138" s="192"/>
      <c r="CQ138" s="192"/>
    </row>
    <row r="139">
      <c r="A139" s="192"/>
      <c r="B139" s="192"/>
      <c r="C139" s="173">
        <v>8.0</v>
      </c>
      <c r="D139" s="174" t="s">
        <v>243</v>
      </c>
      <c r="E139" s="176" t="s">
        <v>244</v>
      </c>
      <c r="F139" s="175">
        <v>25.0</v>
      </c>
      <c r="G139" s="175">
        <v>159.0</v>
      </c>
      <c r="H139" s="175">
        <v>695.0</v>
      </c>
      <c r="I139" s="175">
        <v>550.0</v>
      </c>
      <c r="J139" s="175">
        <v>103.0</v>
      </c>
      <c r="K139" s="175">
        <v>137.0</v>
      </c>
      <c r="L139" s="175">
        <v>34.0</v>
      </c>
      <c r="M139" s="175">
        <v>0.0</v>
      </c>
      <c r="N139" s="175">
        <v>34.0</v>
      </c>
      <c r="O139" s="175">
        <v>100.0</v>
      </c>
      <c r="P139" s="175">
        <v>13.0</v>
      </c>
      <c r="Q139" s="175">
        <v>3.0</v>
      </c>
      <c r="R139" s="175">
        <v>130.0</v>
      </c>
      <c r="S139" s="175">
        <v>169.0</v>
      </c>
      <c r="T139" s="175">
        <v>0.249</v>
      </c>
      <c r="U139" s="175">
        <v>0.393</v>
      </c>
      <c r="V139" s="175">
        <v>0.496</v>
      </c>
      <c r="W139" s="175">
        <v>0.889</v>
      </c>
      <c r="X139" s="175">
        <v>133.0</v>
      </c>
      <c r="Y139" s="175">
        <v>273.0</v>
      </c>
      <c r="Z139" s="175">
        <v>7.0</v>
      </c>
      <c r="AA139" s="175">
        <v>6.0</v>
      </c>
      <c r="AB139" s="175">
        <v>0.0</v>
      </c>
      <c r="AC139" s="175">
        <v>9.0</v>
      </c>
      <c r="AD139" s="175">
        <v>16.0</v>
      </c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92"/>
      <c r="AR139" s="192"/>
      <c r="AS139" s="192"/>
      <c r="AT139" s="192"/>
      <c r="AU139" s="192"/>
      <c r="AV139" s="192"/>
      <c r="AW139" s="192"/>
      <c r="AX139" s="192"/>
      <c r="AY139" s="192"/>
      <c r="AZ139" s="192"/>
      <c r="BA139" s="192"/>
      <c r="BB139" s="192"/>
      <c r="BC139" s="192"/>
      <c r="BD139" s="192"/>
      <c r="BE139" s="192"/>
      <c r="BF139" s="192"/>
      <c r="BG139" s="192"/>
      <c r="BH139" s="192"/>
      <c r="BI139" s="192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</row>
    <row r="140">
      <c r="A140" s="192"/>
      <c r="B140" s="192"/>
      <c r="C140" s="173">
        <v>9.0</v>
      </c>
      <c r="D140" s="174" t="s">
        <v>243</v>
      </c>
      <c r="E140" s="176" t="s">
        <v>28</v>
      </c>
      <c r="F140" s="175">
        <v>29.0</v>
      </c>
      <c r="G140" s="175">
        <v>95.0</v>
      </c>
      <c r="H140" s="175">
        <v>370.0</v>
      </c>
      <c r="I140" s="175">
        <v>319.0</v>
      </c>
      <c r="J140" s="175">
        <v>55.0</v>
      </c>
      <c r="K140" s="175">
        <v>96.0</v>
      </c>
      <c r="L140" s="175">
        <v>18.0</v>
      </c>
      <c r="M140" s="175">
        <v>1.0</v>
      </c>
      <c r="N140" s="175">
        <v>5.0</v>
      </c>
      <c r="O140" s="175">
        <v>33.0</v>
      </c>
      <c r="P140" s="175">
        <v>9.0</v>
      </c>
      <c r="Q140" s="175">
        <v>1.0</v>
      </c>
      <c r="R140" s="175">
        <v>38.0</v>
      </c>
      <c r="S140" s="175">
        <v>64.0</v>
      </c>
      <c r="T140" s="175">
        <v>0.301</v>
      </c>
      <c r="U140" s="175">
        <v>0.394</v>
      </c>
      <c r="V140" s="175">
        <v>0.411</v>
      </c>
      <c r="W140" s="175">
        <v>0.805</v>
      </c>
      <c r="X140" s="175">
        <v>114.0</v>
      </c>
      <c r="Y140" s="175">
        <v>131.0</v>
      </c>
      <c r="Z140" s="175">
        <v>2.0</v>
      </c>
      <c r="AA140" s="175">
        <v>11.0</v>
      </c>
      <c r="AB140" s="175">
        <v>2.0</v>
      </c>
      <c r="AC140" s="175">
        <v>0.0</v>
      </c>
      <c r="AD140" s="175">
        <v>0.0</v>
      </c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92"/>
      <c r="AR140" s="192"/>
      <c r="AS140" s="192"/>
      <c r="AT140" s="192"/>
      <c r="AU140" s="192"/>
      <c r="AV140" s="192"/>
      <c r="AW140" s="192"/>
      <c r="AX140" s="192"/>
      <c r="AY140" s="192"/>
      <c r="AZ140" s="192"/>
      <c r="BA140" s="192"/>
      <c r="BB140" s="192"/>
      <c r="BC140" s="192"/>
      <c r="BD140" s="192"/>
      <c r="BE140" s="192"/>
      <c r="BF140" s="192"/>
      <c r="BG140" s="192"/>
      <c r="BH140" s="192"/>
      <c r="BI140" s="192"/>
      <c r="BJ140" s="192"/>
      <c r="BK140" s="192"/>
      <c r="BL140" s="192"/>
      <c r="BM140" s="192"/>
      <c r="BN140" s="192"/>
      <c r="BO140" s="192"/>
      <c r="BP140" s="192"/>
      <c r="BQ140" s="192"/>
      <c r="BR140" s="192"/>
      <c r="BS140" s="192"/>
      <c r="BT140" s="192"/>
      <c r="BU140" s="192"/>
      <c r="BV140" s="192"/>
      <c r="BW140" s="192"/>
      <c r="BX140" s="192"/>
      <c r="BY140" s="192"/>
      <c r="BZ140" s="192"/>
      <c r="CA140" s="192"/>
      <c r="CB140" s="192"/>
      <c r="CC140" s="192"/>
      <c r="CD140" s="192"/>
      <c r="CE140" s="192"/>
      <c r="CF140" s="192"/>
      <c r="CG140" s="192"/>
      <c r="CH140" s="192"/>
      <c r="CI140" s="192"/>
      <c r="CJ140" s="192"/>
      <c r="CK140" s="192"/>
      <c r="CL140" s="192"/>
      <c r="CM140" s="192"/>
      <c r="CN140" s="192"/>
      <c r="CO140" s="192"/>
      <c r="CP140" s="192"/>
      <c r="CQ140" s="192"/>
    </row>
    <row r="141">
      <c r="A141" s="192"/>
      <c r="B141" s="192"/>
      <c r="C141" s="173">
        <v>10.0</v>
      </c>
      <c r="D141" s="174" t="s">
        <v>236</v>
      </c>
      <c r="E141" s="176" t="s">
        <v>245</v>
      </c>
      <c r="F141" s="175">
        <v>29.0</v>
      </c>
      <c r="G141" s="175">
        <v>94.0</v>
      </c>
      <c r="H141" s="175">
        <v>277.0</v>
      </c>
      <c r="I141" s="175">
        <v>249.0</v>
      </c>
      <c r="J141" s="175">
        <v>37.0</v>
      </c>
      <c r="K141" s="175">
        <v>64.0</v>
      </c>
      <c r="L141" s="175">
        <v>9.0</v>
      </c>
      <c r="M141" s="175">
        <v>0.0</v>
      </c>
      <c r="N141" s="175">
        <v>18.0</v>
      </c>
      <c r="O141" s="175">
        <v>48.0</v>
      </c>
      <c r="P141" s="175">
        <v>0.0</v>
      </c>
      <c r="Q141" s="175">
        <v>0.0</v>
      </c>
      <c r="R141" s="175">
        <v>24.0</v>
      </c>
      <c r="S141" s="175">
        <v>55.0</v>
      </c>
      <c r="T141" s="175">
        <v>0.257</v>
      </c>
      <c r="U141" s="175">
        <v>0.332</v>
      </c>
      <c r="V141" s="175">
        <v>0.51</v>
      </c>
      <c r="W141" s="175">
        <v>0.842</v>
      </c>
      <c r="X141" s="175">
        <v>118.0</v>
      </c>
      <c r="Y141" s="175">
        <v>127.0</v>
      </c>
      <c r="Z141" s="175">
        <v>6.0</v>
      </c>
      <c r="AA141" s="175">
        <v>4.0</v>
      </c>
      <c r="AB141" s="175">
        <v>0.0</v>
      </c>
      <c r="AC141" s="175">
        <v>0.0</v>
      </c>
      <c r="AD141" s="175">
        <v>2.0</v>
      </c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92"/>
      <c r="AR141" s="192"/>
      <c r="AS141" s="192"/>
      <c r="AT141" s="192"/>
      <c r="AU141" s="192"/>
      <c r="AV141" s="192"/>
      <c r="AW141" s="192"/>
      <c r="AX141" s="192"/>
      <c r="AY141" s="192"/>
      <c r="AZ141" s="192"/>
      <c r="BA141" s="192"/>
      <c r="BB141" s="192"/>
      <c r="BC141" s="192"/>
      <c r="BD141" s="192"/>
      <c r="BE141" s="192"/>
      <c r="BF141" s="192"/>
      <c r="BG141" s="192"/>
      <c r="BH141" s="192"/>
      <c r="BI141" s="192"/>
      <c r="BJ141" s="192"/>
      <c r="BK141" s="192"/>
      <c r="BL141" s="192"/>
      <c r="BM141" s="192"/>
      <c r="BN141" s="192"/>
      <c r="BO141" s="192"/>
      <c r="BP141" s="192"/>
      <c r="BQ141" s="192"/>
      <c r="BR141" s="192"/>
      <c r="BS141" s="192"/>
      <c r="BT141" s="192"/>
      <c r="BU141" s="192"/>
      <c r="BV141" s="192"/>
      <c r="BW141" s="192"/>
      <c r="BX141" s="192"/>
      <c r="BY141" s="192"/>
      <c r="BZ141" s="192"/>
      <c r="CA141" s="192"/>
      <c r="CB141" s="192"/>
      <c r="CC141" s="192"/>
      <c r="CD141" s="192"/>
      <c r="CE141" s="192"/>
      <c r="CF141" s="192"/>
      <c r="CG141" s="192"/>
      <c r="CH141" s="192"/>
      <c r="CI141" s="192"/>
      <c r="CJ141" s="192"/>
      <c r="CK141" s="192"/>
      <c r="CL141" s="192"/>
      <c r="CM141" s="192"/>
      <c r="CN141" s="192"/>
      <c r="CO141" s="192"/>
      <c r="CP141" s="192"/>
      <c r="CQ141" s="192"/>
    </row>
    <row r="142">
      <c r="A142" s="192"/>
      <c r="B142" s="192"/>
      <c r="C142" s="173">
        <v>11.0</v>
      </c>
      <c r="D142" s="174" t="s">
        <v>236</v>
      </c>
      <c r="E142" s="176" t="s">
        <v>246</v>
      </c>
      <c r="F142" s="175">
        <v>34.0</v>
      </c>
      <c r="G142" s="175">
        <v>86.0</v>
      </c>
      <c r="H142" s="175">
        <v>235.0</v>
      </c>
      <c r="I142" s="175">
        <v>206.0</v>
      </c>
      <c r="J142" s="175">
        <v>26.0</v>
      </c>
      <c r="K142" s="175">
        <v>51.0</v>
      </c>
      <c r="L142" s="175">
        <v>8.0</v>
      </c>
      <c r="M142" s="175">
        <v>0.0</v>
      </c>
      <c r="N142" s="175">
        <v>13.0</v>
      </c>
      <c r="O142" s="175">
        <v>40.0</v>
      </c>
      <c r="P142" s="175">
        <v>0.0</v>
      </c>
      <c r="Q142" s="175">
        <v>0.0</v>
      </c>
      <c r="R142" s="175">
        <v>24.0</v>
      </c>
      <c r="S142" s="175">
        <v>64.0</v>
      </c>
      <c r="T142" s="175">
        <v>0.248</v>
      </c>
      <c r="U142" s="175">
        <v>0.328</v>
      </c>
      <c r="V142" s="175">
        <v>0.476</v>
      </c>
      <c r="W142" s="175">
        <v>0.803</v>
      </c>
      <c r="X142" s="175">
        <v>109.0</v>
      </c>
      <c r="Y142" s="175">
        <v>98.0</v>
      </c>
      <c r="Z142" s="175">
        <v>8.0</v>
      </c>
      <c r="AA142" s="175">
        <v>2.0</v>
      </c>
      <c r="AB142" s="175">
        <v>0.0</v>
      </c>
      <c r="AC142" s="175">
        <v>3.0</v>
      </c>
      <c r="AD142" s="175">
        <v>1.0</v>
      </c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92"/>
      <c r="AR142" s="192"/>
      <c r="AS142" s="192"/>
      <c r="AT142" s="192"/>
      <c r="AU142" s="192"/>
      <c r="AV142" s="192"/>
      <c r="AW142" s="192"/>
      <c r="AX142" s="192"/>
      <c r="AY142" s="192"/>
      <c r="AZ142" s="192"/>
      <c r="BA142" s="192"/>
      <c r="BB142" s="192"/>
      <c r="BC142" s="192"/>
      <c r="BD142" s="192"/>
      <c r="BE142" s="192"/>
      <c r="BF142" s="192"/>
      <c r="BG142" s="192"/>
      <c r="BH142" s="192"/>
      <c r="BI142" s="192"/>
      <c r="BJ142" s="192"/>
      <c r="BK142" s="192"/>
      <c r="BL142" s="192"/>
      <c r="BM142" s="192"/>
      <c r="BN142" s="192"/>
      <c r="BO142" s="192"/>
      <c r="BP142" s="192"/>
      <c r="BQ142" s="192"/>
      <c r="BR142" s="192"/>
      <c r="BS142" s="192"/>
      <c r="BT142" s="192"/>
      <c r="BU142" s="192"/>
      <c r="BV142" s="192"/>
      <c r="BW142" s="192"/>
      <c r="BX142" s="192"/>
      <c r="BY142" s="192"/>
      <c r="BZ142" s="192"/>
      <c r="CA142" s="192"/>
      <c r="CB142" s="192"/>
      <c r="CC142" s="192"/>
      <c r="CD142" s="192"/>
      <c r="CE142" s="192"/>
      <c r="CF142" s="192"/>
      <c r="CG142" s="192"/>
      <c r="CH142" s="192"/>
      <c r="CI142" s="192"/>
      <c r="CJ142" s="192"/>
      <c r="CK142" s="192"/>
      <c r="CL142" s="192"/>
      <c r="CM142" s="192"/>
      <c r="CN142" s="192"/>
      <c r="CO142" s="192"/>
      <c r="CP142" s="192"/>
      <c r="CQ142" s="192"/>
    </row>
    <row r="143">
      <c r="A143" s="192"/>
      <c r="B143" s="192"/>
      <c r="C143" s="173">
        <v>12.0</v>
      </c>
      <c r="D143" s="174" t="s">
        <v>235</v>
      </c>
      <c r="E143" s="176" t="s">
        <v>247</v>
      </c>
      <c r="F143" s="175">
        <v>24.0</v>
      </c>
      <c r="G143" s="175">
        <v>70.0</v>
      </c>
      <c r="H143" s="175">
        <v>213.0</v>
      </c>
      <c r="I143" s="175">
        <v>190.0</v>
      </c>
      <c r="J143" s="175">
        <v>14.0</v>
      </c>
      <c r="K143" s="175">
        <v>32.0</v>
      </c>
      <c r="L143" s="175">
        <v>9.0</v>
      </c>
      <c r="M143" s="175">
        <v>0.0</v>
      </c>
      <c r="N143" s="175">
        <v>2.0</v>
      </c>
      <c r="O143" s="175">
        <v>15.0</v>
      </c>
      <c r="P143" s="175">
        <v>1.0</v>
      </c>
      <c r="Q143" s="175">
        <v>0.0</v>
      </c>
      <c r="R143" s="175">
        <v>18.0</v>
      </c>
      <c r="S143" s="175">
        <v>47.0</v>
      </c>
      <c r="T143" s="175">
        <v>0.168</v>
      </c>
      <c r="U143" s="175">
        <v>0.254</v>
      </c>
      <c r="V143" s="175">
        <v>0.247</v>
      </c>
      <c r="W143" s="175">
        <v>0.501</v>
      </c>
      <c r="X143" s="175">
        <v>34.0</v>
      </c>
      <c r="Y143" s="175">
        <v>47.0</v>
      </c>
      <c r="Z143" s="175">
        <v>3.0</v>
      </c>
      <c r="AA143" s="175">
        <v>4.0</v>
      </c>
      <c r="AB143" s="175">
        <v>0.0</v>
      </c>
      <c r="AC143" s="175">
        <v>1.0</v>
      </c>
      <c r="AD143" s="175">
        <v>4.0</v>
      </c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92"/>
      <c r="AR143" s="192"/>
      <c r="AS143" s="192"/>
      <c r="AT143" s="192"/>
      <c r="AU143" s="192"/>
      <c r="AV143" s="192"/>
      <c r="AW143" s="192"/>
      <c r="AX143" s="192"/>
      <c r="AY143" s="192"/>
      <c r="AZ143" s="192"/>
      <c r="BA143" s="192"/>
      <c r="BB143" s="192"/>
      <c r="BC143" s="192"/>
      <c r="BD143" s="192"/>
      <c r="BE143" s="192"/>
      <c r="BF143" s="192"/>
      <c r="BG143" s="192"/>
      <c r="BH143" s="192"/>
      <c r="BI143" s="192"/>
      <c r="BJ143" s="192"/>
      <c r="BK143" s="192"/>
      <c r="BL143" s="192"/>
      <c r="BM143" s="192"/>
      <c r="BN143" s="192"/>
      <c r="BO143" s="192"/>
      <c r="BP143" s="192"/>
      <c r="BQ143" s="192"/>
      <c r="BR143" s="192"/>
      <c r="BS143" s="192"/>
      <c r="BT143" s="192"/>
      <c r="BU143" s="192"/>
      <c r="BV143" s="192"/>
      <c r="BW143" s="192"/>
      <c r="BX143" s="192"/>
      <c r="BY143" s="192"/>
      <c r="BZ143" s="192"/>
      <c r="CA143" s="192"/>
      <c r="CB143" s="192"/>
      <c r="CC143" s="192"/>
      <c r="CD143" s="192"/>
      <c r="CE143" s="192"/>
      <c r="CF143" s="192"/>
      <c r="CG143" s="192"/>
      <c r="CH143" s="192"/>
      <c r="CI143" s="192"/>
      <c r="CJ143" s="192"/>
      <c r="CK143" s="192"/>
      <c r="CL143" s="192"/>
      <c r="CM143" s="192"/>
      <c r="CN143" s="192"/>
      <c r="CO143" s="192"/>
      <c r="CP143" s="192"/>
      <c r="CQ143" s="192"/>
    </row>
    <row r="144">
      <c r="A144" s="192"/>
      <c r="B144" s="192"/>
      <c r="C144" s="173">
        <v>13.0</v>
      </c>
      <c r="D144" s="174" t="s">
        <v>9</v>
      </c>
      <c r="E144" s="176" t="s">
        <v>248</v>
      </c>
      <c r="F144" s="175">
        <v>33.0</v>
      </c>
      <c r="G144" s="175">
        <v>56.0</v>
      </c>
      <c r="H144" s="175">
        <v>205.0</v>
      </c>
      <c r="I144" s="175">
        <v>190.0</v>
      </c>
      <c r="J144" s="175">
        <v>17.0</v>
      </c>
      <c r="K144" s="175">
        <v>57.0</v>
      </c>
      <c r="L144" s="175">
        <v>9.0</v>
      </c>
      <c r="M144" s="175">
        <v>0.0</v>
      </c>
      <c r="N144" s="175">
        <v>6.0</v>
      </c>
      <c r="O144" s="175">
        <v>29.0</v>
      </c>
      <c r="P144" s="175">
        <v>1.0</v>
      </c>
      <c r="Q144" s="175">
        <v>0.0</v>
      </c>
      <c r="R144" s="175">
        <v>13.0</v>
      </c>
      <c r="S144" s="175">
        <v>17.0</v>
      </c>
      <c r="T144" s="175">
        <v>0.3</v>
      </c>
      <c r="U144" s="175">
        <v>0.341</v>
      </c>
      <c r="V144" s="175">
        <v>0.442</v>
      </c>
      <c r="W144" s="175">
        <v>0.784</v>
      </c>
      <c r="X144" s="175">
        <v>105.0</v>
      </c>
      <c r="Y144" s="175">
        <v>84.0</v>
      </c>
      <c r="Z144" s="175">
        <v>4.0</v>
      </c>
      <c r="AA144" s="175">
        <v>0.0</v>
      </c>
      <c r="AB144" s="175">
        <v>0.0</v>
      </c>
      <c r="AC144" s="175">
        <v>2.0</v>
      </c>
      <c r="AD144" s="175">
        <v>2.0</v>
      </c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92"/>
      <c r="AR144" s="192"/>
      <c r="AS144" s="192"/>
      <c r="AT144" s="192"/>
      <c r="AU144" s="192"/>
      <c r="AV144" s="192"/>
      <c r="AW144" s="192"/>
      <c r="AX144" s="192"/>
      <c r="AY144" s="192"/>
      <c r="AZ144" s="192"/>
      <c r="BA144" s="192"/>
      <c r="BB144" s="192"/>
      <c r="BC144" s="192"/>
      <c r="BD144" s="192"/>
      <c r="BE144" s="192"/>
      <c r="BF144" s="192"/>
      <c r="BG144" s="192"/>
      <c r="BH144" s="192"/>
      <c r="BI144" s="192"/>
      <c r="BJ144" s="192"/>
      <c r="BK144" s="192"/>
      <c r="BL144" s="192"/>
      <c r="BM144" s="192"/>
      <c r="BN144" s="192"/>
      <c r="BO144" s="192"/>
      <c r="BP144" s="192"/>
      <c r="BQ144" s="192"/>
      <c r="BR144" s="192"/>
      <c r="BS144" s="192"/>
      <c r="BT144" s="192"/>
      <c r="BU144" s="192"/>
      <c r="BV144" s="192"/>
      <c r="BW144" s="192"/>
      <c r="BX144" s="192"/>
      <c r="BY144" s="192"/>
      <c r="BZ144" s="192"/>
      <c r="CA144" s="192"/>
      <c r="CB144" s="192"/>
      <c r="CC144" s="192"/>
      <c r="CD144" s="192"/>
      <c r="CE144" s="192"/>
      <c r="CF144" s="192"/>
      <c r="CG144" s="192"/>
      <c r="CH144" s="192"/>
      <c r="CI144" s="192"/>
      <c r="CJ144" s="192"/>
      <c r="CK144" s="192"/>
      <c r="CL144" s="192"/>
      <c r="CM144" s="192"/>
      <c r="CN144" s="192"/>
      <c r="CO144" s="192"/>
      <c r="CP144" s="192"/>
      <c r="CQ144" s="192"/>
    </row>
    <row r="145">
      <c r="A145" s="192"/>
      <c r="B145" s="192"/>
      <c r="C145" s="173">
        <v>14.0</v>
      </c>
      <c r="D145" s="174" t="s">
        <v>9</v>
      </c>
      <c r="E145" s="176" t="s">
        <v>249</v>
      </c>
      <c r="F145" s="175">
        <v>34.0</v>
      </c>
      <c r="G145" s="175">
        <v>40.0</v>
      </c>
      <c r="H145" s="175">
        <v>160.0</v>
      </c>
      <c r="I145" s="175">
        <v>152.0</v>
      </c>
      <c r="J145" s="175">
        <v>17.0</v>
      </c>
      <c r="K145" s="175">
        <v>46.0</v>
      </c>
      <c r="L145" s="175">
        <v>14.0</v>
      </c>
      <c r="M145" s="175">
        <v>0.0</v>
      </c>
      <c r="N145" s="175">
        <v>4.0</v>
      </c>
      <c r="O145" s="175">
        <v>12.0</v>
      </c>
      <c r="P145" s="175">
        <v>1.0</v>
      </c>
      <c r="Q145" s="175">
        <v>1.0</v>
      </c>
      <c r="R145" s="175">
        <v>5.0</v>
      </c>
      <c r="S145" s="175">
        <v>29.0</v>
      </c>
      <c r="T145" s="175">
        <v>0.303</v>
      </c>
      <c r="U145" s="175">
        <v>0.331</v>
      </c>
      <c r="V145" s="175">
        <v>0.474</v>
      </c>
      <c r="W145" s="175">
        <v>0.805</v>
      </c>
      <c r="X145" s="175">
        <v>110.0</v>
      </c>
      <c r="Y145" s="175">
        <v>72.0</v>
      </c>
      <c r="Z145" s="175">
        <v>6.0</v>
      </c>
      <c r="AA145" s="175">
        <v>2.0</v>
      </c>
      <c r="AB145" s="175">
        <v>0.0</v>
      </c>
      <c r="AC145" s="175">
        <v>1.0</v>
      </c>
      <c r="AD145" s="175">
        <v>1.0</v>
      </c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92"/>
      <c r="AR145" s="192"/>
      <c r="AS145" s="192"/>
      <c r="AT145" s="192"/>
      <c r="AU145" s="192"/>
      <c r="AV145" s="192"/>
      <c r="AW145" s="192"/>
      <c r="AX145" s="192"/>
      <c r="AY145" s="192"/>
      <c r="AZ145" s="192"/>
      <c r="BA145" s="192"/>
      <c r="BB145" s="192"/>
      <c r="BC145" s="192"/>
      <c r="BD145" s="192"/>
      <c r="BE145" s="192"/>
      <c r="BF145" s="192"/>
      <c r="BG145" s="192"/>
      <c r="BH145" s="192"/>
      <c r="BI145" s="192"/>
      <c r="BJ145" s="192"/>
      <c r="BK145" s="192"/>
      <c r="BL145" s="192"/>
      <c r="BM145" s="192"/>
      <c r="BN145" s="192"/>
      <c r="BO145" s="192"/>
      <c r="BP145" s="192"/>
      <c r="BQ145" s="192"/>
      <c r="BR145" s="192"/>
      <c r="BS145" s="192"/>
      <c r="BT145" s="192"/>
      <c r="BU145" s="192"/>
      <c r="BV145" s="192"/>
      <c r="BW145" s="192"/>
      <c r="BX145" s="192"/>
      <c r="BY145" s="192"/>
      <c r="BZ145" s="192"/>
      <c r="CA145" s="192"/>
      <c r="CB145" s="192"/>
      <c r="CC145" s="192"/>
      <c r="CD145" s="192"/>
      <c r="CE145" s="192"/>
      <c r="CF145" s="192"/>
      <c r="CG145" s="192"/>
      <c r="CH145" s="192"/>
      <c r="CI145" s="192"/>
      <c r="CJ145" s="192"/>
      <c r="CK145" s="192"/>
      <c r="CL145" s="192"/>
      <c r="CM145" s="192"/>
      <c r="CN145" s="192"/>
      <c r="CO145" s="192"/>
      <c r="CP145" s="192"/>
      <c r="CQ145" s="192"/>
    </row>
    <row r="146">
      <c r="A146" s="192"/>
      <c r="B146" s="192"/>
      <c r="C146" s="173">
        <v>15.0</v>
      </c>
      <c r="D146" s="174" t="s">
        <v>235</v>
      </c>
      <c r="E146" s="176" t="s">
        <v>250</v>
      </c>
      <c r="F146" s="175">
        <v>27.0</v>
      </c>
      <c r="G146" s="175">
        <v>52.0</v>
      </c>
      <c r="H146" s="175">
        <v>143.0</v>
      </c>
      <c r="I146" s="175">
        <v>125.0</v>
      </c>
      <c r="J146" s="175">
        <v>16.0</v>
      </c>
      <c r="K146" s="175">
        <v>29.0</v>
      </c>
      <c r="L146" s="175">
        <v>5.0</v>
      </c>
      <c r="M146" s="175">
        <v>0.0</v>
      </c>
      <c r="N146" s="175">
        <v>2.0</v>
      </c>
      <c r="O146" s="175">
        <v>13.0</v>
      </c>
      <c r="P146" s="175">
        <v>0.0</v>
      </c>
      <c r="Q146" s="175">
        <v>0.0</v>
      </c>
      <c r="R146" s="175">
        <v>16.0</v>
      </c>
      <c r="S146" s="175">
        <v>28.0</v>
      </c>
      <c r="T146" s="175">
        <v>0.232</v>
      </c>
      <c r="U146" s="175">
        <v>0.322</v>
      </c>
      <c r="V146" s="175">
        <v>0.32</v>
      </c>
      <c r="W146" s="175">
        <v>0.642</v>
      </c>
      <c r="X146" s="175">
        <v>71.0</v>
      </c>
      <c r="Y146" s="175">
        <v>40.0</v>
      </c>
      <c r="Z146" s="175">
        <v>2.0</v>
      </c>
      <c r="AA146" s="175">
        <v>1.0</v>
      </c>
      <c r="AB146" s="175">
        <v>0.0</v>
      </c>
      <c r="AC146" s="175">
        <v>1.0</v>
      </c>
      <c r="AD146" s="175">
        <v>0.0</v>
      </c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92"/>
      <c r="AR146" s="192"/>
      <c r="AS146" s="192"/>
      <c r="AT146" s="192"/>
      <c r="AU146" s="192"/>
      <c r="AV146" s="192"/>
      <c r="AW146" s="192"/>
      <c r="AX146" s="192"/>
      <c r="AY146" s="192"/>
      <c r="AZ146" s="192"/>
      <c r="BA146" s="192"/>
      <c r="BB146" s="192"/>
      <c r="BC146" s="192"/>
      <c r="BD146" s="192"/>
      <c r="BE146" s="192"/>
      <c r="BF146" s="192"/>
      <c r="BG146" s="192"/>
      <c r="BH146" s="192"/>
      <c r="BI146" s="192"/>
      <c r="BJ146" s="192"/>
      <c r="BK146" s="192"/>
      <c r="BL146" s="192"/>
      <c r="BM146" s="192"/>
      <c r="BN146" s="192"/>
      <c r="BO146" s="192"/>
      <c r="BP146" s="192"/>
      <c r="BQ146" s="192"/>
      <c r="BR146" s="192"/>
      <c r="BS146" s="192"/>
      <c r="BT146" s="192"/>
      <c r="BU146" s="192"/>
      <c r="BV146" s="192"/>
      <c r="BW146" s="192"/>
      <c r="BX146" s="192"/>
      <c r="BY146" s="192"/>
      <c r="BZ146" s="192"/>
      <c r="CA146" s="192"/>
      <c r="CB146" s="192"/>
      <c r="CC146" s="192"/>
      <c r="CD146" s="192"/>
      <c r="CE146" s="192"/>
      <c r="CF146" s="192"/>
      <c r="CG146" s="192"/>
      <c r="CH146" s="192"/>
      <c r="CI146" s="192"/>
      <c r="CJ146" s="192"/>
      <c r="CK146" s="192"/>
      <c r="CL146" s="192"/>
      <c r="CM146" s="192"/>
      <c r="CN146" s="192"/>
      <c r="CO146" s="192"/>
      <c r="CP146" s="192"/>
      <c r="CQ146" s="192"/>
    </row>
    <row r="147">
      <c r="A147" s="192"/>
      <c r="B147" s="192"/>
      <c r="C147" s="173">
        <v>16.0</v>
      </c>
      <c r="D147" s="174" t="s">
        <v>251</v>
      </c>
      <c r="E147" s="176" t="s">
        <v>252</v>
      </c>
      <c r="F147" s="175">
        <v>24.0</v>
      </c>
      <c r="G147" s="175">
        <v>57.0</v>
      </c>
      <c r="H147" s="175">
        <v>86.0</v>
      </c>
      <c r="I147" s="175">
        <v>75.0</v>
      </c>
      <c r="J147" s="175">
        <v>9.0</v>
      </c>
      <c r="K147" s="175">
        <v>19.0</v>
      </c>
      <c r="L147" s="175">
        <v>2.0</v>
      </c>
      <c r="M147" s="175">
        <v>0.0</v>
      </c>
      <c r="N147" s="175">
        <v>1.0</v>
      </c>
      <c r="O147" s="175">
        <v>13.0</v>
      </c>
      <c r="P147" s="175">
        <v>1.0</v>
      </c>
      <c r="Q147" s="175">
        <v>1.0</v>
      </c>
      <c r="R147" s="175">
        <v>6.0</v>
      </c>
      <c r="S147" s="175">
        <v>23.0</v>
      </c>
      <c r="T147" s="175">
        <v>0.253</v>
      </c>
      <c r="U147" s="175">
        <v>0.306</v>
      </c>
      <c r="V147" s="175">
        <v>0.32</v>
      </c>
      <c r="W147" s="175">
        <v>0.626</v>
      </c>
      <c r="X147" s="175">
        <v>66.0</v>
      </c>
      <c r="Y147" s="175">
        <v>24.0</v>
      </c>
      <c r="Z147" s="175">
        <v>0.0</v>
      </c>
      <c r="AA147" s="175">
        <v>1.0</v>
      </c>
      <c r="AB147" s="175">
        <v>1.0</v>
      </c>
      <c r="AC147" s="175">
        <v>3.0</v>
      </c>
      <c r="AD147" s="175">
        <v>0.0</v>
      </c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92"/>
      <c r="AR147" s="192"/>
      <c r="AS147" s="192"/>
      <c r="AT147" s="192"/>
      <c r="AU147" s="192"/>
      <c r="AV147" s="192"/>
      <c r="AW147" s="192"/>
      <c r="AX147" s="192"/>
      <c r="AY147" s="192"/>
      <c r="AZ147" s="192"/>
      <c r="BA147" s="192"/>
      <c r="BB147" s="192"/>
      <c r="BC147" s="192"/>
      <c r="BD147" s="192"/>
      <c r="BE147" s="192"/>
      <c r="BF147" s="192"/>
      <c r="BG147" s="192"/>
      <c r="BH147" s="192"/>
      <c r="BI147" s="192"/>
      <c r="BJ147" s="192"/>
      <c r="BK147" s="192"/>
      <c r="BL147" s="192"/>
      <c r="BM147" s="192"/>
      <c r="BN147" s="192"/>
      <c r="BO147" s="192"/>
      <c r="BP147" s="192"/>
      <c r="BQ147" s="192"/>
      <c r="BR147" s="192"/>
      <c r="BS147" s="192"/>
      <c r="BT147" s="192"/>
      <c r="BU147" s="192"/>
      <c r="BV147" s="192"/>
      <c r="BW147" s="192"/>
      <c r="BX147" s="192"/>
      <c r="BY147" s="192"/>
      <c r="BZ147" s="192"/>
      <c r="CA147" s="192"/>
      <c r="CB147" s="192"/>
      <c r="CC147" s="192"/>
      <c r="CD147" s="192"/>
      <c r="CE147" s="192"/>
      <c r="CF147" s="192"/>
      <c r="CG147" s="192"/>
      <c r="CH147" s="192"/>
      <c r="CI147" s="192"/>
      <c r="CJ147" s="192"/>
      <c r="CK147" s="192"/>
      <c r="CL147" s="192"/>
      <c r="CM147" s="192"/>
      <c r="CN147" s="192"/>
      <c r="CO147" s="192"/>
      <c r="CP147" s="192"/>
      <c r="CQ147" s="192"/>
    </row>
    <row r="148">
      <c r="A148" s="192"/>
      <c r="B148" s="192"/>
      <c r="C148" s="173">
        <v>17.0</v>
      </c>
      <c r="D148" s="174" t="s">
        <v>251</v>
      </c>
      <c r="E148" s="176" t="s">
        <v>253</v>
      </c>
      <c r="F148" s="175">
        <v>27.0</v>
      </c>
      <c r="G148" s="175">
        <v>48.0</v>
      </c>
      <c r="H148" s="175">
        <v>79.0</v>
      </c>
      <c r="I148" s="175">
        <v>65.0</v>
      </c>
      <c r="J148" s="175">
        <v>9.0</v>
      </c>
      <c r="K148" s="175">
        <v>13.0</v>
      </c>
      <c r="L148" s="175">
        <v>1.0</v>
      </c>
      <c r="M148" s="175">
        <v>0.0</v>
      </c>
      <c r="N148" s="175">
        <v>3.0</v>
      </c>
      <c r="O148" s="175">
        <v>12.0</v>
      </c>
      <c r="P148" s="175">
        <v>3.0</v>
      </c>
      <c r="Q148" s="175">
        <v>1.0</v>
      </c>
      <c r="R148" s="175">
        <v>10.0</v>
      </c>
      <c r="S148" s="175">
        <v>26.0</v>
      </c>
      <c r="T148" s="175">
        <v>0.2</v>
      </c>
      <c r="U148" s="175">
        <v>0.321</v>
      </c>
      <c r="V148" s="175">
        <v>0.354</v>
      </c>
      <c r="W148" s="175">
        <v>0.674</v>
      </c>
      <c r="X148" s="175">
        <v>78.0</v>
      </c>
      <c r="Y148" s="175">
        <v>23.0</v>
      </c>
      <c r="Z148" s="175">
        <v>0.0</v>
      </c>
      <c r="AA148" s="175">
        <v>2.0</v>
      </c>
      <c r="AB148" s="175">
        <v>1.0</v>
      </c>
      <c r="AC148" s="175">
        <v>1.0</v>
      </c>
      <c r="AD148" s="175">
        <v>0.0</v>
      </c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92"/>
      <c r="AR148" s="192"/>
      <c r="AS148" s="192"/>
      <c r="AT148" s="192"/>
      <c r="AU148" s="192"/>
      <c r="AV148" s="192"/>
      <c r="AW148" s="192"/>
      <c r="AX148" s="192"/>
      <c r="AY148" s="192"/>
      <c r="AZ148" s="192"/>
      <c r="BA148" s="192"/>
      <c r="BB148" s="192"/>
      <c r="BC148" s="192"/>
      <c r="BD148" s="192"/>
      <c r="BE148" s="192"/>
      <c r="BF148" s="192"/>
      <c r="BG148" s="192"/>
      <c r="BH148" s="192"/>
      <c r="BI148" s="192"/>
      <c r="BJ148" s="192"/>
      <c r="BK148" s="192"/>
      <c r="BL148" s="192"/>
      <c r="BM148" s="192"/>
      <c r="BN148" s="192"/>
      <c r="BO148" s="192"/>
      <c r="BP148" s="192"/>
      <c r="BQ148" s="192"/>
      <c r="BR148" s="192"/>
      <c r="BS148" s="192"/>
      <c r="BT148" s="192"/>
      <c r="BU148" s="192"/>
      <c r="BV148" s="192"/>
      <c r="BW148" s="192"/>
      <c r="BX148" s="192"/>
      <c r="BY148" s="192"/>
      <c r="BZ148" s="192"/>
      <c r="CA148" s="192"/>
      <c r="CB148" s="192"/>
      <c r="CC148" s="192"/>
      <c r="CD148" s="192"/>
      <c r="CE148" s="192"/>
      <c r="CF148" s="192"/>
      <c r="CG148" s="192"/>
      <c r="CH148" s="192"/>
      <c r="CI148" s="192"/>
      <c r="CJ148" s="192"/>
      <c r="CK148" s="192"/>
      <c r="CL148" s="192"/>
      <c r="CM148" s="192"/>
      <c r="CN148" s="192"/>
      <c r="CO148" s="192"/>
      <c r="CP148" s="192"/>
      <c r="CQ148" s="192"/>
    </row>
    <row r="149">
      <c r="A149" s="192"/>
      <c r="B149" s="192"/>
      <c r="C149" s="173">
        <v>18.0</v>
      </c>
      <c r="D149" s="174" t="s">
        <v>251</v>
      </c>
      <c r="E149" s="176" t="s">
        <v>254</v>
      </c>
      <c r="F149" s="175">
        <v>21.0</v>
      </c>
      <c r="G149" s="175">
        <v>21.0</v>
      </c>
      <c r="H149" s="175">
        <v>66.0</v>
      </c>
      <c r="I149" s="175">
        <v>59.0</v>
      </c>
      <c r="J149" s="175">
        <v>8.0</v>
      </c>
      <c r="K149" s="175">
        <v>17.0</v>
      </c>
      <c r="L149" s="175">
        <v>3.0</v>
      </c>
      <c r="M149" s="175">
        <v>1.0</v>
      </c>
      <c r="N149" s="175">
        <v>3.0</v>
      </c>
      <c r="O149" s="175">
        <v>10.0</v>
      </c>
      <c r="P149" s="175">
        <v>3.0</v>
      </c>
      <c r="Q149" s="175">
        <v>2.0</v>
      </c>
      <c r="R149" s="175">
        <v>4.0</v>
      </c>
      <c r="S149" s="175">
        <v>12.0</v>
      </c>
      <c r="T149" s="175">
        <v>0.288</v>
      </c>
      <c r="U149" s="175">
        <v>0.348</v>
      </c>
      <c r="V149" s="175">
        <v>0.525</v>
      </c>
      <c r="W149" s="175">
        <v>0.874</v>
      </c>
      <c r="X149" s="175">
        <v>127.0</v>
      </c>
      <c r="Y149" s="175">
        <v>31.0</v>
      </c>
      <c r="Z149" s="175">
        <v>2.0</v>
      </c>
      <c r="AA149" s="175">
        <v>2.0</v>
      </c>
      <c r="AB149" s="175">
        <v>0.0</v>
      </c>
      <c r="AC149" s="175">
        <v>1.0</v>
      </c>
      <c r="AD149" s="175">
        <v>0.0</v>
      </c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92"/>
      <c r="AR149" s="192"/>
      <c r="AS149" s="192"/>
      <c r="AT149" s="192"/>
      <c r="AU149" s="192"/>
      <c r="AV149" s="192"/>
      <c r="AW149" s="192"/>
      <c r="AX149" s="192"/>
      <c r="AY149" s="192"/>
      <c r="AZ149" s="192"/>
      <c r="BA149" s="192"/>
      <c r="BB149" s="192"/>
      <c r="BC149" s="192"/>
      <c r="BD149" s="192"/>
      <c r="BE149" s="192"/>
      <c r="BF149" s="192"/>
      <c r="BG149" s="192"/>
      <c r="BH149" s="192"/>
      <c r="BI149" s="192"/>
      <c r="BJ149" s="192"/>
      <c r="BK149" s="192"/>
      <c r="BL149" s="192"/>
      <c r="BM149" s="192"/>
      <c r="BN149" s="192"/>
      <c r="BO149" s="192"/>
      <c r="BP149" s="192"/>
      <c r="BQ149" s="192"/>
      <c r="BR149" s="192"/>
      <c r="BS149" s="192"/>
      <c r="BT149" s="192"/>
      <c r="BU149" s="192"/>
      <c r="BV149" s="192"/>
      <c r="BW149" s="192"/>
      <c r="BX149" s="192"/>
      <c r="BY149" s="192"/>
      <c r="BZ149" s="192"/>
      <c r="CA149" s="192"/>
      <c r="CB149" s="192"/>
      <c r="CC149" s="192"/>
      <c r="CD149" s="192"/>
      <c r="CE149" s="192"/>
      <c r="CF149" s="192"/>
      <c r="CG149" s="192"/>
      <c r="CH149" s="192"/>
      <c r="CI149" s="192"/>
      <c r="CJ149" s="192"/>
      <c r="CK149" s="192"/>
      <c r="CL149" s="192"/>
      <c r="CM149" s="192"/>
      <c r="CN149" s="192"/>
      <c r="CO149" s="192"/>
      <c r="CP149" s="192"/>
      <c r="CQ149" s="192"/>
    </row>
    <row r="150">
      <c r="A150" s="192"/>
      <c r="B150" s="192"/>
      <c r="C150" s="173">
        <v>19.0</v>
      </c>
      <c r="D150" s="174" t="s">
        <v>251</v>
      </c>
      <c r="E150" s="176" t="s">
        <v>255</v>
      </c>
      <c r="F150" s="175">
        <v>29.0</v>
      </c>
      <c r="G150" s="175">
        <v>27.0</v>
      </c>
      <c r="H150" s="175">
        <v>60.0</v>
      </c>
      <c r="I150" s="175">
        <v>54.0</v>
      </c>
      <c r="J150" s="175">
        <v>4.0</v>
      </c>
      <c r="K150" s="175">
        <v>9.0</v>
      </c>
      <c r="L150" s="175">
        <v>2.0</v>
      </c>
      <c r="M150" s="175">
        <v>0.0</v>
      </c>
      <c r="N150" s="175">
        <v>0.0</v>
      </c>
      <c r="O150" s="175">
        <v>4.0</v>
      </c>
      <c r="P150" s="175">
        <v>1.0</v>
      </c>
      <c r="Q150" s="175">
        <v>1.0</v>
      </c>
      <c r="R150" s="175">
        <v>2.0</v>
      </c>
      <c r="S150" s="175">
        <v>20.0</v>
      </c>
      <c r="T150" s="175">
        <v>0.167</v>
      </c>
      <c r="U150" s="175">
        <v>0.217</v>
      </c>
      <c r="V150" s="175">
        <v>0.204</v>
      </c>
      <c r="W150" s="175">
        <v>0.42</v>
      </c>
      <c r="X150" s="175">
        <v>12.0</v>
      </c>
      <c r="Y150" s="175">
        <v>11.0</v>
      </c>
      <c r="Z150" s="175">
        <v>2.0</v>
      </c>
      <c r="AA150" s="175">
        <v>2.0</v>
      </c>
      <c r="AB150" s="175">
        <v>0.0</v>
      </c>
      <c r="AC150" s="175">
        <v>2.0</v>
      </c>
      <c r="AD150" s="175">
        <v>0.0</v>
      </c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92"/>
      <c r="AR150" s="192"/>
      <c r="AS150" s="192"/>
      <c r="AT150" s="192"/>
      <c r="AU150" s="192"/>
      <c r="AV150" s="192"/>
      <c r="AW150" s="192"/>
      <c r="AX150" s="192"/>
      <c r="AY150" s="192"/>
      <c r="AZ150" s="192"/>
      <c r="BA150" s="192"/>
      <c r="BB150" s="192"/>
      <c r="BC150" s="192"/>
      <c r="BD150" s="192"/>
      <c r="BE150" s="192"/>
      <c r="BF150" s="192"/>
      <c r="BG150" s="192"/>
      <c r="BH150" s="192"/>
      <c r="BI150" s="192"/>
      <c r="BJ150" s="192"/>
      <c r="BK150" s="192"/>
      <c r="BL150" s="192"/>
      <c r="BM150" s="192"/>
      <c r="BN150" s="192"/>
      <c r="BO150" s="192"/>
      <c r="BP150" s="192"/>
      <c r="BQ150" s="192"/>
      <c r="BR150" s="192"/>
      <c r="BS150" s="192"/>
      <c r="BT150" s="192"/>
      <c r="BU150" s="192"/>
      <c r="BV150" s="192"/>
      <c r="BW150" s="192"/>
      <c r="BX150" s="192"/>
      <c r="BY150" s="192"/>
      <c r="BZ150" s="192"/>
      <c r="CA150" s="192"/>
      <c r="CB150" s="192"/>
      <c r="CC150" s="192"/>
      <c r="CD150" s="192"/>
      <c r="CE150" s="192"/>
      <c r="CF150" s="192"/>
      <c r="CG150" s="192"/>
      <c r="CH150" s="192"/>
      <c r="CI150" s="192"/>
      <c r="CJ150" s="192"/>
      <c r="CK150" s="192"/>
      <c r="CL150" s="192"/>
      <c r="CM150" s="192"/>
      <c r="CN150" s="192"/>
      <c r="CO150" s="192"/>
      <c r="CP150" s="192"/>
      <c r="CQ150" s="192"/>
    </row>
    <row r="151">
      <c r="A151" s="192"/>
      <c r="B151" s="192"/>
      <c r="C151" s="173">
        <v>20.0</v>
      </c>
      <c r="D151" s="174" t="s">
        <v>256</v>
      </c>
      <c r="E151" s="176" t="s">
        <v>257</v>
      </c>
      <c r="F151" s="175">
        <v>27.0</v>
      </c>
      <c r="G151" s="175">
        <v>28.0</v>
      </c>
      <c r="H151" s="175">
        <v>59.0</v>
      </c>
      <c r="I151" s="175">
        <v>58.0</v>
      </c>
      <c r="J151" s="175">
        <v>8.0</v>
      </c>
      <c r="K151" s="175">
        <v>16.0</v>
      </c>
      <c r="L151" s="175">
        <v>2.0</v>
      </c>
      <c r="M151" s="175">
        <v>1.0</v>
      </c>
      <c r="N151" s="175">
        <v>0.0</v>
      </c>
      <c r="O151" s="175">
        <v>3.0</v>
      </c>
      <c r="P151" s="175">
        <v>0.0</v>
      </c>
      <c r="Q151" s="175">
        <v>0.0</v>
      </c>
      <c r="R151" s="175">
        <v>1.0</v>
      </c>
      <c r="S151" s="175">
        <v>8.0</v>
      </c>
      <c r="T151" s="175">
        <v>0.276</v>
      </c>
      <c r="U151" s="175">
        <v>0.288</v>
      </c>
      <c r="V151" s="175">
        <v>0.345</v>
      </c>
      <c r="W151" s="175">
        <v>0.633</v>
      </c>
      <c r="X151" s="175">
        <v>67.0</v>
      </c>
      <c r="Y151" s="175">
        <v>20.0</v>
      </c>
      <c r="Z151" s="175">
        <v>0.0</v>
      </c>
      <c r="AA151" s="175">
        <v>0.0</v>
      </c>
      <c r="AB151" s="175">
        <v>0.0</v>
      </c>
      <c r="AC151" s="175">
        <v>0.0</v>
      </c>
      <c r="AD151" s="175">
        <v>0.0</v>
      </c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92"/>
      <c r="AR151" s="192"/>
      <c r="AS151" s="192"/>
      <c r="AT151" s="192"/>
      <c r="AU151" s="192"/>
      <c r="AV151" s="192"/>
      <c r="AW151" s="192"/>
      <c r="AX151" s="192"/>
      <c r="AY151" s="192"/>
      <c r="AZ151" s="192"/>
      <c r="BA151" s="192"/>
      <c r="BB151" s="192"/>
      <c r="BC151" s="192"/>
      <c r="BD151" s="192"/>
      <c r="BE151" s="192"/>
      <c r="BF151" s="192"/>
      <c r="BG151" s="192"/>
      <c r="BH151" s="192"/>
      <c r="BI151" s="192"/>
      <c r="BJ151" s="192"/>
      <c r="BK151" s="192"/>
      <c r="BL151" s="192"/>
      <c r="BM151" s="192"/>
      <c r="BN151" s="192"/>
      <c r="BO151" s="192"/>
      <c r="BP151" s="192"/>
      <c r="BQ151" s="192"/>
      <c r="BR151" s="192"/>
      <c r="BS151" s="192"/>
      <c r="BT151" s="192"/>
      <c r="BU151" s="192"/>
      <c r="BV151" s="192"/>
      <c r="BW151" s="192"/>
      <c r="BX151" s="192"/>
      <c r="BY151" s="192"/>
      <c r="BZ151" s="192"/>
      <c r="CA151" s="192"/>
      <c r="CB151" s="192"/>
      <c r="CC151" s="192"/>
      <c r="CD151" s="192"/>
      <c r="CE151" s="192"/>
      <c r="CF151" s="192"/>
      <c r="CG151" s="192"/>
      <c r="CH151" s="192"/>
      <c r="CI151" s="192"/>
      <c r="CJ151" s="192"/>
      <c r="CK151" s="192"/>
      <c r="CL151" s="192"/>
      <c r="CM151" s="192"/>
      <c r="CN151" s="192"/>
      <c r="CO151" s="192"/>
      <c r="CP151" s="192"/>
      <c r="CQ151" s="192"/>
    </row>
    <row r="152">
      <c r="A152" s="192"/>
      <c r="B152" s="192"/>
      <c r="C152" s="173">
        <v>21.0</v>
      </c>
      <c r="D152" s="174" t="s">
        <v>10</v>
      </c>
      <c r="E152" s="176" t="s">
        <v>258</v>
      </c>
      <c r="F152" s="175">
        <v>27.0</v>
      </c>
      <c r="G152" s="175">
        <v>12.0</v>
      </c>
      <c r="H152" s="175">
        <v>14.0</v>
      </c>
      <c r="I152" s="175">
        <v>13.0</v>
      </c>
      <c r="J152" s="175">
        <v>1.0</v>
      </c>
      <c r="K152" s="175">
        <v>2.0</v>
      </c>
      <c r="L152" s="175">
        <v>0.0</v>
      </c>
      <c r="M152" s="175">
        <v>0.0</v>
      </c>
      <c r="N152" s="175">
        <v>0.0</v>
      </c>
      <c r="O152" s="175">
        <v>1.0</v>
      </c>
      <c r="P152" s="175">
        <v>0.0</v>
      </c>
      <c r="Q152" s="175">
        <v>0.0</v>
      </c>
      <c r="R152" s="175">
        <v>1.0</v>
      </c>
      <c r="S152" s="175">
        <v>4.0</v>
      </c>
      <c r="T152" s="175">
        <v>0.154</v>
      </c>
      <c r="U152" s="175">
        <v>0.214</v>
      </c>
      <c r="V152" s="175">
        <v>0.154</v>
      </c>
      <c r="W152" s="175">
        <v>0.368</v>
      </c>
      <c r="X152" s="175">
        <v>0.0</v>
      </c>
      <c r="Y152" s="175">
        <v>2.0</v>
      </c>
      <c r="Z152" s="175">
        <v>0.0</v>
      </c>
      <c r="AA152" s="175">
        <v>0.0</v>
      </c>
      <c r="AB152" s="175">
        <v>0.0</v>
      </c>
      <c r="AC152" s="175">
        <v>0.0</v>
      </c>
      <c r="AD152" s="175">
        <v>0.0</v>
      </c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92"/>
      <c r="AR152" s="192"/>
      <c r="AS152" s="192"/>
      <c r="AT152" s="192"/>
      <c r="AU152" s="192"/>
      <c r="AV152" s="192"/>
      <c r="AW152" s="192"/>
      <c r="AX152" s="192"/>
      <c r="AY152" s="192"/>
      <c r="AZ152" s="192"/>
      <c r="BA152" s="192"/>
      <c r="BB152" s="192"/>
      <c r="BC152" s="192"/>
      <c r="BD152" s="192"/>
      <c r="BE152" s="192"/>
      <c r="BF152" s="192"/>
      <c r="BG152" s="192"/>
      <c r="BH152" s="192"/>
      <c r="BI152" s="192"/>
      <c r="BJ152" s="192"/>
      <c r="BK152" s="192"/>
      <c r="BL152" s="192"/>
      <c r="BM152" s="192"/>
      <c r="BN152" s="192"/>
      <c r="BO152" s="192"/>
      <c r="BP152" s="192"/>
      <c r="BQ152" s="192"/>
      <c r="BR152" s="192"/>
      <c r="BS152" s="192"/>
      <c r="BT152" s="192"/>
      <c r="BU152" s="192"/>
      <c r="BV152" s="192"/>
      <c r="BW152" s="192"/>
      <c r="BX152" s="192"/>
      <c r="BY152" s="192"/>
      <c r="BZ152" s="192"/>
      <c r="CA152" s="192"/>
      <c r="CB152" s="192"/>
      <c r="CC152" s="192"/>
      <c r="CD152" s="192"/>
      <c r="CE152" s="192"/>
      <c r="CF152" s="192"/>
      <c r="CG152" s="192"/>
      <c r="CH152" s="192"/>
      <c r="CI152" s="192"/>
      <c r="CJ152" s="192"/>
      <c r="CK152" s="192"/>
      <c r="CL152" s="192"/>
      <c r="CM152" s="192"/>
      <c r="CN152" s="192"/>
      <c r="CO152" s="192"/>
      <c r="CP152" s="192"/>
      <c r="CQ152" s="192"/>
    </row>
    <row r="153">
      <c r="A153" s="192"/>
      <c r="B153" s="192"/>
      <c r="C153" s="173">
        <v>22.0</v>
      </c>
      <c r="D153" s="174" t="s">
        <v>235</v>
      </c>
      <c r="E153" s="176" t="s">
        <v>259</v>
      </c>
      <c r="F153" s="175">
        <v>34.0</v>
      </c>
      <c r="G153" s="175">
        <v>4.0</v>
      </c>
      <c r="H153" s="175">
        <v>13.0</v>
      </c>
      <c r="I153" s="175">
        <v>11.0</v>
      </c>
      <c r="J153" s="175">
        <v>0.0</v>
      </c>
      <c r="K153" s="175">
        <v>0.0</v>
      </c>
      <c r="L153" s="175">
        <v>0.0</v>
      </c>
      <c r="M153" s="175">
        <v>0.0</v>
      </c>
      <c r="N153" s="175">
        <v>0.0</v>
      </c>
      <c r="O153" s="175">
        <v>0.0</v>
      </c>
      <c r="P153" s="175">
        <v>0.0</v>
      </c>
      <c r="Q153" s="175">
        <v>0.0</v>
      </c>
      <c r="R153" s="175">
        <v>2.0</v>
      </c>
      <c r="S153" s="175">
        <v>3.0</v>
      </c>
      <c r="T153" s="175">
        <v>0.0</v>
      </c>
      <c r="U153" s="175">
        <v>0.154</v>
      </c>
      <c r="V153" s="175">
        <v>0.0</v>
      </c>
      <c r="W153" s="175">
        <v>0.154</v>
      </c>
      <c r="X153" s="175">
        <v>-54.0</v>
      </c>
      <c r="Y153" s="175">
        <v>0.0</v>
      </c>
      <c r="Z153" s="175">
        <v>0.0</v>
      </c>
      <c r="AA153" s="175">
        <v>0.0</v>
      </c>
      <c r="AB153" s="175">
        <v>0.0</v>
      </c>
      <c r="AC153" s="175">
        <v>0.0</v>
      </c>
      <c r="AD153" s="175">
        <v>1.0</v>
      </c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92"/>
      <c r="AR153" s="192"/>
      <c r="AS153" s="192"/>
      <c r="AT153" s="192"/>
      <c r="AU153" s="192"/>
      <c r="AV153" s="192"/>
      <c r="AW153" s="192"/>
      <c r="AX153" s="192"/>
      <c r="AY153" s="192"/>
      <c r="AZ153" s="192"/>
      <c r="BA153" s="192"/>
      <c r="BB153" s="192"/>
      <c r="BC153" s="192"/>
      <c r="BD153" s="192"/>
      <c r="BE153" s="192"/>
      <c r="BF153" s="192"/>
      <c r="BG153" s="192"/>
      <c r="BH153" s="192"/>
      <c r="BI153" s="192"/>
      <c r="BJ153" s="192"/>
      <c r="BK153" s="192"/>
      <c r="BL153" s="192"/>
      <c r="BM153" s="192"/>
      <c r="BN153" s="192"/>
      <c r="BO153" s="192"/>
      <c r="BP153" s="192"/>
      <c r="BQ153" s="192"/>
      <c r="BR153" s="192"/>
      <c r="BS153" s="192"/>
      <c r="BT153" s="192"/>
      <c r="BU153" s="192"/>
      <c r="BV153" s="192"/>
      <c r="BW153" s="192"/>
      <c r="BX153" s="192"/>
      <c r="BY153" s="192"/>
      <c r="BZ153" s="192"/>
      <c r="CA153" s="192"/>
      <c r="CB153" s="192"/>
      <c r="CC153" s="192"/>
      <c r="CD153" s="192"/>
      <c r="CE153" s="192"/>
      <c r="CF153" s="192"/>
      <c r="CG153" s="192"/>
      <c r="CH153" s="192"/>
      <c r="CI153" s="192"/>
      <c r="CJ153" s="192"/>
      <c r="CK153" s="192"/>
      <c r="CL153" s="192"/>
      <c r="CM153" s="192"/>
      <c r="CN153" s="192"/>
      <c r="CO153" s="192"/>
      <c r="CP153" s="192"/>
      <c r="CQ153" s="192"/>
    </row>
    <row r="154">
      <c r="A154" s="192"/>
      <c r="B154" s="192"/>
      <c r="C154" s="173">
        <v>23.0</v>
      </c>
      <c r="D154" s="174" t="s">
        <v>251</v>
      </c>
      <c r="E154" s="176" t="s">
        <v>260</v>
      </c>
      <c r="F154" s="175">
        <v>25.0</v>
      </c>
      <c r="G154" s="175">
        <v>9.0</v>
      </c>
      <c r="H154" s="175">
        <v>6.0</v>
      </c>
      <c r="I154" s="175">
        <v>6.0</v>
      </c>
      <c r="J154" s="175">
        <v>1.0</v>
      </c>
      <c r="K154" s="175">
        <v>0.0</v>
      </c>
      <c r="L154" s="175">
        <v>0.0</v>
      </c>
      <c r="M154" s="175">
        <v>0.0</v>
      </c>
      <c r="N154" s="175">
        <v>0.0</v>
      </c>
      <c r="O154" s="175">
        <v>0.0</v>
      </c>
      <c r="P154" s="175">
        <v>0.0</v>
      </c>
      <c r="Q154" s="175">
        <v>0.0</v>
      </c>
      <c r="R154" s="175">
        <v>0.0</v>
      </c>
      <c r="S154" s="175">
        <v>1.0</v>
      </c>
      <c r="T154" s="175">
        <v>0.0</v>
      </c>
      <c r="U154" s="175">
        <v>0.0</v>
      </c>
      <c r="V154" s="175">
        <v>0.0</v>
      </c>
      <c r="W154" s="175">
        <v>0.0</v>
      </c>
      <c r="X154" s="175">
        <v>-100.0</v>
      </c>
      <c r="Y154" s="175">
        <v>0.0</v>
      </c>
      <c r="Z154" s="175">
        <v>1.0</v>
      </c>
      <c r="AA154" s="175">
        <v>0.0</v>
      </c>
      <c r="AB154" s="175">
        <v>0.0</v>
      </c>
      <c r="AC154" s="175">
        <v>0.0</v>
      </c>
      <c r="AD154" s="175">
        <v>0.0</v>
      </c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92"/>
      <c r="AR154" s="192"/>
      <c r="AS154" s="192"/>
      <c r="AT154" s="192"/>
      <c r="AU154" s="192"/>
      <c r="AV154" s="192"/>
      <c r="AW154" s="192"/>
      <c r="AX154" s="192"/>
      <c r="AY154" s="192"/>
      <c r="AZ154" s="192"/>
      <c r="BA154" s="192"/>
      <c r="BB154" s="192"/>
      <c r="BC154" s="192"/>
      <c r="BD154" s="192"/>
      <c r="BE154" s="192"/>
      <c r="BF154" s="192"/>
      <c r="BG154" s="192"/>
      <c r="BH154" s="192"/>
      <c r="BI154" s="192"/>
      <c r="BJ154" s="192"/>
      <c r="BK154" s="192"/>
      <c r="BL154" s="192"/>
      <c r="BM154" s="192"/>
      <c r="BN154" s="192"/>
      <c r="BO154" s="192"/>
      <c r="BP154" s="192"/>
      <c r="BQ154" s="192"/>
      <c r="BR154" s="192"/>
      <c r="BS154" s="192"/>
      <c r="BT154" s="192"/>
      <c r="BU154" s="192"/>
      <c r="BV154" s="192"/>
      <c r="BW154" s="192"/>
      <c r="BX154" s="192"/>
      <c r="BY154" s="192"/>
      <c r="BZ154" s="192"/>
      <c r="CA154" s="192"/>
      <c r="CB154" s="192"/>
      <c r="CC154" s="192"/>
      <c r="CD154" s="192"/>
      <c r="CE154" s="192"/>
      <c r="CF154" s="192"/>
      <c r="CG154" s="192"/>
      <c r="CH154" s="192"/>
      <c r="CI154" s="192"/>
      <c r="CJ154" s="192"/>
      <c r="CK154" s="192"/>
      <c r="CL154" s="192"/>
      <c r="CM154" s="192"/>
      <c r="CN154" s="192"/>
      <c r="CO154" s="192"/>
      <c r="CP154" s="192"/>
      <c r="CQ154" s="192"/>
    </row>
    <row r="155">
      <c r="A155" s="192"/>
      <c r="B155" s="192"/>
      <c r="C155" s="173">
        <v>24.0</v>
      </c>
      <c r="D155" s="174" t="s">
        <v>261</v>
      </c>
      <c r="E155" s="176" t="s">
        <v>262</v>
      </c>
      <c r="F155" s="175">
        <v>33.0</v>
      </c>
      <c r="G155" s="175">
        <v>32.0</v>
      </c>
      <c r="H155" s="175">
        <v>78.0</v>
      </c>
      <c r="I155" s="175">
        <v>70.0</v>
      </c>
      <c r="J155" s="175">
        <v>8.0</v>
      </c>
      <c r="K155" s="175">
        <v>17.0</v>
      </c>
      <c r="L155" s="175">
        <v>2.0</v>
      </c>
      <c r="M155" s="175">
        <v>0.0</v>
      </c>
      <c r="N155" s="175">
        <v>0.0</v>
      </c>
      <c r="O155" s="175">
        <v>6.0</v>
      </c>
      <c r="P155" s="175">
        <v>1.0</v>
      </c>
      <c r="Q155" s="175">
        <v>0.0</v>
      </c>
      <c r="R155" s="175">
        <v>1.0</v>
      </c>
      <c r="S155" s="175">
        <v>14.0</v>
      </c>
      <c r="T155" s="175">
        <v>0.243</v>
      </c>
      <c r="U155" s="175">
        <v>0.274</v>
      </c>
      <c r="V155" s="175">
        <v>0.271</v>
      </c>
      <c r="W155" s="175">
        <v>0.545</v>
      </c>
      <c r="X155" s="175">
        <v>45.0</v>
      </c>
      <c r="Y155" s="175">
        <v>19.0</v>
      </c>
      <c r="Z155" s="175">
        <v>1.0</v>
      </c>
      <c r="AA155" s="175">
        <v>2.0</v>
      </c>
      <c r="AB155" s="175">
        <v>5.0</v>
      </c>
      <c r="AC155" s="175">
        <v>0.0</v>
      </c>
      <c r="AD155" s="175">
        <v>0.0</v>
      </c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92"/>
      <c r="AR155" s="192"/>
      <c r="AS155" s="192"/>
      <c r="AT155" s="192"/>
      <c r="AU155" s="192"/>
      <c r="AV155" s="192"/>
      <c r="AW155" s="192"/>
      <c r="AX155" s="192"/>
      <c r="AY155" s="192"/>
      <c r="AZ155" s="192"/>
      <c r="BA155" s="192"/>
      <c r="BB155" s="192"/>
      <c r="BC155" s="192"/>
      <c r="BD155" s="192"/>
      <c r="BE155" s="192"/>
      <c r="BF155" s="192"/>
      <c r="BG155" s="192"/>
      <c r="BH155" s="192"/>
      <c r="BI155" s="192"/>
      <c r="BJ155" s="192"/>
      <c r="BK155" s="192"/>
      <c r="BL155" s="192"/>
      <c r="BM155" s="192"/>
      <c r="BN155" s="192"/>
      <c r="BO155" s="192"/>
      <c r="BP155" s="192"/>
      <c r="BQ155" s="192"/>
      <c r="BR155" s="192"/>
      <c r="BS155" s="192"/>
      <c r="BT155" s="192"/>
      <c r="BU155" s="192"/>
      <c r="BV155" s="192"/>
      <c r="BW155" s="192"/>
      <c r="BX155" s="192"/>
      <c r="BY155" s="192"/>
      <c r="BZ155" s="192"/>
      <c r="CA155" s="192"/>
      <c r="CB155" s="192"/>
      <c r="CC155" s="192"/>
      <c r="CD155" s="192"/>
      <c r="CE155" s="192"/>
      <c r="CF155" s="192"/>
      <c r="CG155" s="192"/>
      <c r="CH155" s="192"/>
      <c r="CI155" s="192"/>
      <c r="CJ155" s="192"/>
      <c r="CK155" s="192"/>
      <c r="CL155" s="192"/>
      <c r="CM155" s="192"/>
      <c r="CN155" s="192"/>
      <c r="CO155" s="192"/>
      <c r="CP155" s="192"/>
      <c r="CQ155" s="192"/>
    </row>
    <row r="156">
      <c r="A156" s="192"/>
      <c r="B156" s="192"/>
      <c r="C156" s="173">
        <v>25.0</v>
      </c>
      <c r="D156" s="174" t="s">
        <v>261</v>
      </c>
      <c r="E156" s="176" t="s">
        <v>263</v>
      </c>
      <c r="F156" s="175">
        <v>31.0</v>
      </c>
      <c r="G156" s="175">
        <v>29.0</v>
      </c>
      <c r="H156" s="175">
        <v>65.0</v>
      </c>
      <c r="I156" s="175">
        <v>58.0</v>
      </c>
      <c r="J156" s="175">
        <v>6.0</v>
      </c>
      <c r="K156" s="175">
        <v>11.0</v>
      </c>
      <c r="L156" s="175">
        <v>2.0</v>
      </c>
      <c r="M156" s="175">
        <v>1.0</v>
      </c>
      <c r="N156" s="175">
        <v>0.0</v>
      </c>
      <c r="O156" s="175">
        <v>8.0</v>
      </c>
      <c r="P156" s="175">
        <v>0.0</v>
      </c>
      <c r="Q156" s="175">
        <v>0.0</v>
      </c>
      <c r="R156" s="175">
        <v>1.0</v>
      </c>
      <c r="S156" s="175">
        <v>19.0</v>
      </c>
      <c r="T156" s="175">
        <v>0.19</v>
      </c>
      <c r="U156" s="175">
        <v>0.217</v>
      </c>
      <c r="V156" s="175">
        <v>0.259</v>
      </c>
      <c r="W156" s="175">
        <v>0.475</v>
      </c>
      <c r="X156" s="175">
        <v>25.0</v>
      </c>
      <c r="Y156" s="175">
        <v>15.0</v>
      </c>
      <c r="Z156" s="175">
        <v>1.0</v>
      </c>
      <c r="AA156" s="175">
        <v>1.0</v>
      </c>
      <c r="AB156" s="175">
        <v>5.0</v>
      </c>
      <c r="AC156" s="175">
        <v>0.0</v>
      </c>
      <c r="AD156" s="175">
        <v>0.0</v>
      </c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192"/>
      <c r="BN156" s="192"/>
      <c r="BO156" s="192"/>
      <c r="BP156" s="192"/>
      <c r="BQ156" s="192"/>
      <c r="BR156" s="192"/>
      <c r="BS156" s="192"/>
      <c r="BT156" s="192"/>
      <c r="BU156" s="192"/>
      <c r="BV156" s="192"/>
      <c r="BW156" s="192"/>
      <c r="BX156" s="192"/>
      <c r="BY156" s="192"/>
      <c r="BZ156" s="192"/>
      <c r="CA156" s="192"/>
      <c r="CB156" s="192"/>
      <c r="CC156" s="192"/>
      <c r="CD156" s="192"/>
      <c r="CE156" s="192"/>
      <c r="CF156" s="192"/>
      <c r="CG156" s="192"/>
      <c r="CH156" s="192"/>
      <c r="CI156" s="192"/>
      <c r="CJ156" s="192"/>
      <c r="CK156" s="192"/>
      <c r="CL156" s="192"/>
      <c r="CM156" s="192"/>
      <c r="CN156" s="192"/>
      <c r="CO156" s="192"/>
      <c r="CP156" s="192"/>
      <c r="CQ156" s="192"/>
    </row>
    <row r="157">
      <c r="A157" s="192"/>
      <c r="B157" s="192"/>
      <c r="C157" s="173">
        <v>26.0</v>
      </c>
      <c r="D157" s="174" t="s">
        <v>261</v>
      </c>
      <c r="E157" s="176" t="s">
        <v>264</v>
      </c>
      <c r="F157" s="175">
        <v>29.0</v>
      </c>
      <c r="G157" s="175">
        <v>22.0</v>
      </c>
      <c r="H157" s="175">
        <v>51.0</v>
      </c>
      <c r="I157" s="175">
        <v>41.0</v>
      </c>
      <c r="J157" s="175">
        <v>0.0</v>
      </c>
      <c r="K157" s="175">
        <v>5.0</v>
      </c>
      <c r="L157" s="175">
        <v>0.0</v>
      </c>
      <c r="M157" s="175">
        <v>0.0</v>
      </c>
      <c r="N157" s="175">
        <v>0.0</v>
      </c>
      <c r="O157" s="175">
        <v>1.0</v>
      </c>
      <c r="P157" s="175">
        <v>0.0</v>
      </c>
      <c r="Q157" s="175">
        <v>0.0</v>
      </c>
      <c r="R157" s="175">
        <v>2.0</v>
      </c>
      <c r="S157" s="175">
        <v>12.0</v>
      </c>
      <c r="T157" s="175">
        <v>0.122</v>
      </c>
      <c r="U157" s="175">
        <v>0.163</v>
      </c>
      <c r="V157" s="175">
        <v>0.122</v>
      </c>
      <c r="W157" s="175">
        <v>0.285</v>
      </c>
      <c r="X157" s="175">
        <v>-23.0</v>
      </c>
      <c r="Y157" s="175">
        <v>5.0</v>
      </c>
      <c r="Z157" s="175">
        <v>3.0</v>
      </c>
      <c r="AA157" s="175">
        <v>0.0</v>
      </c>
      <c r="AB157" s="175">
        <v>8.0</v>
      </c>
      <c r="AC157" s="175">
        <v>0.0</v>
      </c>
      <c r="AD157" s="175">
        <v>0.0</v>
      </c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192"/>
      <c r="BN157" s="192"/>
      <c r="BO157" s="192"/>
      <c r="BP157" s="192"/>
      <c r="BQ157" s="192"/>
      <c r="BR157" s="192"/>
      <c r="BS157" s="192"/>
      <c r="BT157" s="192"/>
      <c r="BU157" s="192"/>
      <c r="BV157" s="192"/>
      <c r="BW157" s="192"/>
      <c r="BX157" s="192"/>
      <c r="BY157" s="192"/>
      <c r="BZ157" s="192"/>
      <c r="CA157" s="192"/>
      <c r="CB157" s="192"/>
      <c r="CC157" s="192"/>
      <c r="CD157" s="192"/>
      <c r="CE157" s="192"/>
      <c r="CF157" s="192"/>
      <c r="CG157" s="192"/>
      <c r="CH157" s="192"/>
      <c r="CI157" s="192"/>
      <c r="CJ157" s="192"/>
      <c r="CK157" s="192"/>
      <c r="CL157" s="192"/>
      <c r="CM157" s="192"/>
      <c r="CN157" s="192"/>
      <c r="CO157" s="192"/>
      <c r="CP157" s="192"/>
      <c r="CQ157" s="192"/>
    </row>
    <row r="158">
      <c r="A158" s="192"/>
      <c r="B158" s="192"/>
      <c r="C158" s="173">
        <v>27.0</v>
      </c>
      <c r="D158" s="174" t="s">
        <v>261</v>
      </c>
      <c r="E158" s="176" t="s">
        <v>265</v>
      </c>
      <c r="F158" s="175">
        <v>32.0</v>
      </c>
      <c r="G158" s="175">
        <v>24.0</v>
      </c>
      <c r="H158" s="175">
        <v>47.0</v>
      </c>
      <c r="I158" s="175">
        <v>44.0</v>
      </c>
      <c r="J158" s="175">
        <v>1.0</v>
      </c>
      <c r="K158" s="175">
        <v>3.0</v>
      </c>
      <c r="L158" s="175">
        <v>1.0</v>
      </c>
      <c r="M158" s="175">
        <v>0.0</v>
      </c>
      <c r="N158" s="175">
        <v>0.0</v>
      </c>
      <c r="O158" s="175">
        <v>0.0</v>
      </c>
      <c r="P158" s="175">
        <v>0.0</v>
      </c>
      <c r="Q158" s="175">
        <v>0.0</v>
      </c>
      <c r="R158" s="175">
        <v>0.0</v>
      </c>
      <c r="S158" s="175">
        <v>27.0</v>
      </c>
      <c r="T158" s="175">
        <v>0.068</v>
      </c>
      <c r="U158" s="175">
        <v>0.068</v>
      </c>
      <c r="V158" s="175">
        <v>0.091</v>
      </c>
      <c r="W158" s="175">
        <v>0.159</v>
      </c>
      <c r="X158" s="175">
        <v>-58.0</v>
      </c>
      <c r="Y158" s="175">
        <v>4.0</v>
      </c>
      <c r="Z158" s="175">
        <v>0.0</v>
      </c>
      <c r="AA158" s="175">
        <v>0.0</v>
      </c>
      <c r="AB158" s="175">
        <v>3.0</v>
      </c>
      <c r="AC158" s="175">
        <v>0.0</v>
      </c>
      <c r="AD158" s="175">
        <v>0.0</v>
      </c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92"/>
      <c r="AR158" s="192"/>
      <c r="AS158" s="192"/>
      <c r="AT158" s="192"/>
      <c r="AU158" s="192"/>
      <c r="AV158" s="192"/>
      <c r="AW158" s="192"/>
      <c r="AX158" s="192"/>
      <c r="AY158" s="192"/>
      <c r="AZ158" s="192"/>
      <c r="BA158" s="192"/>
      <c r="BB158" s="192"/>
      <c r="BC158" s="192"/>
      <c r="BD158" s="192"/>
      <c r="BE158" s="192"/>
      <c r="BF158" s="192"/>
      <c r="BG158" s="192"/>
      <c r="BH158" s="192"/>
      <c r="BI158" s="192"/>
      <c r="BJ158" s="192"/>
      <c r="BK158" s="192"/>
      <c r="BL158" s="192"/>
      <c r="BM158" s="192"/>
      <c r="BN158" s="192"/>
      <c r="BO158" s="192"/>
      <c r="BP158" s="192"/>
      <c r="BQ158" s="192"/>
      <c r="BR158" s="192"/>
      <c r="BS158" s="192"/>
      <c r="BT158" s="192"/>
      <c r="BU158" s="192"/>
      <c r="BV158" s="192"/>
      <c r="BW158" s="192"/>
      <c r="BX158" s="192"/>
      <c r="BY158" s="192"/>
      <c r="BZ158" s="192"/>
      <c r="CA158" s="192"/>
      <c r="CB158" s="192"/>
      <c r="CC158" s="192"/>
      <c r="CD158" s="192"/>
      <c r="CE158" s="192"/>
      <c r="CF158" s="192"/>
      <c r="CG158" s="192"/>
      <c r="CH158" s="192"/>
      <c r="CI158" s="192"/>
      <c r="CJ158" s="192"/>
      <c r="CK158" s="192"/>
      <c r="CL158" s="192"/>
      <c r="CM158" s="192"/>
      <c r="CN158" s="192"/>
      <c r="CO158" s="192"/>
      <c r="CP158" s="192"/>
      <c r="CQ158" s="192"/>
    </row>
    <row r="159">
      <c r="A159" s="192"/>
      <c r="B159" s="192"/>
      <c r="C159" s="173">
        <v>28.0</v>
      </c>
      <c r="D159" s="174" t="s">
        <v>261</v>
      </c>
      <c r="E159" s="176" t="s">
        <v>266</v>
      </c>
      <c r="F159" s="175">
        <v>31.0</v>
      </c>
      <c r="G159" s="175">
        <v>18.0</v>
      </c>
      <c r="H159" s="175">
        <v>35.0</v>
      </c>
      <c r="I159" s="175">
        <v>32.0</v>
      </c>
      <c r="J159" s="175">
        <v>0.0</v>
      </c>
      <c r="K159" s="175">
        <v>2.0</v>
      </c>
      <c r="L159" s="175">
        <v>1.0</v>
      </c>
      <c r="M159" s="175">
        <v>0.0</v>
      </c>
      <c r="N159" s="175">
        <v>0.0</v>
      </c>
      <c r="O159" s="175">
        <v>1.0</v>
      </c>
      <c r="P159" s="175">
        <v>0.0</v>
      </c>
      <c r="Q159" s="175">
        <v>0.0</v>
      </c>
      <c r="R159" s="175">
        <v>0.0</v>
      </c>
      <c r="S159" s="175">
        <v>13.0</v>
      </c>
      <c r="T159" s="175">
        <v>0.063</v>
      </c>
      <c r="U159" s="175">
        <v>0.063</v>
      </c>
      <c r="V159" s="175">
        <v>0.094</v>
      </c>
      <c r="W159" s="175">
        <v>0.156</v>
      </c>
      <c r="X159" s="175">
        <v>-59.0</v>
      </c>
      <c r="Y159" s="175">
        <v>3.0</v>
      </c>
      <c r="Z159" s="175">
        <v>0.0</v>
      </c>
      <c r="AA159" s="175">
        <v>0.0</v>
      </c>
      <c r="AB159" s="175">
        <v>3.0</v>
      </c>
      <c r="AC159" s="175">
        <v>0.0</v>
      </c>
      <c r="AD159" s="175">
        <v>0.0</v>
      </c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92"/>
      <c r="AR159" s="192"/>
      <c r="AS159" s="192"/>
      <c r="AT159" s="192"/>
      <c r="AU159" s="192"/>
      <c r="AV159" s="192"/>
      <c r="AW159" s="192"/>
      <c r="AX159" s="192"/>
      <c r="AY159" s="192"/>
      <c r="AZ159" s="192"/>
      <c r="BA159" s="192"/>
      <c r="BB159" s="192"/>
      <c r="BC159" s="192"/>
      <c r="BD159" s="192"/>
      <c r="BE159" s="192"/>
      <c r="BF159" s="192"/>
      <c r="BG159" s="192"/>
      <c r="BH159" s="192"/>
      <c r="BI159" s="192"/>
      <c r="BJ159" s="192"/>
      <c r="BK159" s="192"/>
      <c r="BL159" s="192"/>
      <c r="BM159" s="192"/>
      <c r="BN159" s="192"/>
      <c r="BO159" s="192"/>
      <c r="BP159" s="192"/>
      <c r="BQ159" s="192"/>
      <c r="BR159" s="192"/>
      <c r="BS159" s="192"/>
      <c r="BT159" s="192"/>
      <c r="BU159" s="192"/>
      <c r="BV159" s="192"/>
      <c r="BW159" s="192"/>
      <c r="BX159" s="192"/>
      <c r="BY159" s="192"/>
      <c r="BZ159" s="192"/>
      <c r="CA159" s="192"/>
      <c r="CB159" s="192"/>
      <c r="CC159" s="192"/>
      <c r="CD159" s="192"/>
      <c r="CE159" s="192"/>
      <c r="CF159" s="192"/>
      <c r="CG159" s="192"/>
      <c r="CH159" s="192"/>
      <c r="CI159" s="192"/>
      <c r="CJ159" s="192"/>
      <c r="CK159" s="192"/>
      <c r="CL159" s="192"/>
      <c r="CM159" s="192"/>
      <c r="CN159" s="192"/>
      <c r="CO159" s="192"/>
      <c r="CP159" s="192"/>
      <c r="CQ159" s="192"/>
    </row>
    <row r="160">
      <c r="A160" s="192"/>
      <c r="B160" s="192"/>
      <c r="C160" s="173">
        <v>29.0</v>
      </c>
      <c r="D160" s="174" t="s">
        <v>261</v>
      </c>
      <c r="E160" s="176" t="s">
        <v>267</v>
      </c>
      <c r="F160" s="175">
        <v>24.0</v>
      </c>
      <c r="G160" s="175">
        <v>14.0</v>
      </c>
      <c r="H160" s="175">
        <v>18.0</v>
      </c>
      <c r="I160" s="175">
        <v>16.0</v>
      </c>
      <c r="J160" s="175">
        <v>2.0</v>
      </c>
      <c r="K160" s="175">
        <v>3.0</v>
      </c>
      <c r="L160" s="175">
        <v>1.0</v>
      </c>
      <c r="M160" s="175">
        <v>0.0</v>
      </c>
      <c r="N160" s="175">
        <v>0.0</v>
      </c>
      <c r="O160" s="175">
        <v>1.0</v>
      </c>
      <c r="P160" s="175">
        <v>0.0</v>
      </c>
      <c r="Q160" s="175">
        <v>0.0</v>
      </c>
      <c r="R160" s="175">
        <v>0.0</v>
      </c>
      <c r="S160" s="175">
        <v>8.0</v>
      </c>
      <c r="T160" s="175">
        <v>0.188</v>
      </c>
      <c r="U160" s="175">
        <v>0.188</v>
      </c>
      <c r="V160" s="175">
        <v>0.25</v>
      </c>
      <c r="W160" s="175">
        <v>0.438</v>
      </c>
      <c r="X160" s="175">
        <v>14.0</v>
      </c>
      <c r="Y160" s="175">
        <v>4.0</v>
      </c>
      <c r="Z160" s="175">
        <v>0.0</v>
      </c>
      <c r="AA160" s="175">
        <v>0.0</v>
      </c>
      <c r="AB160" s="175">
        <v>2.0</v>
      </c>
      <c r="AC160" s="175">
        <v>0.0</v>
      </c>
      <c r="AD160" s="175">
        <v>0.0</v>
      </c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92"/>
      <c r="AR160" s="192"/>
      <c r="AS160" s="192"/>
      <c r="AT160" s="192"/>
      <c r="AU160" s="192"/>
      <c r="AV160" s="192"/>
      <c r="AW160" s="192"/>
      <c r="AX160" s="192"/>
      <c r="AY160" s="192"/>
      <c r="AZ160" s="192"/>
      <c r="BA160" s="192"/>
      <c r="BB160" s="192"/>
      <c r="BC160" s="192"/>
      <c r="BD160" s="192"/>
      <c r="BE160" s="192"/>
      <c r="BF160" s="192"/>
      <c r="BG160" s="192"/>
      <c r="BH160" s="192"/>
      <c r="BI160" s="192"/>
      <c r="BJ160" s="192"/>
      <c r="BK160" s="192"/>
      <c r="BL160" s="192"/>
      <c r="BM160" s="192"/>
      <c r="BN160" s="192"/>
      <c r="BO160" s="192"/>
      <c r="BP160" s="192"/>
      <c r="BQ160" s="192"/>
      <c r="BR160" s="192"/>
      <c r="BS160" s="192"/>
      <c r="BT160" s="192"/>
      <c r="BU160" s="192"/>
      <c r="BV160" s="192"/>
      <c r="BW160" s="192"/>
      <c r="BX160" s="192"/>
      <c r="BY160" s="192"/>
      <c r="BZ160" s="192"/>
      <c r="CA160" s="192"/>
      <c r="CB160" s="192"/>
      <c r="CC160" s="192"/>
      <c r="CD160" s="192"/>
      <c r="CE160" s="192"/>
      <c r="CF160" s="192"/>
      <c r="CG160" s="192"/>
      <c r="CH160" s="192"/>
      <c r="CI160" s="192"/>
      <c r="CJ160" s="192"/>
      <c r="CK160" s="192"/>
      <c r="CL160" s="192"/>
      <c r="CM160" s="192"/>
      <c r="CN160" s="192"/>
      <c r="CO160" s="192"/>
      <c r="CP160" s="192"/>
      <c r="CQ160" s="192"/>
    </row>
    <row r="161">
      <c r="A161" s="192"/>
      <c r="B161" s="192"/>
      <c r="C161" s="173">
        <v>30.0</v>
      </c>
      <c r="D161" s="174" t="s">
        <v>261</v>
      </c>
      <c r="E161" s="176" t="s">
        <v>268</v>
      </c>
      <c r="F161" s="175">
        <v>25.0</v>
      </c>
      <c r="G161" s="175">
        <v>10.0</v>
      </c>
      <c r="H161" s="175">
        <v>17.0</v>
      </c>
      <c r="I161" s="175">
        <v>16.0</v>
      </c>
      <c r="J161" s="175">
        <v>1.0</v>
      </c>
      <c r="K161" s="175">
        <v>1.0</v>
      </c>
      <c r="L161" s="175">
        <v>0.0</v>
      </c>
      <c r="M161" s="175">
        <v>0.0</v>
      </c>
      <c r="N161" s="175">
        <v>0.0</v>
      </c>
      <c r="O161" s="175">
        <v>0.0</v>
      </c>
      <c r="P161" s="175">
        <v>0.0</v>
      </c>
      <c r="Q161" s="175">
        <v>0.0</v>
      </c>
      <c r="R161" s="175">
        <v>1.0</v>
      </c>
      <c r="S161" s="175">
        <v>5.0</v>
      </c>
      <c r="T161" s="175">
        <v>0.063</v>
      </c>
      <c r="U161" s="175">
        <v>0.118</v>
      </c>
      <c r="V161" s="175">
        <v>0.063</v>
      </c>
      <c r="W161" s="175">
        <v>0.18</v>
      </c>
      <c r="X161" s="175">
        <v>-50.0</v>
      </c>
      <c r="Y161" s="175">
        <v>1.0</v>
      </c>
      <c r="Z161" s="175">
        <v>1.0</v>
      </c>
      <c r="AA161" s="175">
        <v>0.0</v>
      </c>
      <c r="AB161" s="175">
        <v>0.0</v>
      </c>
      <c r="AC161" s="175">
        <v>0.0</v>
      </c>
      <c r="AD161" s="175">
        <v>0.0</v>
      </c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92"/>
      <c r="AR161" s="192"/>
      <c r="AS161" s="192"/>
      <c r="AT161" s="192"/>
      <c r="AU161" s="192"/>
      <c r="AV161" s="192"/>
      <c r="AW161" s="192"/>
      <c r="AX161" s="192"/>
      <c r="AY161" s="192"/>
      <c r="AZ161" s="192"/>
      <c r="BA161" s="192"/>
      <c r="BB161" s="192"/>
      <c r="BC161" s="192"/>
      <c r="BD161" s="192"/>
      <c r="BE161" s="192"/>
      <c r="BF161" s="192"/>
      <c r="BG161" s="192"/>
      <c r="BH161" s="192"/>
      <c r="BI161" s="192"/>
      <c r="BJ161" s="192"/>
      <c r="BK161" s="192"/>
      <c r="BL161" s="192"/>
      <c r="BM161" s="192"/>
      <c r="BN161" s="192"/>
      <c r="BO161" s="192"/>
      <c r="BP161" s="192"/>
      <c r="BQ161" s="192"/>
      <c r="BR161" s="192"/>
      <c r="BS161" s="192"/>
      <c r="BT161" s="192"/>
      <c r="BU161" s="192"/>
      <c r="BV161" s="192"/>
      <c r="BW161" s="192"/>
      <c r="BX161" s="192"/>
      <c r="BY161" s="192"/>
      <c r="BZ161" s="192"/>
      <c r="CA161" s="192"/>
      <c r="CB161" s="192"/>
      <c r="CC161" s="192"/>
      <c r="CD161" s="192"/>
      <c r="CE161" s="192"/>
      <c r="CF161" s="192"/>
      <c r="CG161" s="192"/>
      <c r="CH161" s="192"/>
      <c r="CI161" s="192"/>
      <c r="CJ161" s="192"/>
      <c r="CK161" s="192"/>
      <c r="CL161" s="192"/>
      <c r="CM161" s="192"/>
      <c r="CN161" s="192"/>
      <c r="CO161" s="192"/>
      <c r="CP161" s="192"/>
      <c r="CQ161" s="192"/>
    </row>
    <row r="162">
      <c r="A162" s="192"/>
      <c r="B162" s="192"/>
      <c r="C162" s="173">
        <v>31.0</v>
      </c>
      <c r="D162" s="174" t="s">
        <v>261</v>
      </c>
      <c r="E162" s="176" t="s">
        <v>269</v>
      </c>
      <c r="F162" s="175">
        <v>31.0</v>
      </c>
      <c r="G162" s="175">
        <v>5.0</v>
      </c>
      <c r="H162" s="175">
        <v>9.0</v>
      </c>
      <c r="I162" s="175">
        <v>7.0</v>
      </c>
      <c r="J162" s="175">
        <v>0.0</v>
      </c>
      <c r="K162" s="175">
        <v>0.0</v>
      </c>
      <c r="L162" s="175">
        <v>0.0</v>
      </c>
      <c r="M162" s="175">
        <v>0.0</v>
      </c>
      <c r="N162" s="175">
        <v>0.0</v>
      </c>
      <c r="O162" s="175">
        <v>0.0</v>
      </c>
      <c r="P162" s="175">
        <v>0.0</v>
      </c>
      <c r="Q162" s="175">
        <v>0.0</v>
      </c>
      <c r="R162" s="175">
        <v>1.0</v>
      </c>
      <c r="S162" s="175">
        <v>3.0</v>
      </c>
      <c r="T162" s="175">
        <v>0.0</v>
      </c>
      <c r="U162" s="175">
        <v>0.125</v>
      </c>
      <c r="V162" s="175">
        <v>0.0</v>
      </c>
      <c r="W162" s="175">
        <v>0.125</v>
      </c>
      <c r="X162" s="175">
        <v>-63.0</v>
      </c>
      <c r="Y162" s="175">
        <v>0.0</v>
      </c>
      <c r="Z162" s="175">
        <v>0.0</v>
      </c>
      <c r="AA162" s="175">
        <v>0.0</v>
      </c>
      <c r="AB162" s="175">
        <v>1.0</v>
      </c>
      <c r="AC162" s="175">
        <v>0.0</v>
      </c>
      <c r="AD162" s="175">
        <v>0.0</v>
      </c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92"/>
      <c r="AR162" s="192"/>
      <c r="AS162" s="192"/>
      <c r="AT162" s="192"/>
      <c r="AU162" s="192"/>
      <c r="AV162" s="192"/>
      <c r="AW162" s="192"/>
      <c r="AX162" s="192"/>
      <c r="AY162" s="192"/>
      <c r="AZ162" s="192"/>
      <c r="BA162" s="192"/>
      <c r="BB162" s="192"/>
      <c r="BC162" s="192"/>
      <c r="BD162" s="192"/>
      <c r="BE162" s="192"/>
      <c r="BF162" s="192"/>
      <c r="BG162" s="192"/>
      <c r="BH162" s="192"/>
      <c r="BI162" s="192"/>
      <c r="BJ162" s="192"/>
      <c r="BK162" s="192"/>
      <c r="BL162" s="192"/>
      <c r="BM162" s="192"/>
      <c r="BN162" s="192"/>
      <c r="BO162" s="192"/>
      <c r="BP162" s="192"/>
      <c r="BQ162" s="192"/>
      <c r="BR162" s="192"/>
      <c r="BS162" s="192"/>
      <c r="BT162" s="192"/>
      <c r="BU162" s="192"/>
      <c r="BV162" s="192"/>
      <c r="BW162" s="192"/>
      <c r="BX162" s="192"/>
      <c r="BY162" s="192"/>
      <c r="BZ162" s="192"/>
      <c r="CA162" s="192"/>
      <c r="CB162" s="192"/>
      <c r="CC162" s="192"/>
      <c r="CD162" s="192"/>
      <c r="CE162" s="192"/>
      <c r="CF162" s="192"/>
      <c r="CG162" s="192"/>
      <c r="CH162" s="192"/>
      <c r="CI162" s="192"/>
      <c r="CJ162" s="192"/>
      <c r="CK162" s="192"/>
      <c r="CL162" s="192"/>
      <c r="CM162" s="192"/>
      <c r="CN162" s="192"/>
      <c r="CO162" s="192"/>
      <c r="CP162" s="192"/>
      <c r="CQ162" s="192"/>
    </row>
    <row r="163">
      <c r="A163" s="192"/>
      <c r="B163" s="192"/>
      <c r="C163" s="173">
        <v>32.0</v>
      </c>
      <c r="D163" s="174" t="s">
        <v>261</v>
      </c>
      <c r="E163" s="176" t="s">
        <v>270</v>
      </c>
      <c r="F163" s="175">
        <v>25.0</v>
      </c>
      <c r="G163" s="175">
        <v>3.0</v>
      </c>
      <c r="H163" s="175">
        <v>5.0</v>
      </c>
      <c r="I163" s="175">
        <v>5.0</v>
      </c>
      <c r="J163" s="175">
        <v>0.0</v>
      </c>
      <c r="K163" s="175">
        <v>0.0</v>
      </c>
      <c r="L163" s="175">
        <v>0.0</v>
      </c>
      <c r="M163" s="175">
        <v>0.0</v>
      </c>
      <c r="N163" s="175">
        <v>0.0</v>
      </c>
      <c r="O163" s="175">
        <v>0.0</v>
      </c>
      <c r="P163" s="175">
        <v>0.0</v>
      </c>
      <c r="Q163" s="175">
        <v>0.0</v>
      </c>
      <c r="R163" s="175">
        <v>0.0</v>
      </c>
      <c r="S163" s="175">
        <v>3.0</v>
      </c>
      <c r="T163" s="175">
        <v>0.0</v>
      </c>
      <c r="U163" s="175">
        <v>0.0</v>
      </c>
      <c r="V163" s="175">
        <v>0.0</v>
      </c>
      <c r="W163" s="175">
        <v>0.0</v>
      </c>
      <c r="X163" s="175">
        <v>-100.0</v>
      </c>
      <c r="Y163" s="175">
        <v>0.0</v>
      </c>
      <c r="Z163" s="175">
        <v>1.0</v>
      </c>
      <c r="AA163" s="175">
        <v>0.0</v>
      </c>
      <c r="AB163" s="175">
        <v>0.0</v>
      </c>
      <c r="AC163" s="175">
        <v>0.0</v>
      </c>
      <c r="AD163" s="175">
        <v>0.0</v>
      </c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92"/>
      <c r="AR163" s="192"/>
      <c r="AS163" s="192"/>
      <c r="AT163" s="192"/>
      <c r="AU163" s="192"/>
      <c r="AV163" s="192"/>
      <c r="AW163" s="192"/>
      <c r="AX163" s="192"/>
      <c r="AY163" s="192"/>
      <c r="AZ163" s="192"/>
      <c r="BA163" s="192"/>
      <c r="BB163" s="192"/>
      <c r="BC163" s="192"/>
      <c r="BD163" s="192"/>
      <c r="BE163" s="192"/>
      <c r="BF163" s="192"/>
      <c r="BG163" s="192"/>
      <c r="BH163" s="192"/>
      <c r="BI163" s="192"/>
      <c r="BJ163" s="192"/>
      <c r="BK163" s="192"/>
      <c r="BL163" s="192"/>
      <c r="BM163" s="192"/>
      <c r="BN163" s="192"/>
      <c r="BO163" s="192"/>
      <c r="BP163" s="192"/>
      <c r="BQ163" s="192"/>
      <c r="BR163" s="192"/>
      <c r="BS163" s="192"/>
      <c r="BT163" s="192"/>
      <c r="BU163" s="192"/>
      <c r="BV163" s="192"/>
      <c r="BW163" s="192"/>
      <c r="BX163" s="192"/>
      <c r="BY163" s="192"/>
      <c r="BZ163" s="192"/>
      <c r="CA163" s="192"/>
      <c r="CB163" s="192"/>
      <c r="CC163" s="192"/>
      <c r="CD163" s="192"/>
      <c r="CE163" s="192"/>
      <c r="CF163" s="192"/>
      <c r="CG163" s="192"/>
      <c r="CH163" s="192"/>
      <c r="CI163" s="192"/>
      <c r="CJ163" s="192"/>
      <c r="CK163" s="192"/>
      <c r="CL163" s="192"/>
      <c r="CM163" s="192"/>
      <c r="CN163" s="192"/>
      <c r="CO163" s="192"/>
      <c r="CP163" s="192"/>
      <c r="CQ163" s="192"/>
    </row>
    <row r="164">
      <c r="A164" s="192"/>
      <c r="B164" s="192"/>
      <c r="C164" s="173">
        <v>33.0</v>
      </c>
      <c r="D164" s="174" t="s">
        <v>261</v>
      </c>
      <c r="E164" s="176" t="s">
        <v>271</v>
      </c>
      <c r="F164" s="175">
        <v>26.0</v>
      </c>
      <c r="G164" s="175">
        <v>4.0</v>
      </c>
      <c r="H164" s="175">
        <v>4.0</v>
      </c>
      <c r="I164" s="175">
        <v>3.0</v>
      </c>
      <c r="J164" s="175">
        <v>1.0</v>
      </c>
      <c r="K164" s="175">
        <v>1.0</v>
      </c>
      <c r="L164" s="175">
        <v>0.0</v>
      </c>
      <c r="M164" s="175">
        <v>0.0</v>
      </c>
      <c r="N164" s="175">
        <v>1.0</v>
      </c>
      <c r="O164" s="175">
        <v>1.0</v>
      </c>
      <c r="P164" s="175">
        <v>0.0</v>
      </c>
      <c r="Q164" s="175">
        <v>0.0</v>
      </c>
      <c r="R164" s="175">
        <v>0.0</v>
      </c>
      <c r="S164" s="175">
        <v>1.0</v>
      </c>
      <c r="T164" s="175">
        <v>0.333</v>
      </c>
      <c r="U164" s="175">
        <v>0.333</v>
      </c>
      <c r="V164" s="175">
        <v>1.333</v>
      </c>
      <c r="W164" s="175">
        <v>1.667</v>
      </c>
      <c r="X164" s="175">
        <v>311.0</v>
      </c>
      <c r="Y164" s="175">
        <v>4.0</v>
      </c>
      <c r="Z164" s="175">
        <v>0.0</v>
      </c>
      <c r="AA164" s="175">
        <v>0.0</v>
      </c>
      <c r="AB164" s="175">
        <v>1.0</v>
      </c>
      <c r="AC164" s="175">
        <v>0.0</v>
      </c>
      <c r="AD164" s="175">
        <v>0.0</v>
      </c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92"/>
      <c r="AR164" s="192"/>
      <c r="AS164" s="192"/>
      <c r="AT164" s="192"/>
      <c r="AU164" s="192"/>
      <c r="AV164" s="192"/>
      <c r="AW164" s="192"/>
      <c r="AX164" s="192"/>
      <c r="AY164" s="192"/>
      <c r="AZ164" s="192"/>
      <c r="BA164" s="192"/>
      <c r="BB164" s="192"/>
      <c r="BC164" s="192"/>
      <c r="BD164" s="192"/>
      <c r="BE164" s="192"/>
      <c r="BF164" s="192"/>
      <c r="BG164" s="192"/>
      <c r="BH164" s="192"/>
      <c r="BI164" s="192"/>
      <c r="BJ164" s="192"/>
      <c r="BK164" s="192"/>
      <c r="BL164" s="192"/>
      <c r="BM164" s="192"/>
      <c r="BN164" s="192"/>
      <c r="BO164" s="192"/>
      <c r="BP164" s="192"/>
      <c r="BQ164" s="192"/>
      <c r="BR164" s="192"/>
      <c r="BS164" s="192"/>
      <c r="BT164" s="192"/>
      <c r="BU164" s="192"/>
      <c r="BV164" s="192"/>
      <c r="BW164" s="192"/>
      <c r="BX164" s="192"/>
      <c r="BY164" s="192"/>
      <c r="BZ164" s="192"/>
      <c r="CA164" s="192"/>
      <c r="CB164" s="192"/>
      <c r="CC164" s="192"/>
      <c r="CD164" s="192"/>
      <c r="CE164" s="192"/>
      <c r="CF164" s="192"/>
      <c r="CG164" s="192"/>
      <c r="CH164" s="192"/>
      <c r="CI164" s="192"/>
      <c r="CJ164" s="192"/>
      <c r="CK164" s="192"/>
      <c r="CL164" s="192"/>
      <c r="CM164" s="192"/>
      <c r="CN164" s="192"/>
      <c r="CO164" s="192"/>
      <c r="CP164" s="192"/>
      <c r="CQ164" s="192"/>
    </row>
    <row r="165">
      <c r="A165" s="192"/>
      <c r="B165" s="192"/>
      <c r="C165" s="173">
        <v>34.0</v>
      </c>
      <c r="D165" s="174" t="s">
        <v>261</v>
      </c>
      <c r="E165" s="176" t="s">
        <v>272</v>
      </c>
      <c r="F165" s="175">
        <v>26.0</v>
      </c>
      <c r="G165" s="175">
        <v>38.0</v>
      </c>
      <c r="H165" s="175">
        <v>3.0</v>
      </c>
      <c r="I165" s="175">
        <v>3.0</v>
      </c>
      <c r="J165" s="175">
        <v>0.0</v>
      </c>
      <c r="K165" s="175">
        <v>0.0</v>
      </c>
      <c r="L165" s="175">
        <v>0.0</v>
      </c>
      <c r="M165" s="175">
        <v>0.0</v>
      </c>
      <c r="N165" s="175">
        <v>0.0</v>
      </c>
      <c r="O165" s="175">
        <v>0.0</v>
      </c>
      <c r="P165" s="175">
        <v>0.0</v>
      </c>
      <c r="Q165" s="175">
        <v>0.0</v>
      </c>
      <c r="R165" s="175">
        <v>0.0</v>
      </c>
      <c r="S165" s="175">
        <v>1.0</v>
      </c>
      <c r="T165" s="175">
        <v>0.0</v>
      </c>
      <c r="U165" s="175">
        <v>0.0</v>
      </c>
      <c r="V165" s="175">
        <v>0.0</v>
      </c>
      <c r="W165" s="175">
        <v>0.0</v>
      </c>
      <c r="X165" s="175">
        <v>-100.0</v>
      </c>
      <c r="Y165" s="175">
        <v>0.0</v>
      </c>
      <c r="Z165" s="175">
        <v>0.0</v>
      </c>
      <c r="AA165" s="175">
        <v>0.0</v>
      </c>
      <c r="AB165" s="175">
        <v>0.0</v>
      </c>
      <c r="AC165" s="175">
        <v>0.0</v>
      </c>
      <c r="AD165" s="175">
        <v>0.0</v>
      </c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92"/>
      <c r="AR165" s="192"/>
      <c r="AS165" s="192"/>
      <c r="AT165" s="192"/>
      <c r="AU165" s="192"/>
      <c r="AV165" s="192"/>
      <c r="AW165" s="192"/>
      <c r="AX165" s="192"/>
      <c r="AY165" s="192"/>
      <c r="AZ165" s="192"/>
      <c r="BA165" s="192"/>
      <c r="BB165" s="192"/>
      <c r="BC165" s="192"/>
      <c r="BD165" s="192"/>
      <c r="BE165" s="192"/>
      <c r="BF165" s="192"/>
      <c r="BG165" s="192"/>
      <c r="BH165" s="192"/>
      <c r="BI165" s="192"/>
      <c r="BJ165" s="192"/>
      <c r="BK165" s="192"/>
      <c r="BL165" s="192"/>
      <c r="BM165" s="192"/>
      <c r="BN165" s="192"/>
      <c r="BO165" s="192"/>
      <c r="BP165" s="192"/>
      <c r="BQ165" s="192"/>
      <c r="BR165" s="192"/>
      <c r="BS165" s="192"/>
      <c r="BT165" s="192"/>
      <c r="BU165" s="192"/>
      <c r="BV165" s="192"/>
      <c r="BW165" s="192"/>
      <c r="BX165" s="192"/>
      <c r="BY165" s="192"/>
      <c r="BZ165" s="192"/>
      <c r="CA165" s="192"/>
      <c r="CB165" s="192"/>
      <c r="CC165" s="192"/>
      <c r="CD165" s="192"/>
      <c r="CE165" s="192"/>
      <c r="CF165" s="192"/>
      <c r="CG165" s="192"/>
      <c r="CH165" s="192"/>
      <c r="CI165" s="192"/>
      <c r="CJ165" s="192"/>
      <c r="CK165" s="192"/>
      <c r="CL165" s="192"/>
      <c r="CM165" s="192"/>
      <c r="CN165" s="192"/>
      <c r="CO165" s="192"/>
      <c r="CP165" s="192"/>
      <c r="CQ165" s="192"/>
    </row>
    <row r="166">
      <c r="A166" s="192"/>
      <c r="B166" s="192"/>
      <c r="C166" s="173">
        <v>35.0</v>
      </c>
      <c r="D166" s="174" t="s">
        <v>261</v>
      </c>
      <c r="E166" s="176" t="s">
        <v>273</v>
      </c>
      <c r="F166" s="175">
        <v>29.0</v>
      </c>
      <c r="G166" s="175">
        <v>54.0</v>
      </c>
      <c r="H166" s="175">
        <v>3.0</v>
      </c>
      <c r="I166" s="175">
        <v>3.0</v>
      </c>
      <c r="J166" s="175">
        <v>0.0</v>
      </c>
      <c r="K166" s="175">
        <v>1.0</v>
      </c>
      <c r="L166" s="175">
        <v>0.0</v>
      </c>
      <c r="M166" s="175">
        <v>0.0</v>
      </c>
      <c r="N166" s="175">
        <v>0.0</v>
      </c>
      <c r="O166" s="175">
        <v>0.0</v>
      </c>
      <c r="P166" s="175">
        <v>0.0</v>
      </c>
      <c r="Q166" s="175">
        <v>0.0</v>
      </c>
      <c r="R166" s="175">
        <v>0.0</v>
      </c>
      <c r="S166" s="175">
        <v>0.0</v>
      </c>
      <c r="T166" s="175">
        <v>0.333</v>
      </c>
      <c r="U166" s="175">
        <v>0.333</v>
      </c>
      <c r="V166" s="175">
        <v>0.333</v>
      </c>
      <c r="W166" s="175">
        <v>0.667</v>
      </c>
      <c r="X166" s="175">
        <v>77.0</v>
      </c>
      <c r="Y166" s="175">
        <v>1.0</v>
      </c>
      <c r="Z166" s="175">
        <v>0.0</v>
      </c>
      <c r="AA166" s="175">
        <v>0.0</v>
      </c>
      <c r="AB166" s="175">
        <v>0.0</v>
      </c>
      <c r="AC166" s="175">
        <v>0.0</v>
      </c>
      <c r="AD166" s="175">
        <v>0.0</v>
      </c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92"/>
      <c r="AR166" s="192"/>
      <c r="AS166" s="192"/>
      <c r="AT166" s="192"/>
      <c r="AU166" s="192"/>
      <c r="AV166" s="192"/>
      <c r="AW166" s="192"/>
      <c r="AX166" s="192"/>
      <c r="AY166" s="192"/>
      <c r="AZ166" s="192"/>
      <c r="BA166" s="192"/>
      <c r="BB166" s="192"/>
      <c r="BC166" s="192"/>
      <c r="BD166" s="192"/>
      <c r="BE166" s="192"/>
      <c r="BF166" s="192"/>
      <c r="BG166" s="192"/>
      <c r="BH166" s="192"/>
      <c r="BI166" s="192"/>
      <c r="BJ166" s="192"/>
      <c r="BK166" s="192"/>
      <c r="BL166" s="192"/>
      <c r="BM166" s="192"/>
      <c r="BN166" s="192"/>
      <c r="BO166" s="192"/>
      <c r="BP166" s="192"/>
      <c r="BQ166" s="192"/>
      <c r="BR166" s="192"/>
      <c r="BS166" s="192"/>
      <c r="BT166" s="192"/>
      <c r="BU166" s="192"/>
      <c r="BV166" s="192"/>
      <c r="BW166" s="192"/>
      <c r="BX166" s="192"/>
      <c r="BY166" s="192"/>
      <c r="BZ166" s="192"/>
      <c r="CA166" s="192"/>
      <c r="CB166" s="192"/>
      <c r="CC166" s="192"/>
      <c r="CD166" s="192"/>
      <c r="CE166" s="192"/>
      <c r="CF166" s="192"/>
      <c r="CG166" s="192"/>
      <c r="CH166" s="192"/>
      <c r="CI166" s="192"/>
      <c r="CJ166" s="192"/>
      <c r="CK166" s="192"/>
      <c r="CL166" s="192"/>
      <c r="CM166" s="192"/>
      <c r="CN166" s="192"/>
      <c r="CO166" s="192"/>
      <c r="CP166" s="192"/>
      <c r="CQ166" s="192"/>
    </row>
    <row r="167">
      <c r="A167" s="192"/>
      <c r="B167" s="192"/>
      <c r="C167" s="173">
        <v>36.0</v>
      </c>
      <c r="D167" s="174" t="s">
        <v>261</v>
      </c>
      <c r="E167" s="176" t="s">
        <v>274</v>
      </c>
      <c r="F167" s="175">
        <v>26.0</v>
      </c>
      <c r="G167" s="175">
        <v>5.0</v>
      </c>
      <c r="H167" s="175">
        <v>2.0</v>
      </c>
      <c r="I167" s="175">
        <v>2.0</v>
      </c>
      <c r="J167" s="175">
        <v>1.0</v>
      </c>
      <c r="K167" s="175">
        <v>0.0</v>
      </c>
      <c r="L167" s="175">
        <v>0.0</v>
      </c>
      <c r="M167" s="175">
        <v>0.0</v>
      </c>
      <c r="N167" s="175">
        <v>0.0</v>
      </c>
      <c r="O167" s="175">
        <v>0.0</v>
      </c>
      <c r="P167" s="175">
        <v>0.0</v>
      </c>
      <c r="Q167" s="175">
        <v>0.0</v>
      </c>
      <c r="R167" s="175">
        <v>0.0</v>
      </c>
      <c r="S167" s="175">
        <v>0.0</v>
      </c>
      <c r="T167" s="175">
        <v>0.0</v>
      </c>
      <c r="U167" s="175">
        <v>0.0</v>
      </c>
      <c r="V167" s="175">
        <v>0.0</v>
      </c>
      <c r="W167" s="175">
        <v>0.0</v>
      </c>
      <c r="X167" s="175">
        <v>-100.0</v>
      </c>
      <c r="Y167" s="175">
        <v>0.0</v>
      </c>
      <c r="Z167" s="175">
        <v>0.0</v>
      </c>
      <c r="AA167" s="175">
        <v>0.0</v>
      </c>
      <c r="AB167" s="175">
        <v>0.0</v>
      </c>
      <c r="AC167" s="175">
        <v>0.0</v>
      </c>
      <c r="AD167" s="175">
        <v>0.0</v>
      </c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92"/>
      <c r="AR167" s="192"/>
      <c r="AS167" s="192"/>
      <c r="AT167" s="192"/>
      <c r="AU167" s="192"/>
      <c r="AV167" s="192"/>
      <c r="AW167" s="192"/>
      <c r="AX167" s="192"/>
      <c r="AY167" s="192"/>
      <c r="AZ167" s="192"/>
      <c r="BA167" s="192"/>
      <c r="BB167" s="192"/>
      <c r="BC167" s="192"/>
      <c r="BD167" s="192"/>
      <c r="BE167" s="192"/>
      <c r="BF167" s="192"/>
      <c r="BG167" s="192"/>
      <c r="BH167" s="192"/>
      <c r="BI167" s="192"/>
      <c r="BJ167" s="192"/>
      <c r="BK167" s="192"/>
      <c r="BL167" s="192"/>
      <c r="BM167" s="192"/>
      <c r="BN167" s="192"/>
      <c r="BO167" s="192"/>
      <c r="BP167" s="192"/>
      <c r="BQ167" s="192"/>
      <c r="BR167" s="192"/>
      <c r="BS167" s="192"/>
      <c r="BT167" s="192"/>
      <c r="BU167" s="192"/>
      <c r="BV167" s="192"/>
      <c r="BW167" s="192"/>
      <c r="BX167" s="192"/>
      <c r="BY167" s="192"/>
      <c r="BZ167" s="192"/>
      <c r="CA167" s="192"/>
      <c r="CB167" s="192"/>
      <c r="CC167" s="192"/>
      <c r="CD167" s="192"/>
      <c r="CE167" s="192"/>
      <c r="CF167" s="192"/>
      <c r="CG167" s="192"/>
      <c r="CH167" s="192"/>
      <c r="CI167" s="192"/>
      <c r="CJ167" s="192"/>
      <c r="CK167" s="192"/>
      <c r="CL167" s="192"/>
      <c r="CM167" s="192"/>
      <c r="CN167" s="192"/>
      <c r="CO167" s="192"/>
      <c r="CP167" s="192"/>
      <c r="CQ167" s="192"/>
    </row>
    <row r="168">
      <c r="A168" s="192"/>
      <c r="B168" s="192"/>
      <c r="C168" s="173">
        <v>37.0</v>
      </c>
      <c r="D168" s="174" t="s">
        <v>261</v>
      </c>
      <c r="E168" s="176" t="s">
        <v>275</v>
      </c>
      <c r="F168" s="175">
        <v>26.0</v>
      </c>
      <c r="G168" s="175">
        <v>4.0</v>
      </c>
      <c r="H168" s="175">
        <v>2.0</v>
      </c>
      <c r="I168" s="175">
        <v>2.0</v>
      </c>
      <c r="J168" s="175">
        <v>0.0</v>
      </c>
      <c r="K168" s="175">
        <v>0.0</v>
      </c>
      <c r="L168" s="175">
        <v>0.0</v>
      </c>
      <c r="M168" s="175">
        <v>0.0</v>
      </c>
      <c r="N168" s="175">
        <v>0.0</v>
      </c>
      <c r="O168" s="175">
        <v>0.0</v>
      </c>
      <c r="P168" s="175">
        <v>0.0</v>
      </c>
      <c r="Q168" s="175">
        <v>0.0</v>
      </c>
      <c r="R168" s="175">
        <v>0.0</v>
      </c>
      <c r="S168" s="175">
        <v>1.0</v>
      </c>
      <c r="T168" s="175">
        <v>0.0</v>
      </c>
      <c r="U168" s="175">
        <v>0.0</v>
      </c>
      <c r="V168" s="175">
        <v>0.0</v>
      </c>
      <c r="W168" s="175">
        <v>0.0</v>
      </c>
      <c r="X168" s="175">
        <v>-100.0</v>
      </c>
      <c r="Y168" s="175">
        <v>0.0</v>
      </c>
      <c r="Z168" s="175">
        <v>0.0</v>
      </c>
      <c r="AA168" s="175">
        <v>0.0</v>
      </c>
      <c r="AB168" s="175">
        <v>0.0</v>
      </c>
      <c r="AC168" s="175">
        <v>0.0</v>
      </c>
      <c r="AD168" s="175">
        <v>0.0</v>
      </c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92"/>
      <c r="AR168" s="192"/>
      <c r="AS168" s="192"/>
      <c r="AT168" s="192"/>
      <c r="AU168" s="192"/>
      <c r="AV168" s="192"/>
      <c r="AW168" s="192"/>
      <c r="AX168" s="192"/>
      <c r="AY168" s="192"/>
      <c r="AZ168" s="192"/>
      <c r="BA168" s="192"/>
      <c r="BB168" s="192"/>
      <c r="BC168" s="192"/>
      <c r="BD168" s="192"/>
      <c r="BE168" s="192"/>
      <c r="BF168" s="192"/>
      <c r="BG168" s="192"/>
      <c r="BH168" s="192"/>
      <c r="BI168" s="192"/>
      <c r="BJ168" s="192"/>
      <c r="BK168" s="192"/>
      <c r="BL168" s="192"/>
      <c r="BM168" s="192"/>
      <c r="BN168" s="192"/>
      <c r="BO168" s="192"/>
      <c r="BP168" s="192"/>
      <c r="BQ168" s="192"/>
      <c r="BR168" s="192"/>
      <c r="BS168" s="192"/>
      <c r="BT168" s="192"/>
      <c r="BU168" s="192"/>
      <c r="BV168" s="192"/>
      <c r="BW168" s="192"/>
      <c r="BX168" s="192"/>
      <c r="BY168" s="192"/>
      <c r="BZ168" s="192"/>
      <c r="CA168" s="192"/>
      <c r="CB168" s="192"/>
      <c r="CC168" s="192"/>
      <c r="CD168" s="192"/>
      <c r="CE168" s="192"/>
      <c r="CF168" s="192"/>
      <c r="CG168" s="192"/>
      <c r="CH168" s="192"/>
      <c r="CI168" s="192"/>
      <c r="CJ168" s="192"/>
      <c r="CK168" s="192"/>
      <c r="CL168" s="192"/>
      <c r="CM168" s="192"/>
      <c r="CN168" s="192"/>
      <c r="CO168" s="192"/>
      <c r="CP168" s="192"/>
      <c r="CQ168" s="192"/>
    </row>
    <row r="169">
      <c r="A169" s="192"/>
      <c r="B169" s="192"/>
      <c r="C169" s="173">
        <v>38.0</v>
      </c>
      <c r="D169" s="174" t="s">
        <v>261</v>
      </c>
      <c r="E169" s="176" t="s">
        <v>276</v>
      </c>
      <c r="F169" s="175">
        <v>34.0</v>
      </c>
      <c r="G169" s="175">
        <v>32.0</v>
      </c>
      <c r="H169" s="175">
        <v>1.0</v>
      </c>
      <c r="I169" s="175">
        <v>1.0</v>
      </c>
      <c r="J169" s="175">
        <v>0.0</v>
      </c>
      <c r="K169" s="175">
        <v>0.0</v>
      </c>
      <c r="L169" s="175">
        <v>0.0</v>
      </c>
      <c r="M169" s="175">
        <v>0.0</v>
      </c>
      <c r="N169" s="175">
        <v>0.0</v>
      </c>
      <c r="O169" s="175">
        <v>0.0</v>
      </c>
      <c r="P169" s="175">
        <v>0.0</v>
      </c>
      <c r="Q169" s="175">
        <v>0.0</v>
      </c>
      <c r="R169" s="175">
        <v>0.0</v>
      </c>
      <c r="S169" s="175">
        <v>1.0</v>
      </c>
      <c r="T169" s="175">
        <v>0.0</v>
      </c>
      <c r="U169" s="175">
        <v>0.0</v>
      </c>
      <c r="V169" s="175">
        <v>0.0</v>
      </c>
      <c r="W169" s="175">
        <v>0.0</v>
      </c>
      <c r="X169" s="175">
        <v>-100.0</v>
      </c>
      <c r="Y169" s="175">
        <v>0.0</v>
      </c>
      <c r="Z169" s="175">
        <v>0.0</v>
      </c>
      <c r="AA169" s="175">
        <v>0.0</v>
      </c>
      <c r="AB169" s="175">
        <v>0.0</v>
      </c>
      <c r="AC169" s="175">
        <v>0.0</v>
      </c>
      <c r="AD169" s="175">
        <v>0.0</v>
      </c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92"/>
      <c r="AR169" s="192"/>
      <c r="AS169" s="192"/>
      <c r="AT169" s="192"/>
      <c r="AU169" s="192"/>
      <c r="AV169" s="192"/>
      <c r="AW169" s="192"/>
      <c r="AX169" s="192"/>
      <c r="AY169" s="192"/>
      <c r="AZ169" s="192"/>
      <c r="BA169" s="192"/>
      <c r="BB169" s="192"/>
      <c r="BC169" s="192"/>
      <c r="BD169" s="192"/>
      <c r="BE169" s="192"/>
      <c r="BF169" s="192"/>
      <c r="BG169" s="192"/>
      <c r="BH169" s="192"/>
      <c r="BI169" s="192"/>
      <c r="BJ169" s="192"/>
      <c r="BK169" s="192"/>
      <c r="BL169" s="192"/>
      <c r="BM169" s="192"/>
      <c r="BN169" s="192"/>
      <c r="BO169" s="192"/>
      <c r="BP169" s="192"/>
      <c r="BQ169" s="192"/>
      <c r="BR169" s="192"/>
      <c r="BS169" s="192"/>
      <c r="BT169" s="192"/>
      <c r="BU169" s="192"/>
      <c r="BV169" s="192"/>
      <c r="BW169" s="192"/>
      <c r="BX169" s="192"/>
      <c r="BY169" s="192"/>
      <c r="BZ169" s="192"/>
      <c r="CA169" s="192"/>
      <c r="CB169" s="192"/>
      <c r="CC169" s="192"/>
      <c r="CD169" s="192"/>
      <c r="CE169" s="192"/>
      <c r="CF169" s="192"/>
      <c r="CG169" s="192"/>
      <c r="CH169" s="192"/>
      <c r="CI169" s="192"/>
      <c r="CJ169" s="192"/>
      <c r="CK169" s="192"/>
      <c r="CL169" s="192"/>
      <c r="CM169" s="192"/>
      <c r="CN169" s="192"/>
      <c r="CO169" s="192"/>
      <c r="CP169" s="192"/>
      <c r="CQ169" s="192"/>
    </row>
    <row r="170">
      <c r="A170" s="192"/>
      <c r="B170" s="192"/>
      <c r="C170" s="173">
        <v>39.0</v>
      </c>
      <c r="D170" s="174" t="s">
        <v>261</v>
      </c>
      <c r="E170" s="176" t="s">
        <v>277</v>
      </c>
      <c r="F170" s="175">
        <v>31.0</v>
      </c>
      <c r="G170" s="175">
        <v>46.0</v>
      </c>
      <c r="H170" s="175">
        <v>1.0</v>
      </c>
      <c r="I170" s="175">
        <v>1.0</v>
      </c>
      <c r="J170" s="175">
        <v>0.0</v>
      </c>
      <c r="K170" s="175">
        <v>0.0</v>
      </c>
      <c r="L170" s="175">
        <v>0.0</v>
      </c>
      <c r="M170" s="175">
        <v>0.0</v>
      </c>
      <c r="N170" s="175">
        <v>0.0</v>
      </c>
      <c r="O170" s="175">
        <v>0.0</v>
      </c>
      <c r="P170" s="175">
        <v>0.0</v>
      </c>
      <c r="Q170" s="175">
        <v>0.0</v>
      </c>
      <c r="R170" s="175">
        <v>0.0</v>
      </c>
      <c r="S170" s="175">
        <v>0.0</v>
      </c>
      <c r="T170" s="175">
        <v>0.0</v>
      </c>
      <c r="U170" s="175">
        <v>0.0</v>
      </c>
      <c r="V170" s="175">
        <v>0.0</v>
      </c>
      <c r="W170" s="175">
        <v>0.0</v>
      </c>
      <c r="X170" s="175">
        <v>-100.0</v>
      </c>
      <c r="Y170" s="175">
        <v>0.0</v>
      </c>
      <c r="Z170" s="175">
        <v>1.0</v>
      </c>
      <c r="AA170" s="175">
        <v>0.0</v>
      </c>
      <c r="AB170" s="175">
        <v>0.0</v>
      </c>
      <c r="AC170" s="175">
        <v>0.0</v>
      </c>
      <c r="AD170" s="175">
        <v>0.0</v>
      </c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92"/>
      <c r="AR170" s="192"/>
      <c r="AS170" s="192"/>
      <c r="AT170" s="192"/>
      <c r="AU170" s="192"/>
      <c r="AV170" s="192"/>
      <c r="AW170" s="192"/>
      <c r="AX170" s="192"/>
      <c r="AY170" s="192"/>
      <c r="AZ170" s="192"/>
      <c r="BA170" s="192"/>
      <c r="BB170" s="192"/>
      <c r="BC170" s="192"/>
      <c r="BD170" s="192"/>
      <c r="BE170" s="192"/>
      <c r="BF170" s="192"/>
      <c r="BG170" s="192"/>
      <c r="BH170" s="192"/>
      <c r="BI170" s="192"/>
      <c r="BJ170" s="192"/>
      <c r="BK170" s="192"/>
      <c r="BL170" s="192"/>
      <c r="BM170" s="192"/>
      <c r="BN170" s="192"/>
      <c r="BO170" s="192"/>
      <c r="BP170" s="192"/>
      <c r="BQ170" s="192"/>
      <c r="BR170" s="192"/>
      <c r="BS170" s="192"/>
      <c r="BT170" s="192"/>
      <c r="BU170" s="192"/>
      <c r="BV170" s="192"/>
      <c r="BW170" s="192"/>
      <c r="BX170" s="192"/>
      <c r="BY170" s="192"/>
      <c r="BZ170" s="192"/>
      <c r="CA170" s="192"/>
      <c r="CB170" s="192"/>
      <c r="CC170" s="192"/>
      <c r="CD170" s="192"/>
      <c r="CE170" s="192"/>
      <c r="CF170" s="192"/>
      <c r="CG170" s="192"/>
      <c r="CH170" s="192"/>
      <c r="CI170" s="192"/>
      <c r="CJ170" s="192"/>
      <c r="CK170" s="192"/>
      <c r="CL170" s="192"/>
      <c r="CM170" s="192"/>
      <c r="CN170" s="192"/>
      <c r="CO170" s="192"/>
      <c r="CP170" s="192"/>
      <c r="CQ170" s="192"/>
    </row>
    <row r="171">
      <c r="A171" s="192"/>
      <c r="B171" s="192"/>
      <c r="C171" s="173">
        <v>40.0</v>
      </c>
      <c r="D171" s="174" t="s">
        <v>261</v>
      </c>
      <c r="E171" s="176" t="s">
        <v>278</v>
      </c>
      <c r="F171" s="175">
        <v>27.0</v>
      </c>
      <c r="G171" s="175">
        <v>2.0</v>
      </c>
      <c r="H171" s="175">
        <v>0.0</v>
      </c>
      <c r="I171" s="175">
        <v>0.0</v>
      </c>
      <c r="J171" s="175">
        <v>0.0</v>
      </c>
      <c r="K171" s="175">
        <v>0.0</v>
      </c>
      <c r="L171" s="175">
        <v>0.0</v>
      </c>
      <c r="M171" s="175">
        <v>0.0</v>
      </c>
      <c r="N171" s="175">
        <v>0.0</v>
      </c>
      <c r="O171" s="175">
        <v>0.0</v>
      </c>
      <c r="P171" s="175">
        <v>0.0</v>
      </c>
      <c r="Q171" s="175">
        <v>0.0</v>
      </c>
      <c r="R171" s="175">
        <v>0.0</v>
      </c>
      <c r="S171" s="175">
        <v>0.0</v>
      </c>
      <c r="T171" s="175"/>
      <c r="U171" s="175"/>
      <c r="V171" s="175"/>
      <c r="W171" s="175"/>
      <c r="X171" s="175"/>
      <c r="Y171" s="175">
        <v>0.0</v>
      </c>
      <c r="Z171" s="175">
        <v>0.0</v>
      </c>
      <c r="AA171" s="175">
        <v>0.0</v>
      </c>
      <c r="AB171" s="175">
        <v>0.0</v>
      </c>
      <c r="AC171" s="175">
        <v>0.0</v>
      </c>
      <c r="AD171" s="175">
        <v>0.0</v>
      </c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92"/>
      <c r="AR171" s="192"/>
      <c r="AS171" s="192"/>
      <c r="AT171" s="192"/>
      <c r="AU171" s="192"/>
      <c r="AV171" s="192"/>
      <c r="AW171" s="192"/>
      <c r="AX171" s="192"/>
      <c r="AY171" s="192"/>
      <c r="AZ171" s="192"/>
      <c r="BA171" s="192"/>
      <c r="BB171" s="192"/>
      <c r="BC171" s="192"/>
      <c r="BD171" s="192"/>
      <c r="BE171" s="192"/>
      <c r="BF171" s="192"/>
      <c r="BG171" s="192"/>
      <c r="BH171" s="192"/>
      <c r="BI171" s="192"/>
      <c r="BJ171" s="192"/>
      <c r="BK171" s="192"/>
      <c r="BL171" s="192"/>
      <c r="BM171" s="192"/>
      <c r="BN171" s="192"/>
      <c r="BO171" s="192"/>
      <c r="BP171" s="192"/>
      <c r="BQ171" s="192"/>
      <c r="BR171" s="192"/>
      <c r="BS171" s="192"/>
      <c r="BT171" s="192"/>
      <c r="BU171" s="192"/>
      <c r="BV171" s="192"/>
      <c r="BW171" s="192"/>
      <c r="BX171" s="192"/>
      <c r="BY171" s="192"/>
      <c r="BZ171" s="192"/>
      <c r="CA171" s="192"/>
      <c r="CB171" s="192"/>
      <c r="CC171" s="192"/>
      <c r="CD171" s="192"/>
      <c r="CE171" s="192"/>
      <c r="CF171" s="192"/>
      <c r="CG171" s="192"/>
      <c r="CH171" s="192"/>
      <c r="CI171" s="192"/>
      <c r="CJ171" s="192"/>
      <c r="CK171" s="192"/>
      <c r="CL171" s="192"/>
      <c r="CM171" s="192"/>
      <c r="CN171" s="192"/>
      <c r="CO171" s="192"/>
      <c r="CP171" s="192"/>
      <c r="CQ171" s="192"/>
    </row>
    <row r="172">
      <c r="A172" s="192"/>
      <c r="B172" s="192"/>
      <c r="C172" s="173">
        <v>41.0</v>
      </c>
      <c r="D172" s="174" t="s">
        <v>261</v>
      </c>
      <c r="E172" s="176" t="s">
        <v>279</v>
      </c>
      <c r="F172" s="175">
        <v>25.0</v>
      </c>
      <c r="G172" s="175">
        <v>10.0</v>
      </c>
      <c r="H172" s="175">
        <v>0.0</v>
      </c>
      <c r="I172" s="175">
        <v>0.0</v>
      </c>
      <c r="J172" s="175">
        <v>0.0</v>
      </c>
      <c r="K172" s="175">
        <v>0.0</v>
      </c>
      <c r="L172" s="175">
        <v>0.0</v>
      </c>
      <c r="M172" s="175">
        <v>0.0</v>
      </c>
      <c r="N172" s="175">
        <v>0.0</v>
      </c>
      <c r="O172" s="175">
        <v>0.0</v>
      </c>
      <c r="P172" s="175">
        <v>0.0</v>
      </c>
      <c r="Q172" s="175">
        <v>0.0</v>
      </c>
      <c r="R172" s="175">
        <v>0.0</v>
      </c>
      <c r="S172" s="175">
        <v>0.0</v>
      </c>
      <c r="T172" s="175"/>
      <c r="U172" s="175"/>
      <c r="V172" s="175"/>
      <c r="W172" s="175"/>
      <c r="X172" s="175"/>
      <c r="Y172" s="175">
        <v>0.0</v>
      </c>
      <c r="Z172" s="175">
        <v>0.0</v>
      </c>
      <c r="AA172" s="175">
        <v>0.0</v>
      </c>
      <c r="AB172" s="175">
        <v>0.0</v>
      </c>
      <c r="AC172" s="175">
        <v>0.0</v>
      </c>
      <c r="AD172" s="175">
        <v>0.0</v>
      </c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92"/>
      <c r="AR172" s="192"/>
      <c r="AS172" s="192"/>
      <c r="AT172" s="192"/>
      <c r="AU172" s="192"/>
      <c r="AV172" s="192"/>
      <c r="AW172" s="192"/>
      <c r="AX172" s="192"/>
      <c r="AY172" s="192"/>
      <c r="AZ172" s="192"/>
      <c r="BA172" s="192"/>
      <c r="BB172" s="192"/>
      <c r="BC172" s="192"/>
      <c r="BD172" s="192"/>
      <c r="BE172" s="192"/>
      <c r="BF172" s="192"/>
      <c r="BG172" s="192"/>
      <c r="BH172" s="192"/>
      <c r="BI172" s="192"/>
      <c r="BJ172" s="192"/>
      <c r="BK172" s="192"/>
      <c r="BL172" s="192"/>
      <c r="BM172" s="192"/>
      <c r="BN172" s="192"/>
      <c r="BO172" s="192"/>
      <c r="BP172" s="192"/>
      <c r="BQ172" s="192"/>
      <c r="BR172" s="192"/>
      <c r="BS172" s="192"/>
      <c r="BT172" s="192"/>
      <c r="BU172" s="192"/>
      <c r="BV172" s="192"/>
      <c r="BW172" s="192"/>
      <c r="BX172" s="192"/>
      <c r="BY172" s="192"/>
      <c r="BZ172" s="192"/>
      <c r="CA172" s="192"/>
      <c r="CB172" s="192"/>
      <c r="CC172" s="192"/>
      <c r="CD172" s="192"/>
      <c r="CE172" s="192"/>
      <c r="CF172" s="192"/>
      <c r="CG172" s="192"/>
      <c r="CH172" s="192"/>
      <c r="CI172" s="192"/>
      <c r="CJ172" s="192"/>
      <c r="CK172" s="192"/>
      <c r="CL172" s="192"/>
      <c r="CM172" s="192"/>
      <c r="CN172" s="192"/>
      <c r="CO172" s="192"/>
      <c r="CP172" s="192"/>
      <c r="CQ172" s="192"/>
    </row>
    <row r="173">
      <c r="A173" s="192"/>
      <c r="B173" s="192"/>
      <c r="C173" s="173">
        <v>42.0</v>
      </c>
      <c r="D173" s="174" t="s">
        <v>261</v>
      </c>
      <c r="E173" s="176" t="s">
        <v>280</v>
      </c>
      <c r="F173" s="175">
        <v>32.0</v>
      </c>
      <c r="G173" s="175">
        <v>24.0</v>
      </c>
      <c r="H173" s="175">
        <v>0.0</v>
      </c>
      <c r="I173" s="175">
        <v>0.0</v>
      </c>
      <c r="J173" s="175">
        <v>0.0</v>
      </c>
      <c r="K173" s="175">
        <v>0.0</v>
      </c>
      <c r="L173" s="175">
        <v>0.0</v>
      </c>
      <c r="M173" s="175">
        <v>0.0</v>
      </c>
      <c r="N173" s="175">
        <v>0.0</v>
      </c>
      <c r="O173" s="175">
        <v>0.0</v>
      </c>
      <c r="P173" s="175">
        <v>0.0</v>
      </c>
      <c r="Q173" s="175">
        <v>0.0</v>
      </c>
      <c r="R173" s="175">
        <v>0.0</v>
      </c>
      <c r="S173" s="175">
        <v>0.0</v>
      </c>
      <c r="T173" s="175"/>
      <c r="U173" s="175"/>
      <c r="V173" s="175"/>
      <c r="W173" s="175"/>
      <c r="X173" s="175"/>
      <c r="Y173" s="175">
        <v>0.0</v>
      </c>
      <c r="Z173" s="175">
        <v>0.0</v>
      </c>
      <c r="AA173" s="175">
        <v>0.0</v>
      </c>
      <c r="AB173" s="175">
        <v>0.0</v>
      </c>
      <c r="AC173" s="175">
        <v>0.0</v>
      </c>
      <c r="AD173" s="175">
        <v>0.0</v>
      </c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2"/>
      <c r="BD173" s="192"/>
      <c r="BE173" s="192"/>
      <c r="BF173" s="192"/>
      <c r="BG173" s="192"/>
      <c r="BH173" s="192"/>
      <c r="BI173" s="192"/>
      <c r="BJ173" s="192"/>
      <c r="BK173" s="192"/>
      <c r="BL173" s="192"/>
      <c r="BM173" s="192"/>
      <c r="BN173" s="192"/>
      <c r="BO173" s="192"/>
      <c r="BP173" s="192"/>
      <c r="BQ173" s="192"/>
      <c r="BR173" s="192"/>
      <c r="BS173" s="192"/>
      <c r="BT173" s="192"/>
      <c r="BU173" s="192"/>
      <c r="BV173" s="192"/>
      <c r="BW173" s="192"/>
      <c r="BX173" s="192"/>
      <c r="BY173" s="192"/>
      <c r="BZ173" s="192"/>
      <c r="CA173" s="192"/>
      <c r="CB173" s="192"/>
      <c r="CC173" s="192"/>
      <c r="CD173" s="192"/>
      <c r="CE173" s="192"/>
      <c r="CF173" s="192"/>
      <c r="CG173" s="192"/>
      <c r="CH173" s="192"/>
      <c r="CI173" s="192"/>
      <c r="CJ173" s="192"/>
      <c r="CK173" s="192"/>
      <c r="CL173" s="192"/>
      <c r="CM173" s="192"/>
      <c r="CN173" s="192"/>
      <c r="CO173" s="192"/>
      <c r="CP173" s="192"/>
      <c r="CQ173" s="192"/>
    </row>
    <row r="174">
      <c r="A174" s="192"/>
      <c r="B174" s="192"/>
      <c r="C174" s="173">
        <v>43.0</v>
      </c>
      <c r="D174" s="174" t="s">
        <v>261</v>
      </c>
      <c r="E174" s="176" t="s">
        <v>281</v>
      </c>
      <c r="F174" s="175">
        <v>31.0</v>
      </c>
      <c r="G174" s="175">
        <v>40.0</v>
      </c>
      <c r="H174" s="175">
        <v>0.0</v>
      </c>
      <c r="I174" s="175">
        <v>0.0</v>
      </c>
      <c r="J174" s="175">
        <v>0.0</v>
      </c>
      <c r="K174" s="175">
        <v>0.0</v>
      </c>
      <c r="L174" s="175">
        <v>0.0</v>
      </c>
      <c r="M174" s="175">
        <v>0.0</v>
      </c>
      <c r="N174" s="175">
        <v>0.0</v>
      </c>
      <c r="O174" s="175">
        <v>0.0</v>
      </c>
      <c r="P174" s="175">
        <v>0.0</v>
      </c>
      <c r="Q174" s="175">
        <v>0.0</v>
      </c>
      <c r="R174" s="175">
        <v>0.0</v>
      </c>
      <c r="S174" s="175">
        <v>0.0</v>
      </c>
      <c r="T174" s="175"/>
      <c r="U174" s="175"/>
      <c r="V174" s="175"/>
      <c r="W174" s="175"/>
      <c r="X174" s="175"/>
      <c r="Y174" s="175">
        <v>0.0</v>
      </c>
      <c r="Z174" s="175">
        <v>0.0</v>
      </c>
      <c r="AA174" s="175">
        <v>0.0</v>
      </c>
      <c r="AB174" s="175">
        <v>0.0</v>
      </c>
      <c r="AC174" s="175">
        <v>0.0</v>
      </c>
      <c r="AD174" s="175">
        <v>0.0</v>
      </c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92"/>
      <c r="AR174" s="192"/>
      <c r="AS174" s="192"/>
      <c r="AT174" s="192"/>
      <c r="AU174" s="192"/>
      <c r="AV174" s="192"/>
      <c r="AW174" s="192"/>
      <c r="AX174" s="192"/>
      <c r="AY174" s="192"/>
      <c r="AZ174" s="192"/>
      <c r="BA174" s="192"/>
      <c r="BB174" s="192"/>
      <c r="BC174" s="192"/>
      <c r="BD174" s="192"/>
      <c r="BE174" s="192"/>
      <c r="BF174" s="192"/>
      <c r="BG174" s="192"/>
      <c r="BH174" s="192"/>
      <c r="BI174" s="192"/>
      <c r="BJ174" s="192"/>
      <c r="BK174" s="192"/>
      <c r="BL174" s="192"/>
      <c r="BM174" s="192"/>
      <c r="BN174" s="192"/>
      <c r="BO174" s="192"/>
      <c r="BP174" s="192"/>
      <c r="BQ174" s="192"/>
      <c r="BR174" s="192"/>
      <c r="BS174" s="192"/>
      <c r="BT174" s="192"/>
      <c r="BU174" s="192"/>
      <c r="BV174" s="192"/>
      <c r="BW174" s="192"/>
      <c r="BX174" s="192"/>
      <c r="BY174" s="192"/>
      <c r="BZ174" s="192"/>
      <c r="CA174" s="192"/>
      <c r="CB174" s="192"/>
      <c r="CC174" s="192"/>
      <c r="CD174" s="192"/>
      <c r="CE174" s="192"/>
      <c r="CF174" s="192"/>
      <c r="CG174" s="192"/>
      <c r="CH174" s="192"/>
      <c r="CI174" s="192"/>
      <c r="CJ174" s="192"/>
      <c r="CK174" s="192"/>
      <c r="CL174" s="192"/>
      <c r="CM174" s="192"/>
      <c r="CN174" s="192"/>
      <c r="CO174" s="192"/>
      <c r="CP174" s="192"/>
      <c r="CQ174" s="192"/>
    </row>
    <row r="175">
      <c r="A175" s="192"/>
      <c r="B175" s="192"/>
      <c r="C175" s="173">
        <v>44.0</v>
      </c>
      <c r="D175" s="174" t="s">
        <v>261</v>
      </c>
      <c r="E175" s="176" t="s">
        <v>282</v>
      </c>
      <c r="F175" s="175">
        <v>25.0</v>
      </c>
      <c r="G175" s="175">
        <v>20.0</v>
      </c>
      <c r="H175" s="175">
        <v>0.0</v>
      </c>
      <c r="I175" s="175">
        <v>0.0</v>
      </c>
      <c r="J175" s="175">
        <v>0.0</v>
      </c>
      <c r="K175" s="175">
        <v>0.0</v>
      </c>
      <c r="L175" s="175">
        <v>0.0</v>
      </c>
      <c r="M175" s="175">
        <v>0.0</v>
      </c>
      <c r="N175" s="175">
        <v>0.0</v>
      </c>
      <c r="O175" s="175">
        <v>0.0</v>
      </c>
      <c r="P175" s="175">
        <v>0.0</v>
      </c>
      <c r="Q175" s="175">
        <v>0.0</v>
      </c>
      <c r="R175" s="175">
        <v>0.0</v>
      </c>
      <c r="S175" s="175">
        <v>0.0</v>
      </c>
      <c r="T175" s="175"/>
      <c r="U175" s="175"/>
      <c r="V175" s="175"/>
      <c r="W175" s="175"/>
      <c r="X175" s="175"/>
      <c r="Y175" s="175">
        <v>0.0</v>
      </c>
      <c r="Z175" s="175">
        <v>0.0</v>
      </c>
      <c r="AA175" s="175">
        <v>0.0</v>
      </c>
      <c r="AB175" s="175">
        <v>0.0</v>
      </c>
      <c r="AC175" s="175">
        <v>0.0</v>
      </c>
      <c r="AD175" s="175">
        <v>0.0</v>
      </c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92"/>
      <c r="AR175" s="192"/>
      <c r="AS175" s="192"/>
      <c r="AT175" s="192"/>
      <c r="AU175" s="192"/>
      <c r="AV175" s="192"/>
      <c r="AW175" s="192"/>
      <c r="AX175" s="192"/>
      <c r="AY175" s="192"/>
      <c r="AZ175" s="192"/>
      <c r="BA175" s="192"/>
      <c r="BB175" s="192"/>
      <c r="BC175" s="192"/>
      <c r="BD175" s="192"/>
      <c r="BE175" s="192"/>
      <c r="BF175" s="192"/>
      <c r="BG175" s="192"/>
      <c r="BH175" s="192"/>
      <c r="BI175" s="192"/>
      <c r="BJ175" s="192"/>
      <c r="BK175" s="192"/>
      <c r="BL175" s="192"/>
      <c r="BM175" s="192"/>
      <c r="BN175" s="192"/>
      <c r="BO175" s="192"/>
      <c r="BP175" s="192"/>
      <c r="BQ175" s="192"/>
      <c r="BR175" s="192"/>
      <c r="BS175" s="192"/>
      <c r="BT175" s="192"/>
      <c r="BU175" s="192"/>
      <c r="BV175" s="192"/>
      <c r="BW175" s="192"/>
      <c r="BX175" s="192"/>
      <c r="BY175" s="192"/>
      <c r="BZ175" s="192"/>
      <c r="CA175" s="192"/>
      <c r="CB175" s="192"/>
      <c r="CC175" s="192"/>
      <c r="CD175" s="192"/>
      <c r="CE175" s="192"/>
      <c r="CF175" s="192"/>
      <c r="CG175" s="192"/>
      <c r="CH175" s="192"/>
      <c r="CI175" s="192"/>
      <c r="CJ175" s="192"/>
      <c r="CK175" s="192"/>
      <c r="CL175" s="192"/>
      <c r="CM175" s="192"/>
      <c r="CN175" s="192"/>
      <c r="CO175" s="192"/>
      <c r="CP175" s="192"/>
      <c r="CQ175" s="192"/>
    </row>
    <row r="176">
      <c r="A176" s="192"/>
      <c r="B176" s="192"/>
      <c r="C176" s="173">
        <v>45.0</v>
      </c>
      <c r="D176" s="174" t="s">
        <v>261</v>
      </c>
      <c r="E176" s="176" t="s">
        <v>283</v>
      </c>
      <c r="F176" s="175">
        <v>29.0</v>
      </c>
      <c r="G176" s="175">
        <v>54.0</v>
      </c>
      <c r="H176" s="175">
        <v>0.0</v>
      </c>
      <c r="I176" s="175">
        <v>0.0</v>
      </c>
      <c r="J176" s="175">
        <v>0.0</v>
      </c>
      <c r="K176" s="175">
        <v>0.0</v>
      </c>
      <c r="L176" s="175">
        <v>0.0</v>
      </c>
      <c r="M176" s="175">
        <v>0.0</v>
      </c>
      <c r="N176" s="175">
        <v>0.0</v>
      </c>
      <c r="O176" s="175">
        <v>0.0</v>
      </c>
      <c r="P176" s="175">
        <v>0.0</v>
      </c>
      <c r="Q176" s="175">
        <v>0.0</v>
      </c>
      <c r="R176" s="175">
        <v>0.0</v>
      </c>
      <c r="S176" s="175">
        <v>0.0</v>
      </c>
      <c r="T176" s="175"/>
      <c r="U176" s="175"/>
      <c r="V176" s="175"/>
      <c r="W176" s="175"/>
      <c r="X176" s="175"/>
      <c r="Y176" s="175">
        <v>0.0</v>
      </c>
      <c r="Z176" s="175">
        <v>0.0</v>
      </c>
      <c r="AA176" s="175">
        <v>0.0</v>
      </c>
      <c r="AB176" s="175">
        <v>0.0</v>
      </c>
      <c r="AC176" s="175">
        <v>0.0</v>
      </c>
      <c r="AD176" s="175">
        <v>0.0</v>
      </c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92"/>
      <c r="AR176" s="192"/>
      <c r="AS176" s="192"/>
      <c r="AT176" s="192"/>
      <c r="AU176" s="192"/>
      <c r="AV176" s="192"/>
      <c r="AW176" s="192"/>
      <c r="AX176" s="192"/>
      <c r="AY176" s="192"/>
      <c r="AZ176" s="192"/>
      <c r="BA176" s="192"/>
      <c r="BB176" s="192"/>
      <c r="BC176" s="192"/>
      <c r="BD176" s="192"/>
      <c r="BE176" s="192"/>
      <c r="BF176" s="192"/>
      <c r="BG176" s="192"/>
      <c r="BH176" s="192"/>
      <c r="BI176" s="192"/>
      <c r="BJ176" s="192"/>
      <c r="BK176" s="192"/>
      <c r="BL176" s="192"/>
      <c r="BM176" s="192"/>
      <c r="BN176" s="192"/>
      <c r="BO176" s="192"/>
      <c r="BP176" s="192"/>
      <c r="BQ176" s="192"/>
      <c r="BR176" s="192"/>
      <c r="BS176" s="192"/>
      <c r="BT176" s="192"/>
      <c r="BU176" s="192"/>
      <c r="BV176" s="192"/>
      <c r="BW176" s="192"/>
      <c r="BX176" s="192"/>
      <c r="BY176" s="192"/>
      <c r="BZ176" s="192"/>
      <c r="CA176" s="192"/>
      <c r="CB176" s="192"/>
      <c r="CC176" s="192"/>
      <c r="CD176" s="192"/>
      <c r="CE176" s="192"/>
      <c r="CF176" s="192"/>
      <c r="CG176" s="192"/>
      <c r="CH176" s="192"/>
      <c r="CI176" s="192"/>
      <c r="CJ176" s="192"/>
      <c r="CK176" s="192"/>
      <c r="CL176" s="192"/>
      <c r="CM176" s="192"/>
      <c r="CN176" s="192"/>
      <c r="CO176" s="192"/>
      <c r="CP176" s="192"/>
      <c r="CQ176" s="192"/>
    </row>
    <row r="177">
      <c r="A177" s="192"/>
      <c r="B177" s="192"/>
      <c r="C177" s="173">
        <v>46.0</v>
      </c>
      <c r="D177" s="174" t="s">
        <v>261</v>
      </c>
      <c r="E177" s="176" t="s">
        <v>284</v>
      </c>
      <c r="F177" s="175">
        <v>26.0</v>
      </c>
      <c r="G177" s="175">
        <v>22.0</v>
      </c>
      <c r="H177" s="175">
        <v>0.0</v>
      </c>
      <c r="I177" s="175">
        <v>0.0</v>
      </c>
      <c r="J177" s="175">
        <v>0.0</v>
      </c>
      <c r="K177" s="175">
        <v>0.0</v>
      </c>
      <c r="L177" s="175">
        <v>0.0</v>
      </c>
      <c r="M177" s="175">
        <v>0.0</v>
      </c>
      <c r="N177" s="175">
        <v>0.0</v>
      </c>
      <c r="O177" s="175">
        <v>0.0</v>
      </c>
      <c r="P177" s="175">
        <v>0.0</v>
      </c>
      <c r="Q177" s="175">
        <v>0.0</v>
      </c>
      <c r="R177" s="175">
        <v>0.0</v>
      </c>
      <c r="S177" s="175">
        <v>0.0</v>
      </c>
      <c r="T177" s="175"/>
      <c r="U177" s="175"/>
      <c r="V177" s="175"/>
      <c r="W177" s="175"/>
      <c r="X177" s="175"/>
      <c r="Y177" s="175">
        <v>0.0</v>
      </c>
      <c r="Z177" s="175">
        <v>0.0</v>
      </c>
      <c r="AA177" s="175">
        <v>0.0</v>
      </c>
      <c r="AB177" s="175">
        <v>0.0</v>
      </c>
      <c r="AC177" s="175">
        <v>0.0</v>
      </c>
      <c r="AD177" s="175">
        <v>0.0</v>
      </c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2"/>
      <c r="BD177" s="192"/>
      <c r="BE177" s="192"/>
      <c r="BF177" s="192"/>
      <c r="BG177" s="192"/>
      <c r="BH177" s="192"/>
      <c r="BI177" s="192"/>
      <c r="BJ177" s="192"/>
      <c r="BK177" s="192"/>
      <c r="BL177" s="192"/>
      <c r="BM177" s="192"/>
      <c r="BN177" s="192"/>
      <c r="BO177" s="192"/>
      <c r="BP177" s="192"/>
      <c r="BQ177" s="192"/>
      <c r="BR177" s="192"/>
      <c r="BS177" s="192"/>
      <c r="BT177" s="192"/>
      <c r="BU177" s="192"/>
      <c r="BV177" s="192"/>
      <c r="BW177" s="192"/>
      <c r="BX177" s="192"/>
      <c r="BY177" s="192"/>
      <c r="BZ177" s="192"/>
      <c r="CA177" s="192"/>
      <c r="CB177" s="192"/>
      <c r="CC177" s="192"/>
      <c r="CD177" s="192"/>
      <c r="CE177" s="192"/>
      <c r="CF177" s="192"/>
      <c r="CG177" s="192"/>
      <c r="CH177" s="192"/>
      <c r="CI177" s="192"/>
      <c r="CJ177" s="192"/>
      <c r="CK177" s="192"/>
      <c r="CL177" s="192"/>
      <c r="CM177" s="192"/>
      <c r="CN177" s="192"/>
      <c r="CO177" s="192"/>
      <c r="CP177" s="192"/>
      <c r="CQ177" s="192"/>
    </row>
    <row r="178">
      <c r="A178" s="192"/>
      <c r="B178" s="192"/>
      <c r="C178" s="173">
        <v>47.0</v>
      </c>
      <c r="D178" s="174" t="s">
        <v>261</v>
      </c>
      <c r="E178" s="176" t="s">
        <v>285</v>
      </c>
      <c r="F178" s="175">
        <v>37.0</v>
      </c>
      <c r="G178" s="175">
        <v>47.0</v>
      </c>
      <c r="H178" s="175">
        <v>0.0</v>
      </c>
      <c r="I178" s="175">
        <v>0.0</v>
      </c>
      <c r="J178" s="175">
        <v>0.0</v>
      </c>
      <c r="K178" s="175">
        <v>0.0</v>
      </c>
      <c r="L178" s="175">
        <v>0.0</v>
      </c>
      <c r="M178" s="175">
        <v>0.0</v>
      </c>
      <c r="N178" s="175">
        <v>0.0</v>
      </c>
      <c r="O178" s="175">
        <v>0.0</v>
      </c>
      <c r="P178" s="175">
        <v>0.0</v>
      </c>
      <c r="Q178" s="175">
        <v>0.0</v>
      </c>
      <c r="R178" s="175">
        <v>0.0</v>
      </c>
      <c r="S178" s="175">
        <v>0.0</v>
      </c>
      <c r="T178" s="175"/>
      <c r="U178" s="175"/>
      <c r="V178" s="175"/>
      <c r="W178" s="175"/>
      <c r="X178" s="175"/>
      <c r="Y178" s="175">
        <v>0.0</v>
      </c>
      <c r="Z178" s="175">
        <v>0.0</v>
      </c>
      <c r="AA178" s="175">
        <v>0.0</v>
      </c>
      <c r="AB178" s="175">
        <v>0.0</v>
      </c>
      <c r="AC178" s="175">
        <v>0.0</v>
      </c>
      <c r="AD178" s="175">
        <v>0.0</v>
      </c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92"/>
      <c r="AR178" s="192"/>
      <c r="AS178" s="192"/>
      <c r="AT178" s="192"/>
      <c r="AU178" s="192"/>
      <c r="AV178" s="192"/>
      <c r="AW178" s="192"/>
      <c r="AX178" s="192"/>
      <c r="AY178" s="192"/>
      <c r="AZ178" s="192"/>
      <c r="BA178" s="192"/>
      <c r="BB178" s="192"/>
      <c r="BC178" s="192"/>
      <c r="BD178" s="192"/>
      <c r="BE178" s="192"/>
      <c r="BF178" s="192"/>
      <c r="BG178" s="192"/>
      <c r="BH178" s="192"/>
      <c r="BI178" s="192"/>
      <c r="BJ178" s="192"/>
      <c r="BK178" s="192"/>
      <c r="BL178" s="192"/>
      <c r="BM178" s="192"/>
      <c r="BN178" s="192"/>
      <c r="BO178" s="192"/>
      <c r="BP178" s="192"/>
      <c r="BQ178" s="192"/>
      <c r="BR178" s="192"/>
      <c r="BS178" s="192"/>
      <c r="BT178" s="192"/>
      <c r="BU178" s="192"/>
      <c r="BV178" s="192"/>
      <c r="BW178" s="192"/>
      <c r="BX178" s="192"/>
      <c r="BY178" s="192"/>
      <c r="BZ178" s="192"/>
      <c r="CA178" s="192"/>
      <c r="CB178" s="192"/>
      <c r="CC178" s="192"/>
      <c r="CD178" s="192"/>
      <c r="CE178" s="192"/>
      <c r="CF178" s="192"/>
      <c r="CG178" s="192"/>
      <c r="CH178" s="192"/>
      <c r="CI178" s="192"/>
      <c r="CJ178" s="192"/>
      <c r="CK178" s="192"/>
      <c r="CL178" s="192"/>
      <c r="CM178" s="192"/>
      <c r="CN178" s="192"/>
      <c r="CO178" s="192"/>
      <c r="CP178" s="192"/>
      <c r="CQ178" s="192"/>
    </row>
    <row r="179">
      <c r="A179" s="192"/>
      <c r="B179" s="192"/>
      <c r="C179" s="173">
        <v>48.0</v>
      </c>
      <c r="D179" s="174" t="s">
        <v>261</v>
      </c>
      <c r="E179" s="176" t="s">
        <v>286</v>
      </c>
      <c r="F179" s="175">
        <v>35.0</v>
      </c>
      <c r="G179" s="175">
        <v>10.0</v>
      </c>
      <c r="H179" s="175">
        <v>0.0</v>
      </c>
      <c r="I179" s="175">
        <v>0.0</v>
      </c>
      <c r="J179" s="175">
        <v>0.0</v>
      </c>
      <c r="K179" s="175">
        <v>0.0</v>
      </c>
      <c r="L179" s="175">
        <v>0.0</v>
      </c>
      <c r="M179" s="175">
        <v>0.0</v>
      </c>
      <c r="N179" s="175">
        <v>0.0</v>
      </c>
      <c r="O179" s="175">
        <v>0.0</v>
      </c>
      <c r="P179" s="175">
        <v>0.0</v>
      </c>
      <c r="Q179" s="175">
        <v>0.0</v>
      </c>
      <c r="R179" s="175">
        <v>0.0</v>
      </c>
      <c r="S179" s="175">
        <v>0.0</v>
      </c>
      <c r="T179" s="175"/>
      <c r="U179" s="175"/>
      <c r="V179" s="175"/>
      <c r="W179" s="175"/>
      <c r="X179" s="175"/>
      <c r="Y179" s="175">
        <v>0.0</v>
      </c>
      <c r="Z179" s="175">
        <v>0.0</v>
      </c>
      <c r="AA179" s="175">
        <v>0.0</v>
      </c>
      <c r="AB179" s="175">
        <v>0.0</v>
      </c>
      <c r="AC179" s="175">
        <v>0.0</v>
      </c>
      <c r="AD179" s="175">
        <v>0.0</v>
      </c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92"/>
      <c r="AR179" s="192"/>
      <c r="AS179" s="192"/>
      <c r="AT179" s="192"/>
      <c r="AU179" s="192"/>
      <c r="AV179" s="192"/>
      <c r="AW179" s="192"/>
      <c r="AX179" s="192"/>
      <c r="AY179" s="192"/>
      <c r="AZ179" s="192"/>
      <c r="BA179" s="192"/>
      <c r="BB179" s="192"/>
      <c r="BC179" s="192"/>
      <c r="BD179" s="192"/>
      <c r="BE179" s="192"/>
      <c r="BF179" s="192"/>
      <c r="BG179" s="192"/>
      <c r="BH179" s="192"/>
      <c r="BI179" s="192"/>
      <c r="BJ179" s="192"/>
      <c r="BK179" s="192"/>
      <c r="BL179" s="192"/>
      <c r="BM179" s="192"/>
      <c r="BN179" s="192"/>
      <c r="BO179" s="192"/>
      <c r="BP179" s="192"/>
      <c r="BQ179" s="192"/>
      <c r="BR179" s="192"/>
      <c r="BS179" s="192"/>
      <c r="BT179" s="192"/>
      <c r="BU179" s="192"/>
      <c r="BV179" s="192"/>
      <c r="BW179" s="192"/>
      <c r="BX179" s="192"/>
      <c r="BY179" s="192"/>
      <c r="BZ179" s="192"/>
      <c r="CA179" s="192"/>
      <c r="CB179" s="192"/>
      <c r="CC179" s="192"/>
      <c r="CD179" s="192"/>
      <c r="CE179" s="192"/>
      <c r="CF179" s="192"/>
      <c r="CG179" s="192"/>
      <c r="CH179" s="192"/>
      <c r="CI179" s="192"/>
      <c r="CJ179" s="192"/>
      <c r="CK179" s="192"/>
      <c r="CL179" s="192"/>
      <c r="CM179" s="192"/>
      <c r="CN179" s="192"/>
      <c r="CO179" s="192"/>
      <c r="CP179" s="192"/>
      <c r="CQ179" s="192"/>
    </row>
    <row r="180">
      <c r="A180" s="192"/>
      <c r="B180" s="192"/>
      <c r="C180" s="173">
        <v>49.0</v>
      </c>
      <c r="D180" s="174" t="s">
        <v>261</v>
      </c>
      <c r="E180" s="176" t="s">
        <v>287</v>
      </c>
      <c r="F180" s="175">
        <v>28.0</v>
      </c>
      <c r="G180" s="175">
        <v>20.0</v>
      </c>
      <c r="H180" s="175">
        <v>0.0</v>
      </c>
      <c r="I180" s="175">
        <v>0.0</v>
      </c>
      <c r="J180" s="175">
        <v>0.0</v>
      </c>
      <c r="K180" s="175">
        <v>0.0</v>
      </c>
      <c r="L180" s="175">
        <v>0.0</v>
      </c>
      <c r="M180" s="175">
        <v>0.0</v>
      </c>
      <c r="N180" s="175">
        <v>0.0</v>
      </c>
      <c r="O180" s="175">
        <v>0.0</v>
      </c>
      <c r="P180" s="175">
        <v>0.0</v>
      </c>
      <c r="Q180" s="175">
        <v>0.0</v>
      </c>
      <c r="R180" s="175">
        <v>0.0</v>
      </c>
      <c r="S180" s="175">
        <v>0.0</v>
      </c>
      <c r="T180" s="175"/>
      <c r="U180" s="175"/>
      <c r="V180" s="175"/>
      <c r="W180" s="175"/>
      <c r="X180" s="175"/>
      <c r="Y180" s="175">
        <v>0.0</v>
      </c>
      <c r="Z180" s="175">
        <v>0.0</v>
      </c>
      <c r="AA180" s="175">
        <v>0.0</v>
      </c>
      <c r="AB180" s="175">
        <v>0.0</v>
      </c>
      <c r="AC180" s="175">
        <v>0.0</v>
      </c>
      <c r="AD180" s="175">
        <v>0.0</v>
      </c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  <c r="AQ180" s="192"/>
      <c r="AR180" s="192"/>
      <c r="AS180" s="192"/>
      <c r="AT180" s="192"/>
      <c r="AU180" s="192"/>
      <c r="AV180" s="192"/>
      <c r="AW180" s="192"/>
      <c r="AX180" s="192"/>
      <c r="AY180" s="192"/>
      <c r="AZ180" s="192"/>
      <c r="BA180" s="192"/>
      <c r="BB180" s="192"/>
      <c r="BC180" s="192"/>
      <c r="BD180" s="192"/>
      <c r="BE180" s="192"/>
      <c r="BF180" s="192"/>
      <c r="BG180" s="192"/>
      <c r="BH180" s="192"/>
      <c r="BI180" s="192"/>
      <c r="BJ180" s="192"/>
      <c r="BK180" s="192"/>
      <c r="BL180" s="192"/>
      <c r="BM180" s="192"/>
      <c r="BN180" s="192"/>
      <c r="BO180" s="192"/>
      <c r="BP180" s="192"/>
      <c r="BQ180" s="192"/>
      <c r="BR180" s="192"/>
      <c r="BS180" s="192"/>
      <c r="BT180" s="192"/>
      <c r="BU180" s="192"/>
      <c r="BV180" s="192"/>
      <c r="BW180" s="192"/>
      <c r="BX180" s="192"/>
      <c r="BY180" s="192"/>
      <c r="BZ180" s="192"/>
      <c r="CA180" s="192"/>
      <c r="CB180" s="192"/>
      <c r="CC180" s="192"/>
      <c r="CD180" s="192"/>
      <c r="CE180" s="192"/>
      <c r="CF180" s="192"/>
      <c r="CG180" s="192"/>
      <c r="CH180" s="192"/>
      <c r="CI180" s="192"/>
      <c r="CJ180" s="192"/>
      <c r="CK180" s="192"/>
      <c r="CL180" s="192"/>
      <c r="CM180" s="192"/>
      <c r="CN180" s="192"/>
      <c r="CO180" s="192"/>
      <c r="CP180" s="192"/>
      <c r="CQ180" s="192"/>
    </row>
    <row r="181">
      <c r="A181" s="192"/>
      <c r="B181" s="192"/>
      <c r="C181" s="173">
        <v>50.0</v>
      </c>
      <c r="D181" s="174" t="s">
        <v>261</v>
      </c>
      <c r="E181" s="176" t="s">
        <v>288</v>
      </c>
      <c r="F181" s="175">
        <v>27.0</v>
      </c>
      <c r="G181" s="175">
        <v>2.0</v>
      </c>
      <c r="H181" s="175">
        <v>1.0</v>
      </c>
      <c r="I181" s="175">
        <v>0.0</v>
      </c>
      <c r="J181" s="175">
        <v>0.0</v>
      </c>
      <c r="K181" s="175">
        <v>0.0</v>
      </c>
      <c r="L181" s="175">
        <v>0.0</v>
      </c>
      <c r="M181" s="175">
        <v>0.0</v>
      </c>
      <c r="N181" s="175">
        <v>0.0</v>
      </c>
      <c r="O181" s="175">
        <v>0.0</v>
      </c>
      <c r="P181" s="175">
        <v>0.0</v>
      </c>
      <c r="Q181" s="175">
        <v>0.0</v>
      </c>
      <c r="R181" s="175">
        <v>0.0</v>
      </c>
      <c r="S181" s="175">
        <v>0.0</v>
      </c>
      <c r="T181" s="175"/>
      <c r="U181" s="175"/>
      <c r="V181" s="175"/>
      <c r="W181" s="175"/>
      <c r="X181" s="175"/>
      <c r="Y181" s="175">
        <v>0.0</v>
      </c>
      <c r="Z181" s="175">
        <v>0.0</v>
      </c>
      <c r="AA181" s="175">
        <v>0.0</v>
      </c>
      <c r="AB181" s="175">
        <v>0.0</v>
      </c>
      <c r="AC181" s="175">
        <v>0.0</v>
      </c>
      <c r="AD181" s="175">
        <v>0.0</v>
      </c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2"/>
      <c r="BD181" s="192"/>
      <c r="BE181" s="192"/>
      <c r="BF181" s="192"/>
      <c r="BG181" s="192"/>
      <c r="BH181" s="192"/>
      <c r="BI181" s="192"/>
      <c r="BJ181" s="192"/>
      <c r="BK181" s="192"/>
      <c r="BL181" s="192"/>
      <c r="BM181" s="192"/>
      <c r="BN181" s="192"/>
      <c r="BO181" s="192"/>
      <c r="BP181" s="192"/>
      <c r="BQ181" s="192"/>
      <c r="BR181" s="192"/>
      <c r="BS181" s="192"/>
      <c r="BT181" s="192"/>
      <c r="BU181" s="192"/>
      <c r="BV181" s="192"/>
      <c r="BW181" s="192"/>
      <c r="BX181" s="192"/>
      <c r="BY181" s="192"/>
      <c r="BZ181" s="192"/>
      <c r="CA181" s="192"/>
      <c r="CB181" s="192"/>
      <c r="CC181" s="192"/>
      <c r="CD181" s="192"/>
      <c r="CE181" s="192"/>
      <c r="CF181" s="192"/>
      <c r="CG181" s="192"/>
      <c r="CH181" s="192"/>
      <c r="CI181" s="192"/>
      <c r="CJ181" s="192"/>
      <c r="CK181" s="192"/>
      <c r="CL181" s="192"/>
      <c r="CM181" s="192"/>
      <c r="CN181" s="192"/>
      <c r="CO181" s="192"/>
      <c r="CP181" s="192"/>
      <c r="CQ181" s="192"/>
    </row>
    <row r="182">
      <c r="A182" s="192"/>
      <c r="B182" s="192"/>
      <c r="C182" s="173">
        <v>51.0</v>
      </c>
      <c r="D182" s="174" t="s">
        <v>261</v>
      </c>
      <c r="E182" s="176" t="s">
        <v>289</v>
      </c>
      <c r="F182" s="175">
        <v>33.0</v>
      </c>
      <c r="G182" s="175">
        <v>44.0</v>
      </c>
      <c r="H182" s="175">
        <v>0.0</v>
      </c>
      <c r="I182" s="175">
        <v>0.0</v>
      </c>
      <c r="J182" s="175">
        <v>0.0</v>
      </c>
      <c r="K182" s="175">
        <v>0.0</v>
      </c>
      <c r="L182" s="175">
        <v>0.0</v>
      </c>
      <c r="M182" s="175">
        <v>0.0</v>
      </c>
      <c r="N182" s="175">
        <v>0.0</v>
      </c>
      <c r="O182" s="175">
        <v>0.0</v>
      </c>
      <c r="P182" s="175">
        <v>0.0</v>
      </c>
      <c r="Q182" s="175">
        <v>0.0</v>
      </c>
      <c r="R182" s="175">
        <v>0.0</v>
      </c>
      <c r="S182" s="175">
        <v>0.0</v>
      </c>
      <c r="T182" s="175"/>
      <c r="U182" s="175"/>
      <c r="V182" s="175"/>
      <c r="W182" s="175"/>
      <c r="X182" s="175"/>
      <c r="Y182" s="175">
        <v>0.0</v>
      </c>
      <c r="Z182" s="175">
        <v>0.0</v>
      </c>
      <c r="AA182" s="175">
        <v>0.0</v>
      </c>
      <c r="AB182" s="175">
        <v>0.0</v>
      </c>
      <c r="AC182" s="175">
        <v>0.0</v>
      </c>
      <c r="AD182" s="175">
        <v>0.0</v>
      </c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  <c r="AQ182" s="192"/>
      <c r="AR182" s="192"/>
      <c r="AS182" s="192"/>
      <c r="AT182" s="192"/>
      <c r="AU182" s="192"/>
      <c r="AV182" s="192"/>
      <c r="AW182" s="192"/>
      <c r="AX182" s="192"/>
      <c r="AY182" s="192"/>
      <c r="AZ182" s="192"/>
      <c r="BA182" s="192"/>
      <c r="BB182" s="192"/>
      <c r="BC182" s="192"/>
      <c r="BD182" s="192"/>
      <c r="BE182" s="192"/>
      <c r="BF182" s="192"/>
      <c r="BG182" s="192"/>
      <c r="BH182" s="192"/>
      <c r="BI182" s="192"/>
      <c r="BJ182" s="192"/>
      <c r="BK182" s="192"/>
      <c r="BL182" s="192"/>
      <c r="BM182" s="192"/>
      <c r="BN182" s="192"/>
      <c r="BO182" s="192"/>
      <c r="BP182" s="192"/>
      <c r="BQ182" s="192"/>
      <c r="BR182" s="192"/>
      <c r="BS182" s="192"/>
      <c r="BT182" s="192"/>
      <c r="BU182" s="192"/>
      <c r="BV182" s="192"/>
      <c r="BW182" s="192"/>
      <c r="BX182" s="192"/>
      <c r="BY182" s="192"/>
      <c r="BZ182" s="192"/>
      <c r="CA182" s="192"/>
      <c r="CB182" s="192"/>
      <c r="CC182" s="192"/>
      <c r="CD182" s="192"/>
      <c r="CE182" s="192"/>
      <c r="CF182" s="192"/>
      <c r="CG182" s="192"/>
      <c r="CH182" s="192"/>
      <c r="CI182" s="192"/>
      <c r="CJ182" s="192"/>
      <c r="CK182" s="192"/>
      <c r="CL182" s="192"/>
      <c r="CM182" s="192"/>
      <c r="CN182" s="192"/>
      <c r="CO182" s="192"/>
      <c r="CP182" s="192"/>
      <c r="CQ182" s="192"/>
    </row>
    <row r="183">
      <c r="A183" s="192"/>
      <c r="B183" s="192"/>
      <c r="C183" s="173">
        <v>52.0</v>
      </c>
      <c r="D183" s="174" t="s">
        <v>261</v>
      </c>
      <c r="E183" s="176" t="s">
        <v>290</v>
      </c>
      <c r="F183" s="175">
        <v>25.0</v>
      </c>
      <c r="G183" s="175">
        <v>22.0</v>
      </c>
      <c r="H183" s="175">
        <v>0.0</v>
      </c>
      <c r="I183" s="175">
        <v>0.0</v>
      </c>
      <c r="J183" s="175">
        <v>0.0</v>
      </c>
      <c r="K183" s="175">
        <v>0.0</v>
      </c>
      <c r="L183" s="175">
        <v>0.0</v>
      </c>
      <c r="M183" s="175">
        <v>0.0</v>
      </c>
      <c r="N183" s="175">
        <v>0.0</v>
      </c>
      <c r="O183" s="175">
        <v>0.0</v>
      </c>
      <c r="P183" s="175">
        <v>0.0</v>
      </c>
      <c r="Q183" s="175">
        <v>0.0</v>
      </c>
      <c r="R183" s="175">
        <v>0.0</v>
      </c>
      <c r="S183" s="175">
        <v>0.0</v>
      </c>
      <c r="T183" s="175"/>
      <c r="U183" s="175"/>
      <c r="V183" s="175"/>
      <c r="W183" s="175"/>
      <c r="X183" s="175"/>
      <c r="Y183" s="175">
        <v>0.0</v>
      </c>
      <c r="Z183" s="175">
        <v>0.0</v>
      </c>
      <c r="AA183" s="175">
        <v>0.0</v>
      </c>
      <c r="AB183" s="175">
        <v>0.0</v>
      </c>
      <c r="AC183" s="175">
        <v>0.0</v>
      </c>
      <c r="AD183" s="175">
        <v>0.0</v>
      </c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  <c r="AQ183" s="192"/>
      <c r="AR183" s="192"/>
      <c r="AS183" s="192"/>
      <c r="AT183" s="192"/>
      <c r="AU183" s="192"/>
      <c r="AV183" s="192"/>
      <c r="AW183" s="192"/>
      <c r="AX183" s="192"/>
      <c r="AY183" s="192"/>
      <c r="AZ183" s="192"/>
      <c r="BA183" s="192"/>
      <c r="BB183" s="192"/>
      <c r="BC183" s="192"/>
      <c r="BD183" s="192"/>
      <c r="BE183" s="192"/>
      <c r="BF183" s="192"/>
      <c r="BG183" s="192"/>
      <c r="BH183" s="192"/>
      <c r="BI183" s="192"/>
      <c r="BJ183" s="192"/>
      <c r="BK183" s="192"/>
      <c r="BL183" s="192"/>
      <c r="BM183" s="192"/>
      <c r="BN183" s="192"/>
      <c r="BO183" s="192"/>
      <c r="BP183" s="192"/>
      <c r="BQ183" s="192"/>
      <c r="BR183" s="192"/>
      <c r="BS183" s="192"/>
      <c r="BT183" s="192"/>
      <c r="BU183" s="192"/>
      <c r="BV183" s="192"/>
      <c r="BW183" s="192"/>
      <c r="BX183" s="192"/>
      <c r="BY183" s="192"/>
      <c r="BZ183" s="192"/>
      <c r="CA183" s="192"/>
      <c r="CB183" s="192"/>
      <c r="CC183" s="192"/>
      <c r="CD183" s="192"/>
      <c r="CE183" s="192"/>
      <c r="CF183" s="192"/>
      <c r="CG183" s="192"/>
      <c r="CH183" s="192"/>
      <c r="CI183" s="192"/>
      <c r="CJ183" s="192"/>
      <c r="CK183" s="192"/>
      <c r="CL183" s="192"/>
      <c r="CM183" s="192"/>
      <c r="CN183" s="192"/>
      <c r="CO183" s="192"/>
      <c r="CP183" s="192"/>
      <c r="CQ183" s="192"/>
    </row>
    <row r="184">
      <c r="A184" s="192"/>
      <c r="B184" s="192"/>
      <c r="C184" s="173">
        <v>53.0</v>
      </c>
      <c r="D184" s="174" t="s">
        <v>261</v>
      </c>
      <c r="E184" s="176" t="s">
        <v>291</v>
      </c>
      <c r="F184" s="175">
        <v>28.0</v>
      </c>
      <c r="G184" s="175">
        <v>36.0</v>
      </c>
      <c r="H184" s="175">
        <v>0.0</v>
      </c>
      <c r="I184" s="175">
        <v>0.0</v>
      </c>
      <c r="J184" s="175">
        <v>0.0</v>
      </c>
      <c r="K184" s="175">
        <v>0.0</v>
      </c>
      <c r="L184" s="175">
        <v>0.0</v>
      </c>
      <c r="M184" s="175">
        <v>0.0</v>
      </c>
      <c r="N184" s="175">
        <v>0.0</v>
      </c>
      <c r="O184" s="175">
        <v>0.0</v>
      </c>
      <c r="P184" s="175">
        <v>0.0</v>
      </c>
      <c r="Q184" s="175">
        <v>0.0</v>
      </c>
      <c r="R184" s="175">
        <v>0.0</v>
      </c>
      <c r="S184" s="175">
        <v>0.0</v>
      </c>
      <c r="T184" s="175"/>
      <c r="U184" s="175"/>
      <c r="V184" s="175"/>
      <c r="W184" s="175"/>
      <c r="X184" s="175"/>
      <c r="Y184" s="175">
        <v>0.0</v>
      </c>
      <c r="Z184" s="175">
        <v>0.0</v>
      </c>
      <c r="AA184" s="175">
        <v>0.0</v>
      </c>
      <c r="AB184" s="175">
        <v>0.0</v>
      </c>
      <c r="AC184" s="175">
        <v>0.0</v>
      </c>
      <c r="AD184" s="175">
        <v>0.0</v>
      </c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2"/>
      <c r="BA184" s="192"/>
      <c r="BB184" s="192"/>
      <c r="BC184" s="192"/>
      <c r="BD184" s="192"/>
      <c r="BE184" s="192"/>
      <c r="BF184" s="192"/>
      <c r="BG184" s="192"/>
      <c r="BH184" s="192"/>
      <c r="BI184" s="192"/>
      <c r="BJ184" s="192"/>
      <c r="BK184" s="192"/>
      <c r="BL184" s="192"/>
      <c r="BM184" s="192"/>
      <c r="BN184" s="192"/>
      <c r="BO184" s="192"/>
      <c r="BP184" s="192"/>
      <c r="BQ184" s="192"/>
      <c r="BR184" s="192"/>
      <c r="BS184" s="192"/>
      <c r="BT184" s="192"/>
      <c r="BU184" s="192"/>
      <c r="BV184" s="192"/>
      <c r="BW184" s="192"/>
      <c r="BX184" s="192"/>
      <c r="BY184" s="192"/>
      <c r="BZ184" s="192"/>
      <c r="CA184" s="192"/>
      <c r="CB184" s="192"/>
      <c r="CC184" s="192"/>
      <c r="CD184" s="192"/>
      <c r="CE184" s="192"/>
      <c r="CF184" s="192"/>
      <c r="CG184" s="192"/>
      <c r="CH184" s="192"/>
      <c r="CI184" s="192"/>
      <c r="CJ184" s="192"/>
      <c r="CK184" s="192"/>
      <c r="CL184" s="192"/>
      <c r="CM184" s="192"/>
      <c r="CN184" s="192"/>
      <c r="CO184" s="192"/>
      <c r="CP184" s="192"/>
      <c r="CQ184" s="192"/>
    </row>
    <row r="185">
      <c r="A185" s="192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2"/>
      <c r="BD185" s="192"/>
      <c r="BE185" s="192"/>
      <c r="BF185" s="192"/>
      <c r="BG185" s="192"/>
      <c r="BH185" s="192"/>
      <c r="BI185" s="192"/>
      <c r="BJ185" s="192"/>
      <c r="BK185" s="192"/>
      <c r="BL185" s="192"/>
      <c r="BM185" s="192"/>
      <c r="BN185" s="192"/>
      <c r="BO185" s="192"/>
      <c r="BP185" s="192"/>
      <c r="BQ185" s="192"/>
      <c r="BR185" s="192"/>
      <c r="BS185" s="192"/>
      <c r="BT185" s="192"/>
      <c r="BU185" s="192"/>
      <c r="BV185" s="192"/>
      <c r="BW185" s="192"/>
      <c r="BX185" s="192"/>
      <c r="BY185" s="192"/>
      <c r="BZ185" s="192"/>
      <c r="CA185" s="192"/>
      <c r="CB185" s="192"/>
      <c r="CC185" s="192"/>
      <c r="CD185" s="192"/>
      <c r="CE185" s="192"/>
      <c r="CF185" s="192"/>
      <c r="CG185" s="192"/>
      <c r="CH185" s="192"/>
      <c r="CI185" s="192"/>
      <c r="CJ185" s="192"/>
      <c r="CK185" s="192"/>
      <c r="CL185" s="192"/>
      <c r="CM185" s="192"/>
      <c r="CN185" s="192"/>
      <c r="CO185" s="192"/>
      <c r="CP185" s="192"/>
      <c r="CQ185" s="192"/>
    </row>
    <row r="186">
      <c r="A186" s="192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2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2"/>
      <c r="BN186" s="192"/>
      <c r="BO186" s="192"/>
      <c r="BP186" s="192"/>
      <c r="BQ186" s="192"/>
      <c r="BR186" s="192"/>
      <c r="BS186" s="192"/>
      <c r="BT186" s="192"/>
      <c r="BU186" s="192"/>
      <c r="BV186" s="192"/>
      <c r="BW186" s="192"/>
      <c r="BX186" s="192"/>
      <c r="BY186" s="192"/>
      <c r="BZ186" s="192"/>
      <c r="CA186" s="192"/>
      <c r="CB186" s="192"/>
      <c r="CC186" s="192"/>
      <c r="CD186" s="192"/>
      <c r="CE186" s="192"/>
      <c r="CF186" s="192"/>
      <c r="CG186" s="192"/>
      <c r="CH186" s="192"/>
      <c r="CI186" s="192"/>
      <c r="CJ186" s="192"/>
      <c r="CK186" s="192"/>
      <c r="CL186" s="192"/>
      <c r="CM186" s="192"/>
      <c r="CN186" s="192"/>
      <c r="CO186" s="192"/>
      <c r="CP186" s="192"/>
      <c r="CQ186" s="192"/>
    </row>
    <row r="187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2"/>
      <c r="BN187" s="192"/>
      <c r="BO187" s="192"/>
      <c r="BP187" s="192"/>
      <c r="BQ187" s="192"/>
      <c r="BR187" s="192"/>
      <c r="BS187" s="192"/>
      <c r="BT187" s="192"/>
      <c r="BU187" s="192"/>
      <c r="BV187" s="192"/>
      <c r="BW187" s="192"/>
      <c r="BX187" s="192"/>
      <c r="BY187" s="192"/>
      <c r="BZ187" s="192"/>
      <c r="CA187" s="192"/>
      <c r="CB187" s="192"/>
      <c r="CC187" s="192"/>
      <c r="CD187" s="192"/>
      <c r="CE187" s="192"/>
      <c r="CF187" s="192"/>
      <c r="CG187" s="192"/>
      <c r="CH187" s="192"/>
      <c r="CI187" s="192"/>
      <c r="CJ187" s="192"/>
      <c r="CK187" s="192"/>
      <c r="CL187" s="192"/>
      <c r="CM187" s="192"/>
      <c r="CN187" s="192"/>
      <c r="CO187" s="192"/>
      <c r="CP187" s="192"/>
      <c r="CQ187" s="192"/>
    </row>
    <row r="188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2"/>
      <c r="BN188" s="192"/>
      <c r="BO188" s="192"/>
      <c r="BP188" s="192"/>
      <c r="BQ188" s="192"/>
      <c r="BR188" s="192"/>
      <c r="BS188" s="192"/>
      <c r="BT188" s="192"/>
      <c r="BU188" s="192"/>
      <c r="BV188" s="192"/>
      <c r="BW188" s="192"/>
      <c r="BX188" s="192"/>
      <c r="BY188" s="192"/>
      <c r="BZ188" s="192"/>
      <c r="CA188" s="192"/>
      <c r="CB188" s="192"/>
      <c r="CC188" s="192"/>
      <c r="CD188" s="192"/>
      <c r="CE188" s="192"/>
      <c r="CF188" s="192"/>
      <c r="CG188" s="192"/>
      <c r="CH188" s="192"/>
      <c r="CI188" s="192"/>
      <c r="CJ188" s="192"/>
      <c r="CK188" s="192"/>
      <c r="CL188" s="192"/>
      <c r="CM188" s="192"/>
      <c r="CN188" s="192"/>
      <c r="CO188" s="192"/>
      <c r="CP188" s="192"/>
      <c r="CQ188" s="192"/>
    </row>
    <row r="189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2"/>
      <c r="BF189" s="192"/>
      <c r="BG189" s="192"/>
      <c r="BH189" s="192"/>
      <c r="BI189" s="192"/>
      <c r="BJ189" s="192"/>
      <c r="BK189" s="192"/>
      <c r="BL189" s="192"/>
      <c r="BM189" s="192"/>
      <c r="BN189" s="192"/>
      <c r="BO189" s="192"/>
      <c r="BP189" s="192"/>
      <c r="BQ189" s="192"/>
      <c r="BR189" s="192"/>
      <c r="BS189" s="192"/>
      <c r="BT189" s="192"/>
      <c r="BU189" s="192"/>
      <c r="BV189" s="192"/>
      <c r="BW189" s="192"/>
      <c r="BX189" s="192"/>
      <c r="BY189" s="192"/>
      <c r="BZ189" s="192"/>
      <c r="CA189" s="192"/>
      <c r="CB189" s="192"/>
      <c r="CC189" s="192"/>
      <c r="CD189" s="192"/>
      <c r="CE189" s="192"/>
      <c r="CF189" s="192"/>
      <c r="CG189" s="192"/>
      <c r="CH189" s="192"/>
      <c r="CI189" s="192"/>
      <c r="CJ189" s="192"/>
      <c r="CK189" s="192"/>
      <c r="CL189" s="192"/>
      <c r="CM189" s="192"/>
      <c r="CN189" s="192"/>
      <c r="CO189" s="192"/>
      <c r="CP189" s="192"/>
      <c r="CQ189" s="192"/>
    </row>
    <row r="190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2"/>
      <c r="BG190" s="192"/>
      <c r="BH190" s="192"/>
      <c r="BI190" s="192"/>
      <c r="BJ190" s="192"/>
      <c r="BK190" s="192"/>
      <c r="BL190" s="192"/>
      <c r="BM190" s="192"/>
      <c r="BN190" s="192"/>
      <c r="BO190" s="192"/>
      <c r="BP190" s="192"/>
      <c r="BQ190" s="192"/>
      <c r="BR190" s="192"/>
      <c r="BS190" s="192"/>
      <c r="BT190" s="192"/>
      <c r="BU190" s="192"/>
      <c r="BV190" s="192"/>
      <c r="BW190" s="192"/>
      <c r="BX190" s="192"/>
      <c r="BY190" s="192"/>
      <c r="BZ190" s="192"/>
      <c r="CA190" s="192"/>
      <c r="CB190" s="192"/>
      <c r="CC190" s="192"/>
      <c r="CD190" s="192"/>
      <c r="CE190" s="192"/>
      <c r="CF190" s="192"/>
      <c r="CG190" s="192"/>
      <c r="CH190" s="192"/>
      <c r="CI190" s="192"/>
      <c r="CJ190" s="192"/>
      <c r="CK190" s="192"/>
      <c r="CL190" s="192"/>
      <c r="CM190" s="192"/>
      <c r="CN190" s="192"/>
      <c r="CO190" s="192"/>
      <c r="CP190" s="192"/>
      <c r="CQ190" s="192"/>
    </row>
    <row r="191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  <c r="BR191" s="192"/>
      <c r="BS191" s="192"/>
      <c r="BT191" s="192"/>
      <c r="BU191" s="192"/>
      <c r="BV191" s="192"/>
      <c r="BW191" s="192"/>
      <c r="BX191" s="192"/>
      <c r="BY191" s="192"/>
      <c r="BZ191" s="192"/>
      <c r="CA191" s="192"/>
      <c r="CB191" s="192"/>
      <c r="CC191" s="192"/>
      <c r="CD191" s="192"/>
      <c r="CE191" s="192"/>
      <c r="CF191" s="192"/>
      <c r="CG191" s="192"/>
      <c r="CH191" s="192"/>
      <c r="CI191" s="192"/>
      <c r="CJ191" s="192"/>
      <c r="CK191" s="192"/>
      <c r="CL191" s="192"/>
      <c r="CM191" s="192"/>
      <c r="CN191" s="192"/>
      <c r="CO191" s="192"/>
      <c r="CP191" s="192"/>
      <c r="CQ191" s="192"/>
    </row>
    <row r="19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2"/>
      <c r="BI192" s="192"/>
      <c r="BJ192" s="192"/>
      <c r="BK192" s="192"/>
      <c r="BL192" s="192"/>
      <c r="BM192" s="192"/>
      <c r="BN192" s="192"/>
      <c r="BO192" s="192"/>
      <c r="BP192" s="192"/>
      <c r="BQ192" s="192"/>
      <c r="BR192" s="192"/>
      <c r="BS192" s="192"/>
      <c r="BT192" s="192"/>
      <c r="BU192" s="192"/>
      <c r="BV192" s="192"/>
      <c r="BW192" s="192"/>
      <c r="BX192" s="192"/>
      <c r="BY192" s="192"/>
      <c r="BZ192" s="192"/>
      <c r="CA192" s="192"/>
      <c r="CB192" s="192"/>
      <c r="CC192" s="192"/>
      <c r="CD192" s="192"/>
      <c r="CE192" s="192"/>
      <c r="CF192" s="192"/>
      <c r="CG192" s="192"/>
      <c r="CH192" s="192"/>
      <c r="CI192" s="192"/>
      <c r="CJ192" s="192"/>
      <c r="CK192" s="192"/>
      <c r="CL192" s="192"/>
      <c r="CM192" s="192"/>
      <c r="CN192" s="192"/>
      <c r="CO192" s="192"/>
      <c r="CP192" s="192"/>
      <c r="CQ192" s="192"/>
    </row>
    <row r="193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2"/>
      <c r="BJ193" s="192"/>
      <c r="BK193" s="192"/>
      <c r="BL193" s="192"/>
      <c r="BM193" s="192"/>
      <c r="BN193" s="192"/>
      <c r="BO193" s="192"/>
      <c r="BP193" s="192"/>
      <c r="BQ193" s="192"/>
      <c r="BR193" s="192"/>
      <c r="BS193" s="192"/>
      <c r="BT193" s="192"/>
      <c r="BU193" s="192"/>
      <c r="BV193" s="192"/>
      <c r="BW193" s="192"/>
      <c r="BX193" s="192"/>
      <c r="BY193" s="192"/>
      <c r="BZ193" s="192"/>
      <c r="CA193" s="192"/>
      <c r="CB193" s="192"/>
      <c r="CC193" s="192"/>
      <c r="CD193" s="192"/>
      <c r="CE193" s="192"/>
      <c r="CF193" s="192"/>
      <c r="CG193" s="192"/>
      <c r="CH193" s="192"/>
      <c r="CI193" s="192"/>
      <c r="CJ193" s="192"/>
      <c r="CK193" s="192"/>
      <c r="CL193" s="192"/>
      <c r="CM193" s="192"/>
      <c r="CN193" s="192"/>
      <c r="CO193" s="192"/>
      <c r="CP193" s="192"/>
      <c r="CQ193" s="192"/>
    </row>
    <row r="194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192"/>
      <c r="BK194" s="192"/>
      <c r="BL194" s="192"/>
      <c r="BM194" s="192"/>
      <c r="BN194" s="192"/>
      <c r="BO194" s="192"/>
      <c r="BP194" s="192"/>
      <c r="BQ194" s="192"/>
      <c r="BR194" s="192"/>
      <c r="BS194" s="192"/>
      <c r="BT194" s="192"/>
      <c r="BU194" s="192"/>
      <c r="BV194" s="192"/>
      <c r="BW194" s="192"/>
      <c r="BX194" s="192"/>
      <c r="BY194" s="192"/>
      <c r="BZ194" s="192"/>
      <c r="CA194" s="192"/>
      <c r="CB194" s="192"/>
      <c r="CC194" s="192"/>
      <c r="CD194" s="192"/>
      <c r="CE194" s="192"/>
      <c r="CF194" s="192"/>
      <c r="CG194" s="192"/>
      <c r="CH194" s="192"/>
      <c r="CI194" s="192"/>
      <c r="CJ194" s="192"/>
      <c r="CK194" s="192"/>
      <c r="CL194" s="192"/>
      <c r="CM194" s="192"/>
      <c r="CN194" s="192"/>
      <c r="CO194" s="192"/>
      <c r="CP194" s="192"/>
      <c r="CQ194" s="192"/>
    </row>
    <row r="195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2"/>
      <c r="AH195" s="192"/>
      <c r="AI195" s="192"/>
      <c r="AJ195" s="192"/>
      <c r="AK195" s="192"/>
      <c r="AL195" s="192"/>
      <c r="AM195" s="192"/>
      <c r="AN195" s="192"/>
      <c r="AO195" s="192"/>
      <c r="AP195" s="192"/>
      <c r="AQ195" s="192"/>
      <c r="AR195" s="192"/>
      <c r="AS195" s="192"/>
      <c r="AT195" s="192"/>
      <c r="AU195" s="192"/>
      <c r="AV195" s="192"/>
      <c r="AW195" s="192"/>
      <c r="AX195" s="192"/>
      <c r="AY195" s="192"/>
      <c r="AZ195" s="192"/>
      <c r="BA195" s="192"/>
      <c r="BB195" s="192"/>
      <c r="BC195" s="192"/>
      <c r="BD195" s="192"/>
      <c r="BE195" s="192"/>
      <c r="BF195" s="192"/>
      <c r="BG195" s="192"/>
      <c r="BH195" s="192"/>
      <c r="BI195" s="192"/>
      <c r="BJ195" s="192"/>
      <c r="BK195" s="192"/>
      <c r="BL195" s="192"/>
      <c r="BM195" s="192"/>
      <c r="BN195" s="192"/>
      <c r="BO195" s="192"/>
      <c r="BP195" s="192"/>
      <c r="BQ195" s="192"/>
      <c r="BR195" s="192"/>
      <c r="BS195" s="192"/>
      <c r="BT195" s="192"/>
      <c r="BU195" s="192"/>
      <c r="BV195" s="192"/>
      <c r="BW195" s="192"/>
      <c r="BX195" s="192"/>
      <c r="BY195" s="192"/>
      <c r="BZ195" s="192"/>
      <c r="CA195" s="192"/>
      <c r="CB195" s="192"/>
      <c r="CC195" s="192"/>
      <c r="CD195" s="192"/>
      <c r="CE195" s="192"/>
      <c r="CF195" s="192"/>
      <c r="CG195" s="192"/>
      <c r="CH195" s="192"/>
      <c r="CI195" s="192"/>
      <c r="CJ195" s="192"/>
      <c r="CK195" s="192"/>
      <c r="CL195" s="192"/>
      <c r="CM195" s="192"/>
      <c r="CN195" s="192"/>
      <c r="CO195" s="192"/>
      <c r="CP195" s="192"/>
      <c r="CQ195" s="192"/>
    </row>
    <row r="19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2"/>
      <c r="AH196" s="192"/>
      <c r="AI196" s="192"/>
      <c r="AJ196" s="192"/>
      <c r="AK196" s="192"/>
      <c r="AL196" s="192"/>
      <c r="AM196" s="192"/>
      <c r="AN196" s="192"/>
      <c r="AO196" s="192"/>
      <c r="AP196" s="192"/>
      <c r="AQ196" s="192"/>
      <c r="AR196" s="192"/>
      <c r="AS196" s="192"/>
      <c r="AT196" s="192"/>
      <c r="AU196" s="192"/>
      <c r="AV196" s="192"/>
      <c r="AW196" s="192"/>
      <c r="AX196" s="192"/>
      <c r="AY196" s="192"/>
      <c r="AZ196" s="192"/>
      <c r="BA196" s="192"/>
      <c r="BB196" s="192"/>
      <c r="BC196" s="192"/>
      <c r="BD196" s="192"/>
      <c r="BE196" s="192"/>
      <c r="BF196" s="192"/>
      <c r="BG196" s="192"/>
      <c r="BH196" s="192"/>
      <c r="BI196" s="192"/>
      <c r="BJ196" s="192"/>
      <c r="BK196" s="192"/>
      <c r="BL196" s="192"/>
      <c r="BM196" s="192"/>
      <c r="BN196" s="192"/>
      <c r="BO196" s="192"/>
      <c r="BP196" s="192"/>
      <c r="BQ196" s="192"/>
      <c r="BR196" s="192"/>
      <c r="BS196" s="192"/>
      <c r="BT196" s="192"/>
      <c r="BU196" s="192"/>
      <c r="BV196" s="192"/>
      <c r="BW196" s="192"/>
      <c r="BX196" s="192"/>
      <c r="BY196" s="192"/>
      <c r="BZ196" s="192"/>
      <c r="CA196" s="192"/>
      <c r="CB196" s="192"/>
      <c r="CC196" s="192"/>
      <c r="CD196" s="192"/>
      <c r="CE196" s="192"/>
      <c r="CF196" s="192"/>
      <c r="CG196" s="192"/>
      <c r="CH196" s="192"/>
      <c r="CI196" s="192"/>
      <c r="CJ196" s="192"/>
      <c r="CK196" s="192"/>
      <c r="CL196" s="192"/>
      <c r="CM196" s="192"/>
      <c r="CN196" s="192"/>
      <c r="CO196" s="192"/>
      <c r="CP196" s="192"/>
      <c r="CQ196" s="192"/>
    </row>
    <row r="197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2"/>
      <c r="BD197" s="192"/>
      <c r="BE197" s="192"/>
      <c r="BF197" s="192"/>
      <c r="BG197" s="192"/>
      <c r="BH197" s="192"/>
      <c r="BI197" s="192"/>
      <c r="BJ197" s="192"/>
      <c r="BK197" s="192"/>
      <c r="BL197" s="192"/>
      <c r="BM197" s="192"/>
      <c r="BN197" s="192"/>
      <c r="BO197" s="192"/>
      <c r="BP197" s="192"/>
      <c r="BQ197" s="192"/>
      <c r="BR197" s="192"/>
      <c r="BS197" s="192"/>
      <c r="BT197" s="192"/>
      <c r="BU197" s="192"/>
      <c r="BV197" s="192"/>
      <c r="BW197" s="192"/>
      <c r="BX197" s="192"/>
      <c r="BY197" s="192"/>
      <c r="BZ197" s="192"/>
      <c r="CA197" s="192"/>
      <c r="CB197" s="192"/>
      <c r="CC197" s="192"/>
      <c r="CD197" s="192"/>
      <c r="CE197" s="192"/>
      <c r="CF197" s="192"/>
      <c r="CG197" s="192"/>
      <c r="CH197" s="192"/>
      <c r="CI197" s="192"/>
      <c r="CJ197" s="192"/>
      <c r="CK197" s="192"/>
      <c r="CL197" s="192"/>
      <c r="CM197" s="192"/>
      <c r="CN197" s="192"/>
      <c r="CO197" s="192"/>
      <c r="CP197" s="192"/>
      <c r="CQ197" s="192"/>
    </row>
    <row r="198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  <c r="BP198" s="192"/>
      <c r="BQ198" s="192"/>
      <c r="BR198" s="192"/>
      <c r="BS198" s="192"/>
      <c r="BT198" s="192"/>
      <c r="BU198" s="192"/>
      <c r="BV198" s="192"/>
      <c r="BW198" s="192"/>
      <c r="BX198" s="192"/>
      <c r="BY198" s="192"/>
      <c r="BZ198" s="192"/>
      <c r="CA198" s="192"/>
      <c r="CB198" s="192"/>
      <c r="CC198" s="192"/>
      <c r="CD198" s="192"/>
      <c r="CE198" s="192"/>
      <c r="CF198" s="192"/>
      <c r="CG198" s="192"/>
      <c r="CH198" s="192"/>
      <c r="CI198" s="192"/>
      <c r="CJ198" s="192"/>
      <c r="CK198" s="192"/>
      <c r="CL198" s="192"/>
      <c r="CM198" s="192"/>
      <c r="CN198" s="192"/>
      <c r="CO198" s="192"/>
      <c r="CP198" s="192"/>
      <c r="CQ198" s="192"/>
    </row>
    <row r="199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192"/>
      <c r="AR199" s="192"/>
      <c r="AS199" s="192"/>
      <c r="AT199" s="192"/>
      <c r="AU199" s="192"/>
      <c r="AV199" s="192"/>
      <c r="AW199" s="192"/>
      <c r="AX199" s="192"/>
      <c r="AY199" s="192"/>
      <c r="AZ199" s="192"/>
      <c r="BA199" s="192"/>
      <c r="BB199" s="192"/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  <c r="BP199" s="192"/>
      <c r="BQ199" s="192"/>
      <c r="BR199" s="192"/>
      <c r="BS199" s="192"/>
      <c r="BT199" s="192"/>
      <c r="BU199" s="192"/>
      <c r="BV199" s="192"/>
      <c r="BW199" s="192"/>
      <c r="BX199" s="192"/>
      <c r="BY199" s="192"/>
      <c r="BZ199" s="192"/>
      <c r="CA199" s="192"/>
      <c r="CB199" s="192"/>
      <c r="CC199" s="192"/>
      <c r="CD199" s="192"/>
      <c r="CE199" s="192"/>
      <c r="CF199" s="192"/>
      <c r="CG199" s="192"/>
      <c r="CH199" s="192"/>
      <c r="CI199" s="192"/>
      <c r="CJ199" s="192"/>
      <c r="CK199" s="192"/>
      <c r="CL199" s="192"/>
      <c r="CM199" s="192"/>
      <c r="CN199" s="192"/>
      <c r="CO199" s="192"/>
      <c r="CP199" s="192"/>
      <c r="CQ199" s="192"/>
    </row>
    <row r="200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  <c r="BR200" s="192"/>
      <c r="BS200" s="192"/>
      <c r="BT200" s="192"/>
      <c r="BU200" s="192"/>
      <c r="BV200" s="192"/>
      <c r="BW200" s="192"/>
      <c r="BX200" s="192"/>
      <c r="BY200" s="192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  <c r="CK200" s="192"/>
      <c r="CL200" s="192"/>
      <c r="CM200" s="192"/>
      <c r="CN200" s="192"/>
      <c r="CO200" s="192"/>
      <c r="CP200" s="192"/>
      <c r="CQ200" s="192"/>
    </row>
    <row r="201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192"/>
      <c r="BI201" s="192"/>
      <c r="BJ201" s="192"/>
      <c r="BK201" s="192"/>
      <c r="BL201" s="192"/>
      <c r="BM201" s="192"/>
      <c r="BN201" s="192"/>
      <c r="BO201" s="192"/>
      <c r="BP201" s="192"/>
      <c r="BQ201" s="192"/>
      <c r="BR201" s="192"/>
      <c r="BS201" s="192"/>
      <c r="BT201" s="192"/>
      <c r="BU201" s="192"/>
      <c r="BV201" s="192"/>
      <c r="BW201" s="192"/>
      <c r="BX201" s="192"/>
      <c r="BY201" s="192"/>
      <c r="BZ201" s="192"/>
      <c r="CA201" s="192"/>
      <c r="CB201" s="192"/>
      <c r="CC201" s="192"/>
      <c r="CD201" s="192"/>
      <c r="CE201" s="192"/>
      <c r="CF201" s="192"/>
      <c r="CG201" s="192"/>
      <c r="CH201" s="192"/>
      <c r="CI201" s="192"/>
      <c r="CJ201" s="192"/>
      <c r="CK201" s="192"/>
      <c r="CL201" s="192"/>
      <c r="CM201" s="192"/>
      <c r="CN201" s="192"/>
      <c r="CO201" s="192"/>
      <c r="CP201" s="192"/>
      <c r="CQ201" s="192"/>
    </row>
    <row r="202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192"/>
      <c r="BI202" s="192"/>
      <c r="BJ202" s="192"/>
      <c r="BK202" s="192"/>
      <c r="BL202" s="192"/>
      <c r="BM202" s="192"/>
      <c r="BN202" s="192"/>
      <c r="BO202" s="192"/>
      <c r="BP202" s="192"/>
      <c r="BQ202" s="192"/>
      <c r="BR202" s="192"/>
      <c r="BS202" s="192"/>
      <c r="BT202" s="192"/>
      <c r="BU202" s="192"/>
      <c r="BV202" s="192"/>
      <c r="BW202" s="192"/>
      <c r="BX202" s="192"/>
      <c r="BY202" s="192"/>
      <c r="BZ202" s="192"/>
      <c r="CA202" s="192"/>
      <c r="CB202" s="192"/>
      <c r="CC202" s="192"/>
      <c r="CD202" s="192"/>
      <c r="CE202" s="192"/>
      <c r="CF202" s="192"/>
      <c r="CG202" s="192"/>
      <c r="CH202" s="192"/>
      <c r="CI202" s="192"/>
      <c r="CJ202" s="192"/>
      <c r="CK202" s="192"/>
      <c r="CL202" s="192"/>
      <c r="CM202" s="192"/>
      <c r="CN202" s="192"/>
      <c r="CO202" s="192"/>
      <c r="CP202" s="192"/>
      <c r="CQ202" s="192"/>
    </row>
    <row r="203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92"/>
      <c r="CA203" s="192"/>
      <c r="CB203" s="192"/>
      <c r="CC203" s="192"/>
      <c r="CD203" s="192"/>
      <c r="CE203" s="192"/>
      <c r="CF203" s="192"/>
      <c r="CG203" s="192"/>
      <c r="CH203" s="192"/>
      <c r="CI203" s="192"/>
      <c r="CJ203" s="192"/>
      <c r="CK203" s="192"/>
      <c r="CL203" s="192"/>
      <c r="CM203" s="192"/>
      <c r="CN203" s="192"/>
      <c r="CO203" s="192"/>
      <c r="CP203" s="192"/>
      <c r="CQ203" s="192"/>
    </row>
    <row r="204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/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/>
      <c r="BC204" s="192"/>
      <c r="BD204" s="192"/>
      <c r="BE204" s="192"/>
      <c r="BF204" s="192"/>
      <c r="BG204" s="192"/>
      <c r="BH204" s="192"/>
      <c r="BI204" s="192"/>
      <c r="BJ204" s="192"/>
      <c r="BK204" s="192"/>
      <c r="BL204" s="192"/>
      <c r="BM204" s="192"/>
      <c r="BN204" s="192"/>
      <c r="BO204" s="192"/>
      <c r="BP204" s="192"/>
      <c r="BQ204" s="192"/>
      <c r="BR204" s="192"/>
      <c r="BS204" s="192"/>
      <c r="BT204" s="192"/>
      <c r="BU204" s="192"/>
      <c r="BV204" s="192"/>
      <c r="BW204" s="192"/>
      <c r="BX204" s="192"/>
      <c r="BY204" s="192"/>
      <c r="BZ204" s="192"/>
      <c r="CA204" s="192"/>
      <c r="CB204" s="192"/>
      <c r="CC204" s="192"/>
      <c r="CD204" s="192"/>
      <c r="CE204" s="192"/>
      <c r="CF204" s="192"/>
      <c r="CG204" s="192"/>
      <c r="CH204" s="192"/>
      <c r="CI204" s="192"/>
      <c r="CJ204" s="192"/>
      <c r="CK204" s="192"/>
      <c r="CL204" s="192"/>
      <c r="CM204" s="192"/>
      <c r="CN204" s="192"/>
      <c r="CO204" s="192"/>
      <c r="CP204" s="192"/>
      <c r="CQ204" s="192"/>
    </row>
    <row r="205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2"/>
      <c r="BD205" s="192"/>
      <c r="BE205" s="192"/>
      <c r="BF205" s="192"/>
      <c r="BG205" s="192"/>
      <c r="BH205" s="192"/>
      <c r="BI205" s="192"/>
      <c r="BJ205" s="192"/>
      <c r="BK205" s="192"/>
      <c r="BL205" s="192"/>
      <c r="BM205" s="192"/>
      <c r="BN205" s="192"/>
      <c r="BO205" s="192"/>
      <c r="BP205" s="192"/>
      <c r="BQ205" s="192"/>
      <c r="BR205" s="192"/>
      <c r="BS205" s="192"/>
      <c r="BT205" s="192"/>
      <c r="BU205" s="192"/>
      <c r="BV205" s="192"/>
      <c r="BW205" s="192"/>
      <c r="BX205" s="192"/>
      <c r="BY205" s="192"/>
      <c r="BZ205" s="192"/>
      <c r="CA205" s="192"/>
      <c r="CB205" s="192"/>
      <c r="CC205" s="192"/>
      <c r="CD205" s="192"/>
      <c r="CE205" s="192"/>
      <c r="CF205" s="192"/>
      <c r="CG205" s="192"/>
      <c r="CH205" s="192"/>
      <c r="CI205" s="192"/>
      <c r="CJ205" s="192"/>
      <c r="CK205" s="192"/>
      <c r="CL205" s="192"/>
      <c r="CM205" s="192"/>
      <c r="CN205" s="192"/>
      <c r="CO205" s="192"/>
      <c r="CP205" s="192"/>
      <c r="CQ205" s="192"/>
    </row>
    <row r="20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2"/>
      <c r="BD206" s="192"/>
      <c r="BE206" s="192"/>
      <c r="BF206" s="192"/>
      <c r="BG206" s="192"/>
      <c r="BH206" s="192"/>
      <c r="BI206" s="192"/>
      <c r="BJ206" s="192"/>
      <c r="BK206" s="192"/>
      <c r="BL206" s="192"/>
      <c r="BM206" s="192"/>
      <c r="BN206" s="192"/>
      <c r="BO206" s="192"/>
      <c r="BP206" s="192"/>
      <c r="BQ206" s="192"/>
      <c r="BR206" s="192"/>
      <c r="BS206" s="192"/>
      <c r="BT206" s="192"/>
      <c r="BU206" s="192"/>
      <c r="BV206" s="192"/>
      <c r="BW206" s="192"/>
      <c r="BX206" s="192"/>
      <c r="BY206" s="192"/>
      <c r="BZ206" s="192"/>
      <c r="CA206" s="192"/>
      <c r="CB206" s="192"/>
      <c r="CC206" s="192"/>
      <c r="CD206" s="192"/>
      <c r="CE206" s="192"/>
      <c r="CF206" s="192"/>
      <c r="CG206" s="192"/>
      <c r="CH206" s="192"/>
      <c r="CI206" s="192"/>
      <c r="CJ206" s="192"/>
      <c r="CK206" s="192"/>
      <c r="CL206" s="192"/>
      <c r="CM206" s="192"/>
      <c r="CN206" s="192"/>
      <c r="CO206" s="192"/>
      <c r="CP206" s="192"/>
      <c r="CQ206" s="192"/>
    </row>
    <row r="207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92"/>
      <c r="AX207" s="192"/>
      <c r="AY207" s="192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192"/>
      <c r="BJ207" s="192"/>
      <c r="BK207" s="192"/>
      <c r="BL207" s="192"/>
      <c r="BM207" s="192"/>
      <c r="BN207" s="192"/>
      <c r="BO207" s="192"/>
      <c r="BP207" s="192"/>
      <c r="BQ207" s="192"/>
      <c r="BR207" s="192"/>
      <c r="BS207" s="192"/>
      <c r="BT207" s="192"/>
      <c r="BU207" s="192"/>
      <c r="BV207" s="192"/>
      <c r="BW207" s="192"/>
      <c r="BX207" s="192"/>
      <c r="BY207" s="192"/>
      <c r="BZ207" s="192"/>
      <c r="CA207" s="192"/>
      <c r="CB207" s="192"/>
      <c r="CC207" s="192"/>
      <c r="CD207" s="192"/>
      <c r="CE207" s="192"/>
      <c r="CF207" s="192"/>
      <c r="CG207" s="192"/>
      <c r="CH207" s="192"/>
      <c r="CI207" s="192"/>
      <c r="CJ207" s="192"/>
      <c r="CK207" s="192"/>
      <c r="CL207" s="192"/>
      <c r="CM207" s="192"/>
      <c r="CN207" s="192"/>
      <c r="CO207" s="192"/>
      <c r="CP207" s="192"/>
      <c r="CQ207" s="192"/>
    </row>
    <row r="208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2"/>
      <c r="BM208" s="192"/>
      <c r="BN208" s="192"/>
      <c r="BO208" s="192"/>
      <c r="BP208" s="192"/>
      <c r="BQ208" s="192"/>
      <c r="BR208" s="192"/>
      <c r="BS208" s="192"/>
      <c r="BT208" s="192"/>
      <c r="BU208" s="192"/>
      <c r="BV208" s="192"/>
      <c r="BW208" s="192"/>
      <c r="BX208" s="192"/>
      <c r="BY208" s="192"/>
      <c r="BZ208" s="192"/>
      <c r="CA208" s="192"/>
      <c r="CB208" s="192"/>
      <c r="CC208" s="192"/>
      <c r="CD208" s="192"/>
      <c r="CE208" s="192"/>
      <c r="CF208" s="192"/>
      <c r="CG208" s="192"/>
      <c r="CH208" s="192"/>
      <c r="CI208" s="192"/>
      <c r="CJ208" s="192"/>
      <c r="CK208" s="192"/>
      <c r="CL208" s="192"/>
      <c r="CM208" s="192"/>
      <c r="CN208" s="192"/>
      <c r="CO208" s="192"/>
      <c r="CP208" s="192"/>
      <c r="CQ208" s="192"/>
    </row>
    <row r="209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192"/>
      <c r="BI209" s="192"/>
      <c r="BJ209" s="192"/>
      <c r="BK209" s="192"/>
      <c r="BL209" s="192"/>
      <c r="BM209" s="192"/>
      <c r="BN209" s="192"/>
      <c r="BO209" s="192"/>
      <c r="BP209" s="192"/>
      <c r="BQ209" s="192"/>
      <c r="BR209" s="192"/>
      <c r="BS209" s="192"/>
      <c r="BT209" s="192"/>
      <c r="BU209" s="192"/>
      <c r="BV209" s="192"/>
      <c r="BW209" s="192"/>
      <c r="BX209" s="192"/>
      <c r="BY209" s="192"/>
      <c r="BZ209" s="192"/>
      <c r="CA209" s="192"/>
      <c r="CB209" s="192"/>
      <c r="CC209" s="192"/>
      <c r="CD209" s="192"/>
      <c r="CE209" s="192"/>
      <c r="CF209" s="192"/>
      <c r="CG209" s="192"/>
      <c r="CH209" s="192"/>
      <c r="CI209" s="192"/>
      <c r="CJ209" s="192"/>
      <c r="CK209" s="192"/>
      <c r="CL209" s="192"/>
      <c r="CM209" s="192"/>
      <c r="CN209" s="192"/>
      <c r="CO209" s="192"/>
      <c r="CP209" s="192"/>
      <c r="CQ209" s="192"/>
    </row>
    <row r="210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192"/>
      <c r="BI210" s="192"/>
      <c r="BJ210" s="192"/>
      <c r="BK210" s="192"/>
      <c r="BL210" s="192"/>
      <c r="BM210" s="192"/>
      <c r="BN210" s="192"/>
      <c r="BO210" s="192"/>
      <c r="BP210" s="192"/>
      <c r="BQ210" s="192"/>
      <c r="BR210" s="192"/>
      <c r="BS210" s="192"/>
      <c r="BT210" s="192"/>
      <c r="BU210" s="192"/>
      <c r="BV210" s="192"/>
      <c r="BW210" s="192"/>
      <c r="BX210" s="192"/>
      <c r="BY210" s="192"/>
      <c r="BZ210" s="192"/>
      <c r="CA210" s="192"/>
      <c r="CB210" s="192"/>
      <c r="CC210" s="192"/>
      <c r="CD210" s="192"/>
      <c r="CE210" s="192"/>
      <c r="CF210" s="192"/>
      <c r="CG210" s="192"/>
      <c r="CH210" s="192"/>
      <c r="CI210" s="192"/>
      <c r="CJ210" s="192"/>
      <c r="CK210" s="192"/>
      <c r="CL210" s="192"/>
      <c r="CM210" s="192"/>
      <c r="CN210" s="192"/>
      <c r="CO210" s="192"/>
      <c r="CP210" s="192"/>
      <c r="CQ210" s="192"/>
    </row>
    <row r="211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/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  <c r="BR211" s="192"/>
      <c r="BS211" s="192"/>
      <c r="BT211" s="192"/>
      <c r="BU211" s="192"/>
      <c r="BV211" s="192"/>
      <c r="BW211" s="192"/>
      <c r="BX211" s="192"/>
      <c r="BY211" s="192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  <c r="CK211" s="192"/>
      <c r="CL211" s="192"/>
      <c r="CM211" s="192"/>
      <c r="CN211" s="192"/>
      <c r="CO211" s="192"/>
      <c r="CP211" s="192"/>
      <c r="CQ211" s="192"/>
    </row>
    <row r="212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  <c r="BR212" s="192"/>
      <c r="BS212" s="192"/>
      <c r="BT212" s="192"/>
      <c r="BU212" s="192"/>
      <c r="BV212" s="192"/>
      <c r="BW212" s="192"/>
      <c r="BX212" s="192"/>
      <c r="BY212" s="192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  <c r="CK212" s="192"/>
      <c r="CL212" s="192"/>
      <c r="CM212" s="192"/>
      <c r="CN212" s="192"/>
      <c r="CO212" s="192"/>
      <c r="CP212" s="192"/>
      <c r="CQ212" s="192"/>
    </row>
    <row r="213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  <c r="BR213" s="192"/>
      <c r="BS213" s="192"/>
      <c r="BT213" s="192"/>
      <c r="BU213" s="192"/>
      <c r="BV213" s="192"/>
      <c r="BW213" s="192"/>
      <c r="BX213" s="192"/>
      <c r="BY213" s="192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  <c r="CK213" s="192"/>
      <c r="CL213" s="192"/>
      <c r="CM213" s="192"/>
      <c r="CN213" s="192"/>
      <c r="CO213" s="192"/>
      <c r="CP213" s="192"/>
      <c r="CQ213" s="192"/>
    </row>
    <row r="214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  <c r="BR214" s="192"/>
      <c r="BS214" s="192"/>
      <c r="BT214" s="192"/>
      <c r="BU214" s="192"/>
      <c r="BV214" s="192"/>
      <c r="BW214" s="192"/>
      <c r="BX214" s="192"/>
      <c r="BY214" s="192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  <c r="CK214" s="192"/>
      <c r="CL214" s="192"/>
      <c r="CM214" s="192"/>
      <c r="CN214" s="192"/>
      <c r="CO214" s="192"/>
      <c r="CP214" s="192"/>
      <c r="CQ214" s="192"/>
    </row>
    <row r="215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92"/>
      <c r="AX215" s="192"/>
      <c r="AY215" s="192"/>
      <c r="AZ215" s="192"/>
      <c r="BA215" s="192"/>
      <c r="BB215" s="192"/>
      <c r="BC215" s="192"/>
      <c r="BD215" s="192"/>
      <c r="BE215" s="192"/>
      <c r="BF215" s="192"/>
      <c r="BG215" s="192"/>
      <c r="BH215" s="192"/>
      <c r="BI215" s="192"/>
      <c r="BJ215" s="192"/>
      <c r="BK215" s="192"/>
      <c r="BL215" s="192"/>
      <c r="BM215" s="192"/>
      <c r="BN215" s="192"/>
      <c r="BO215" s="192"/>
      <c r="BP215" s="192"/>
      <c r="BQ215" s="192"/>
      <c r="BR215" s="192"/>
      <c r="BS215" s="192"/>
      <c r="BT215" s="192"/>
      <c r="BU215" s="192"/>
      <c r="BV215" s="192"/>
      <c r="BW215" s="192"/>
      <c r="BX215" s="192"/>
      <c r="BY215" s="192"/>
      <c r="BZ215" s="192"/>
      <c r="CA215" s="192"/>
      <c r="CB215" s="192"/>
      <c r="CC215" s="192"/>
      <c r="CD215" s="192"/>
      <c r="CE215" s="192"/>
      <c r="CF215" s="192"/>
      <c r="CG215" s="192"/>
      <c r="CH215" s="192"/>
      <c r="CI215" s="192"/>
      <c r="CJ215" s="192"/>
      <c r="CK215" s="192"/>
      <c r="CL215" s="192"/>
      <c r="CM215" s="192"/>
      <c r="CN215" s="192"/>
      <c r="CO215" s="192"/>
      <c r="CP215" s="192"/>
      <c r="CQ215" s="192"/>
    </row>
    <row r="216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2"/>
      <c r="BC216" s="192"/>
      <c r="BD216" s="192"/>
      <c r="BE216" s="192"/>
      <c r="BF216" s="192"/>
      <c r="BG216" s="192"/>
      <c r="BH216" s="192"/>
      <c r="BI216" s="192"/>
      <c r="BJ216" s="192"/>
      <c r="BK216" s="192"/>
      <c r="BL216" s="192"/>
      <c r="BM216" s="192"/>
      <c r="BN216" s="192"/>
      <c r="BO216" s="192"/>
      <c r="BP216" s="192"/>
      <c r="BQ216" s="192"/>
      <c r="BR216" s="192"/>
      <c r="BS216" s="192"/>
      <c r="BT216" s="192"/>
      <c r="BU216" s="192"/>
      <c r="BV216" s="192"/>
      <c r="BW216" s="192"/>
      <c r="BX216" s="192"/>
      <c r="BY216" s="192"/>
      <c r="BZ216" s="192"/>
      <c r="CA216" s="192"/>
      <c r="CB216" s="192"/>
      <c r="CC216" s="192"/>
      <c r="CD216" s="192"/>
      <c r="CE216" s="192"/>
      <c r="CF216" s="192"/>
      <c r="CG216" s="192"/>
      <c r="CH216" s="192"/>
      <c r="CI216" s="192"/>
      <c r="CJ216" s="192"/>
      <c r="CK216" s="192"/>
      <c r="CL216" s="192"/>
      <c r="CM216" s="192"/>
      <c r="CN216" s="192"/>
      <c r="CO216" s="192"/>
      <c r="CP216" s="192"/>
      <c r="CQ216" s="192"/>
    </row>
    <row r="217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  <c r="BR217" s="192"/>
      <c r="BS217" s="192"/>
      <c r="BT217" s="192"/>
      <c r="BU217" s="192"/>
      <c r="BV217" s="192"/>
      <c r="BW217" s="192"/>
      <c r="BX217" s="192"/>
      <c r="BY217" s="192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  <c r="CK217" s="192"/>
      <c r="CL217" s="192"/>
      <c r="CM217" s="192"/>
      <c r="CN217" s="192"/>
      <c r="CO217" s="192"/>
      <c r="CP217" s="192"/>
      <c r="CQ217" s="192"/>
    </row>
    <row r="218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/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  <c r="BR218" s="192"/>
      <c r="BS218" s="192"/>
      <c r="BT218" s="192"/>
      <c r="BU218" s="192"/>
      <c r="BV218" s="192"/>
      <c r="BW218" s="192"/>
      <c r="BX218" s="192"/>
      <c r="BY218" s="192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  <c r="CK218" s="192"/>
      <c r="CL218" s="192"/>
      <c r="CM218" s="192"/>
      <c r="CN218" s="192"/>
      <c r="CO218" s="192"/>
      <c r="CP218" s="192"/>
      <c r="CQ218" s="192"/>
    </row>
    <row r="219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  <c r="BR219" s="192"/>
      <c r="BS219" s="192"/>
      <c r="BT219" s="192"/>
      <c r="BU219" s="192"/>
      <c r="BV219" s="192"/>
      <c r="BW219" s="192"/>
      <c r="BX219" s="192"/>
      <c r="BY219" s="192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  <c r="CK219" s="192"/>
      <c r="CL219" s="192"/>
      <c r="CM219" s="192"/>
      <c r="CN219" s="192"/>
      <c r="CO219" s="192"/>
      <c r="CP219" s="192"/>
      <c r="CQ219" s="192"/>
    </row>
    <row r="220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  <c r="BR220" s="192"/>
      <c r="BS220" s="192"/>
      <c r="BT220" s="192"/>
      <c r="BU220" s="192"/>
      <c r="BV220" s="192"/>
      <c r="BW220" s="192"/>
      <c r="BX220" s="192"/>
      <c r="BY220" s="192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  <c r="CK220" s="192"/>
      <c r="CL220" s="192"/>
      <c r="CM220" s="192"/>
      <c r="CN220" s="192"/>
      <c r="CO220" s="192"/>
      <c r="CP220" s="192"/>
      <c r="CQ220" s="192"/>
    </row>
    <row r="221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  <c r="CN221" s="192"/>
      <c r="CO221" s="192"/>
      <c r="CP221" s="192"/>
      <c r="CQ221" s="192"/>
    </row>
    <row r="222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  <c r="CN222" s="192"/>
      <c r="CO222" s="192"/>
      <c r="CP222" s="192"/>
      <c r="CQ222" s="192"/>
    </row>
    <row r="223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</row>
    <row r="224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  <c r="CN224" s="192"/>
      <c r="CO224" s="192"/>
      <c r="CP224" s="192"/>
      <c r="CQ224" s="192"/>
    </row>
    <row r="225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2"/>
      <c r="BD225" s="192"/>
      <c r="BE225" s="192"/>
      <c r="BF225" s="192"/>
      <c r="BG225" s="192"/>
      <c r="BH225" s="192"/>
      <c r="BI225" s="192"/>
      <c r="BJ225" s="192"/>
      <c r="BK225" s="192"/>
      <c r="BL225" s="192"/>
      <c r="BM225" s="192"/>
      <c r="BN225" s="192"/>
      <c r="BO225" s="192"/>
      <c r="BP225" s="192"/>
      <c r="BQ225" s="192"/>
      <c r="BR225" s="192"/>
      <c r="BS225" s="192"/>
      <c r="BT225" s="192"/>
      <c r="BU225" s="192"/>
      <c r="BV225" s="192"/>
      <c r="BW225" s="192"/>
      <c r="BX225" s="192"/>
      <c r="BY225" s="192"/>
      <c r="BZ225" s="192"/>
      <c r="CA225" s="192"/>
      <c r="CB225" s="192"/>
      <c r="CC225" s="192"/>
      <c r="CD225" s="192"/>
      <c r="CE225" s="192"/>
      <c r="CF225" s="192"/>
      <c r="CG225" s="192"/>
      <c r="CH225" s="192"/>
      <c r="CI225" s="192"/>
      <c r="CJ225" s="192"/>
      <c r="CK225" s="192"/>
      <c r="CL225" s="192"/>
      <c r="CM225" s="192"/>
      <c r="CN225" s="192"/>
      <c r="CO225" s="192"/>
      <c r="CP225" s="192"/>
      <c r="CQ225" s="192"/>
    </row>
    <row r="226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  <c r="BR226" s="192"/>
      <c r="BS226" s="192"/>
      <c r="BT226" s="192"/>
      <c r="BU226" s="192"/>
      <c r="BV226" s="192"/>
      <c r="BW226" s="192"/>
      <c r="BX226" s="192"/>
      <c r="BY226" s="192"/>
      <c r="BZ226" s="192"/>
      <c r="CA226" s="192"/>
      <c r="CB226" s="192"/>
      <c r="CC226" s="192"/>
      <c r="CD226" s="192"/>
      <c r="CE226" s="192"/>
      <c r="CF226" s="192"/>
      <c r="CG226" s="192"/>
      <c r="CH226" s="192"/>
      <c r="CI226" s="192"/>
      <c r="CJ226" s="192"/>
      <c r="CK226" s="192"/>
      <c r="CL226" s="192"/>
      <c r="CM226" s="192"/>
      <c r="CN226" s="192"/>
      <c r="CO226" s="192"/>
      <c r="CP226" s="192"/>
      <c r="CQ226" s="192"/>
    </row>
    <row r="227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  <c r="AJ227" s="192"/>
      <c r="AK227" s="192"/>
      <c r="AL227" s="192"/>
      <c r="AM227" s="192"/>
      <c r="AN227" s="192"/>
      <c r="AO227" s="192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2"/>
      <c r="BD227" s="192"/>
      <c r="BE227" s="192"/>
      <c r="BF227" s="192"/>
      <c r="BG227" s="192"/>
      <c r="BH227" s="192"/>
      <c r="BI227" s="192"/>
      <c r="BJ227" s="192"/>
      <c r="BK227" s="192"/>
      <c r="BL227" s="192"/>
      <c r="BM227" s="192"/>
      <c r="BN227" s="192"/>
      <c r="BO227" s="192"/>
      <c r="BP227" s="192"/>
      <c r="BQ227" s="192"/>
      <c r="BR227" s="192"/>
      <c r="BS227" s="192"/>
      <c r="BT227" s="192"/>
      <c r="BU227" s="192"/>
      <c r="BV227" s="192"/>
      <c r="BW227" s="192"/>
      <c r="BX227" s="192"/>
      <c r="BY227" s="192"/>
      <c r="BZ227" s="192"/>
      <c r="CA227" s="192"/>
      <c r="CB227" s="192"/>
      <c r="CC227" s="192"/>
      <c r="CD227" s="192"/>
      <c r="CE227" s="192"/>
      <c r="CF227" s="192"/>
      <c r="CG227" s="192"/>
      <c r="CH227" s="192"/>
      <c r="CI227" s="192"/>
      <c r="CJ227" s="192"/>
      <c r="CK227" s="192"/>
      <c r="CL227" s="192"/>
      <c r="CM227" s="192"/>
      <c r="CN227" s="192"/>
      <c r="CO227" s="192"/>
      <c r="CP227" s="192"/>
      <c r="CQ227" s="192"/>
    </row>
    <row r="228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2"/>
      <c r="BD228" s="192"/>
      <c r="BE228" s="192"/>
      <c r="BF228" s="192"/>
      <c r="BG228" s="192"/>
      <c r="BH228" s="192"/>
      <c r="BI228" s="192"/>
      <c r="BJ228" s="192"/>
      <c r="BK228" s="192"/>
      <c r="BL228" s="192"/>
      <c r="BM228" s="192"/>
      <c r="BN228" s="192"/>
      <c r="BO228" s="192"/>
      <c r="BP228" s="192"/>
      <c r="BQ228" s="192"/>
      <c r="BR228" s="192"/>
      <c r="BS228" s="192"/>
      <c r="BT228" s="192"/>
      <c r="BU228" s="192"/>
      <c r="BV228" s="192"/>
      <c r="BW228" s="192"/>
      <c r="BX228" s="192"/>
      <c r="BY228" s="192"/>
      <c r="BZ228" s="192"/>
      <c r="CA228" s="192"/>
      <c r="CB228" s="192"/>
      <c r="CC228" s="192"/>
      <c r="CD228" s="192"/>
      <c r="CE228" s="192"/>
      <c r="CF228" s="192"/>
      <c r="CG228" s="192"/>
      <c r="CH228" s="192"/>
      <c r="CI228" s="192"/>
      <c r="CJ228" s="192"/>
      <c r="CK228" s="192"/>
      <c r="CL228" s="192"/>
      <c r="CM228" s="192"/>
      <c r="CN228" s="192"/>
      <c r="CO228" s="192"/>
      <c r="CP228" s="192"/>
      <c r="CQ228" s="192"/>
    </row>
    <row r="229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  <c r="CN229" s="192"/>
      <c r="CO229" s="192"/>
      <c r="CP229" s="192"/>
      <c r="CQ229" s="192"/>
    </row>
    <row r="230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  <c r="CN230" s="192"/>
      <c r="CO230" s="192"/>
      <c r="CP230" s="192"/>
      <c r="CQ230" s="192"/>
    </row>
    <row r="23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192"/>
      <c r="AT231" s="192"/>
      <c r="AU231" s="192"/>
      <c r="AV231" s="192"/>
      <c r="AW231" s="192"/>
      <c r="AX231" s="192"/>
      <c r="AY231" s="192"/>
      <c r="AZ231" s="192"/>
      <c r="BA231" s="192"/>
      <c r="BB231" s="192"/>
      <c r="BC231" s="192"/>
      <c r="BD231" s="192"/>
      <c r="BE231" s="192"/>
      <c r="BF231" s="192"/>
      <c r="BG231" s="192"/>
      <c r="BH231" s="192"/>
      <c r="BI231" s="192"/>
      <c r="BJ231" s="192"/>
      <c r="BK231" s="192"/>
      <c r="BL231" s="192"/>
      <c r="BM231" s="192"/>
      <c r="BN231" s="192"/>
      <c r="BO231" s="192"/>
      <c r="BP231" s="192"/>
      <c r="BQ231" s="192"/>
      <c r="BR231" s="192"/>
      <c r="BS231" s="192"/>
      <c r="BT231" s="192"/>
      <c r="BU231" s="192"/>
      <c r="BV231" s="192"/>
      <c r="BW231" s="192"/>
      <c r="BX231" s="192"/>
      <c r="BY231" s="192"/>
      <c r="BZ231" s="192"/>
      <c r="CA231" s="192"/>
      <c r="CB231" s="192"/>
      <c r="CC231" s="192"/>
      <c r="CD231" s="192"/>
      <c r="CE231" s="192"/>
      <c r="CF231" s="192"/>
      <c r="CG231" s="192"/>
      <c r="CH231" s="192"/>
      <c r="CI231" s="192"/>
      <c r="CJ231" s="192"/>
      <c r="CK231" s="192"/>
      <c r="CL231" s="192"/>
      <c r="CM231" s="192"/>
      <c r="CN231" s="192"/>
      <c r="CO231" s="192"/>
      <c r="CP231" s="192"/>
      <c r="CQ231" s="192"/>
    </row>
    <row r="232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/>
      <c r="AK232" s="192"/>
      <c r="AL232" s="192"/>
      <c r="AM232" s="192"/>
      <c r="AN232" s="192"/>
      <c r="AO232" s="192"/>
      <c r="AP232" s="192"/>
      <c r="AQ232" s="192"/>
      <c r="AR232" s="192"/>
      <c r="AS232" s="192"/>
      <c r="AT232" s="192"/>
      <c r="AU232" s="192"/>
      <c r="AV232" s="192"/>
      <c r="AW232" s="192"/>
      <c r="AX232" s="192"/>
      <c r="AY232" s="192"/>
      <c r="AZ232" s="192"/>
      <c r="BA232" s="192"/>
      <c r="BB232" s="192"/>
      <c r="BC232" s="192"/>
      <c r="BD232" s="192"/>
      <c r="BE232" s="192"/>
      <c r="BF232" s="192"/>
      <c r="BG232" s="192"/>
      <c r="BH232" s="192"/>
      <c r="BI232" s="192"/>
      <c r="BJ232" s="192"/>
      <c r="BK232" s="192"/>
      <c r="BL232" s="192"/>
      <c r="BM232" s="192"/>
      <c r="BN232" s="192"/>
      <c r="BO232" s="192"/>
      <c r="BP232" s="192"/>
      <c r="BQ232" s="192"/>
      <c r="BR232" s="192"/>
      <c r="BS232" s="192"/>
      <c r="BT232" s="192"/>
      <c r="BU232" s="192"/>
      <c r="BV232" s="192"/>
      <c r="BW232" s="192"/>
      <c r="BX232" s="192"/>
      <c r="BY232" s="192"/>
      <c r="BZ232" s="192"/>
      <c r="CA232" s="192"/>
      <c r="CB232" s="192"/>
      <c r="CC232" s="192"/>
      <c r="CD232" s="192"/>
      <c r="CE232" s="192"/>
      <c r="CF232" s="192"/>
      <c r="CG232" s="192"/>
      <c r="CH232" s="192"/>
      <c r="CI232" s="192"/>
      <c r="CJ232" s="192"/>
      <c r="CK232" s="192"/>
      <c r="CL232" s="192"/>
      <c r="CM232" s="192"/>
      <c r="CN232" s="192"/>
      <c r="CO232" s="192"/>
      <c r="CP232" s="192"/>
      <c r="CQ232" s="192"/>
    </row>
    <row r="233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  <c r="CN233" s="192"/>
      <c r="CO233" s="192"/>
      <c r="CP233" s="192"/>
      <c r="CQ233" s="192"/>
    </row>
    <row r="234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  <c r="AJ234" s="192"/>
      <c r="AK234" s="192"/>
      <c r="AL234" s="192"/>
      <c r="AM234" s="192"/>
      <c r="AN234" s="192"/>
      <c r="AO234" s="192"/>
      <c r="AP234" s="192"/>
      <c r="AQ234" s="192"/>
      <c r="AR234" s="192"/>
      <c r="AS234" s="192"/>
      <c r="AT234" s="192"/>
      <c r="AU234" s="192"/>
      <c r="AV234" s="192"/>
      <c r="AW234" s="192"/>
      <c r="AX234" s="192"/>
      <c r="AY234" s="192"/>
      <c r="AZ234" s="192"/>
      <c r="BA234" s="192"/>
      <c r="BB234" s="192"/>
      <c r="BC234" s="192"/>
      <c r="BD234" s="192"/>
      <c r="BE234" s="192"/>
      <c r="BF234" s="192"/>
      <c r="BG234" s="192"/>
      <c r="BH234" s="192"/>
      <c r="BI234" s="192"/>
      <c r="BJ234" s="192"/>
      <c r="BK234" s="192"/>
      <c r="BL234" s="192"/>
      <c r="BM234" s="192"/>
      <c r="BN234" s="192"/>
      <c r="BO234" s="192"/>
      <c r="BP234" s="192"/>
      <c r="BQ234" s="192"/>
      <c r="BR234" s="192"/>
      <c r="BS234" s="192"/>
      <c r="BT234" s="192"/>
      <c r="BU234" s="192"/>
      <c r="BV234" s="192"/>
      <c r="BW234" s="192"/>
      <c r="BX234" s="192"/>
      <c r="BY234" s="192"/>
      <c r="BZ234" s="192"/>
      <c r="CA234" s="192"/>
      <c r="CB234" s="192"/>
      <c r="CC234" s="192"/>
      <c r="CD234" s="192"/>
      <c r="CE234" s="192"/>
      <c r="CF234" s="192"/>
      <c r="CG234" s="192"/>
      <c r="CH234" s="192"/>
      <c r="CI234" s="192"/>
      <c r="CJ234" s="192"/>
      <c r="CK234" s="192"/>
      <c r="CL234" s="192"/>
      <c r="CM234" s="192"/>
      <c r="CN234" s="192"/>
      <c r="CO234" s="192"/>
      <c r="CP234" s="192"/>
      <c r="CQ234" s="192"/>
    </row>
    <row r="235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  <c r="BR235" s="192"/>
      <c r="BS235" s="192"/>
      <c r="BT235" s="192"/>
      <c r="BU235" s="192"/>
      <c r="BV235" s="192"/>
      <c r="BW235" s="192"/>
      <c r="BX235" s="192"/>
      <c r="BY235" s="192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  <c r="CK235" s="192"/>
      <c r="CL235" s="192"/>
      <c r="CM235" s="192"/>
      <c r="CN235" s="192"/>
      <c r="CO235" s="192"/>
      <c r="CP235" s="192"/>
      <c r="CQ235" s="192"/>
    </row>
    <row r="236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  <c r="AJ236" s="192"/>
      <c r="AK236" s="192"/>
      <c r="AL236" s="192"/>
      <c r="AM236" s="192"/>
      <c r="AN236" s="192"/>
      <c r="AO236" s="192"/>
      <c r="AP236" s="192"/>
      <c r="AQ236" s="192"/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2"/>
      <c r="BC236" s="192"/>
      <c r="BD236" s="192"/>
      <c r="BE236" s="192"/>
      <c r="BF236" s="192"/>
      <c r="BG236" s="192"/>
      <c r="BH236" s="192"/>
      <c r="BI236" s="192"/>
      <c r="BJ236" s="192"/>
      <c r="BK236" s="192"/>
      <c r="BL236" s="192"/>
      <c r="BM236" s="192"/>
      <c r="BN236" s="192"/>
      <c r="BO236" s="192"/>
      <c r="BP236" s="192"/>
      <c r="BQ236" s="192"/>
      <c r="BR236" s="192"/>
      <c r="BS236" s="192"/>
      <c r="BT236" s="192"/>
      <c r="BU236" s="192"/>
      <c r="BV236" s="192"/>
      <c r="BW236" s="192"/>
      <c r="BX236" s="192"/>
      <c r="BY236" s="192"/>
      <c r="BZ236" s="192"/>
      <c r="CA236" s="192"/>
      <c r="CB236" s="192"/>
      <c r="CC236" s="192"/>
      <c r="CD236" s="192"/>
      <c r="CE236" s="192"/>
      <c r="CF236" s="192"/>
      <c r="CG236" s="192"/>
      <c r="CH236" s="192"/>
      <c r="CI236" s="192"/>
      <c r="CJ236" s="192"/>
      <c r="CK236" s="192"/>
      <c r="CL236" s="192"/>
      <c r="CM236" s="192"/>
      <c r="CN236" s="192"/>
      <c r="CO236" s="192"/>
      <c r="CP236" s="192"/>
      <c r="CQ236" s="192"/>
    </row>
    <row r="237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  <c r="CN237" s="192"/>
      <c r="CO237" s="192"/>
      <c r="CP237" s="192"/>
      <c r="CQ237" s="192"/>
    </row>
    <row r="238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  <c r="AJ238" s="192"/>
      <c r="AK238" s="192"/>
      <c r="AL238" s="192"/>
      <c r="AM238" s="192"/>
      <c r="AN238" s="192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192"/>
      <c r="BI238" s="192"/>
      <c r="BJ238" s="192"/>
      <c r="BK238" s="192"/>
      <c r="BL238" s="192"/>
      <c r="BM238" s="192"/>
      <c r="BN238" s="192"/>
      <c r="BO238" s="192"/>
      <c r="BP238" s="192"/>
      <c r="BQ238" s="192"/>
      <c r="BR238" s="192"/>
      <c r="BS238" s="192"/>
      <c r="BT238" s="192"/>
      <c r="BU238" s="192"/>
      <c r="BV238" s="192"/>
      <c r="BW238" s="192"/>
      <c r="BX238" s="192"/>
      <c r="BY238" s="192"/>
      <c r="BZ238" s="192"/>
      <c r="CA238" s="192"/>
      <c r="CB238" s="192"/>
      <c r="CC238" s="192"/>
      <c r="CD238" s="192"/>
      <c r="CE238" s="192"/>
      <c r="CF238" s="192"/>
      <c r="CG238" s="192"/>
      <c r="CH238" s="192"/>
      <c r="CI238" s="192"/>
      <c r="CJ238" s="192"/>
      <c r="CK238" s="192"/>
      <c r="CL238" s="192"/>
      <c r="CM238" s="192"/>
      <c r="CN238" s="192"/>
      <c r="CO238" s="192"/>
      <c r="CP238" s="192"/>
      <c r="CQ238" s="192"/>
    </row>
    <row r="239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  <c r="AF239" s="192"/>
      <c r="AG239" s="192"/>
      <c r="AH239" s="192"/>
      <c r="AI239" s="192"/>
      <c r="AJ239" s="192"/>
      <c r="AK239" s="192"/>
      <c r="AL239" s="192"/>
      <c r="AM239" s="192"/>
      <c r="AN239" s="192"/>
      <c r="AO239" s="192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2"/>
      <c r="AZ239" s="192"/>
      <c r="BA239" s="192"/>
      <c r="BB239" s="192"/>
      <c r="BC239" s="192"/>
      <c r="BD239" s="192"/>
      <c r="BE239" s="192"/>
      <c r="BF239" s="192"/>
      <c r="BG239" s="192"/>
      <c r="BH239" s="192"/>
      <c r="BI239" s="192"/>
      <c r="BJ239" s="192"/>
      <c r="BK239" s="192"/>
      <c r="BL239" s="192"/>
      <c r="BM239" s="192"/>
      <c r="BN239" s="192"/>
      <c r="BO239" s="192"/>
      <c r="BP239" s="192"/>
      <c r="BQ239" s="192"/>
      <c r="BR239" s="192"/>
      <c r="BS239" s="192"/>
      <c r="BT239" s="192"/>
      <c r="BU239" s="192"/>
      <c r="BV239" s="192"/>
      <c r="BW239" s="192"/>
      <c r="BX239" s="192"/>
      <c r="BY239" s="192"/>
      <c r="BZ239" s="192"/>
      <c r="CA239" s="192"/>
      <c r="CB239" s="192"/>
      <c r="CC239" s="192"/>
      <c r="CD239" s="192"/>
      <c r="CE239" s="192"/>
      <c r="CF239" s="192"/>
      <c r="CG239" s="192"/>
      <c r="CH239" s="192"/>
      <c r="CI239" s="192"/>
      <c r="CJ239" s="192"/>
      <c r="CK239" s="192"/>
      <c r="CL239" s="192"/>
      <c r="CM239" s="192"/>
      <c r="CN239" s="192"/>
      <c r="CO239" s="192"/>
      <c r="CP239" s="192"/>
      <c r="CQ239" s="192"/>
    </row>
    <row r="240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  <c r="AF240" s="192"/>
      <c r="AG240" s="192"/>
      <c r="AH240" s="192"/>
      <c r="AI240" s="192"/>
      <c r="AJ240" s="192"/>
      <c r="AK240" s="192"/>
      <c r="AL240" s="192"/>
      <c r="AM240" s="192"/>
      <c r="AN240" s="192"/>
      <c r="AO240" s="192"/>
      <c r="AP240" s="192"/>
      <c r="AQ240" s="192"/>
      <c r="AR240" s="192"/>
      <c r="AS240" s="192"/>
      <c r="AT240" s="192"/>
      <c r="AU240" s="192"/>
      <c r="AV240" s="192"/>
      <c r="AW240" s="192"/>
      <c r="AX240" s="192"/>
      <c r="AY240" s="192"/>
      <c r="AZ240" s="192"/>
      <c r="BA240" s="192"/>
      <c r="BB240" s="192"/>
      <c r="BC240" s="192"/>
      <c r="BD240" s="192"/>
      <c r="BE240" s="192"/>
      <c r="BF240" s="192"/>
      <c r="BG240" s="192"/>
      <c r="BH240" s="192"/>
      <c r="BI240" s="192"/>
      <c r="BJ240" s="192"/>
      <c r="BK240" s="192"/>
      <c r="BL240" s="192"/>
      <c r="BM240" s="192"/>
      <c r="BN240" s="192"/>
      <c r="BO240" s="192"/>
      <c r="BP240" s="192"/>
      <c r="BQ240" s="192"/>
      <c r="BR240" s="192"/>
      <c r="BS240" s="192"/>
      <c r="BT240" s="192"/>
      <c r="BU240" s="192"/>
      <c r="BV240" s="192"/>
      <c r="BW240" s="192"/>
      <c r="BX240" s="192"/>
      <c r="BY240" s="192"/>
      <c r="BZ240" s="192"/>
      <c r="CA240" s="192"/>
      <c r="CB240" s="192"/>
      <c r="CC240" s="192"/>
      <c r="CD240" s="192"/>
      <c r="CE240" s="192"/>
      <c r="CF240" s="192"/>
      <c r="CG240" s="192"/>
      <c r="CH240" s="192"/>
      <c r="CI240" s="192"/>
      <c r="CJ240" s="192"/>
      <c r="CK240" s="192"/>
      <c r="CL240" s="192"/>
      <c r="CM240" s="192"/>
      <c r="CN240" s="192"/>
      <c r="CO240" s="192"/>
      <c r="CP240" s="192"/>
      <c r="CQ240" s="192"/>
    </row>
    <row r="241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192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2"/>
      <c r="BD241" s="192"/>
      <c r="BE241" s="192"/>
      <c r="BF241" s="192"/>
      <c r="BG241" s="192"/>
      <c r="BH241" s="192"/>
      <c r="BI241" s="192"/>
      <c r="BJ241" s="192"/>
      <c r="BK241" s="192"/>
      <c r="BL241" s="192"/>
      <c r="BM241" s="192"/>
      <c r="BN241" s="192"/>
      <c r="BO241" s="192"/>
      <c r="BP241" s="192"/>
      <c r="BQ241" s="192"/>
      <c r="BR241" s="192"/>
      <c r="BS241" s="192"/>
      <c r="BT241" s="192"/>
      <c r="BU241" s="192"/>
      <c r="BV241" s="192"/>
      <c r="BW241" s="192"/>
      <c r="BX241" s="192"/>
      <c r="BY241" s="192"/>
      <c r="BZ241" s="192"/>
      <c r="CA241" s="192"/>
      <c r="CB241" s="192"/>
      <c r="CC241" s="192"/>
      <c r="CD241" s="192"/>
      <c r="CE241" s="192"/>
      <c r="CF241" s="192"/>
      <c r="CG241" s="192"/>
      <c r="CH241" s="192"/>
      <c r="CI241" s="192"/>
      <c r="CJ241" s="192"/>
      <c r="CK241" s="192"/>
      <c r="CL241" s="192"/>
      <c r="CM241" s="192"/>
      <c r="CN241" s="192"/>
      <c r="CO241" s="192"/>
      <c r="CP241" s="192"/>
      <c r="CQ241" s="192"/>
    </row>
    <row r="242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  <c r="AF242" s="192"/>
      <c r="AG242" s="192"/>
      <c r="AH242" s="192"/>
      <c r="AI242" s="192"/>
      <c r="AJ242" s="192"/>
      <c r="AK242" s="192"/>
      <c r="AL242" s="192"/>
      <c r="AM242" s="192"/>
      <c r="AN242" s="192"/>
      <c r="AO242" s="192"/>
      <c r="AP242" s="192"/>
      <c r="AQ242" s="192"/>
      <c r="AR242" s="192"/>
      <c r="AS242" s="192"/>
      <c r="AT242" s="192"/>
      <c r="AU242" s="192"/>
      <c r="AV242" s="192"/>
      <c r="AW242" s="192"/>
      <c r="AX242" s="192"/>
      <c r="AY242" s="192"/>
      <c r="AZ242" s="192"/>
      <c r="BA242" s="192"/>
      <c r="BB242" s="192"/>
      <c r="BC242" s="192"/>
      <c r="BD242" s="192"/>
      <c r="BE242" s="192"/>
      <c r="BF242" s="192"/>
      <c r="BG242" s="192"/>
      <c r="BH242" s="192"/>
      <c r="BI242" s="192"/>
      <c r="BJ242" s="192"/>
      <c r="BK242" s="192"/>
      <c r="BL242" s="192"/>
      <c r="BM242" s="192"/>
      <c r="BN242" s="192"/>
      <c r="BO242" s="192"/>
      <c r="BP242" s="192"/>
      <c r="BQ242" s="192"/>
      <c r="BR242" s="192"/>
      <c r="BS242" s="192"/>
      <c r="BT242" s="192"/>
      <c r="BU242" s="192"/>
      <c r="BV242" s="192"/>
      <c r="BW242" s="192"/>
      <c r="BX242" s="192"/>
      <c r="BY242" s="192"/>
      <c r="BZ242" s="192"/>
      <c r="CA242" s="192"/>
      <c r="CB242" s="192"/>
      <c r="CC242" s="192"/>
      <c r="CD242" s="192"/>
      <c r="CE242" s="192"/>
      <c r="CF242" s="192"/>
      <c r="CG242" s="192"/>
      <c r="CH242" s="192"/>
      <c r="CI242" s="192"/>
      <c r="CJ242" s="192"/>
      <c r="CK242" s="192"/>
      <c r="CL242" s="192"/>
      <c r="CM242" s="192"/>
      <c r="CN242" s="192"/>
      <c r="CO242" s="192"/>
      <c r="CP242" s="192"/>
      <c r="CQ242" s="192"/>
    </row>
    <row r="243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  <c r="AF243" s="192"/>
      <c r="AG243" s="192"/>
      <c r="AH243" s="192"/>
      <c r="AI243" s="192"/>
      <c r="AJ243" s="192"/>
      <c r="AK243" s="192"/>
      <c r="AL243" s="192"/>
      <c r="AM243" s="192"/>
      <c r="AN243" s="192"/>
      <c r="AO243" s="192"/>
      <c r="AP243" s="192"/>
      <c r="AQ243" s="192"/>
      <c r="AR243" s="192"/>
      <c r="AS243" s="192"/>
      <c r="AT243" s="192"/>
      <c r="AU243" s="192"/>
      <c r="AV243" s="192"/>
      <c r="AW243" s="192"/>
      <c r="AX243" s="192"/>
      <c r="AY243" s="192"/>
      <c r="AZ243" s="192"/>
      <c r="BA243" s="192"/>
      <c r="BB243" s="192"/>
      <c r="BC243" s="192"/>
      <c r="BD243" s="192"/>
      <c r="BE243" s="192"/>
      <c r="BF243" s="192"/>
      <c r="BG243" s="192"/>
      <c r="BH243" s="192"/>
      <c r="BI243" s="192"/>
      <c r="BJ243" s="192"/>
      <c r="BK243" s="192"/>
      <c r="BL243" s="192"/>
      <c r="BM243" s="192"/>
      <c r="BN243" s="192"/>
      <c r="BO243" s="192"/>
      <c r="BP243" s="192"/>
      <c r="BQ243" s="192"/>
      <c r="BR243" s="192"/>
      <c r="BS243" s="192"/>
      <c r="BT243" s="192"/>
      <c r="BU243" s="192"/>
      <c r="BV243" s="192"/>
      <c r="BW243" s="192"/>
      <c r="BX243" s="192"/>
      <c r="BY243" s="192"/>
      <c r="BZ243" s="192"/>
      <c r="CA243" s="192"/>
      <c r="CB243" s="192"/>
      <c r="CC243" s="192"/>
      <c r="CD243" s="192"/>
      <c r="CE243" s="192"/>
      <c r="CF243" s="192"/>
      <c r="CG243" s="192"/>
      <c r="CH243" s="192"/>
      <c r="CI243" s="192"/>
      <c r="CJ243" s="192"/>
      <c r="CK243" s="192"/>
      <c r="CL243" s="192"/>
      <c r="CM243" s="192"/>
      <c r="CN243" s="192"/>
      <c r="CO243" s="192"/>
      <c r="CP243" s="192"/>
      <c r="CQ243" s="192"/>
    </row>
    <row r="244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  <c r="AF244" s="192"/>
      <c r="AG244" s="192"/>
      <c r="AH244" s="192"/>
      <c r="AI244" s="192"/>
      <c r="AJ244" s="192"/>
      <c r="AK244" s="192"/>
      <c r="AL244" s="192"/>
      <c r="AM244" s="192"/>
      <c r="AN244" s="192"/>
      <c r="AO244" s="192"/>
      <c r="AP244" s="192"/>
      <c r="AQ244" s="192"/>
      <c r="AR244" s="192"/>
      <c r="AS244" s="192"/>
      <c r="AT244" s="192"/>
      <c r="AU244" s="192"/>
      <c r="AV244" s="192"/>
      <c r="AW244" s="192"/>
      <c r="AX244" s="192"/>
      <c r="AY244" s="192"/>
      <c r="AZ244" s="192"/>
      <c r="BA244" s="192"/>
      <c r="BB244" s="192"/>
      <c r="BC244" s="192"/>
      <c r="BD244" s="192"/>
      <c r="BE244" s="192"/>
      <c r="BF244" s="192"/>
      <c r="BG244" s="192"/>
      <c r="BH244" s="192"/>
      <c r="BI244" s="192"/>
      <c r="BJ244" s="192"/>
      <c r="BK244" s="192"/>
      <c r="BL244" s="192"/>
      <c r="BM244" s="192"/>
      <c r="BN244" s="192"/>
      <c r="BO244" s="192"/>
      <c r="BP244" s="192"/>
      <c r="BQ244" s="192"/>
      <c r="BR244" s="192"/>
      <c r="BS244" s="192"/>
      <c r="BT244" s="192"/>
      <c r="BU244" s="192"/>
      <c r="BV244" s="192"/>
      <c r="BW244" s="192"/>
      <c r="BX244" s="192"/>
      <c r="BY244" s="192"/>
      <c r="BZ244" s="192"/>
      <c r="CA244" s="192"/>
      <c r="CB244" s="192"/>
      <c r="CC244" s="192"/>
      <c r="CD244" s="192"/>
      <c r="CE244" s="192"/>
      <c r="CF244" s="192"/>
      <c r="CG244" s="192"/>
      <c r="CH244" s="192"/>
      <c r="CI244" s="192"/>
      <c r="CJ244" s="192"/>
      <c r="CK244" s="192"/>
      <c r="CL244" s="192"/>
      <c r="CM244" s="192"/>
      <c r="CN244" s="192"/>
      <c r="CO244" s="192"/>
      <c r="CP244" s="192"/>
      <c r="CQ244" s="192"/>
    </row>
    <row r="245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  <c r="AF245" s="192"/>
      <c r="AG245" s="192"/>
      <c r="AH245" s="192"/>
      <c r="AI245" s="192"/>
      <c r="AJ245" s="192"/>
      <c r="AK245" s="192"/>
      <c r="AL245" s="192"/>
      <c r="AM245" s="192"/>
      <c r="AN245" s="192"/>
      <c r="AO245" s="192"/>
      <c r="AP245" s="192"/>
      <c r="AQ245" s="192"/>
      <c r="AR245" s="192"/>
      <c r="AS245" s="192"/>
      <c r="AT245" s="192"/>
      <c r="AU245" s="192"/>
      <c r="AV245" s="192"/>
      <c r="AW245" s="192"/>
      <c r="AX245" s="192"/>
      <c r="AY245" s="192"/>
      <c r="AZ245" s="192"/>
      <c r="BA245" s="192"/>
      <c r="BB245" s="192"/>
      <c r="BC245" s="192"/>
      <c r="BD245" s="192"/>
      <c r="BE245" s="192"/>
      <c r="BF245" s="192"/>
      <c r="BG245" s="192"/>
      <c r="BH245" s="192"/>
      <c r="BI245" s="192"/>
      <c r="BJ245" s="192"/>
      <c r="BK245" s="192"/>
      <c r="BL245" s="192"/>
      <c r="BM245" s="192"/>
      <c r="BN245" s="192"/>
      <c r="BO245" s="192"/>
      <c r="BP245" s="192"/>
      <c r="BQ245" s="192"/>
      <c r="BR245" s="192"/>
      <c r="BS245" s="192"/>
      <c r="BT245" s="192"/>
      <c r="BU245" s="192"/>
      <c r="BV245" s="192"/>
      <c r="BW245" s="192"/>
      <c r="BX245" s="192"/>
      <c r="BY245" s="192"/>
      <c r="BZ245" s="192"/>
      <c r="CA245" s="192"/>
      <c r="CB245" s="192"/>
      <c r="CC245" s="192"/>
      <c r="CD245" s="192"/>
      <c r="CE245" s="192"/>
      <c r="CF245" s="192"/>
      <c r="CG245" s="192"/>
      <c r="CH245" s="192"/>
      <c r="CI245" s="192"/>
      <c r="CJ245" s="192"/>
      <c r="CK245" s="192"/>
      <c r="CL245" s="192"/>
      <c r="CM245" s="192"/>
      <c r="CN245" s="192"/>
      <c r="CO245" s="192"/>
      <c r="CP245" s="192"/>
      <c r="CQ245" s="192"/>
    </row>
    <row r="246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  <c r="AF246" s="192"/>
      <c r="AG246" s="192"/>
      <c r="AH246" s="192"/>
      <c r="AI246" s="192"/>
      <c r="AJ246" s="192"/>
      <c r="AK246" s="192"/>
      <c r="AL246" s="192"/>
      <c r="AM246" s="192"/>
      <c r="AN246" s="192"/>
      <c r="AO246" s="192"/>
      <c r="AP246" s="192"/>
      <c r="AQ246" s="192"/>
      <c r="AR246" s="192"/>
      <c r="AS246" s="192"/>
      <c r="AT246" s="192"/>
      <c r="AU246" s="192"/>
      <c r="AV246" s="192"/>
      <c r="AW246" s="192"/>
      <c r="AX246" s="192"/>
      <c r="AY246" s="192"/>
      <c r="AZ246" s="192"/>
      <c r="BA246" s="192"/>
      <c r="BB246" s="192"/>
      <c r="BC246" s="192"/>
      <c r="BD246" s="192"/>
      <c r="BE246" s="192"/>
      <c r="BF246" s="192"/>
      <c r="BG246" s="192"/>
      <c r="BH246" s="192"/>
      <c r="BI246" s="192"/>
      <c r="BJ246" s="192"/>
      <c r="BK246" s="192"/>
      <c r="BL246" s="192"/>
      <c r="BM246" s="192"/>
      <c r="BN246" s="192"/>
      <c r="BO246" s="192"/>
      <c r="BP246" s="192"/>
      <c r="BQ246" s="192"/>
      <c r="BR246" s="192"/>
      <c r="BS246" s="192"/>
      <c r="BT246" s="192"/>
      <c r="BU246" s="192"/>
      <c r="BV246" s="192"/>
      <c r="BW246" s="192"/>
      <c r="BX246" s="192"/>
      <c r="BY246" s="192"/>
      <c r="BZ246" s="192"/>
      <c r="CA246" s="192"/>
      <c r="CB246" s="192"/>
      <c r="CC246" s="192"/>
      <c r="CD246" s="192"/>
      <c r="CE246" s="192"/>
      <c r="CF246" s="192"/>
      <c r="CG246" s="192"/>
      <c r="CH246" s="192"/>
      <c r="CI246" s="192"/>
      <c r="CJ246" s="192"/>
      <c r="CK246" s="192"/>
      <c r="CL246" s="192"/>
      <c r="CM246" s="192"/>
      <c r="CN246" s="192"/>
      <c r="CO246" s="192"/>
      <c r="CP246" s="192"/>
      <c r="CQ246" s="192"/>
    </row>
    <row r="247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  <c r="AF247" s="192"/>
      <c r="AG247" s="192"/>
      <c r="AH247" s="192"/>
      <c r="AI247" s="192"/>
      <c r="AJ247" s="192"/>
      <c r="AK247" s="192"/>
      <c r="AL247" s="192"/>
      <c r="AM247" s="192"/>
      <c r="AN247" s="192"/>
      <c r="AO247" s="192"/>
      <c r="AP247" s="192"/>
      <c r="AQ247" s="192"/>
      <c r="AR247" s="192"/>
      <c r="AS247" s="192"/>
      <c r="AT247" s="192"/>
      <c r="AU247" s="192"/>
      <c r="AV247" s="192"/>
      <c r="AW247" s="192"/>
      <c r="AX247" s="192"/>
      <c r="AY247" s="192"/>
      <c r="AZ247" s="192"/>
      <c r="BA247" s="192"/>
      <c r="BB247" s="192"/>
      <c r="BC247" s="192"/>
      <c r="BD247" s="192"/>
      <c r="BE247" s="192"/>
      <c r="BF247" s="192"/>
      <c r="BG247" s="192"/>
      <c r="BH247" s="192"/>
      <c r="BI247" s="192"/>
      <c r="BJ247" s="192"/>
      <c r="BK247" s="192"/>
      <c r="BL247" s="192"/>
      <c r="BM247" s="192"/>
      <c r="BN247" s="192"/>
      <c r="BO247" s="192"/>
      <c r="BP247" s="192"/>
      <c r="BQ247" s="192"/>
      <c r="BR247" s="192"/>
      <c r="BS247" s="192"/>
      <c r="BT247" s="192"/>
      <c r="BU247" s="192"/>
      <c r="BV247" s="192"/>
      <c r="BW247" s="192"/>
      <c r="BX247" s="192"/>
      <c r="BY247" s="192"/>
      <c r="BZ247" s="192"/>
      <c r="CA247" s="192"/>
      <c r="CB247" s="192"/>
      <c r="CC247" s="192"/>
      <c r="CD247" s="192"/>
      <c r="CE247" s="192"/>
      <c r="CF247" s="192"/>
      <c r="CG247" s="192"/>
      <c r="CH247" s="192"/>
      <c r="CI247" s="192"/>
      <c r="CJ247" s="192"/>
      <c r="CK247" s="192"/>
      <c r="CL247" s="192"/>
      <c r="CM247" s="192"/>
      <c r="CN247" s="192"/>
      <c r="CO247" s="192"/>
      <c r="CP247" s="192"/>
      <c r="CQ247" s="192"/>
    </row>
    <row r="248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  <c r="AF248" s="192"/>
      <c r="AG248" s="192"/>
      <c r="AH248" s="192"/>
      <c r="AI248" s="192"/>
      <c r="AJ248" s="192"/>
      <c r="AK248" s="192"/>
      <c r="AL248" s="192"/>
      <c r="AM248" s="192"/>
      <c r="AN248" s="192"/>
      <c r="AO248" s="192"/>
      <c r="AP248" s="192"/>
      <c r="AQ248" s="192"/>
      <c r="AR248" s="192"/>
      <c r="AS248" s="192"/>
      <c r="AT248" s="192"/>
      <c r="AU248" s="192"/>
      <c r="AV248" s="192"/>
      <c r="AW248" s="192"/>
      <c r="AX248" s="192"/>
      <c r="AY248" s="192"/>
      <c r="AZ248" s="192"/>
      <c r="BA248" s="192"/>
      <c r="BB248" s="192"/>
      <c r="BC248" s="192"/>
      <c r="BD248" s="192"/>
      <c r="BE248" s="192"/>
      <c r="BF248" s="192"/>
      <c r="BG248" s="192"/>
      <c r="BH248" s="192"/>
      <c r="BI248" s="192"/>
      <c r="BJ248" s="192"/>
      <c r="BK248" s="192"/>
      <c r="BL248" s="192"/>
      <c r="BM248" s="192"/>
      <c r="BN248" s="192"/>
      <c r="BO248" s="192"/>
      <c r="BP248" s="192"/>
      <c r="BQ248" s="192"/>
      <c r="BR248" s="192"/>
      <c r="BS248" s="192"/>
      <c r="BT248" s="192"/>
      <c r="BU248" s="192"/>
      <c r="BV248" s="192"/>
      <c r="BW248" s="192"/>
      <c r="BX248" s="192"/>
      <c r="BY248" s="192"/>
      <c r="BZ248" s="192"/>
      <c r="CA248" s="192"/>
      <c r="CB248" s="192"/>
      <c r="CC248" s="192"/>
      <c r="CD248" s="192"/>
      <c r="CE248" s="192"/>
      <c r="CF248" s="192"/>
      <c r="CG248" s="192"/>
      <c r="CH248" s="192"/>
      <c r="CI248" s="192"/>
      <c r="CJ248" s="192"/>
      <c r="CK248" s="192"/>
      <c r="CL248" s="192"/>
      <c r="CM248" s="192"/>
      <c r="CN248" s="192"/>
      <c r="CO248" s="192"/>
      <c r="CP248" s="192"/>
      <c r="CQ248" s="192"/>
    </row>
    <row r="249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192"/>
      <c r="AT249" s="192"/>
      <c r="AU249" s="192"/>
      <c r="AV249" s="192"/>
      <c r="AW249" s="192"/>
      <c r="AX249" s="192"/>
      <c r="AY249" s="192"/>
      <c r="AZ249" s="192"/>
      <c r="BA249" s="192"/>
      <c r="BB249" s="192"/>
      <c r="BC249" s="192"/>
      <c r="BD249" s="192"/>
      <c r="BE249" s="192"/>
      <c r="BF249" s="192"/>
      <c r="BG249" s="192"/>
      <c r="BH249" s="192"/>
      <c r="BI249" s="192"/>
      <c r="BJ249" s="192"/>
      <c r="BK249" s="192"/>
      <c r="BL249" s="192"/>
      <c r="BM249" s="192"/>
      <c r="BN249" s="192"/>
      <c r="BO249" s="192"/>
      <c r="BP249" s="192"/>
      <c r="BQ249" s="192"/>
      <c r="BR249" s="192"/>
      <c r="BS249" s="192"/>
      <c r="BT249" s="192"/>
      <c r="BU249" s="192"/>
      <c r="BV249" s="192"/>
      <c r="BW249" s="192"/>
      <c r="BX249" s="192"/>
      <c r="BY249" s="192"/>
      <c r="BZ249" s="192"/>
      <c r="CA249" s="192"/>
      <c r="CB249" s="192"/>
      <c r="CC249" s="192"/>
      <c r="CD249" s="192"/>
      <c r="CE249" s="192"/>
      <c r="CF249" s="192"/>
      <c r="CG249" s="192"/>
      <c r="CH249" s="192"/>
      <c r="CI249" s="192"/>
      <c r="CJ249" s="192"/>
      <c r="CK249" s="192"/>
      <c r="CL249" s="192"/>
      <c r="CM249" s="192"/>
      <c r="CN249" s="192"/>
      <c r="CO249" s="192"/>
      <c r="CP249" s="192"/>
      <c r="CQ249" s="192"/>
    </row>
    <row r="250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192"/>
      <c r="AT250" s="192"/>
      <c r="AU250" s="192"/>
      <c r="AV250" s="192"/>
      <c r="AW250" s="192"/>
      <c r="AX250" s="192"/>
      <c r="AY250" s="192"/>
      <c r="AZ250" s="192"/>
      <c r="BA250" s="192"/>
      <c r="BB250" s="192"/>
      <c r="BC250" s="192"/>
      <c r="BD250" s="192"/>
      <c r="BE250" s="192"/>
      <c r="BF250" s="192"/>
      <c r="BG250" s="192"/>
      <c r="BH250" s="192"/>
      <c r="BI250" s="192"/>
      <c r="BJ250" s="192"/>
      <c r="BK250" s="192"/>
      <c r="BL250" s="192"/>
      <c r="BM250" s="192"/>
      <c r="BN250" s="192"/>
      <c r="BO250" s="192"/>
      <c r="BP250" s="192"/>
      <c r="BQ250" s="192"/>
      <c r="BR250" s="192"/>
      <c r="BS250" s="192"/>
      <c r="BT250" s="192"/>
      <c r="BU250" s="192"/>
      <c r="BV250" s="192"/>
      <c r="BW250" s="192"/>
      <c r="BX250" s="192"/>
      <c r="BY250" s="192"/>
      <c r="BZ250" s="192"/>
      <c r="CA250" s="192"/>
      <c r="CB250" s="192"/>
      <c r="CC250" s="192"/>
      <c r="CD250" s="192"/>
      <c r="CE250" s="192"/>
      <c r="CF250" s="192"/>
      <c r="CG250" s="192"/>
      <c r="CH250" s="192"/>
      <c r="CI250" s="192"/>
      <c r="CJ250" s="192"/>
      <c r="CK250" s="192"/>
      <c r="CL250" s="192"/>
      <c r="CM250" s="192"/>
      <c r="CN250" s="192"/>
      <c r="CO250" s="192"/>
      <c r="CP250" s="192"/>
      <c r="CQ250" s="192"/>
    </row>
    <row r="251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  <c r="AF251" s="192"/>
      <c r="AG251" s="192"/>
      <c r="AH251" s="192"/>
      <c r="AI251" s="192"/>
      <c r="AJ251" s="192"/>
      <c r="AK251" s="192"/>
      <c r="AL251" s="192"/>
      <c r="AM251" s="192"/>
      <c r="AN251" s="192"/>
      <c r="AO251" s="192"/>
      <c r="AP251" s="192"/>
      <c r="AQ251" s="192"/>
      <c r="AR251" s="192"/>
      <c r="AS251" s="192"/>
      <c r="AT251" s="192"/>
      <c r="AU251" s="192"/>
      <c r="AV251" s="192"/>
      <c r="AW251" s="192"/>
      <c r="AX251" s="192"/>
      <c r="AY251" s="192"/>
      <c r="AZ251" s="192"/>
      <c r="BA251" s="192"/>
      <c r="BB251" s="192"/>
      <c r="BC251" s="192"/>
      <c r="BD251" s="192"/>
      <c r="BE251" s="192"/>
      <c r="BF251" s="192"/>
      <c r="BG251" s="192"/>
      <c r="BH251" s="192"/>
      <c r="BI251" s="192"/>
      <c r="BJ251" s="192"/>
      <c r="BK251" s="192"/>
      <c r="BL251" s="192"/>
      <c r="BM251" s="192"/>
      <c r="BN251" s="192"/>
      <c r="BO251" s="192"/>
      <c r="BP251" s="192"/>
      <c r="BQ251" s="192"/>
      <c r="BR251" s="192"/>
      <c r="BS251" s="192"/>
      <c r="BT251" s="192"/>
      <c r="BU251" s="192"/>
      <c r="BV251" s="192"/>
      <c r="BW251" s="192"/>
      <c r="BX251" s="192"/>
      <c r="BY251" s="192"/>
      <c r="BZ251" s="192"/>
      <c r="CA251" s="192"/>
      <c r="CB251" s="192"/>
      <c r="CC251" s="192"/>
      <c r="CD251" s="192"/>
      <c r="CE251" s="192"/>
      <c r="CF251" s="192"/>
      <c r="CG251" s="192"/>
      <c r="CH251" s="192"/>
      <c r="CI251" s="192"/>
      <c r="CJ251" s="192"/>
      <c r="CK251" s="192"/>
      <c r="CL251" s="192"/>
      <c r="CM251" s="192"/>
      <c r="CN251" s="192"/>
      <c r="CO251" s="192"/>
      <c r="CP251" s="192"/>
      <c r="CQ251" s="192"/>
    </row>
    <row r="25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  <c r="AF252" s="192"/>
      <c r="AG252" s="192"/>
      <c r="AH252" s="192"/>
      <c r="AI252" s="192"/>
      <c r="AJ252" s="192"/>
      <c r="AK252" s="192"/>
      <c r="AL252" s="192"/>
      <c r="AM252" s="192"/>
      <c r="AN252" s="192"/>
      <c r="AO252" s="192"/>
      <c r="AP252" s="192"/>
      <c r="AQ252" s="192"/>
      <c r="AR252" s="192"/>
      <c r="AS252" s="192"/>
      <c r="AT252" s="192"/>
      <c r="AU252" s="192"/>
      <c r="AV252" s="192"/>
      <c r="AW252" s="192"/>
      <c r="AX252" s="192"/>
      <c r="AY252" s="192"/>
      <c r="AZ252" s="192"/>
      <c r="BA252" s="192"/>
      <c r="BB252" s="192"/>
      <c r="BC252" s="192"/>
      <c r="BD252" s="192"/>
      <c r="BE252" s="192"/>
      <c r="BF252" s="192"/>
      <c r="BG252" s="192"/>
      <c r="BH252" s="192"/>
      <c r="BI252" s="192"/>
      <c r="BJ252" s="192"/>
      <c r="BK252" s="192"/>
      <c r="BL252" s="192"/>
      <c r="BM252" s="192"/>
      <c r="BN252" s="192"/>
      <c r="BO252" s="192"/>
      <c r="BP252" s="192"/>
      <c r="BQ252" s="192"/>
      <c r="BR252" s="192"/>
      <c r="BS252" s="192"/>
      <c r="BT252" s="192"/>
      <c r="BU252" s="192"/>
      <c r="BV252" s="192"/>
      <c r="BW252" s="192"/>
      <c r="BX252" s="192"/>
      <c r="BY252" s="192"/>
      <c r="BZ252" s="192"/>
      <c r="CA252" s="192"/>
      <c r="CB252" s="192"/>
      <c r="CC252" s="192"/>
      <c r="CD252" s="192"/>
      <c r="CE252" s="192"/>
      <c r="CF252" s="192"/>
      <c r="CG252" s="192"/>
      <c r="CH252" s="192"/>
      <c r="CI252" s="192"/>
      <c r="CJ252" s="192"/>
      <c r="CK252" s="192"/>
      <c r="CL252" s="192"/>
      <c r="CM252" s="192"/>
      <c r="CN252" s="192"/>
      <c r="CO252" s="192"/>
      <c r="CP252" s="192"/>
      <c r="CQ252" s="192"/>
    </row>
    <row r="253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  <c r="AJ253" s="192"/>
      <c r="AK253" s="192"/>
      <c r="AL253" s="192"/>
      <c r="AM253" s="192"/>
      <c r="AN253" s="192"/>
      <c r="AO253" s="192"/>
      <c r="AP253" s="192"/>
      <c r="AQ253" s="192"/>
      <c r="AR253" s="192"/>
      <c r="AS253" s="192"/>
      <c r="AT253" s="192"/>
      <c r="AU253" s="192"/>
      <c r="AV253" s="192"/>
      <c r="AW253" s="192"/>
      <c r="AX253" s="192"/>
      <c r="AY253" s="192"/>
      <c r="AZ253" s="192"/>
      <c r="BA253" s="192"/>
      <c r="BB253" s="192"/>
      <c r="BC253" s="192"/>
      <c r="BD253" s="192"/>
      <c r="BE253" s="192"/>
      <c r="BF253" s="192"/>
      <c r="BG253" s="192"/>
      <c r="BH253" s="192"/>
      <c r="BI253" s="192"/>
      <c r="BJ253" s="192"/>
      <c r="BK253" s="192"/>
      <c r="BL253" s="192"/>
      <c r="BM253" s="192"/>
      <c r="BN253" s="192"/>
      <c r="BO253" s="192"/>
      <c r="BP253" s="192"/>
      <c r="BQ253" s="192"/>
      <c r="BR253" s="192"/>
      <c r="BS253" s="192"/>
      <c r="BT253" s="192"/>
      <c r="BU253" s="192"/>
      <c r="BV253" s="192"/>
      <c r="BW253" s="192"/>
      <c r="BX253" s="192"/>
      <c r="BY253" s="192"/>
      <c r="BZ253" s="192"/>
      <c r="CA253" s="192"/>
      <c r="CB253" s="192"/>
      <c r="CC253" s="192"/>
      <c r="CD253" s="192"/>
      <c r="CE253" s="192"/>
      <c r="CF253" s="192"/>
      <c r="CG253" s="192"/>
      <c r="CH253" s="192"/>
      <c r="CI253" s="192"/>
      <c r="CJ253" s="192"/>
      <c r="CK253" s="192"/>
      <c r="CL253" s="192"/>
      <c r="CM253" s="192"/>
      <c r="CN253" s="192"/>
      <c r="CO253" s="192"/>
      <c r="CP253" s="192"/>
      <c r="CQ253" s="192"/>
    </row>
    <row r="254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  <c r="AF254" s="192"/>
      <c r="AG254" s="192"/>
      <c r="AH254" s="192"/>
      <c r="AI254" s="192"/>
      <c r="AJ254" s="192"/>
      <c r="AK254" s="192"/>
      <c r="AL254" s="192"/>
      <c r="AM254" s="192"/>
      <c r="AN254" s="192"/>
      <c r="AO254" s="192"/>
      <c r="AP254" s="192"/>
      <c r="AQ254" s="192"/>
      <c r="AR254" s="192"/>
      <c r="AS254" s="192"/>
      <c r="AT254" s="192"/>
      <c r="AU254" s="192"/>
      <c r="AV254" s="192"/>
      <c r="AW254" s="192"/>
      <c r="AX254" s="192"/>
      <c r="AY254" s="192"/>
      <c r="AZ254" s="192"/>
      <c r="BA254" s="192"/>
      <c r="BB254" s="192"/>
      <c r="BC254" s="192"/>
      <c r="BD254" s="192"/>
      <c r="BE254" s="192"/>
      <c r="BF254" s="192"/>
      <c r="BG254" s="192"/>
      <c r="BH254" s="192"/>
      <c r="BI254" s="192"/>
      <c r="BJ254" s="192"/>
      <c r="BK254" s="192"/>
      <c r="BL254" s="192"/>
      <c r="BM254" s="192"/>
      <c r="BN254" s="192"/>
      <c r="BO254" s="192"/>
      <c r="BP254" s="192"/>
      <c r="BQ254" s="192"/>
      <c r="BR254" s="192"/>
      <c r="BS254" s="192"/>
      <c r="BT254" s="192"/>
      <c r="BU254" s="192"/>
      <c r="BV254" s="192"/>
      <c r="BW254" s="192"/>
      <c r="BX254" s="192"/>
      <c r="BY254" s="192"/>
      <c r="BZ254" s="192"/>
      <c r="CA254" s="192"/>
      <c r="CB254" s="192"/>
      <c r="CC254" s="192"/>
      <c r="CD254" s="192"/>
      <c r="CE254" s="192"/>
      <c r="CF254" s="192"/>
      <c r="CG254" s="192"/>
      <c r="CH254" s="192"/>
      <c r="CI254" s="192"/>
      <c r="CJ254" s="192"/>
      <c r="CK254" s="192"/>
      <c r="CL254" s="192"/>
      <c r="CM254" s="192"/>
      <c r="CN254" s="192"/>
      <c r="CO254" s="192"/>
      <c r="CP254" s="192"/>
      <c r="CQ254" s="192"/>
    </row>
    <row r="255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  <c r="AF255" s="192"/>
      <c r="AG255" s="192"/>
      <c r="AH255" s="192"/>
      <c r="AI255" s="192"/>
      <c r="AJ255" s="192"/>
      <c r="AK255" s="192"/>
      <c r="AL255" s="192"/>
      <c r="AM255" s="192"/>
      <c r="AN255" s="192"/>
      <c r="AO255" s="192"/>
      <c r="AP255" s="192"/>
      <c r="AQ255" s="192"/>
      <c r="AR255" s="192"/>
      <c r="AS255" s="192"/>
      <c r="AT255" s="192"/>
      <c r="AU255" s="192"/>
      <c r="AV255" s="192"/>
      <c r="AW255" s="192"/>
      <c r="AX255" s="192"/>
      <c r="AY255" s="192"/>
      <c r="AZ255" s="192"/>
      <c r="BA255" s="192"/>
      <c r="BB255" s="192"/>
      <c r="BC255" s="192"/>
      <c r="BD255" s="192"/>
      <c r="BE255" s="192"/>
      <c r="BF255" s="192"/>
      <c r="BG255" s="192"/>
      <c r="BH255" s="192"/>
      <c r="BI255" s="192"/>
      <c r="BJ255" s="192"/>
      <c r="BK255" s="192"/>
      <c r="BL255" s="192"/>
      <c r="BM255" s="192"/>
      <c r="BN255" s="192"/>
      <c r="BO255" s="192"/>
      <c r="BP255" s="192"/>
      <c r="BQ255" s="192"/>
      <c r="BR255" s="192"/>
      <c r="BS255" s="192"/>
      <c r="BT255" s="192"/>
      <c r="BU255" s="192"/>
      <c r="BV255" s="192"/>
      <c r="BW255" s="192"/>
      <c r="BX255" s="192"/>
      <c r="BY255" s="192"/>
      <c r="BZ255" s="192"/>
      <c r="CA255" s="192"/>
      <c r="CB255" s="192"/>
      <c r="CC255" s="192"/>
      <c r="CD255" s="192"/>
      <c r="CE255" s="192"/>
      <c r="CF255" s="192"/>
      <c r="CG255" s="192"/>
      <c r="CH255" s="192"/>
      <c r="CI255" s="192"/>
      <c r="CJ255" s="192"/>
      <c r="CK255" s="192"/>
      <c r="CL255" s="192"/>
      <c r="CM255" s="192"/>
      <c r="CN255" s="192"/>
      <c r="CO255" s="192"/>
      <c r="CP255" s="192"/>
      <c r="CQ255" s="192"/>
    </row>
    <row r="256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92"/>
      <c r="AF256" s="192"/>
      <c r="AG256" s="192"/>
      <c r="AH256" s="192"/>
      <c r="AI256" s="192"/>
      <c r="AJ256" s="192"/>
      <c r="AK256" s="192"/>
      <c r="AL256" s="192"/>
      <c r="AM256" s="192"/>
      <c r="AN256" s="192"/>
      <c r="AO256" s="192"/>
      <c r="AP256" s="192"/>
      <c r="AQ256" s="192"/>
      <c r="AR256" s="192"/>
      <c r="AS256" s="192"/>
      <c r="AT256" s="192"/>
      <c r="AU256" s="192"/>
      <c r="AV256" s="192"/>
      <c r="AW256" s="192"/>
      <c r="AX256" s="192"/>
      <c r="AY256" s="192"/>
      <c r="AZ256" s="192"/>
      <c r="BA256" s="192"/>
      <c r="BB256" s="192"/>
      <c r="BC256" s="192"/>
      <c r="BD256" s="192"/>
      <c r="BE256" s="192"/>
      <c r="BF256" s="192"/>
      <c r="BG256" s="192"/>
      <c r="BH256" s="192"/>
      <c r="BI256" s="192"/>
      <c r="BJ256" s="192"/>
      <c r="BK256" s="192"/>
      <c r="BL256" s="192"/>
      <c r="BM256" s="192"/>
      <c r="BN256" s="192"/>
      <c r="BO256" s="192"/>
      <c r="BP256" s="192"/>
      <c r="BQ256" s="192"/>
      <c r="BR256" s="192"/>
      <c r="BS256" s="192"/>
      <c r="BT256" s="192"/>
      <c r="BU256" s="192"/>
      <c r="BV256" s="192"/>
      <c r="BW256" s="192"/>
      <c r="BX256" s="192"/>
      <c r="BY256" s="192"/>
      <c r="BZ256" s="192"/>
      <c r="CA256" s="192"/>
      <c r="CB256" s="192"/>
      <c r="CC256" s="192"/>
      <c r="CD256" s="192"/>
      <c r="CE256" s="192"/>
      <c r="CF256" s="192"/>
      <c r="CG256" s="192"/>
      <c r="CH256" s="192"/>
      <c r="CI256" s="192"/>
      <c r="CJ256" s="192"/>
      <c r="CK256" s="192"/>
      <c r="CL256" s="192"/>
      <c r="CM256" s="192"/>
      <c r="CN256" s="192"/>
      <c r="CO256" s="192"/>
      <c r="CP256" s="192"/>
      <c r="CQ256" s="192"/>
    </row>
    <row r="257">
      <c r="A257" s="192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92"/>
      <c r="AF257" s="192"/>
      <c r="AG257" s="192"/>
      <c r="AH257" s="192"/>
      <c r="AI257" s="192"/>
      <c r="AJ257" s="192"/>
      <c r="AK257" s="192"/>
      <c r="AL257" s="192"/>
      <c r="AM257" s="192"/>
      <c r="AN257" s="192"/>
      <c r="AO257" s="192"/>
      <c r="AP257" s="192"/>
      <c r="AQ257" s="192"/>
      <c r="AR257" s="192"/>
      <c r="AS257" s="192"/>
      <c r="AT257" s="192"/>
      <c r="AU257" s="192"/>
      <c r="AV257" s="192"/>
      <c r="AW257" s="192"/>
      <c r="AX257" s="192"/>
      <c r="AY257" s="192"/>
      <c r="AZ257" s="192"/>
      <c r="BA257" s="192"/>
      <c r="BB257" s="192"/>
      <c r="BC257" s="192"/>
      <c r="BD257" s="192"/>
      <c r="BE257" s="192"/>
      <c r="BF257" s="192"/>
      <c r="BG257" s="192"/>
      <c r="BH257" s="192"/>
      <c r="BI257" s="192"/>
      <c r="BJ257" s="192"/>
      <c r="BK257" s="192"/>
      <c r="BL257" s="192"/>
      <c r="BM257" s="192"/>
      <c r="BN257" s="192"/>
      <c r="BO257" s="192"/>
      <c r="BP257" s="192"/>
      <c r="BQ257" s="192"/>
      <c r="BR257" s="192"/>
      <c r="BS257" s="192"/>
      <c r="BT257" s="192"/>
      <c r="BU257" s="192"/>
      <c r="BV257" s="192"/>
      <c r="BW257" s="192"/>
      <c r="BX257" s="192"/>
      <c r="BY257" s="192"/>
      <c r="BZ257" s="192"/>
      <c r="CA257" s="192"/>
      <c r="CB257" s="192"/>
      <c r="CC257" s="192"/>
      <c r="CD257" s="192"/>
      <c r="CE257" s="192"/>
      <c r="CF257" s="192"/>
      <c r="CG257" s="192"/>
      <c r="CH257" s="192"/>
      <c r="CI257" s="192"/>
      <c r="CJ257" s="192"/>
      <c r="CK257" s="192"/>
      <c r="CL257" s="192"/>
      <c r="CM257" s="192"/>
      <c r="CN257" s="192"/>
      <c r="CO257" s="192"/>
      <c r="CP257" s="192"/>
      <c r="CQ257" s="192"/>
    </row>
    <row r="258">
      <c r="A258" s="192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92"/>
      <c r="AF258" s="192"/>
      <c r="AG258" s="192"/>
      <c r="AH258" s="192"/>
      <c r="AI258" s="192"/>
      <c r="AJ258" s="192"/>
      <c r="AK258" s="192"/>
      <c r="AL258" s="192"/>
      <c r="AM258" s="192"/>
      <c r="AN258" s="192"/>
      <c r="AO258" s="192"/>
      <c r="AP258" s="192"/>
      <c r="AQ258" s="192"/>
      <c r="AR258" s="192"/>
      <c r="AS258" s="192"/>
      <c r="AT258" s="192"/>
      <c r="AU258" s="192"/>
      <c r="AV258" s="192"/>
      <c r="AW258" s="192"/>
      <c r="AX258" s="192"/>
      <c r="AY258" s="192"/>
      <c r="AZ258" s="192"/>
      <c r="BA258" s="192"/>
      <c r="BB258" s="192"/>
      <c r="BC258" s="192"/>
      <c r="BD258" s="192"/>
      <c r="BE258" s="192"/>
      <c r="BF258" s="192"/>
      <c r="BG258" s="192"/>
      <c r="BH258" s="192"/>
      <c r="BI258" s="192"/>
      <c r="BJ258" s="192"/>
      <c r="BK258" s="192"/>
      <c r="BL258" s="192"/>
      <c r="BM258" s="192"/>
      <c r="BN258" s="192"/>
      <c r="BO258" s="192"/>
      <c r="BP258" s="192"/>
      <c r="BQ258" s="192"/>
      <c r="BR258" s="192"/>
      <c r="BS258" s="192"/>
      <c r="BT258" s="192"/>
      <c r="BU258" s="192"/>
      <c r="BV258" s="192"/>
      <c r="BW258" s="192"/>
      <c r="BX258" s="192"/>
      <c r="BY258" s="192"/>
      <c r="BZ258" s="192"/>
      <c r="CA258" s="192"/>
      <c r="CB258" s="192"/>
      <c r="CC258" s="192"/>
      <c r="CD258" s="192"/>
      <c r="CE258" s="192"/>
      <c r="CF258" s="192"/>
      <c r="CG258" s="192"/>
      <c r="CH258" s="192"/>
      <c r="CI258" s="192"/>
      <c r="CJ258" s="192"/>
      <c r="CK258" s="192"/>
      <c r="CL258" s="192"/>
      <c r="CM258" s="192"/>
      <c r="CN258" s="192"/>
      <c r="CO258" s="192"/>
      <c r="CP258" s="192"/>
      <c r="CQ258" s="192"/>
    </row>
    <row r="259">
      <c r="A259" s="192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92"/>
      <c r="AF259" s="192"/>
      <c r="AG259" s="192"/>
      <c r="AH259" s="192"/>
      <c r="AI259" s="192"/>
      <c r="AJ259" s="192"/>
      <c r="AK259" s="192"/>
      <c r="AL259" s="192"/>
      <c r="AM259" s="192"/>
      <c r="AN259" s="192"/>
      <c r="AO259" s="192"/>
      <c r="AP259" s="192"/>
      <c r="AQ259" s="192"/>
      <c r="AR259" s="192"/>
      <c r="AS259" s="192"/>
      <c r="AT259" s="192"/>
      <c r="AU259" s="192"/>
      <c r="AV259" s="192"/>
      <c r="AW259" s="192"/>
      <c r="AX259" s="192"/>
      <c r="AY259" s="192"/>
      <c r="AZ259" s="192"/>
      <c r="BA259" s="192"/>
      <c r="BB259" s="192"/>
      <c r="BC259" s="192"/>
      <c r="BD259" s="192"/>
      <c r="BE259" s="192"/>
      <c r="BF259" s="192"/>
      <c r="BG259" s="192"/>
      <c r="BH259" s="192"/>
      <c r="BI259" s="192"/>
      <c r="BJ259" s="192"/>
      <c r="BK259" s="192"/>
      <c r="BL259" s="192"/>
      <c r="BM259" s="192"/>
      <c r="BN259" s="192"/>
      <c r="BO259" s="192"/>
      <c r="BP259" s="192"/>
      <c r="BQ259" s="192"/>
      <c r="BR259" s="192"/>
      <c r="BS259" s="192"/>
      <c r="BT259" s="192"/>
      <c r="BU259" s="192"/>
      <c r="BV259" s="192"/>
      <c r="BW259" s="192"/>
      <c r="BX259" s="192"/>
      <c r="BY259" s="192"/>
      <c r="BZ259" s="192"/>
      <c r="CA259" s="192"/>
      <c r="CB259" s="192"/>
      <c r="CC259" s="192"/>
      <c r="CD259" s="192"/>
      <c r="CE259" s="192"/>
      <c r="CF259" s="192"/>
      <c r="CG259" s="192"/>
      <c r="CH259" s="192"/>
      <c r="CI259" s="192"/>
      <c r="CJ259" s="192"/>
      <c r="CK259" s="192"/>
      <c r="CL259" s="192"/>
      <c r="CM259" s="192"/>
      <c r="CN259" s="192"/>
      <c r="CO259" s="192"/>
      <c r="CP259" s="192"/>
      <c r="CQ259" s="192"/>
    </row>
    <row r="260">
      <c r="A260" s="192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92"/>
      <c r="AF260" s="192"/>
      <c r="AG260" s="192"/>
      <c r="AH260" s="192"/>
      <c r="AI260" s="192"/>
      <c r="AJ260" s="192"/>
      <c r="AK260" s="192"/>
      <c r="AL260" s="192"/>
      <c r="AM260" s="192"/>
      <c r="AN260" s="192"/>
      <c r="AO260" s="192"/>
      <c r="AP260" s="192"/>
      <c r="AQ260" s="192"/>
      <c r="AR260" s="192"/>
      <c r="AS260" s="192"/>
      <c r="AT260" s="192"/>
      <c r="AU260" s="192"/>
      <c r="AV260" s="192"/>
      <c r="AW260" s="192"/>
      <c r="AX260" s="192"/>
      <c r="AY260" s="192"/>
      <c r="AZ260" s="192"/>
      <c r="BA260" s="192"/>
      <c r="BB260" s="192"/>
      <c r="BC260" s="192"/>
      <c r="BD260" s="192"/>
      <c r="BE260" s="192"/>
      <c r="BF260" s="192"/>
      <c r="BG260" s="192"/>
      <c r="BH260" s="192"/>
      <c r="BI260" s="192"/>
      <c r="BJ260" s="192"/>
      <c r="BK260" s="192"/>
      <c r="BL260" s="192"/>
      <c r="BM260" s="192"/>
      <c r="BN260" s="192"/>
      <c r="BO260" s="192"/>
      <c r="BP260" s="192"/>
      <c r="BQ260" s="192"/>
      <c r="BR260" s="192"/>
      <c r="BS260" s="192"/>
      <c r="BT260" s="192"/>
      <c r="BU260" s="192"/>
      <c r="BV260" s="192"/>
      <c r="BW260" s="192"/>
      <c r="BX260" s="192"/>
      <c r="BY260" s="192"/>
      <c r="BZ260" s="192"/>
      <c r="CA260" s="192"/>
      <c r="CB260" s="192"/>
      <c r="CC260" s="192"/>
      <c r="CD260" s="192"/>
      <c r="CE260" s="192"/>
      <c r="CF260" s="192"/>
      <c r="CG260" s="192"/>
      <c r="CH260" s="192"/>
      <c r="CI260" s="192"/>
      <c r="CJ260" s="192"/>
      <c r="CK260" s="192"/>
      <c r="CL260" s="192"/>
      <c r="CM260" s="192"/>
      <c r="CN260" s="192"/>
      <c r="CO260" s="192"/>
      <c r="CP260" s="192"/>
      <c r="CQ260" s="192"/>
    </row>
    <row r="261">
      <c r="A261" s="192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92"/>
      <c r="AF261" s="192"/>
      <c r="AG261" s="192"/>
      <c r="AH261" s="192"/>
      <c r="AI261" s="192"/>
      <c r="AJ261" s="192"/>
      <c r="AK261" s="192"/>
      <c r="AL261" s="192"/>
      <c r="AM261" s="192"/>
      <c r="AN261" s="192"/>
      <c r="AO261" s="192"/>
      <c r="AP261" s="192"/>
      <c r="AQ261" s="192"/>
      <c r="AR261" s="192"/>
      <c r="AS261" s="192"/>
      <c r="AT261" s="192"/>
      <c r="AU261" s="192"/>
      <c r="AV261" s="192"/>
      <c r="AW261" s="192"/>
      <c r="AX261" s="192"/>
      <c r="AY261" s="192"/>
      <c r="AZ261" s="192"/>
      <c r="BA261" s="192"/>
      <c r="BB261" s="192"/>
      <c r="BC261" s="192"/>
      <c r="BD261" s="192"/>
      <c r="BE261" s="192"/>
      <c r="BF261" s="192"/>
      <c r="BG261" s="192"/>
      <c r="BH261" s="192"/>
      <c r="BI261" s="192"/>
      <c r="BJ261" s="192"/>
      <c r="BK261" s="192"/>
      <c r="BL261" s="192"/>
      <c r="BM261" s="192"/>
      <c r="BN261" s="192"/>
      <c r="BO261" s="192"/>
      <c r="BP261" s="192"/>
      <c r="BQ261" s="192"/>
      <c r="BR261" s="192"/>
      <c r="BS261" s="192"/>
      <c r="BT261" s="192"/>
      <c r="BU261" s="192"/>
      <c r="BV261" s="192"/>
      <c r="BW261" s="192"/>
      <c r="BX261" s="192"/>
      <c r="BY261" s="192"/>
      <c r="BZ261" s="192"/>
      <c r="CA261" s="192"/>
      <c r="CB261" s="192"/>
      <c r="CC261" s="192"/>
      <c r="CD261" s="192"/>
      <c r="CE261" s="192"/>
      <c r="CF261" s="192"/>
      <c r="CG261" s="192"/>
      <c r="CH261" s="192"/>
      <c r="CI261" s="192"/>
      <c r="CJ261" s="192"/>
      <c r="CK261" s="192"/>
      <c r="CL261" s="192"/>
      <c r="CM261" s="192"/>
      <c r="CN261" s="192"/>
      <c r="CO261" s="192"/>
      <c r="CP261" s="192"/>
      <c r="CQ261" s="192"/>
    </row>
    <row r="262">
      <c r="A262" s="192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92"/>
      <c r="AF262" s="192"/>
      <c r="AG262" s="192"/>
      <c r="AH262" s="192"/>
      <c r="AI262" s="192"/>
      <c r="AJ262" s="192"/>
      <c r="AK262" s="192"/>
      <c r="AL262" s="192"/>
      <c r="AM262" s="192"/>
      <c r="AN262" s="192"/>
      <c r="AO262" s="192"/>
      <c r="AP262" s="192"/>
      <c r="AQ262" s="192"/>
      <c r="AR262" s="192"/>
      <c r="AS262" s="192"/>
      <c r="AT262" s="192"/>
      <c r="AU262" s="192"/>
      <c r="AV262" s="192"/>
      <c r="AW262" s="192"/>
      <c r="AX262" s="192"/>
      <c r="AY262" s="192"/>
      <c r="AZ262" s="192"/>
      <c r="BA262" s="192"/>
      <c r="BB262" s="192"/>
      <c r="BC262" s="192"/>
      <c r="BD262" s="192"/>
      <c r="BE262" s="192"/>
      <c r="BF262" s="192"/>
      <c r="BG262" s="192"/>
      <c r="BH262" s="192"/>
      <c r="BI262" s="192"/>
      <c r="BJ262" s="192"/>
      <c r="BK262" s="192"/>
      <c r="BL262" s="192"/>
      <c r="BM262" s="192"/>
      <c r="BN262" s="192"/>
      <c r="BO262" s="192"/>
      <c r="BP262" s="192"/>
      <c r="BQ262" s="192"/>
      <c r="BR262" s="192"/>
      <c r="BS262" s="192"/>
      <c r="BT262" s="192"/>
      <c r="BU262" s="192"/>
      <c r="BV262" s="192"/>
      <c r="BW262" s="192"/>
      <c r="BX262" s="192"/>
      <c r="BY262" s="192"/>
      <c r="BZ262" s="192"/>
      <c r="CA262" s="192"/>
      <c r="CB262" s="192"/>
      <c r="CC262" s="192"/>
      <c r="CD262" s="192"/>
      <c r="CE262" s="192"/>
      <c r="CF262" s="192"/>
      <c r="CG262" s="192"/>
      <c r="CH262" s="192"/>
      <c r="CI262" s="192"/>
      <c r="CJ262" s="192"/>
      <c r="CK262" s="192"/>
      <c r="CL262" s="192"/>
      <c r="CM262" s="192"/>
      <c r="CN262" s="192"/>
      <c r="CO262" s="192"/>
      <c r="CP262" s="192"/>
      <c r="CQ262" s="192"/>
    </row>
    <row r="263">
      <c r="A263" s="192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2"/>
      <c r="AF263" s="192"/>
      <c r="AG263" s="192"/>
      <c r="AH263" s="192"/>
      <c r="AI263" s="192"/>
      <c r="AJ263" s="192"/>
      <c r="AK263" s="192"/>
      <c r="AL263" s="192"/>
      <c r="AM263" s="192"/>
      <c r="AN263" s="192"/>
      <c r="AO263" s="192"/>
      <c r="AP263" s="192"/>
      <c r="AQ263" s="192"/>
      <c r="AR263" s="192"/>
      <c r="AS263" s="192"/>
      <c r="AT263" s="192"/>
      <c r="AU263" s="192"/>
      <c r="AV263" s="192"/>
      <c r="AW263" s="192"/>
      <c r="AX263" s="192"/>
      <c r="AY263" s="192"/>
      <c r="AZ263" s="192"/>
      <c r="BA263" s="192"/>
      <c r="BB263" s="192"/>
      <c r="BC263" s="192"/>
      <c r="BD263" s="192"/>
      <c r="BE263" s="192"/>
      <c r="BF263" s="192"/>
      <c r="BG263" s="192"/>
      <c r="BH263" s="192"/>
      <c r="BI263" s="192"/>
      <c r="BJ263" s="192"/>
      <c r="BK263" s="192"/>
      <c r="BL263" s="192"/>
      <c r="BM263" s="192"/>
      <c r="BN263" s="192"/>
      <c r="BO263" s="192"/>
      <c r="BP263" s="192"/>
      <c r="BQ263" s="192"/>
      <c r="BR263" s="192"/>
      <c r="BS263" s="192"/>
      <c r="BT263" s="192"/>
      <c r="BU263" s="192"/>
      <c r="BV263" s="192"/>
      <c r="BW263" s="192"/>
      <c r="BX263" s="192"/>
      <c r="BY263" s="192"/>
      <c r="BZ263" s="192"/>
      <c r="CA263" s="192"/>
      <c r="CB263" s="192"/>
      <c r="CC263" s="192"/>
      <c r="CD263" s="192"/>
      <c r="CE263" s="192"/>
      <c r="CF263" s="192"/>
      <c r="CG263" s="192"/>
      <c r="CH263" s="192"/>
      <c r="CI263" s="192"/>
      <c r="CJ263" s="192"/>
      <c r="CK263" s="192"/>
      <c r="CL263" s="192"/>
      <c r="CM263" s="192"/>
      <c r="CN263" s="192"/>
      <c r="CO263" s="192"/>
      <c r="CP263" s="192"/>
      <c r="CQ263" s="192"/>
    </row>
    <row r="264">
      <c r="A264" s="192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92"/>
      <c r="AF264" s="192"/>
      <c r="AG264" s="192"/>
      <c r="AH264" s="192"/>
      <c r="AI264" s="192"/>
      <c r="AJ264" s="192"/>
      <c r="AK264" s="192"/>
      <c r="AL264" s="192"/>
      <c r="AM264" s="192"/>
      <c r="AN264" s="192"/>
      <c r="AO264" s="192"/>
      <c r="AP264" s="192"/>
      <c r="AQ264" s="192"/>
      <c r="AR264" s="192"/>
      <c r="AS264" s="192"/>
      <c r="AT264" s="192"/>
      <c r="AU264" s="192"/>
      <c r="AV264" s="192"/>
      <c r="AW264" s="192"/>
      <c r="AX264" s="192"/>
      <c r="AY264" s="192"/>
      <c r="AZ264" s="192"/>
      <c r="BA264" s="192"/>
      <c r="BB264" s="192"/>
      <c r="BC264" s="192"/>
      <c r="BD264" s="192"/>
      <c r="BE264" s="192"/>
      <c r="BF264" s="192"/>
      <c r="BG264" s="192"/>
      <c r="BH264" s="192"/>
      <c r="BI264" s="192"/>
      <c r="BJ264" s="192"/>
      <c r="BK264" s="192"/>
      <c r="BL264" s="192"/>
      <c r="BM264" s="192"/>
      <c r="BN264" s="192"/>
      <c r="BO264" s="192"/>
      <c r="BP264" s="192"/>
      <c r="BQ264" s="192"/>
      <c r="BR264" s="192"/>
      <c r="BS264" s="192"/>
      <c r="BT264" s="192"/>
      <c r="BU264" s="192"/>
      <c r="BV264" s="192"/>
      <c r="BW264" s="192"/>
      <c r="BX264" s="192"/>
      <c r="BY264" s="192"/>
      <c r="BZ264" s="192"/>
      <c r="CA264" s="192"/>
      <c r="CB264" s="192"/>
      <c r="CC264" s="192"/>
      <c r="CD264" s="192"/>
      <c r="CE264" s="192"/>
      <c r="CF264" s="192"/>
      <c r="CG264" s="192"/>
      <c r="CH264" s="192"/>
      <c r="CI264" s="192"/>
      <c r="CJ264" s="192"/>
      <c r="CK264" s="192"/>
      <c r="CL264" s="192"/>
      <c r="CM264" s="192"/>
      <c r="CN264" s="192"/>
      <c r="CO264" s="192"/>
      <c r="CP264" s="192"/>
      <c r="CQ264" s="192"/>
    </row>
    <row r="265">
      <c r="A265" s="192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92"/>
      <c r="AF265" s="192"/>
      <c r="AG265" s="192"/>
      <c r="AH265" s="192"/>
      <c r="AI265" s="192"/>
      <c r="AJ265" s="192"/>
      <c r="AK265" s="192"/>
      <c r="AL265" s="192"/>
      <c r="AM265" s="192"/>
      <c r="AN265" s="192"/>
      <c r="AO265" s="192"/>
      <c r="AP265" s="192"/>
      <c r="AQ265" s="192"/>
      <c r="AR265" s="192"/>
      <c r="AS265" s="192"/>
      <c r="AT265" s="192"/>
      <c r="AU265" s="192"/>
      <c r="AV265" s="192"/>
      <c r="AW265" s="192"/>
      <c r="AX265" s="192"/>
      <c r="AY265" s="192"/>
      <c r="AZ265" s="192"/>
      <c r="BA265" s="192"/>
      <c r="BB265" s="192"/>
      <c r="BC265" s="192"/>
      <c r="BD265" s="192"/>
      <c r="BE265" s="192"/>
      <c r="BF265" s="192"/>
      <c r="BG265" s="192"/>
      <c r="BH265" s="192"/>
      <c r="BI265" s="192"/>
      <c r="BJ265" s="192"/>
      <c r="BK265" s="192"/>
      <c r="BL265" s="192"/>
      <c r="BM265" s="192"/>
      <c r="BN265" s="192"/>
      <c r="BO265" s="192"/>
      <c r="BP265" s="192"/>
      <c r="BQ265" s="192"/>
      <c r="BR265" s="192"/>
      <c r="BS265" s="192"/>
      <c r="BT265" s="192"/>
      <c r="BU265" s="192"/>
      <c r="BV265" s="192"/>
      <c r="BW265" s="192"/>
      <c r="BX265" s="192"/>
      <c r="BY265" s="192"/>
      <c r="BZ265" s="192"/>
      <c r="CA265" s="192"/>
      <c r="CB265" s="192"/>
      <c r="CC265" s="192"/>
      <c r="CD265" s="192"/>
      <c r="CE265" s="192"/>
      <c r="CF265" s="192"/>
      <c r="CG265" s="192"/>
      <c r="CH265" s="192"/>
      <c r="CI265" s="192"/>
      <c r="CJ265" s="192"/>
      <c r="CK265" s="192"/>
      <c r="CL265" s="192"/>
      <c r="CM265" s="192"/>
      <c r="CN265" s="192"/>
      <c r="CO265" s="192"/>
      <c r="CP265" s="192"/>
      <c r="CQ265" s="192"/>
    </row>
    <row r="266">
      <c r="A266" s="192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92"/>
      <c r="AF266" s="192"/>
      <c r="AG266" s="192"/>
      <c r="AH266" s="192"/>
      <c r="AI266" s="192"/>
      <c r="AJ266" s="192"/>
      <c r="AK266" s="192"/>
      <c r="AL266" s="192"/>
      <c r="AM266" s="192"/>
      <c r="AN266" s="192"/>
      <c r="AO266" s="192"/>
      <c r="AP266" s="192"/>
      <c r="AQ266" s="192"/>
      <c r="AR266" s="192"/>
      <c r="AS266" s="192"/>
      <c r="AT266" s="192"/>
      <c r="AU266" s="192"/>
      <c r="AV266" s="192"/>
      <c r="AW266" s="192"/>
      <c r="AX266" s="192"/>
      <c r="AY266" s="192"/>
      <c r="AZ266" s="192"/>
      <c r="BA266" s="192"/>
      <c r="BB266" s="192"/>
      <c r="BC266" s="192"/>
      <c r="BD266" s="192"/>
      <c r="BE266" s="192"/>
      <c r="BF266" s="192"/>
      <c r="BG266" s="192"/>
      <c r="BH266" s="192"/>
      <c r="BI266" s="192"/>
      <c r="BJ266" s="192"/>
      <c r="BK266" s="192"/>
      <c r="BL266" s="192"/>
      <c r="BM266" s="192"/>
      <c r="BN266" s="192"/>
      <c r="BO266" s="192"/>
      <c r="BP266" s="192"/>
      <c r="BQ266" s="192"/>
      <c r="BR266" s="192"/>
      <c r="BS266" s="192"/>
      <c r="BT266" s="192"/>
      <c r="BU266" s="192"/>
      <c r="BV266" s="192"/>
      <c r="BW266" s="192"/>
      <c r="BX266" s="192"/>
      <c r="BY266" s="192"/>
      <c r="BZ266" s="192"/>
      <c r="CA266" s="192"/>
      <c r="CB266" s="192"/>
      <c r="CC266" s="192"/>
      <c r="CD266" s="192"/>
      <c r="CE266" s="192"/>
      <c r="CF266" s="192"/>
      <c r="CG266" s="192"/>
      <c r="CH266" s="192"/>
      <c r="CI266" s="192"/>
      <c r="CJ266" s="192"/>
      <c r="CK266" s="192"/>
      <c r="CL266" s="192"/>
      <c r="CM266" s="192"/>
      <c r="CN266" s="192"/>
      <c r="CO266" s="192"/>
      <c r="CP266" s="192"/>
      <c r="CQ266" s="192"/>
    </row>
    <row r="267">
      <c r="A267" s="192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2"/>
      <c r="AH267" s="192"/>
      <c r="AI267" s="192"/>
      <c r="AJ267" s="192"/>
      <c r="AK267" s="192"/>
      <c r="AL267" s="192"/>
      <c r="AM267" s="192"/>
      <c r="AN267" s="192"/>
      <c r="AO267" s="192"/>
      <c r="AP267" s="192"/>
      <c r="AQ267" s="192"/>
      <c r="AR267" s="192"/>
      <c r="AS267" s="192"/>
      <c r="AT267" s="192"/>
      <c r="AU267" s="192"/>
      <c r="AV267" s="192"/>
      <c r="AW267" s="192"/>
      <c r="AX267" s="192"/>
      <c r="AY267" s="192"/>
      <c r="AZ267" s="192"/>
      <c r="BA267" s="192"/>
      <c r="BB267" s="192"/>
      <c r="BC267" s="192"/>
      <c r="BD267" s="192"/>
      <c r="BE267" s="192"/>
      <c r="BF267" s="192"/>
      <c r="BG267" s="192"/>
      <c r="BH267" s="192"/>
      <c r="BI267" s="192"/>
      <c r="BJ267" s="192"/>
      <c r="BK267" s="192"/>
      <c r="BL267" s="192"/>
      <c r="BM267" s="192"/>
      <c r="BN267" s="192"/>
      <c r="BO267" s="192"/>
      <c r="BP267" s="192"/>
      <c r="BQ267" s="192"/>
      <c r="BR267" s="192"/>
      <c r="BS267" s="192"/>
      <c r="BT267" s="192"/>
      <c r="BU267" s="192"/>
      <c r="BV267" s="192"/>
      <c r="BW267" s="192"/>
      <c r="BX267" s="192"/>
      <c r="BY267" s="192"/>
      <c r="BZ267" s="192"/>
      <c r="CA267" s="192"/>
      <c r="CB267" s="192"/>
      <c r="CC267" s="192"/>
      <c r="CD267" s="192"/>
      <c r="CE267" s="192"/>
      <c r="CF267" s="192"/>
      <c r="CG267" s="192"/>
      <c r="CH267" s="192"/>
      <c r="CI267" s="192"/>
      <c r="CJ267" s="192"/>
      <c r="CK267" s="192"/>
      <c r="CL267" s="192"/>
      <c r="CM267" s="192"/>
      <c r="CN267" s="192"/>
      <c r="CO267" s="192"/>
      <c r="CP267" s="192"/>
      <c r="CQ267" s="192"/>
    </row>
    <row r="268">
      <c r="A268" s="192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92"/>
      <c r="AF268" s="192"/>
      <c r="AG268" s="192"/>
      <c r="AH268" s="192"/>
      <c r="AI268" s="192"/>
      <c r="AJ268" s="192"/>
      <c r="AK268" s="192"/>
      <c r="AL268" s="192"/>
      <c r="AM268" s="192"/>
      <c r="AN268" s="192"/>
      <c r="AO268" s="192"/>
      <c r="AP268" s="192"/>
      <c r="AQ268" s="192"/>
      <c r="AR268" s="192"/>
      <c r="AS268" s="192"/>
      <c r="AT268" s="192"/>
      <c r="AU268" s="192"/>
      <c r="AV268" s="192"/>
      <c r="AW268" s="192"/>
      <c r="AX268" s="192"/>
      <c r="AY268" s="192"/>
      <c r="AZ268" s="192"/>
      <c r="BA268" s="192"/>
      <c r="BB268" s="192"/>
      <c r="BC268" s="192"/>
      <c r="BD268" s="192"/>
      <c r="BE268" s="192"/>
      <c r="BF268" s="192"/>
      <c r="BG268" s="192"/>
      <c r="BH268" s="192"/>
      <c r="BI268" s="192"/>
      <c r="BJ268" s="192"/>
      <c r="BK268" s="192"/>
      <c r="BL268" s="192"/>
      <c r="BM268" s="192"/>
      <c r="BN268" s="192"/>
      <c r="BO268" s="192"/>
      <c r="BP268" s="192"/>
      <c r="BQ268" s="192"/>
      <c r="BR268" s="192"/>
      <c r="BS268" s="192"/>
      <c r="BT268" s="192"/>
      <c r="BU268" s="192"/>
      <c r="BV268" s="192"/>
      <c r="BW268" s="192"/>
      <c r="BX268" s="192"/>
      <c r="BY268" s="192"/>
      <c r="BZ268" s="192"/>
      <c r="CA268" s="192"/>
      <c r="CB268" s="192"/>
      <c r="CC268" s="192"/>
      <c r="CD268" s="192"/>
      <c r="CE268" s="192"/>
      <c r="CF268" s="192"/>
      <c r="CG268" s="192"/>
      <c r="CH268" s="192"/>
      <c r="CI268" s="192"/>
      <c r="CJ268" s="192"/>
      <c r="CK268" s="192"/>
      <c r="CL268" s="192"/>
      <c r="CM268" s="192"/>
      <c r="CN268" s="192"/>
      <c r="CO268" s="192"/>
      <c r="CP268" s="192"/>
      <c r="CQ268" s="192"/>
    </row>
    <row r="269">
      <c r="A269" s="192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2"/>
      <c r="BD269" s="192"/>
      <c r="BE269" s="192"/>
      <c r="BF269" s="192"/>
      <c r="BG269" s="192"/>
      <c r="BH269" s="192"/>
      <c r="BI269" s="192"/>
      <c r="BJ269" s="192"/>
      <c r="BK269" s="192"/>
      <c r="BL269" s="192"/>
      <c r="BM269" s="192"/>
      <c r="BN269" s="192"/>
      <c r="BO269" s="192"/>
      <c r="BP269" s="192"/>
      <c r="BQ269" s="192"/>
      <c r="BR269" s="192"/>
      <c r="BS269" s="192"/>
      <c r="BT269" s="192"/>
      <c r="BU269" s="192"/>
      <c r="BV269" s="192"/>
      <c r="BW269" s="192"/>
      <c r="BX269" s="192"/>
      <c r="BY269" s="192"/>
      <c r="BZ269" s="192"/>
      <c r="CA269" s="192"/>
      <c r="CB269" s="192"/>
      <c r="CC269" s="192"/>
      <c r="CD269" s="192"/>
      <c r="CE269" s="192"/>
      <c r="CF269" s="192"/>
      <c r="CG269" s="192"/>
      <c r="CH269" s="192"/>
      <c r="CI269" s="192"/>
      <c r="CJ269" s="192"/>
      <c r="CK269" s="192"/>
      <c r="CL269" s="192"/>
      <c r="CM269" s="192"/>
      <c r="CN269" s="192"/>
      <c r="CO269" s="192"/>
      <c r="CP269" s="192"/>
      <c r="CQ269" s="192"/>
    </row>
    <row r="270">
      <c r="A270" s="192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  <c r="AH270" s="192"/>
      <c r="AI270" s="192"/>
      <c r="AJ270" s="192"/>
      <c r="AK270" s="192"/>
      <c r="AL270" s="192"/>
      <c r="AM270" s="192"/>
      <c r="AN270" s="192"/>
      <c r="AO270" s="192"/>
      <c r="AP270" s="192"/>
      <c r="AQ270" s="192"/>
      <c r="AR270" s="192"/>
      <c r="AS270" s="192"/>
      <c r="AT270" s="192"/>
      <c r="AU270" s="192"/>
      <c r="AV270" s="192"/>
      <c r="AW270" s="192"/>
      <c r="AX270" s="192"/>
      <c r="AY270" s="192"/>
      <c r="AZ270" s="192"/>
      <c r="BA270" s="192"/>
      <c r="BB270" s="192"/>
      <c r="BC270" s="192"/>
      <c r="BD270" s="192"/>
      <c r="BE270" s="192"/>
      <c r="BF270" s="192"/>
      <c r="BG270" s="192"/>
      <c r="BH270" s="192"/>
      <c r="BI270" s="192"/>
      <c r="BJ270" s="192"/>
      <c r="BK270" s="192"/>
      <c r="BL270" s="192"/>
      <c r="BM270" s="192"/>
      <c r="BN270" s="192"/>
      <c r="BO270" s="192"/>
      <c r="BP270" s="192"/>
      <c r="BQ270" s="192"/>
      <c r="BR270" s="192"/>
      <c r="BS270" s="192"/>
      <c r="BT270" s="192"/>
      <c r="BU270" s="192"/>
      <c r="BV270" s="192"/>
      <c r="BW270" s="192"/>
      <c r="BX270" s="192"/>
      <c r="BY270" s="192"/>
      <c r="BZ270" s="192"/>
      <c r="CA270" s="192"/>
      <c r="CB270" s="192"/>
      <c r="CC270" s="192"/>
      <c r="CD270" s="192"/>
      <c r="CE270" s="192"/>
      <c r="CF270" s="192"/>
      <c r="CG270" s="192"/>
      <c r="CH270" s="192"/>
      <c r="CI270" s="192"/>
      <c r="CJ270" s="192"/>
      <c r="CK270" s="192"/>
      <c r="CL270" s="192"/>
      <c r="CM270" s="192"/>
      <c r="CN270" s="192"/>
      <c r="CO270" s="192"/>
      <c r="CP270" s="192"/>
      <c r="CQ270" s="192"/>
    </row>
    <row r="271">
      <c r="A271" s="192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92"/>
      <c r="AF271" s="192"/>
      <c r="AG271" s="192"/>
      <c r="AH271" s="192"/>
      <c r="AI271" s="192"/>
      <c r="AJ271" s="192"/>
      <c r="AK271" s="192"/>
      <c r="AL271" s="192"/>
      <c r="AM271" s="192"/>
      <c r="AN271" s="192"/>
      <c r="AO271" s="192"/>
      <c r="AP271" s="192"/>
      <c r="AQ271" s="192"/>
      <c r="AR271" s="192"/>
      <c r="AS271" s="192"/>
      <c r="AT271" s="192"/>
      <c r="AU271" s="192"/>
      <c r="AV271" s="192"/>
      <c r="AW271" s="192"/>
      <c r="AX271" s="192"/>
      <c r="AY271" s="192"/>
      <c r="AZ271" s="192"/>
      <c r="BA271" s="192"/>
      <c r="BB271" s="192"/>
      <c r="BC271" s="192"/>
      <c r="BD271" s="192"/>
      <c r="BE271" s="192"/>
      <c r="BF271" s="192"/>
      <c r="BG271" s="192"/>
      <c r="BH271" s="192"/>
      <c r="BI271" s="192"/>
      <c r="BJ271" s="192"/>
      <c r="BK271" s="192"/>
      <c r="BL271" s="192"/>
      <c r="BM271" s="192"/>
      <c r="BN271" s="192"/>
      <c r="BO271" s="192"/>
      <c r="BP271" s="192"/>
      <c r="BQ271" s="192"/>
      <c r="BR271" s="192"/>
      <c r="BS271" s="192"/>
      <c r="BT271" s="192"/>
      <c r="BU271" s="192"/>
      <c r="BV271" s="192"/>
      <c r="BW271" s="192"/>
      <c r="BX271" s="192"/>
      <c r="BY271" s="192"/>
      <c r="BZ271" s="192"/>
      <c r="CA271" s="192"/>
      <c r="CB271" s="192"/>
      <c r="CC271" s="192"/>
      <c r="CD271" s="192"/>
      <c r="CE271" s="192"/>
      <c r="CF271" s="192"/>
      <c r="CG271" s="192"/>
      <c r="CH271" s="192"/>
      <c r="CI271" s="192"/>
      <c r="CJ271" s="192"/>
      <c r="CK271" s="192"/>
      <c r="CL271" s="192"/>
      <c r="CM271" s="192"/>
      <c r="CN271" s="192"/>
      <c r="CO271" s="192"/>
      <c r="CP271" s="192"/>
      <c r="CQ271" s="192"/>
    </row>
    <row r="272">
      <c r="A272" s="192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2"/>
      <c r="AH272" s="192"/>
      <c r="AI272" s="192"/>
      <c r="AJ272" s="192"/>
      <c r="AK272" s="192"/>
      <c r="AL272" s="192"/>
      <c r="AM272" s="192"/>
      <c r="AN272" s="192"/>
      <c r="AO272" s="192"/>
      <c r="AP272" s="192"/>
      <c r="AQ272" s="192"/>
      <c r="AR272" s="192"/>
      <c r="AS272" s="192"/>
      <c r="AT272" s="192"/>
      <c r="AU272" s="192"/>
      <c r="AV272" s="192"/>
      <c r="AW272" s="192"/>
      <c r="AX272" s="192"/>
      <c r="AY272" s="192"/>
      <c r="AZ272" s="192"/>
      <c r="BA272" s="192"/>
      <c r="BB272" s="192"/>
      <c r="BC272" s="192"/>
      <c r="BD272" s="192"/>
      <c r="BE272" s="192"/>
      <c r="BF272" s="192"/>
      <c r="BG272" s="192"/>
      <c r="BH272" s="192"/>
      <c r="BI272" s="192"/>
      <c r="BJ272" s="192"/>
      <c r="BK272" s="192"/>
      <c r="BL272" s="192"/>
      <c r="BM272" s="192"/>
      <c r="BN272" s="192"/>
      <c r="BO272" s="192"/>
      <c r="BP272" s="192"/>
      <c r="BQ272" s="192"/>
      <c r="BR272" s="192"/>
      <c r="BS272" s="192"/>
      <c r="BT272" s="192"/>
      <c r="BU272" s="192"/>
      <c r="BV272" s="192"/>
      <c r="BW272" s="192"/>
      <c r="BX272" s="192"/>
      <c r="BY272" s="192"/>
      <c r="BZ272" s="192"/>
      <c r="CA272" s="192"/>
      <c r="CB272" s="192"/>
      <c r="CC272" s="192"/>
      <c r="CD272" s="192"/>
      <c r="CE272" s="192"/>
      <c r="CF272" s="192"/>
      <c r="CG272" s="192"/>
      <c r="CH272" s="192"/>
      <c r="CI272" s="192"/>
      <c r="CJ272" s="192"/>
      <c r="CK272" s="192"/>
      <c r="CL272" s="192"/>
      <c r="CM272" s="192"/>
      <c r="CN272" s="192"/>
      <c r="CO272" s="192"/>
      <c r="CP272" s="192"/>
      <c r="CQ272" s="192"/>
    </row>
    <row r="273">
      <c r="A273" s="192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2"/>
      <c r="AH273" s="192"/>
      <c r="AI273" s="192"/>
      <c r="AJ273" s="192"/>
      <c r="AK273" s="192"/>
      <c r="AL273" s="192"/>
      <c r="AM273" s="192"/>
      <c r="AN273" s="192"/>
      <c r="AO273" s="192"/>
      <c r="AP273" s="192"/>
      <c r="AQ273" s="192"/>
      <c r="AR273" s="192"/>
      <c r="AS273" s="192"/>
      <c r="AT273" s="192"/>
      <c r="AU273" s="192"/>
      <c r="AV273" s="192"/>
      <c r="AW273" s="192"/>
      <c r="AX273" s="192"/>
      <c r="AY273" s="192"/>
      <c r="AZ273" s="192"/>
      <c r="BA273" s="192"/>
      <c r="BB273" s="192"/>
      <c r="BC273" s="192"/>
      <c r="BD273" s="192"/>
      <c r="BE273" s="192"/>
      <c r="BF273" s="192"/>
      <c r="BG273" s="192"/>
      <c r="BH273" s="192"/>
      <c r="BI273" s="192"/>
      <c r="BJ273" s="192"/>
      <c r="BK273" s="192"/>
      <c r="BL273" s="192"/>
      <c r="BM273" s="192"/>
      <c r="BN273" s="192"/>
      <c r="BO273" s="192"/>
      <c r="BP273" s="192"/>
      <c r="BQ273" s="192"/>
      <c r="BR273" s="192"/>
      <c r="BS273" s="192"/>
      <c r="BT273" s="192"/>
      <c r="BU273" s="192"/>
      <c r="BV273" s="192"/>
      <c r="BW273" s="192"/>
      <c r="BX273" s="192"/>
      <c r="BY273" s="192"/>
      <c r="BZ273" s="192"/>
      <c r="CA273" s="192"/>
      <c r="CB273" s="192"/>
      <c r="CC273" s="192"/>
      <c r="CD273" s="192"/>
      <c r="CE273" s="192"/>
      <c r="CF273" s="192"/>
      <c r="CG273" s="192"/>
      <c r="CH273" s="192"/>
      <c r="CI273" s="192"/>
      <c r="CJ273" s="192"/>
      <c r="CK273" s="192"/>
      <c r="CL273" s="192"/>
      <c r="CM273" s="192"/>
      <c r="CN273" s="192"/>
      <c r="CO273" s="192"/>
      <c r="CP273" s="192"/>
      <c r="CQ273" s="192"/>
    </row>
    <row r="274">
      <c r="A274" s="192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2"/>
      <c r="AH274" s="192"/>
      <c r="AI274" s="192"/>
      <c r="AJ274" s="192"/>
      <c r="AK274" s="192"/>
      <c r="AL274" s="192"/>
      <c r="AM274" s="192"/>
      <c r="AN274" s="192"/>
      <c r="AO274" s="192"/>
      <c r="AP274" s="192"/>
      <c r="AQ274" s="192"/>
      <c r="AR274" s="192"/>
      <c r="AS274" s="192"/>
      <c r="AT274" s="192"/>
      <c r="AU274" s="192"/>
      <c r="AV274" s="192"/>
      <c r="AW274" s="192"/>
      <c r="AX274" s="192"/>
      <c r="AY274" s="192"/>
      <c r="AZ274" s="192"/>
      <c r="BA274" s="192"/>
      <c r="BB274" s="192"/>
      <c r="BC274" s="192"/>
      <c r="BD274" s="192"/>
      <c r="BE274" s="192"/>
      <c r="BF274" s="192"/>
      <c r="BG274" s="192"/>
      <c r="BH274" s="192"/>
      <c r="BI274" s="192"/>
      <c r="BJ274" s="192"/>
      <c r="BK274" s="192"/>
      <c r="BL274" s="192"/>
      <c r="BM274" s="192"/>
      <c r="BN274" s="192"/>
      <c r="BO274" s="192"/>
      <c r="BP274" s="192"/>
      <c r="BQ274" s="192"/>
      <c r="BR274" s="192"/>
      <c r="BS274" s="192"/>
      <c r="BT274" s="192"/>
      <c r="BU274" s="192"/>
      <c r="BV274" s="192"/>
      <c r="BW274" s="192"/>
      <c r="BX274" s="192"/>
      <c r="BY274" s="192"/>
      <c r="BZ274" s="192"/>
      <c r="CA274" s="192"/>
      <c r="CB274" s="192"/>
      <c r="CC274" s="192"/>
      <c r="CD274" s="192"/>
      <c r="CE274" s="192"/>
      <c r="CF274" s="192"/>
      <c r="CG274" s="192"/>
      <c r="CH274" s="192"/>
      <c r="CI274" s="192"/>
      <c r="CJ274" s="192"/>
      <c r="CK274" s="192"/>
      <c r="CL274" s="192"/>
      <c r="CM274" s="192"/>
      <c r="CN274" s="192"/>
      <c r="CO274" s="192"/>
      <c r="CP274" s="192"/>
      <c r="CQ274" s="192"/>
    </row>
    <row r="275">
      <c r="A275" s="192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  <c r="AJ275" s="192"/>
      <c r="AK275" s="192"/>
      <c r="AL275" s="192"/>
      <c r="AM275" s="192"/>
      <c r="AN275" s="192"/>
      <c r="AO275" s="192"/>
      <c r="AP275" s="192"/>
      <c r="AQ275" s="192"/>
      <c r="AR275" s="192"/>
      <c r="AS275" s="192"/>
      <c r="AT275" s="192"/>
      <c r="AU275" s="192"/>
      <c r="AV275" s="192"/>
      <c r="AW275" s="192"/>
      <c r="AX275" s="192"/>
      <c r="AY275" s="192"/>
      <c r="AZ275" s="192"/>
      <c r="BA275" s="192"/>
      <c r="BB275" s="192"/>
      <c r="BC275" s="192"/>
      <c r="BD275" s="192"/>
      <c r="BE275" s="192"/>
      <c r="BF275" s="192"/>
      <c r="BG275" s="192"/>
      <c r="BH275" s="192"/>
      <c r="BI275" s="192"/>
      <c r="BJ275" s="192"/>
      <c r="BK275" s="192"/>
      <c r="BL275" s="192"/>
      <c r="BM275" s="192"/>
      <c r="BN275" s="192"/>
      <c r="BO275" s="192"/>
      <c r="BP275" s="192"/>
      <c r="BQ275" s="192"/>
      <c r="BR275" s="192"/>
      <c r="BS275" s="192"/>
      <c r="BT275" s="192"/>
      <c r="BU275" s="192"/>
      <c r="BV275" s="192"/>
      <c r="BW275" s="192"/>
      <c r="BX275" s="192"/>
      <c r="BY275" s="192"/>
      <c r="BZ275" s="192"/>
      <c r="CA275" s="192"/>
      <c r="CB275" s="192"/>
      <c r="CC275" s="192"/>
      <c r="CD275" s="192"/>
      <c r="CE275" s="192"/>
      <c r="CF275" s="192"/>
      <c r="CG275" s="192"/>
      <c r="CH275" s="192"/>
      <c r="CI275" s="192"/>
      <c r="CJ275" s="192"/>
      <c r="CK275" s="192"/>
      <c r="CL275" s="192"/>
      <c r="CM275" s="192"/>
      <c r="CN275" s="192"/>
      <c r="CO275" s="192"/>
      <c r="CP275" s="192"/>
      <c r="CQ275" s="192"/>
    </row>
    <row r="276">
      <c r="A276" s="192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2"/>
      <c r="AH276" s="192"/>
      <c r="AI276" s="192"/>
      <c r="AJ276" s="192"/>
      <c r="AK276" s="192"/>
      <c r="AL276" s="192"/>
      <c r="AM276" s="192"/>
      <c r="AN276" s="192"/>
      <c r="AO276" s="192"/>
      <c r="AP276" s="192"/>
      <c r="AQ276" s="192"/>
      <c r="AR276" s="192"/>
      <c r="AS276" s="192"/>
      <c r="AT276" s="192"/>
      <c r="AU276" s="192"/>
      <c r="AV276" s="192"/>
      <c r="AW276" s="192"/>
      <c r="AX276" s="192"/>
      <c r="AY276" s="192"/>
      <c r="AZ276" s="192"/>
      <c r="BA276" s="192"/>
      <c r="BB276" s="192"/>
      <c r="BC276" s="192"/>
      <c r="BD276" s="192"/>
      <c r="BE276" s="192"/>
      <c r="BF276" s="192"/>
      <c r="BG276" s="192"/>
      <c r="BH276" s="192"/>
      <c r="BI276" s="192"/>
      <c r="BJ276" s="192"/>
      <c r="BK276" s="192"/>
      <c r="BL276" s="192"/>
      <c r="BM276" s="192"/>
      <c r="BN276" s="192"/>
      <c r="BO276" s="192"/>
      <c r="BP276" s="192"/>
      <c r="BQ276" s="192"/>
      <c r="BR276" s="192"/>
      <c r="BS276" s="192"/>
      <c r="BT276" s="192"/>
      <c r="BU276" s="192"/>
      <c r="BV276" s="192"/>
      <c r="BW276" s="192"/>
      <c r="BX276" s="192"/>
      <c r="BY276" s="192"/>
      <c r="BZ276" s="192"/>
      <c r="CA276" s="192"/>
      <c r="CB276" s="192"/>
      <c r="CC276" s="192"/>
      <c r="CD276" s="192"/>
      <c r="CE276" s="192"/>
      <c r="CF276" s="192"/>
      <c r="CG276" s="192"/>
      <c r="CH276" s="192"/>
      <c r="CI276" s="192"/>
      <c r="CJ276" s="192"/>
      <c r="CK276" s="192"/>
      <c r="CL276" s="192"/>
      <c r="CM276" s="192"/>
      <c r="CN276" s="192"/>
      <c r="CO276" s="192"/>
      <c r="CP276" s="192"/>
      <c r="CQ276" s="192"/>
    </row>
    <row r="277">
      <c r="A277" s="192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2"/>
      <c r="BD277" s="192"/>
      <c r="BE277" s="192"/>
      <c r="BF277" s="192"/>
      <c r="BG277" s="192"/>
      <c r="BH277" s="192"/>
      <c r="BI277" s="192"/>
      <c r="BJ277" s="192"/>
      <c r="BK277" s="192"/>
      <c r="BL277" s="192"/>
      <c r="BM277" s="192"/>
      <c r="BN277" s="192"/>
      <c r="BO277" s="192"/>
      <c r="BP277" s="192"/>
      <c r="BQ277" s="192"/>
      <c r="BR277" s="192"/>
      <c r="BS277" s="192"/>
      <c r="BT277" s="192"/>
      <c r="BU277" s="192"/>
      <c r="BV277" s="192"/>
      <c r="BW277" s="192"/>
      <c r="BX277" s="192"/>
      <c r="BY277" s="192"/>
      <c r="BZ277" s="192"/>
      <c r="CA277" s="192"/>
      <c r="CB277" s="192"/>
      <c r="CC277" s="192"/>
      <c r="CD277" s="192"/>
      <c r="CE277" s="192"/>
      <c r="CF277" s="192"/>
      <c r="CG277" s="192"/>
      <c r="CH277" s="192"/>
      <c r="CI277" s="192"/>
      <c r="CJ277" s="192"/>
      <c r="CK277" s="192"/>
      <c r="CL277" s="192"/>
      <c r="CM277" s="192"/>
      <c r="CN277" s="192"/>
      <c r="CO277" s="192"/>
      <c r="CP277" s="192"/>
      <c r="CQ277" s="192"/>
    </row>
    <row r="278">
      <c r="A278" s="192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2"/>
      <c r="AH278" s="192"/>
      <c r="AI278" s="192"/>
      <c r="AJ278" s="192"/>
      <c r="AK278" s="192"/>
      <c r="AL278" s="192"/>
      <c r="AM278" s="192"/>
      <c r="AN278" s="192"/>
      <c r="AO278" s="192"/>
      <c r="AP278" s="192"/>
      <c r="AQ278" s="192"/>
      <c r="AR278" s="192"/>
      <c r="AS278" s="192"/>
      <c r="AT278" s="192"/>
      <c r="AU278" s="192"/>
      <c r="AV278" s="192"/>
      <c r="AW278" s="192"/>
      <c r="AX278" s="192"/>
      <c r="AY278" s="192"/>
      <c r="AZ278" s="192"/>
      <c r="BA278" s="192"/>
      <c r="BB278" s="192"/>
      <c r="BC278" s="192"/>
      <c r="BD278" s="192"/>
      <c r="BE278" s="192"/>
      <c r="BF278" s="192"/>
      <c r="BG278" s="192"/>
      <c r="BH278" s="192"/>
      <c r="BI278" s="192"/>
      <c r="BJ278" s="192"/>
      <c r="BK278" s="192"/>
      <c r="BL278" s="192"/>
      <c r="BM278" s="192"/>
      <c r="BN278" s="192"/>
      <c r="BO278" s="192"/>
      <c r="BP278" s="192"/>
      <c r="BQ278" s="192"/>
      <c r="BR278" s="192"/>
      <c r="BS278" s="192"/>
      <c r="BT278" s="192"/>
      <c r="BU278" s="192"/>
      <c r="BV278" s="192"/>
      <c r="BW278" s="192"/>
      <c r="BX278" s="192"/>
      <c r="BY278" s="192"/>
      <c r="BZ278" s="192"/>
      <c r="CA278" s="192"/>
      <c r="CB278" s="192"/>
      <c r="CC278" s="192"/>
      <c r="CD278" s="192"/>
      <c r="CE278" s="192"/>
      <c r="CF278" s="192"/>
      <c r="CG278" s="192"/>
      <c r="CH278" s="192"/>
      <c r="CI278" s="192"/>
      <c r="CJ278" s="192"/>
      <c r="CK278" s="192"/>
      <c r="CL278" s="192"/>
      <c r="CM278" s="192"/>
      <c r="CN278" s="192"/>
      <c r="CO278" s="192"/>
      <c r="CP278" s="192"/>
      <c r="CQ278" s="192"/>
    </row>
    <row r="279">
      <c r="A279" s="192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92"/>
      <c r="AF279" s="192"/>
      <c r="AG279" s="192"/>
      <c r="AH279" s="192"/>
      <c r="AI279" s="192"/>
      <c r="AJ279" s="192"/>
      <c r="AK279" s="192"/>
      <c r="AL279" s="192"/>
      <c r="AM279" s="192"/>
      <c r="AN279" s="192"/>
      <c r="AO279" s="192"/>
      <c r="AP279" s="192"/>
      <c r="AQ279" s="192"/>
      <c r="AR279" s="192"/>
      <c r="AS279" s="192"/>
      <c r="AT279" s="192"/>
      <c r="AU279" s="192"/>
      <c r="AV279" s="192"/>
      <c r="AW279" s="192"/>
      <c r="AX279" s="192"/>
      <c r="AY279" s="192"/>
      <c r="AZ279" s="192"/>
      <c r="BA279" s="192"/>
      <c r="BB279" s="192"/>
      <c r="BC279" s="192"/>
      <c r="BD279" s="192"/>
      <c r="BE279" s="192"/>
      <c r="BF279" s="192"/>
      <c r="BG279" s="192"/>
      <c r="BH279" s="192"/>
      <c r="BI279" s="192"/>
      <c r="BJ279" s="192"/>
      <c r="BK279" s="192"/>
      <c r="BL279" s="192"/>
      <c r="BM279" s="192"/>
      <c r="BN279" s="192"/>
      <c r="BO279" s="192"/>
      <c r="BP279" s="192"/>
      <c r="BQ279" s="192"/>
      <c r="BR279" s="192"/>
      <c r="BS279" s="192"/>
      <c r="BT279" s="192"/>
      <c r="BU279" s="192"/>
      <c r="BV279" s="192"/>
      <c r="BW279" s="192"/>
      <c r="BX279" s="192"/>
      <c r="BY279" s="192"/>
      <c r="BZ279" s="192"/>
      <c r="CA279" s="192"/>
      <c r="CB279" s="192"/>
      <c r="CC279" s="192"/>
      <c r="CD279" s="192"/>
      <c r="CE279" s="192"/>
      <c r="CF279" s="192"/>
      <c r="CG279" s="192"/>
      <c r="CH279" s="192"/>
      <c r="CI279" s="192"/>
      <c r="CJ279" s="192"/>
      <c r="CK279" s="192"/>
      <c r="CL279" s="192"/>
      <c r="CM279" s="192"/>
      <c r="CN279" s="192"/>
      <c r="CO279" s="192"/>
      <c r="CP279" s="192"/>
      <c r="CQ279" s="192"/>
    </row>
    <row r="280">
      <c r="A280" s="192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92"/>
      <c r="AF280" s="192"/>
      <c r="AG280" s="192"/>
      <c r="AH280" s="192"/>
      <c r="AI280" s="192"/>
      <c r="AJ280" s="192"/>
      <c r="AK280" s="192"/>
      <c r="AL280" s="192"/>
      <c r="AM280" s="192"/>
      <c r="AN280" s="192"/>
      <c r="AO280" s="192"/>
      <c r="AP280" s="192"/>
      <c r="AQ280" s="192"/>
      <c r="AR280" s="192"/>
      <c r="AS280" s="192"/>
      <c r="AT280" s="192"/>
      <c r="AU280" s="192"/>
      <c r="AV280" s="192"/>
      <c r="AW280" s="192"/>
      <c r="AX280" s="192"/>
      <c r="AY280" s="192"/>
      <c r="AZ280" s="192"/>
      <c r="BA280" s="192"/>
      <c r="BB280" s="192"/>
      <c r="BC280" s="192"/>
      <c r="BD280" s="192"/>
      <c r="BE280" s="192"/>
      <c r="BF280" s="192"/>
      <c r="BG280" s="192"/>
      <c r="BH280" s="192"/>
      <c r="BI280" s="192"/>
      <c r="BJ280" s="192"/>
      <c r="BK280" s="192"/>
      <c r="BL280" s="192"/>
      <c r="BM280" s="192"/>
      <c r="BN280" s="192"/>
      <c r="BO280" s="192"/>
      <c r="BP280" s="192"/>
      <c r="BQ280" s="192"/>
      <c r="BR280" s="192"/>
      <c r="BS280" s="192"/>
      <c r="BT280" s="192"/>
      <c r="BU280" s="192"/>
      <c r="BV280" s="192"/>
      <c r="BW280" s="192"/>
      <c r="BX280" s="192"/>
      <c r="BY280" s="192"/>
      <c r="BZ280" s="192"/>
      <c r="CA280" s="192"/>
      <c r="CB280" s="192"/>
      <c r="CC280" s="192"/>
      <c r="CD280" s="192"/>
      <c r="CE280" s="192"/>
      <c r="CF280" s="192"/>
      <c r="CG280" s="192"/>
      <c r="CH280" s="192"/>
      <c r="CI280" s="192"/>
      <c r="CJ280" s="192"/>
      <c r="CK280" s="192"/>
      <c r="CL280" s="192"/>
      <c r="CM280" s="192"/>
      <c r="CN280" s="192"/>
      <c r="CO280" s="192"/>
      <c r="CP280" s="192"/>
      <c r="CQ280" s="192"/>
    </row>
    <row r="281">
      <c r="A281" s="192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92"/>
      <c r="AF281" s="192"/>
      <c r="AG281" s="192"/>
      <c r="AH281" s="192"/>
      <c r="AI281" s="192"/>
      <c r="AJ281" s="192"/>
      <c r="AK281" s="192"/>
      <c r="AL281" s="192"/>
      <c r="AM281" s="192"/>
      <c r="AN281" s="192"/>
      <c r="AO281" s="192"/>
      <c r="AP281" s="192"/>
      <c r="AQ281" s="192"/>
      <c r="AR281" s="192"/>
      <c r="AS281" s="192"/>
      <c r="AT281" s="192"/>
      <c r="AU281" s="192"/>
      <c r="AV281" s="192"/>
      <c r="AW281" s="192"/>
      <c r="AX281" s="192"/>
      <c r="AY281" s="192"/>
      <c r="AZ281" s="192"/>
      <c r="BA281" s="192"/>
      <c r="BB281" s="192"/>
      <c r="BC281" s="192"/>
      <c r="BD281" s="192"/>
      <c r="BE281" s="192"/>
      <c r="BF281" s="192"/>
      <c r="BG281" s="192"/>
      <c r="BH281" s="192"/>
      <c r="BI281" s="192"/>
      <c r="BJ281" s="192"/>
      <c r="BK281" s="192"/>
      <c r="BL281" s="192"/>
      <c r="BM281" s="192"/>
      <c r="BN281" s="192"/>
      <c r="BO281" s="192"/>
      <c r="BP281" s="192"/>
      <c r="BQ281" s="192"/>
      <c r="BR281" s="192"/>
      <c r="BS281" s="192"/>
      <c r="BT281" s="192"/>
      <c r="BU281" s="192"/>
      <c r="BV281" s="192"/>
      <c r="BW281" s="192"/>
      <c r="BX281" s="192"/>
      <c r="BY281" s="192"/>
      <c r="BZ281" s="192"/>
      <c r="CA281" s="192"/>
      <c r="CB281" s="192"/>
      <c r="CC281" s="192"/>
      <c r="CD281" s="192"/>
      <c r="CE281" s="192"/>
      <c r="CF281" s="192"/>
      <c r="CG281" s="192"/>
      <c r="CH281" s="192"/>
      <c r="CI281" s="192"/>
      <c r="CJ281" s="192"/>
      <c r="CK281" s="192"/>
      <c r="CL281" s="192"/>
      <c r="CM281" s="192"/>
      <c r="CN281" s="192"/>
      <c r="CO281" s="192"/>
      <c r="CP281" s="192"/>
      <c r="CQ281" s="192"/>
    </row>
    <row r="282">
      <c r="A282" s="192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92"/>
      <c r="AF282" s="192"/>
      <c r="AG282" s="192"/>
      <c r="AH282" s="192"/>
      <c r="AI282" s="192"/>
      <c r="AJ282" s="192"/>
      <c r="AK282" s="192"/>
      <c r="AL282" s="192"/>
      <c r="AM282" s="192"/>
      <c r="AN282" s="192"/>
      <c r="AO282" s="192"/>
      <c r="AP282" s="192"/>
      <c r="AQ282" s="192"/>
      <c r="AR282" s="192"/>
      <c r="AS282" s="192"/>
      <c r="AT282" s="192"/>
      <c r="AU282" s="192"/>
      <c r="AV282" s="192"/>
      <c r="AW282" s="192"/>
      <c r="AX282" s="192"/>
      <c r="AY282" s="192"/>
      <c r="AZ282" s="192"/>
      <c r="BA282" s="192"/>
      <c r="BB282" s="192"/>
      <c r="BC282" s="192"/>
      <c r="BD282" s="192"/>
      <c r="BE282" s="192"/>
      <c r="BF282" s="192"/>
      <c r="BG282" s="192"/>
      <c r="BH282" s="192"/>
      <c r="BI282" s="192"/>
      <c r="BJ282" s="192"/>
      <c r="BK282" s="192"/>
      <c r="BL282" s="192"/>
      <c r="BM282" s="192"/>
      <c r="BN282" s="192"/>
      <c r="BO282" s="192"/>
      <c r="BP282" s="192"/>
      <c r="BQ282" s="192"/>
      <c r="BR282" s="192"/>
      <c r="BS282" s="192"/>
      <c r="BT282" s="192"/>
      <c r="BU282" s="192"/>
      <c r="BV282" s="192"/>
      <c r="BW282" s="192"/>
      <c r="BX282" s="192"/>
      <c r="BY282" s="192"/>
      <c r="BZ282" s="192"/>
      <c r="CA282" s="192"/>
      <c r="CB282" s="192"/>
      <c r="CC282" s="192"/>
      <c r="CD282" s="192"/>
      <c r="CE282" s="192"/>
      <c r="CF282" s="192"/>
      <c r="CG282" s="192"/>
      <c r="CH282" s="192"/>
      <c r="CI282" s="192"/>
      <c r="CJ282" s="192"/>
      <c r="CK282" s="192"/>
      <c r="CL282" s="192"/>
      <c r="CM282" s="192"/>
      <c r="CN282" s="192"/>
      <c r="CO282" s="192"/>
      <c r="CP282" s="192"/>
      <c r="CQ282" s="192"/>
    </row>
    <row r="283">
      <c r="A283" s="192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92"/>
      <c r="AF283" s="192"/>
      <c r="AG283" s="192"/>
      <c r="AH283" s="192"/>
      <c r="AI283" s="192"/>
      <c r="AJ283" s="192"/>
      <c r="AK283" s="192"/>
      <c r="AL283" s="192"/>
      <c r="AM283" s="192"/>
      <c r="AN283" s="192"/>
      <c r="AO283" s="192"/>
      <c r="AP283" s="192"/>
      <c r="AQ283" s="192"/>
      <c r="AR283" s="192"/>
      <c r="AS283" s="192"/>
      <c r="AT283" s="192"/>
      <c r="AU283" s="192"/>
      <c r="AV283" s="192"/>
      <c r="AW283" s="192"/>
      <c r="AX283" s="192"/>
      <c r="AY283" s="192"/>
      <c r="AZ283" s="192"/>
      <c r="BA283" s="192"/>
      <c r="BB283" s="192"/>
      <c r="BC283" s="192"/>
      <c r="BD283" s="192"/>
      <c r="BE283" s="192"/>
      <c r="BF283" s="192"/>
      <c r="BG283" s="192"/>
      <c r="BH283" s="192"/>
      <c r="BI283" s="192"/>
      <c r="BJ283" s="192"/>
      <c r="BK283" s="192"/>
      <c r="BL283" s="192"/>
      <c r="BM283" s="192"/>
      <c r="BN283" s="192"/>
      <c r="BO283" s="192"/>
      <c r="BP283" s="192"/>
      <c r="BQ283" s="192"/>
      <c r="BR283" s="192"/>
      <c r="BS283" s="192"/>
      <c r="BT283" s="192"/>
      <c r="BU283" s="192"/>
      <c r="BV283" s="192"/>
      <c r="BW283" s="192"/>
      <c r="BX283" s="192"/>
      <c r="BY283" s="192"/>
      <c r="BZ283" s="192"/>
      <c r="CA283" s="192"/>
      <c r="CB283" s="192"/>
      <c r="CC283" s="192"/>
      <c r="CD283" s="192"/>
      <c r="CE283" s="192"/>
      <c r="CF283" s="192"/>
      <c r="CG283" s="192"/>
      <c r="CH283" s="192"/>
      <c r="CI283" s="192"/>
      <c r="CJ283" s="192"/>
      <c r="CK283" s="192"/>
      <c r="CL283" s="192"/>
      <c r="CM283" s="192"/>
      <c r="CN283" s="192"/>
      <c r="CO283" s="192"/>
      <c r="CP283" s="192"/>
      <c r="CQ283" s="192"/>
    </row>
    <row r="284">
      <c r="A284" s="192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92"/>
      <c r="AF284" s="192"/>
      <c r="AG284" s="192"/>
      <c r="AH284" s="192"/>
      <c r="AI284" s="192"/>
      <c r="AJ284" s="192"/>
      <c r="AK284" s="192"/>
      <c r="AL284" s="192"/>
      <c r="AM284" s="192"/>
      <c r="AN284" s="192"/>
      <c r="AO284" s="192"/>
      <c r="AP284" s="192"/>
      <c r="AQ284" s="192"/>
      <c r="AR284" s="192"/>
      <c r="AS284" s="192"/>
      <c r="AT284" s="192"/>
      <c r="AU284" s="192"/>
      <c r="AV284" s="192"/>
      <c r="AW284" s="192"/>
      <c r="AX284" s="192"/>
      <c r="AY284" s="192"/>
      <c r="AZ284" s="192"/>
      <c r="BA284" s="192"/>
      <c r="BB284" s="192"/>
      <c r="BC284" s="192"/>
      <c r="BD284" s="192"/>
      <c r="BE284" s="192"/>
      <c r="BF284" s="192"/>
      <c r="BG284" s="192"/>
      <c r="BH284" s="192"/>
      <c r="BI284" s="192"/>
      <c r="BJ284" s="192"/>
      <c r="BK284" s="192"/>
      <c r="BL284" s="192"/>
      <c r="BM284" s="192"/>
      <c r="BN284" s="192"/>
      <c r="BO284" s="192"/>
      <c r="BP284" s="192"/>
      <c r="BQ284" s="192"/>
      <c r="BR284" s="192"/>
      <c r="BS284" s="192"/>
      <c r="BT284" s="192"/>
      <c r="BU284" s="192"/>
      <c r="BV284" s="192"/>
      <c r="BW284" s="192"/>
      <c r="BX284" s="192"/>
      <c r="BY284" s="192"/>
      <c r="BZ284" s="192"/>
      <c r="CA284" s="192"/>
      <c r="CB284" s="192"/>
      <c r="CC284" s="192"/>
      <c r="CD284" s="192"/>
      <c r="CE284" s="192"/>
      <c r="CF284" s="192"/>
      <c r="CG284" s="192"/>
      <c r="CH284" s="192"/>
      <c r="CI284" s="192"/>
      <c r="CJ284" s="192"/>
      <c r="CK284" s="192"/>
      <c r="CL284" s="192"/>
      <c r="CM284" s="192"/>
      <c r="CN284" s="192"/>
      <c r="CO284" s="192"/>
      <c r="CP284" s="192"/>
      <c r="CQ284" s="192"/>
    </row>
    <row r="285">
      <c r="A285" s="192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2"/>
      <c r="AH285" s="192"/>
      <c r="AI285" s="192"/>
      <c r="AJ285" s="192"/>
      <c r="AK285" s="192"/>
      <c r="AL285" s="192"/>
      <c r="AM285" s="192"/>
      <c r="AN285" s="192"/>
      <c r="AO285" s="192"/>
      <c r="AP285" s="192"/>
      <c r="AQ285" s="192"/>
      <c r="AR285" s="192"/>
      <c r="AS285" s="192"/>
      <c r="AT285" s="192"/>
      <c r="AU285" s="192"/>
      <c r="AV285" s="192"/>
      <c r="AW285" s="192"/>
      <c r="AX285" s="192"/>
      <c r="AY285" s="192"/>
      <c r="AZ285" s="192"/>
      <c r="BA285" s="192"/>
      <c r="BB285" s="192"/>
      <c r="BC285" s="192"/>
      <c r="BD285" s="192"/>
      <c r="BE285" s="192"/>
      <c r="BF285" s="192"/>
      <c r="BG285" s="192"/>
      <c r="BH285" s="192"/>
      <c r="BI285" s="192"/>
      <c r="BJ285" s="192"/>
      <c r="BK285" s="192"/>
      <c r="BL285" s="192"/>
      <c r="BM285" s="192"/>
      <c r="BN285" s="192"/>
      <c r="BO285" s="192"/>
      <c r="BP285" s="192"/>
      <c r="BQ285" s="192"/>
      <c r="BR285" s="192"/>
      <c r="BS285" s="192"/>
      <c r="BT285" s="192"/>
      <c r="BU285" s="192"/>
      <c r="BV285" s="192"/>
      <c r="BW285" s="192"/>
      <c r="BX285" s="192"/>
      <c r="BY285" s="192"/>
      <c r="BZ285" s="192"/>
      <c r="CA285" s="192"/>
      <c r="CB285" s="192"/>
      <c r="CC285" s="192"/>
      <c r="CD285" s="192"/>
      <c r="CE285" s="192"/>
      <c r="CF285" s="192"/>
      <c r="CG285" s="192"/>
      <c r="CH285" s="192"/>
      <c r="CI285" s="192"/>
      <c r="CJ285" s="192"/>
      <c r="CK285" s="192"/>
      <c r="CL285" s="192"/>
      <c r="CM285" s="192"/>
      <c r="CN285" s="192"/>
      <c r="CO285" s="192"/>
      <c r="CP285" s="192"/>
      <c r="CQ285" s="192"/>
    </row>
    <row r="286">
      <c r="A286" s="192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92"/>
      <c r="AF286" s="192"/>
      <c r="AG286" s="192"/>
      <c r="AH286" s="192"/>
      <c r="AI286" s="192"/>
      <c r="AJ286" s="192"/>
      <c r="AK286" s="192"/>
      <c r="AL286" s="192"/>
      <c r="AM286" s="192"/>
      <c r="AN286" s="192"/>
      <c r="AO286" s="192"/>
      <c r="AP286" s="192"/>
      <c r="AQ286" s="192"/>
      <c r="AR286" s="192"/>
      <c r="AS286" s="192"/>
      <c r="AT286" s="192"/>
      <c r="AU286" s="192"/>
      <c r="AV286" s="192"/>
      <c r="AW286" s="192"/>
      <c r="AX286" s="192"/>
      <c r="AY286" s="192"/>
      <c r="AZ286" s="192"/>
      <c r="BA286" s="192"/>
      <c r="BB286" s="192"/>
      <c r="BC286" s="192"/>
      <c r="BD286" s="192"/>
      <c r="BE286" s="192"/>
      <c r="BF286" s="192"/>
      <c r="BG286" s="192"/>
      <c r="BH286" s="192"/>
      <c r="BI286" s="192"/>
      <c r="BJ286" s="192"/>
      <c r="BK286" s="192"/>
      <c r="BL286" s="192"/>
      <c r="BM286" s="192"/>
      <c r="BN286" s="192"/>
      <c r="BO286" s="192"/>
      <c r="BP286" s="192"/>
      <c r="BQ286" s="192"/>
      <c r="BR286" s="192"/>
      <c r="BS286" s="192"/>
      <c r="BT286" s="192"/>
      <c r="BU286" s="192"/>
      <c r="BV286" s="192"/>
      <c r="BW286" s="192"/>
      <c r="BX286" s="192"/>
      <c r="BY286" s="192"/>
      <c r="BZ286" s="192"/>
      <c r="CA286" s="192"/>
      <c r="CB286" s="192"/>
      <c r="CC286" s="192"/>
      <c r="CD286" s="192"/>
      <c r="CE286" s="192"/>
      <c r="CF286" s="192"/>
      <c r="CG286" s="192"/>
      <c r="CH286" s="192"/>
      <c r="CI286" s="192"/>
      <c r="CJ286" s="192"/>
      <c r="CK286" s="192"/>
      <c r="CL286" s="192"/>
      <c r="CM286" s="192"/>
      <c r="CN286" s="192"/>
      <c r="CO286" s="192"/>
      <c r="CP286" s="192"/>
      <c r="CQ286" s="192"/>
    </row>
    <row r="287">
      <c r="A287" s="192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2"/>
      <c r="AH287" s="192"/>
      <c r="AI287" s="192"/>
      <c r="AJ287" s="192"/>
      <c r="AK287" s="192"/>
      <c r="AL287" s="192"/>
      <c r="AM287" s="192"/>
      <c r="AN287" s="192"/>
      <c r="AO287" s="192"/>
      <c r="AP287" s="192"/>
      <c r="AQ287" s="192"/>
      <c r="AR287" s="192"/>
      <c r="AS287" s="192"/>
      <c r="AT287" s="192"/>
      <c r="AU287" s="192"/>
      <c r="AV287" s="192"/>
      <c r="AW287" s="192"/>
      <c r="AX287" s="192"/>
      <c r="AY287" s="192"/>
      <c r="AZ287" s="192"/>
      <c r="BA287" s="192"/>
      <c r="BB287" s="192"/>
      <c r="BC287" s="192"/>
      <c r="BD287" s="192"/>
      <c r="BE287" s="192"/>
      <c r="BF287" s="192"/>
      <c r="BG287" s="192"/>
      <c r="BH287" s="192"/>
      <c r="BI287" s="192"/>
      <c r="BJ287" s="192"/>
      <c r="BK287" s="192"/>
      <c r="BL287" s="192"/>
      <c r="BM287" s="192"/>
      <c r="BN287" s="192"/>
      <c r="BO287" s="192"/>
      <c r="BP287" s="192"/>
      <c r="BQ287" s="192"/>
      <c r="BR287" s="192"/>
      <c r="BS287" s="192"/>
      <c r="BT287" s="192"/>
      <c r="BU287" s="192"/>
      <c r="BV287" s="192"/>
      <c r="BW287" s="192"/>
      <c r="BX287" s="192"/>
      <c r="BY287" s="192"/>
      <c r="BZ287" s="192"/>
      <c r="CA287" s="192"/>
      <c r="CB287" s="192"/>
      <c r="CC287" s="192"/>
      <c r="CD287" s="192"/>
      <c r="CE287" s="192"/>
      <c r="CF287" s="192"/>
      <c r="CG287" s="192"/>
      <c r="CH287" s="192"/>
      <c r="CI287" s="192"/>
      <c r="CJ287" s="192"/>
      <c r="CK287" s="192"/>
      <c r="CL287" s="192"/>
      <c r="CM287" s="192"/>
      <c r="CN287" s="192"/>
      <c r="CO287" s="192"/>
      <c r="CP287" s="192"/>
      <c r="CQ287" s="192"/>
    </row>
    <row r="288">
      <c r="A288" s="192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2"/>
      <c r="AM288" s="192"/>
      <c r="AN288" s="192"/>
      <c r="AO288" s="192"/>
      <c r="AP288" s="192"/>
      <c r="AQ288" s="192"/>
      <c r="AR288" s="192"/>
      <c r="AS288" s="192"/>
      <c r="AT288" s="192"/>
      <c r="AU288" s="192"/>
      <c r="AV288" s="192"/>
      <c r="AW288" s="192"/>
      <c r="AX288" s="192"/>
      <c r="AY288" s="192"/>
      <c r="AZ288" s="192"/>
      <c r="BA288" s="192"/>
      <c r="BB288" s="192"/>
      <c r="BC288" s="192"/>
      <c r="BD288" s="192"/>
      <c r="BE288" s="192"/>
      <c r="BF288" s="192"/>
      <c r="BG288" s="192"/>
      <c r="BH288" s="192"/>
      <c r="BI288" s="192"/>
      <c r="BJ288" s="192"/>
      <c r="BK288" s="192"/>
      <c r="BL288" s="192"/>
      <c r="BM288" s="192"/>
      <c r="BN288" s="192"/>
      <c r="BO288" s="192"/>
      <c r="BP288" s="192"/>
      <c r="BQ288" s="192"/>
      <c r="BR288" s="192"/>
      <c r="BS288" s="192"/>
      <c r="BT288" s="192"/>
      <c r="BU288" s="192"/>
      <c r="BV288" s="192"/>
      <c r="BW288" s="192"/>
      <c r="BX288" s="192"/>
      <c r="BY288" s="192"/>
      <c r="BZ288" s="192"/>
      <c r="CA288" s="192"/>
      <c r="CB288" s="192"/>
      <c r="CC288" s="192"/>
      <c r="CD288" s="192"/>
      <c r="CE288" s="192"/>
      <c r="CF288" s="192"/>
      <c r="CG288" s="192"/>
      <c r="CH288" s="192"/>
      <c r="CI288" s="192"/>
      <c r="CJ288" s="192"/>
      <c r="CK288" s="192"/>
      <c r="CL288" s="192"/>
      <c r="CM288" s="192"/>
      <c r="CN288" s="192"/>
      <c r="CO288" s="192"/>
      <c r="CP288" s="192"/>
      <c r="CQ288" s="192"/>
    </row>
    <row r="289">
      <c r="A289" s="192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192"/>
      <c r="AH289" s="192"/>
      <c r="AI289" s="192"/>
      <c r="AJ289" s="192"/>
      <c r="AK289" s="192"/>
      <c r="AL289" s="192"/>
      <c r="AM289" s="192"/>
      <c r="AN289" s="192"/>
      <c r="AO289" s="192"/>
      <c r="AP289" s="192"/>
      <c r="AQ289" s="192"/>
      <c r="AR289" s="192"/>
      <c r="AS289" s="192"/>
      <c r="AT289" s="192"/>
      <c r="AU289" s="192"/>
      <c r="AV289" s="192"/>
      <c r="AW289" s="192"/>
      <c r="AX289" s="192"/>
      <c r="AY289" s="192"/>
      <c r="AZ289" s="192"/>
      <c r="BA289" s="192"/>
      <c r="BB289" s="192"/>
      <c r="BC289" s="192"/>
      <c r="BD289" s="192"/>
      <c r="BE289" s="192"/>
      <c r="BF289" s="192"/>
      <c r="BG289" s="192"/>
      <c r="BH289" s="192"/>
      <c r="BI289" s="192"/>
      <c r="BJ289" s="192"/>
      <c r="BK289" s="192"/>
      <c r="BL289" s="192"/>
      <c r="BM289" s="192"/>
      <c r="BN289" s="192"/>
      <c r="BO289" s="192"/>
      <c r="BP289" s="192"/>
      <c r="BQ289" s="192"/>
      <c r="BR289" s="192"/>
      <c r="BS289" s="192"/>
      <c r="BT289" s="192"/>
      <c r="BU289" s="192"/>
      <c r="BV289" s="192"/>
      <c r="BW289" s="192"/>
      <c r="BX289" s="192"/>
      <c r="BY289" s="192"/>
      <c r="BZ289" s="192"/>
      <c r="CA289" s="192"/>
      <c r="CB289" s="192"/>
      <c r="CC289" s="192"/>
      <c r="CD289" s="192"/>
      <c r="CE289" s="192"/>
      <c r="CF289" s="192"/>
      <c r="CG289" s="192"/>
      <c r="CH289" s="192"/>
      <c r="CI289" s="192"/>
      <c r="CJ289" s="192"/>
      <c r="CK289" s="192"/>
      <c r="CL289" s="192"/>
      <c r="CM289" s="192"/>
      <c r="CN289" s="192"/>
      <c r="CO289" s="192"/>
      <c r="CP289" s="192"/>
      <c r="CQ289" s="192"/>
    </row>
    <row r="290">
      <c r="A290" s="192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192"/>
      <c r="AH290" s="192"/>
      <c r="AI290" s="192"/>
      <c r="AJ290" s="192"/>
      <c r="AK290" s="192"/>
      <c r="AL290" s="192"/>
      <c r="AM290" s="192"/>
      <c r="AN290" s="192"/>
      <c r="AO290" s="192"/>
      <c r="AP290" s="192"/>
      <c r="AQ290" s="192"/>
      <c r="AR290" s="192"/>
      <c r="AS290" s="192"/>
      <c r="AT290" s="192"/>
      <c r="AU290" s="192"/>
      <c r="AV290" s="192"/>
      <c r="AW290" s="192"/>
      <c r="AX290" s="192"/>
      <c r="AY290" s="192"/>
      <c r="AZ290" s="192"/>
      <c r="BA290" s="192"/>
      <c r="BB290" s="192"/>
      <c r="BC290" s="192"/>
      <c r="BD290" s="192"/>
      <c r="BE290" s="192"/>
      <c r="BF290" s="192"/>
      <c r="BG290" s="192"/>
      <c r="BH290" s="192"/>
      <c r="BI290" s="192"/>
      <c r="BJ290" s="192"/>
      <c r="BK290" s="192"/>
      <c r="BL290" s="192"/>
      <c r="BM290" s="192"/>
      <c r="BN290" s="192"/>
      <c r="BO290" s="192"/>
      <c r="BP290" s="192"/>
      <c r="BQ290" s="192"/>
      <c r="BR290" s="192"/>
      <c r="BS290" s="192"/>
      <c r="BT290" s="192"/>
      <c r="BU290" s="192"/>
      <c r="BV290" s="192"/>
      <c r="BW290" s="192"/>
      <c r="BX290" s="192"/>
      <c r="BY290" s="192"/>
      <c r="BZ290" s="192"/>
      <c r="CA290" s="192"/>
      <c r="CB290" s="192"/>
      <c r="CC290" s="192"/>
      <c r="CD290" s="192"/>
      <c r="CE290" s="192"/>
      <c r="CF290" s="192"/>
      <c r="CG290" s="192"/>
      <c r="CH290" s="192"/>
      <c r="CI290" s="192"/>
      <c r="CJ290" s="192"/>
      <c r="CK290" s="192"/>
      <c r="CL290" s="192"/>
      <c r="CM290" s="192"/>
      <c r="CN290" s="192"/>
      <c r="CO290" s="192"/>
      <c r="CP290" s="192"/>
      <c r="CQ290" s="192"/>
    </row>
    <row r="291">
      <c r="A291" s="192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192"/>
      <c r="AH291" s="192"/>
      <c r="AI291" s="192"/>
      <c r="AJ291" s="192"/>
      <c r="AK291" s="192"/>
      <c r="AL291" s="192"/>
      <c r="AM291" s="192"/>
      <c r="AN291" s="192"/>
      <c r="AO291" s="192"/>
      <c r="AP291" s="192"/>
      <c r="AQ291" s="192"/>
      <c r="AR291" s="192"/>
      <c r="AS291" s="192"/>
      <c r="AT291" s="192"/>
      <c r="AU291" s="192"/>
      <c r="AV291" s="192"/>
      <c r="AW291" s="192"/>
      <c r="AX291" s="192"/>
      <c r="AY291" s="192"/>
      <c r="AZ291" s="192"/>
      <c r="BA291" s="192"/>
      <c r="BB291" s="192"/>
      <c r="BC291" s="192"/>
      <c r="BD291" s="192"/>
      <c r="BE291" s="192"/>
      <c r="BF291" s="192"/>
      <c r="BG291" s="192"/>
      <c r="BH291" s="192"/>
      <c r="BI291" s="192"/>
      <c r="BJ291" s="192"/>
      <c r="BK291" s="192"/>
      <c r="BL291" s="192"/>
      <c r="BM291" s="192"/>
      <c r="BN291" s="192"/>
      <c r="BO291" s="192"/>
      <c r="BP291" s="192"/>
      <c r="BQ291" s="192"/>
      <c r="BR291" s="192"/>
      <c r="BS291" s="192"/>
      <c r="BT291" s="192"/>
      <c r="BU291" s="192"/>
      <c r="BV291" s="192"/>
      <c r="BW291" s="192"/>
      <c r="BX291" s="192"/>
      <c r="BY291" s="192"/>
      <c r="BZ291" s="192"/>
      <c r="CA291" s="192"/>
      <c r="CB291" s="192"/>
      <c r="CC291" s="192"/>
      <c r="CD291" s="192"/>
      <c r="CE291" s="192"/>
      <c r="CF291" s="192"/>
      <c r="CG291" s="192"/>
      <c r="CH291" s="192"/>
      <c r="CI291" s="192"/>
      <c r="CJ291" s="192"/>
      <c r="CK291" s="192"/>
      <c r="CL291" s="192"/>
      <c r="CM291" s="192"/>
      <c r="CN291" s="192"/>
      <c r="CO291" s="192"/>
      <c r="CP291" s="192"/>
      <c r="CQ291" s="192"/>
    </row>
    <row r="292">
      <c r="A292" s="192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2"/>
      <c r="AH292" s="192"/>
      <c r="AI292" s="192"/>
      <c r="AJ292" s="192"/>
      <c r="AK292" s="192"/>
      <c r="AL292" s="192"/>
      <c r="AM292" s="192"/>
      <c r="AN292" s="192"/>
      <c r="AO292" s="192"/>
      <c r="AP292" s="192"/>
      <c r="AQ292" s="192"/>
      <c r="AR292" s="192"/>
      <c r="AS292" s="192"/>
      <c r="AT292" s="192"/>
      <c r="AU292" s="192"/>
      <c r="AV292" s="192"/>
      <c r="AW292" s="192"/>
      <c r="AX292" s="192"/>
      <c r="AY292" s="192"/>
      <c r="AZ292" s="192"/>
      <c r="BA292" s="192"/>
      <c r="BB292" s="192"/>
      <c r="BC292" s="192"/>
      <c r="BD292" s="192"/>
      <c r="BE292" s="192"/>
      <c r="BF292" s="192"/>
      <c r="BG292" s="192"/>
      <c r="BH292" s="192"/>
      <c r="BI292" s="192"/>
      <c r="BJ292" s="192"/>
      <c r="BK292" s="192"/>
      <c r="BL292" s="192"/>
      <c r="BM292" s="192"/>
      <c r="BN292" s="192"/>
      <c r="BO292" s="192"/>
      <c r="BP292" s="192"/>
      <c r="BQ292" s="192"/>
      <c r="BR292" s="192"/>
      <c r="BS292" s="192"/>
      <c r="BT292" s="192"/>
      <c r="BU292" s="192"/>
      <c r="BV292" s="192"/>
      <c r="BW292" s="192"/>
      <c r="BX292" s="192"/>
      <c r="BY292" s="192"/>
      <c r="BZ292" s="192"/>
      <c r="CA292" s="192"/>
      <c r="CB292" s="192"/>
      <c r="CC292" s="192"/>
      <c r="CD292" s="192"/>
      <c r="CE292" s="192"/>
      <c r="CF292" s="192"/>
      <c r="CG292" s="192"/>
      <c r="CH292" s="192"/>
      <c r="CI292" s="192"/>
      <c r="CJ292" s="192"/>
      <c r="CK292" s="192"/>
      <c r="CL292" s="192"/>
      <c r="CM292" s="192"/>
      <c r="CN292" s="192"/>
      <c r="CO292" s="192"/>
      <c r="CP292" s="192"/>
      <c r="CQ292" s="192"/>
    </row>
    <row r="293">
      <c r="A293" s="192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2"/>
      <c r="BD293" s="192"/>
      <c r="BE293" s="192"/>
      <c r="BF293" s="192"/>
      <c r="BG293" s="192"/>
      <c r="BH293" s="192"/>
      <c r="BI293" s="192"/>
      <c r="BJ293" s="192"/>
      <c r="BK293" s="192"/>
      <c r="BL293" s="192"/>
      <c r="BM293" s="192"/>
      <c r="BN293" s="192"/>
      <c r="BO293" s="192"/>
      <c r="BP293" s="192"/>
      <c r="BQ293" s="192"/>
      <c r="BR293" s="192"/>
      <c r="BS293" s="192"/>
      <c r="BT293" s="192"/>
      <c r="BU293" s="192"/>
      <c r="BV293" s="192"/>
      <c r="BW293" s="192"/>
      <c r="BX293" s="192"/>
      <c r="BY293" s="192"/>
      <c r="BZ293" s="192"/>
      <c r="CA293" s="192"/>
      <c r="CB293" s="192"/>
      <c r="CC293" s="192"/>
      <c r="CD293" s="192"/>
      <c r="CE293" s="192"/>
      <c r="CF293" s="192"/>
      <c r="CG293" s="192"/>
      <c r="CH293" s="192"/>
      <c r="CI293" s="192"/>
      <c r="CJ293" s="192"/>
      <c r="CK293" s="192"/>
      <c r="CL293" s="192"/>
      <c r="CM293" s="192"/>
      <c r="CN293" s="192"/>
      <c r="CO293" s="192"/>
      <c r="CP293" s="192"/>
      <c r="CQ293" s="192"/>
    </row>
    <row r="294">
      <c r="A294" s="192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2"/>
      <c r="AH294" s="192"/>
      <c r="AI294" s="192"/>
      <c r="AJ294" s="192"/>
      <c r="AK294" s="192"/>
      <c r="AL294" s="192"/>
      <c r="AM294" s="192"/>
      <c r="AN294" s="192"/>
      <c r="AO294" s="192"/>
      <c r="AP294" s="192"/>
      <c r="AQ294" s="192"/>
      <c r="AR294" s="192"/>
      <c r="AS294" s="192"/>
      <c r="AT294" s="192"/>
      <c r="AU294" s="192"/>
      <c r="AV294" s="192"/>
      <c r="AW294" s="192"/>
      <c r="AX294" s="192"/>
      <c r="AY294" s="192"/>
      <c r="AZ294" s="192"/>
      <c r="BA294" s="192"/>
      <c r="BB294" s="192"/>
      <c r="BC294" s="192"/>
      <c r="BD294" s="192"/>
      <c r="BE294" s="192"/>
      <c r="BF294" s="192"/>
      <c r="BG294" s="192"/>
      <c r="BH294" s="192"/>
      <c r="BI294" s="192"/>
      <c r="BJ294" s="192"/>
      <c r="BK294" s="192"/>
      <c r="BL294" s="192"/>
      <c r="BM294" s="192"/>
      <c r="BN294" s="192"/>
      <c r="BO294" s="192"/>
      <c r="BP294" s="192"/>
      <c r="BQ294" s="192"/>
      <c r="BR294" s="192"/>
      <c r="BS294" s="192"/>
      <c r="BT294" s="192"/>
      <c r="BU294" s="192"/>
      <c r="BV294" s="192"/>
      <c r="BW294" s="192"/>
      <c r="BX294" s="192"/>
      <c r="BY294" s="192"/>
      <c r="BZ294" s="192"/>
      <c r="CA294" s="192"/>
      <c r="CB294" s="192"/>
      <c r="CC294" s="192"/>
      <c r="CD294" s="192"/>
      <c r="CE294" s="192"/>
      <c r="CF294" s="192"/>
      <c r="CG294" s="192"/>
      <c r="CH294" s="192"/>
      <c r="CI294" s="192"/>
      <c r="CJ294" s="192"/>
      <c r="CK294" s="192"/>
      <c r="CL294" s="192"/>
      <c r="CM294" s="192"/>
      <c r="CN294" s="192"/>
      <c r="CO294" s="192"/>
      <c r="CP294" s="192"/>
      <c r="CQ294" s="192"/>
    </row>
    <row r="295">
      <c r="A295" s="192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92"/>
      <c r="AF295" s="192"/>
      <c r="AG295" s="192"/>
      <c r="AH295" s="192"/>
      <c r="AI295" s="192"/>
      <c r="AJ295" s="192"/>
      <c r="AK295" s="192"/>
      <c r="AL295" s="192"/>
      <c r="AM295" s="192"/>
      <c r="AN295" s="192"/>
      <c r="AO295" s="192"/>
      <c r="AP295" s="192"/>
      <c r="AQ295" s="192"/>
      <c r="AR295" s="192"/>
      <c r="AS295" s="192"/>
      <c r="AT295" s="192"/>
      <c r="AU295" s="192"/>
      <c r="AV295" s="192"/>
      <c r="AW295" s="192"/>
      <c r="AX295" s="192"/>
      <c r="AY295" s="192"/>
      <c r="AZ295" s="192"/>
      <c r="BA295" s="192"/>
      <c r="BB295" s="192"/>
      <c r="BC295" s="192"/>
      <c r="BD295" s="192"/>
      <c r="BE295" s="192"/>
      <c r="BF295" s="192"/>
      <c r="BG295" s="192"/>
      <c r="BH295" s="192"/>
      <c r="BI295" s="192"/>
      <c r="BJ295" s="192"/>
      <c r="BK295" s="192"/>
      <c r="BL295" s="192"/>
      <c r="BM295" s="192"/>
      <c r="BN295" s="192"/>
      <c r="BO295" s="192"/>
      <c r="BP295" s="192"/>
      <c r="BQ295" s="192"/>
      <c r="BR295" s="192"/>
      <c r="BS295" s="192"/>
      <c r="BT295" s="192"/>
      <c r="BU295" s="192"/>
      <c r="BV295" s="192"/>
      <c r="BW295" s="192"/>
      <c r="BX295" s="192"/>
      <c r="BY295" s="192"/>
      <c r="BZ295" s="192"/>
      <c r="CA295" s="192"/>
      <c r="CB295" s="192"/>
      <c r="CC295" s="192"/>
      <c r="CD295" s="192"/>
      <c r="CE295" s="192"/>
      <c r="CF295" s="192"/>
      <c r="CG295" s="192"/>
      <c r="CH295" s="192"/>
      <c r="CI295" s="192"/>
      <c r="CJ295" s="192"/>
      <c r="CK295" s="192"/>
      <c r="CL295" s="192"/>
      <c r="CM295" s="192"/>
      <c r="CN295" s="192"/>
      <c r="CO295" s="192"/>
      <c r="CP295" s="192"/>
      <c r="CQ295" s="192"/>
    </row>
    <row r="296">
      <c r="A296" s="192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2"/>
      <c r="AF296" s="192"/>
      <c r="AG296" s="192"/>
      <c r="AH296" s="192"/>
      <c r="AI296" s="192"/>
      <c r="AJ296" s="192"/>
      <c r="AK296" s="192"/>
      <c r="AL296" s="192"/>
      <c r="AM296" s="192"/>
      <c r="AN296" s="192"/>
      <c r="AO296" s="192"/>
      <c r="AP296" s="192"/>
      <c r="AQ296" s="192"/>
      <c r="AR296" s="192"/>
      <c r="AS296" s="192"/>
      <c r="AT296" s="192"/>
      <c r="AU296" s="192"/>
      <c r="AV296" s="192"/>
      <c r="AW296" s="192"/>
      <c r="AX296" s="192"/>
      <c r="AY296" s="192"/>
      <c r="AZ296" s="192"/>
      <c r="BA296" s="192"/>
      <c r="BB296" s="192"/>
      <c r="BC296" s="192"/>
      <c r="BD296" s="192"/>
      <c r="BE296" s="192"/>
      <c r="BF296" s="192"/>
      <c r="BG296" s="192"/>
      <c r="BH296" s="192"/>
      <c r="BI296" s="192"/>
      <c r="BJ296" s="192"/>
      <c r="BK296" s="192"/>
      <c r="BL296" s="192"/>
      <c r="BM296" s="192"/>
      <c r="BN296" s="192"/>
      <c r="BO296" s="192"/>
      <c r="BP296" s="192"/>
      <c r="BQ296" s="192"/>
      <c r="BR296" s="192"/>
      <c r="BS296" s="192"/>
      <c r="BT296" s="192"/>
      <c r="BU296" s="192"/>
      <c r="BV296" s="192"/>
      <c r="BW296" s="192"/>
      <c r="BX296" s="192"/>
      <c r="BY296" s="192"/>
      <c r="BZ296" s="192"/>
      <c r="CA296" s="192"/>
      <c r="CB296" s="192"/>
      <c r="CC296" s="192"/>
      <c r="CD296" s="192"/>
      <c r="CE296" s="192"/>
      <c r="CF296" s="192"/>
      <c r="CG296" s="192"/>
      <c r="CH296" s="192"/>
      <c r="CI296" s="192"/>
      <c r="CJ296" s="192"/>
      <c r="CK296" s="192"/>
      <c r="CL296" s="192"/>
      <c r="CM296" s="192"/>
      <c r="CN296" s="192"/>
      <c r="CO296" s="192"/>
      <c r="CP296" s="192"/>
      <c r="CQ296" s="192"/>
    </row>
    <row r="297">
      <c r="A297" s="192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2"/>
      <c r="BD297" s="192"/>
      <c r="BE297" s="192"/>
      <c r="BF297" s="192"/>
      <c r="BG297" s="192"/>
      <c r="BH297" s="192"/>
      <c r="BI297" s="192"/>
      <c r="BJ297" s="192"/>
      <c r="BK297" s="192"/>
      <c r="BL297" s="192"/>
      <c r="BM297" s="192"/>
      <c r="BN297" s="192"/>
      <c r="BO297" s="192"/>
      <c r="BP297" s="192"/>
      <c r="BQ297" s="192"/>
      <c r="BR297" s="192"/>
      <c r="BS297" s="192"/>
      <c r="BT297" s="192"/>
      <c r="BU297" s="192"/>
      <c r="BV297" s="192"/>
      <c r="BW297" s="192"/>
      <c r="BX297" s="192"/>
      <c r="BY297" s="192"/>
      <c r="BZ297" s="192"/>
      <c r="CA297" s="192"/>
      <c r="CB297" s="192"/>
      <c r="CC297" s="192"/>
      <c r="CD297" s="192"/>
      <c r="CE297" s="192"/>
      <c r="CF297" s="192"/>
      <c r="CG297" s="192"/>
      <c r="CH297" s="192"/>
      <c r="CI297" s="192"/>
      <c r="CJ297" s="192"/>
      <c r="CK297" s="192"/>
      <c r="CL297" s="192"/>
      <c r="CM297" s="192"/>
      <c r="CN297" s="192"/>
      <c r="CO297" s="192"/>
      <c r="CP297" s="192"/>
      <c r="CQ297" s="192"/>
    </row>
    <row r="298">
      <c r="A298" s="192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  <c r="AL298" s="192"/>
      <c r="AM298" s="192"/>
      <c r="AN298" s="192"/>
      <c r="AO298" s="192"/>
      <c r="AP298" s="192"/>
      <c r="AQ298" s="192"/>
      <c r="AR298" s="192"/>
      <c r="AS298" s="192"/>
      <c r="AT298" s="192"/>
      <c r="AU298" s="192"/>
      <c r="AV298" s="192"/>
      <c r="AW298" s="192"/>
      <c r="AX298" s="192"/>
      <c r="AY298" s="192"/>
      <c r="AZ298" s="192"/>
      <c r="BA298" s="192"/>
      <c r="BB298" s="192"/>
      <c r="BC298" s="192"/>
      <c r="BD298" s="192"/>
      <c r="BE298" s="192"/>
      <c r="BF298" s="192"/>
      <c r="BG298" s="192"/>
      <c r="BH298" s="192"/>
      <c r="BI298" s="192"/>
      <c r="BJ298" s="192"/>
      <c r="BK298" s="192"/>
      <c r="BL298" s="192"/>
      <c r="BM298" s="192"/>
      <c r="BN298" s="192"/>
      <c r="BO298" s="192"/>
      <c r="BP298" s="192"/>
      <c r="BQ298" s="192"/>
      <c r="BR298" s="192"/>
      <c r="BS298" s="192"/>
      <c r="BT298" s="192"/>
      <c r="BU298" s="192"/>
      <c r="BV298" s="192"/>
      <c r="BW298" s="192"/>
      <c r="BX298" s="192"/>
      <c r="BY298" s="192"/>
      <c r="BZ298" s="192"/>
      <c r="CA298" s="192"/>
      <c r="CB298" s="192"/>
      <c r="CC298" s="192"/>
      <c r="CD298" s="192"/>
      <c r="CE298" s="192"/>
      <c r="CF298" s="192"/>
      <c r="CG298" s="192"/>
      <c r="CH298" s="192"/>
      <c r="CI298" s="192"/>
      <c r="CJ298" s="192"/>
      <c r="CK298" s="192"/>
      <c r="CL298" s="192"/>
      <c r="CM298" s="192"/>
      <c r="CN298" s="192"/>
      <c r="CO298" s="192"/>
      <c r="CP298" s="192"/>
      <c r="CQ298" s="192"/>
    </row>
    <row r="299">
      <c r="A299" s="192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92"/>
      <c r="AF299" s="192"/>
      <c r="AG299" s="192"/>
      <c r="AH299" s="192"/>
      <c r="AI299" s="192"/>
      <c r="AJ299" s="192"/>
      <c r="AK299" s="192"/>
      <c r="AL299" s="192"/>
      <c r="AM299" s="192"/>
      <c r="AN299" s="192"/>
      <c r="AO299" s="192"/>
      <c r="AP299" s="192"/>
      <c r="AQ299" s="192"/>
      <c r="AR299" s="192"/>
      <c r="AS299" s="192"/>
      <c r="AT299" s="192"/>
      <c r="AU299" s="192"/>
      <c r="AV299" s="192"/>
      <c r="AW299" s="192"/>
      <c r="AX299" s="192"/>
      <c r="AY299" s="192"/>
      <c r="AZ299" s="192"/>
      <c r="BA299" s="192"/>
      <c r="BB299" s="192"/>
      <c r="BC299" s="192"/>
      <c r="BD299" s="192"/>
      <c r="BE299" s="192"/>
      <c r="BF299" s="192"/>
      <c r="BG299" s="192"/>
      <c r="BH299" s="192"/>
      <c r="BI299" s="192"/>
      <c r="BJ299" s="192"/>
      <c r="BK299" s="192"/>
      <c r="BL299" s="192"/>
      <c r="BM299" s="192"/>
      <c r="BN299" s="192"/>
      <c r="BO299" s="192"/>
      <c r="BP299" s="192"/>
      <c r="BQ299" s="192"/>
      <c r="BR299" s="192"/>
      <c r="BS299" s="192"/>
      <c r="BT299" s="192"/>
      <c r="BU299" s="192"/>
      <c r="BV299" s="192"/>
      <c r="BW299" s="192"/>
      <c r="BX299" s="192"/>
      <c r="BY299" s="192"/>
      <c r="BZ299" s="192"/>
      <c r="CA299" s="192"/>
      <c r="CB299" s="192"/>
      <c r="CC299" s="192"/>
      <c r="CD299" s="192"/>
      <c r="CE299" s="192"/>
      <c r="CF299" s="192"/>
      <c r="CG299" s="192"/>
      <c r="CH299" s="192"/>
      <c r="CI299" s="192"/>
      <c r="CJ299" s="192"/>
      <c r="CK299" s="192"/>
      <c r="CL299" s="192"/>
      <c r="CM299" s="192"/>
      <c r="CN299" s="192"/>
      <c r="CO299" s="192"/>
      <c r="CP299" s="192"/>
      <c r="CQ299" s="192"/>
    </row>
    <row r="300">
      <c r="A300" s="192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92"/>
      <c r="AF300" s="192"/>
      <c r="AG300" s="192"/>
      <c r="AH300" s="192"/>
      <c r="AI300" s="192"/>
      <c r="AJ300" s="192"/>
      <c r="AK300" s="192"/>
      <c r="AL300" s="192"/>
      <c r="AM300" s="192"/>
      <c r="AN300" s="192"/>
      <c r="AO300" s="192"/>
      <c r="AP300" s="192"/>
      <c r="AQ300" s="192"/>
      <c r="AR300" s="192"/>
      <c r="AS300" s="192"/>
      <c r="AT300" s="192"/>
      <c r="AU300" s="192"/>
      <c r="AV300" s="192"/>
      <c r="AW300" s="192"/>
      <c r="AX300" s="192"/>
      <c r="AY300" s="192"/>
      <c r="AZ300" s="192"/>
      <c r="BA300" s="192"/>
      <c r="BB300" s="192"/>
      <c r="BC300" s="192"/>
      <c r="BD300" s="192"/>
      <c r="BE300" s="192"/>
      <c r="BF300" s="192"/>
      <c r="BG300" s="192"/>
      <c r="BH300" s="192"/>
      <c r="BI300" s="192"/>
      <c r="BJ300" s="192"/>
      <c r="BK300" s="192"/>
      <c r="BL300" s="192"/>
      <c r="BM300" s="192"/>
      <c r="BN300" s="192"/>
      <c r="BO300" s="192"/>
      <c r="BP300" s="192"/>
      <c r="BQ300" s="192"/>
      <c r="BR300" s="192"/>
      <c r="BS300" s="192"/>
      <c r="BT300" s="192"/>
      <c r="BU300" s="192"/>
      <c r="BV300" s="192"/>
      <c r="BW300" s="192"/>
      <c r="BX300" s="192"/>
      <c r="BY300" s="192"/>
      <c r="BZ300" s="192"/>
      <c r="CA300" s="192"/>
      <c r="CB300" s="192"/>
      <c r="CC300" s="192"/>
      <c r="CD300" s="192"/>
      <c r="CE300" s="192"/>
      <c r="CF300" s="192"/>
      <c r="CG300" s="192"/>
      <c r="CH300" s="192"/>
      <c r="CI300" s="192"/>
      <c r="CJ300" s="192"/>
      <c r="CK300" s="192"/>
      <c r="CL300" s="192"/>
      <c r="CM300" s="192"/>
      <c r="CN300" s="192"/>
      <c r="CO300" s="192"/>
      <c r="CP300" s="192"/>
      <c r="CQ300" s="192"/>
    </row>
    <row r="301">
      <c r="A301" s="192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2"/>
      <c r="BD301" s="192"/>
      <c r="BE301" s="192"/>
      <c r="BF301" s="192"/>
      <c r="BG301" s="192"/>
      <c r="BH301" s="192"/>
      <c r="BI301" s="192"/>
      <c r="BJ301" s="192"/>
      <c r="BK301" s="192"/>
      <c r="BL301" s="192"/>
      <c r="BM301" s="192"/>
      <c r="BN301" s="192"/>
      <c r="BO301" s="192"/>
      <c r="BP301" s="192"/>
      <c r="BQ301" s="192"/>
      <c r="BR301" s="192"/>
      <c r="BS301" s="192"/>
      <c r="BT301" s="192"/>
      <c r="BU301" s="192"/>
      <c r="BV301" s="192"/>
      <c r="BW301" s="192"/>
      <c r="BX301" s="192"/>
      <c r="BY301" s="192"/>
      <c r="BZ301" s="192"/>
      <c r="CA301" s="192"/>
      <c r="CB301" s="192"/>
      <c r="CC301" s="192"/>
      <c r="CD301" s="192"/>
      <c r="CE301" s="192"/>
      <c r="CF301" s="192"/>
      <c r="CG301" s="192"/>
      <c r="CH301" s="192"/>
      <c r="CI301" s="192"/>
      <c r="CJ301" s="192"/>
      <c r="CK301" s="192"/>
      <c r="CL301" s="192"/>
      <c r="CM301" s="192"/>
      <c r="CN301" s="192"/>
      <c r="CO301" s="192"/>
      <c r="CP301" s="192"/>
      <c r="CQ301" s="192"/>
    </row>
    <row r="302">
      <c r="A302" s="192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2"/>
      <c r="AH302" s="192"/>
      <c r="AI302" s="192"/>
      <c r="AJ302" s="192"/>
      <c r="AK302" s="192"/>
      <c r="AL302" s="192"/>
      <c r="AM302" s="192"/>
      <c r="AN302" s="192"/>
      <c r="AO302" s="192"/>
      <c r="AP302" s="192"/>
      <c r="AQ302" s="192"/>
      <c r="AR302" s="192"/>
      <c r="AS302" s="192"/>
      <c r="AT302" s="192"/>
      <c r="AU302" s="192"/>
      <c r="AV302" s="192"/>
      <c r="AW302" s="192"/>
      <c r="AX302" s="192"/>
      <c r="AY302" s="192"/>
      <c r="AZ302" s="192"/>
      <c r="BA302" s="192"/>
      <c r="BB302" s="192"/>
      <c r="BC302" s="192"/>
      <c r="BD302" s="192"/>
      <c r="BE302" s="192"/>
      <c r="BF302" s="192"/>
      <c r="BG302" s="192"/>
      <c r="BH302" s="192"/>
      <c r="BI302" s="192"/>
      <c r="BJ302" s="192"/>
      <c r="BK302" s="192"/>
      <c r="BL302" s="192"/>
      <c r="BM302" s="192"/>
      <c r="BN302" s="192"/>
      <c r="BO302" s="192"/>
      <c r="BP302" s="192"/>
      <c r="BQ302" s="192"/>
      <c r="BR302" s="192"/>
      <c r="BS302" s="192"/>
      <c r="BT302" s="192"/>
      <c r="BU302" s="192"/>
      <c r="BV302" s="192"/>
      <c r="BW302" s="192"/>
      <c r="BX302" s="192"/>
      <c r="BY302" s="192"/>
      <c r="BZ302" s="192"/>
      <c r="CA302" s="192"/>
      <c r="CB302" s="192"/>
      <c r="CC302" s="192"/>
      <c r="CD302" s="192"/>
      <c r="CE302" s="192"/>
      <c r="CF302" s="192"/>
      <c r="CG302" s="192"/>
      <c r="CH302" s="192"/>
      <c r="CI302" s="192"/>
      <c r="CJ302" s="192"/>
      <c r="CK302" s="192"/>
      <c r="CL302" s="192"/>
      <c r="CM302" s="192"/>
      <c r="CN302" s="192"/>
      <c r="CO302" s="192"/>
      <c r="CP302" s="192"/>
      <c r="CQ302" s="192"/>
    </row>
    <row r="303">
      <c r="A303" s="192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2"/>
      <c r="AH303" s="192"/>
      <c r="AI303" s="192"/>
      <c r="AJ303" s="192"/>
      <c r="AK303" s="192"/>
      <c r="AL303" s="192"/>
      <c r="AM303" s="192"/>
      <c r="AN303" s="192"/>
      <c r="AO303" s="192"/>
      <c r="AP303" s="192"/>
      <c r="AQ303" s="192"/>
      <c r="AR303" s="192"/>
      <c r="AS303" s="192"/>
      <c r="AT303" s="192"/>
      <c r="AU303" s="192"/>
      <c r="AV303" s="192"/>
      <c r="AW303" s="192"/>
      <c r="AX303" s="192"/>
      <c r="AY303" s="192"/>
      <c r="AZ303" s="192"/>
      <c r="BA303" s="192"/>
      <c r="BB303" s="192"/>
      <c r="BC303" s="192"/>
      <c r="BD303" s="192"/>
      <c r="BE303" s="192"/>
      <c r="BF303" s="192"/>
      <c r="BG303" s="192"/>
      <c r="BH303" s="192"/>
      <c r="BI303" s="192"/>
      <c r="BJ303" s="192"/>
      <c r="BK303" s="192"/>
      <c r="BL303" s="192"/>
      <c r="BM303" s="192"/>
      <c r="BN303" s="192"/>
      <c r="BO303" s="192"/>
      <c r="BP303" s="192"/>
      <c r="BQ303" s="192"/>
      <c r="BR303" s="192"/>
      <c r="BS303" s="192"/>
      <c r="BT303" s="192"/>
      <c r="BU303" s="192"/>
      <c r="BV303" s="192"/>
      <c r="BW303" s="192"/>
      <c r="BX303" s="192"/>
      <c r="BY303" s="192"/>
      <c r="BZ303" s="192"/>
      <c r="CA303" s="192"/>
      <c r="CB303" s="192"/>
      <c r="CC303" s="192"/>
      <c r="CD303" s="192"/>
      <c r="CE303" s="192"/>
      <c r="CF303" s="192"/>
      <c r="CG303" s="192"/>
      <c r="CH303" s="192"/>
      <c r="CI303" s="192"/>
      <c r="CJ303" s="192"/>
      <c r="CK303" s="192"/>
      <c r="CL303" s="192"/>
      <c r="CM303" s="192"/>
      <c r="CN303" s="192"/>
      <c r="CO303" s="192"/>
      <c r="CP303" s="192"/>
      <c r="CQ303" s="192"/>
    </row>
    <row r="304">
      <c r="A304" s="192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92"/>
      <c r="AF304" s="192"/>
      <c r="AG304" s="192"/>
      <c r="AH304" s="192"/>
      <c r="AI304" s="192"/>
      <c r="AJ304" s="192"/>
      <c r="AK304" s="192"/>
      <c r="AL304" s="192"/>
      <c r="AM304" s="192"/>
      <c r="AN304" s="192"/>
      <c r="AO304" s="192"/>
      <c r="AP304" s="192"/>
      <c r="AQ304" s="192"/>
      <c r="AR304" s="192"/>
      <c r="AS304" s="192"/>
      <c r="AT304" s="192"/>
      <c r="AU304" s="192"/>
      <c r="AV304" s="192"/>
      <c r="AW304" s="192"/>
      <c r="AX304" s="192"/>
      <c r="AY304" s="192"/>
      <c r="AZ304" s="192"/>
      <c r="BA304" s="192"/>
      <c r="BB304" s="192"/>
      <c r="BC304" s="192"/>
      <c r="BD304" s="192"/>
      <c r="BE304" s="192"/>
      <c r="BF304" s="192"/>
      <c r="BG304" s="192"/>
      <c r="BH304" s="192"/>
      <c r="BI304" s="192"/>
      <c r="BJ304" s="192"/>
      <c r="BK304" s="192"/>
      <c r="BL304" s="192"/>
      <c r="BM304" s="192"/>
      <c r="BN304" s="192"/>
      <c r="BO304" s="192"/>
      <c r="BP304" s="192"/>
      <c r="BQ304" s="192"/>
      <c r="BR304" s="192"/>
      <c r="BS304" s="192"/>
      <c r="BT304" s="192"/>
      <c r="BU304" s="192"/>
      <c r="BV304" s="192"/>
      <c r="BW304" s="192"/>
      <c r="BX304" s="192"/>
      <c r="BY304" s="192"/>
      <c r="BZ304" s="192"/>
      <c r="CA304" s="192"/>
      <c r="CB304" s="192"/>
      <c r="CC304" s="192"/>
      <c r="CD304" s="192"/>
      <c r="CE304" s="192"/>
      <c r="CF304" s="192"/>
      <c r="CG304" s="192"/>
      <c r="CH304" s="192"/>
      <c r="CI304" s="192"/>
      <c r="CJ304" s="192"/>
      <c r="CK304" s="192"/>
      <c r="CL304" s="192"/>
      <c r="CM304" s="192"/>
      <c r="CN304" s="192"/>
      <c r="CO304" s="192"/>
      <c r="CP304" s="192"/>
      <c r="CQ304" s="192"/>
    </row>
    <row r="305">
      <c r="A305" s="192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2"/>
      <c r="BD305" s="192"/>
      <c r="BE305" s="192"/>
      <c r="BF305" s="192"/>
      <c r="BG305" s="192"/>
      <c r="BH305" s="192"/>
      <c r="BI305" s="192"/>
      <c r="BJ305" s="192"/>
      <c r="BK305" s="192"/>
      <c r="BL305" s="192"/>
      <c r="BM305" s="192"/>
      <c r="BN305" s="192"/>
      <c r="BO305" s="192"/>
      <c r="BP305" s="192"/>
      <c r="BQ305" s="192"/>
      <c r="BR305" s="192"/>
      <c r="BS305" s="192"/>
      <c r="BT305" s="192"/>
      <c r="BU305" s="192"/>
      <c r="BV305" s="192"/>
      <c r="BW305" s="192"/>
      <c r="BX305" s="192"/>
      <c r="BY305" s="192"/>
      <c r="BZ305" s="192"/>
      <c r="CA305" s="192"/>
      <c r="CB305" s="192"/>
      <c r="CC305" s="192"/>
      <c r="CD305" s="192"/>
      <c r="CE305" s="192"/>
      <c r="CF305" s="192"/>
      <c r="CG305" s="192"/>
      <c r="CH305" s="192"/>
      <c r="CI305" s="192"/>
      <c r="CJ305" s="192"/>
      <c r="CK305" s="192"/>
      <c r="CL305" s="192"/>
      <c r="CM305" s="192"/>
      <c r="CN305" s="192"/>
      <c r="CO305" s="192"/>
      <c r="CP305" s="192"/>
      <c r="CQ305" s="192"/>
    </row>
    <row r="306">
      <c r="A306" s="192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2"/>
      <c r="AH306" s="192"/>
      <c r="AI306" s="192"/>
      <c r="AJ306" s="192"/>
      <c r="AK306" s="192"/>
      <c r="AL306" s="192"/>
      <c r="AM306" s="192"/>
      <c r="AN306" s="192"/>
      <c r="AO306" s="192"/>
      <c r="AP306" s="192"/>
      <c r="AQ306" s="192"/>
      <c r="AR306" s="192"/>
      <c r="AS306" s="192"/>
      <c r="AT306" s="192"/>
      <c r="AU306" s="192"/>
      <c r="AV306" s="192"/>
      <c r="AW306" s="192"/>
      <c r="AX306" s="192"/>
      <c r="AY306" s="192"/>
      <c r="AZ306" s="192"/>
      <c r="BA306" s="192"/>
      <c r="BB306" s="192"/>
      <c r="BC306" s="192"/>
      <c r="BD306" s="192"/>
      <c r="BE306" s="192"/>
      <c r="BF306" s="192"/>
      <c r="BG306" s="192"/>
      <c r="BH306" s="192"/>
      <c r="BI306" s="192"/>
      <c r="BJ306" s="192"/>
      <c r="BK306" s="192"/>
      <c r="BL306" s="192"/>
      <c r="BM306" s="192"/>
      <c r="BN306" s="192"/>
      <c r="BO306" s="192"/>
      <c r="BP306" s="192"/>
      <c r="BQ306" s="192"/>
      <c r="BR306" s="192"/>
      <c r="BS306" s="192"/>
      <c r="BT306" s="192"/>
      <c r="BU306" s="192"/>
      <c r="BV306" s="192"/>
      <c r="BW306" s="192"/>
      <c r="BX306" s="192"/>
      <c r="BY306" s="192"/>
      <c r="BZ306" s="192"/>
      <c r="CA306" s="192"/>
      <c r="CB306" s="192"/>
      <c r="CC306" s="192"/>
      <c r="CD306" s="192"/>
      <c r="CE306" s="192"/>
      <c r="CF306" s="192"/>
      <c r="CG306" s="192"/>
      <c r="CH306" s="192"/>
      <c r="CI306" s="192"/>
      <c r="CJ306" s="192"/>
      <c r="CK306" s="192"/>
      <c r="CL306" s="192"/>
      <c r="CM306" s="192"/>
      <c r="CN306" s="192"/>
      <c r="CO306" s="192"/>
      <c r="CP306" s="192"/>
      <c r="CQ306" s="192"/>
    </row>
    <row r="307">
      <c r="A307" s="192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92"/>
      <c r="AF307" s="192"/>
      <c r="AG307" s="192"/>
      <c r="AH307" s="192"/>
      <c r="AI307" s="192"/>
      <c r="AJ307" s="192"/>
      <c r="AK307" s="192"/>
      <c r="AL307" s="192"/>
      <c r="AM307" s="192"/>
      <c r="AN307" s="192"/>
      <c r="AO307" s="192"/>
      <c r="AP307" s="192"/>
      <c r="AQ307" s="192"/>
      <c r="AR307" s="192"/>
      <c r="AS307" s="192"/>
      <c r="AT307" s="192"/>
      <c r="AU307" s="192"/>
      <c r="AV307" s="192"/>
      <c r="AW307" s="192"/>
      <c r="AX307" s="192"/>
      <c r="AY307" s="192"/>
      <c r="AZ307" s="192"/>
      <c r="BA307" s="192"/>
      <c r="BB307" s="192"/>
      <c r="BC307" s="192"/>
      <c r="BD307" s="192"/>
      <c r="BE307" s="192"/>
      <c r="BF307" s="192"/>
      <c r="BG307" s="192"/>
      <c r="BH307" s="192"/>
      <c r="BI307" s="192"/>
      <c r="BJ307" s="192"/>
      <c r="BK307" s="192"/>
      <c r="BL307" s="192"/>
      <c r="BM307" s="192"/>
      <c r="BN307" s="192"/>
      <c r="BO307" s="192"/>
      <c r="BP307" s="192"/>
      <c r="BQ307" s="192"/>
      <c r="BR307" s="192"/>
      <c r="BS307" s="192"/>
      <c r="BT307" s="192"/>
      <c r="BU307" s="192"/>
      <c r="BV307" s="192"/>
      <c r="BW307" s="192"/>
      <c r="BX307" s="192"/>
      <c r="BY307" s="192"/>
      <c r="BZ307" s="192"/>
      <c r="CA307" s="192"/>
      <c r="CB307" s="192"/>
      <c r="CC307" s="192"/>
      <c r="CD307" s="192"/>
      <c r="CE307" s="192"/>
      <c r="CF307" s="192"/>
      <c r="CG307" s="192"/>
      <c r="CH307" s="192"/>
      <c r="CI307" s="192"/>
      <c r="CJ307" s="192"/>
      <c r="CK307" s="192"/>
      <c r="CL307" s="192"/>
      <c r="CM307" s="192"/>
      <c r="CN307" s="192"/>
      <c r="CO307" s="192"/>
      <c r="CP307" s="192"/>
      <c r="CQ307" s="192"/>
    </row>
    <row r="308">
      <c r="A308" s="192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92"/>
      <c r="AF308" s="192"/>
      <c r="AG308" s="192"/>
      <c r="AH308" s="192"/>
      <c r="AI308" s="192"/>
      <c r="AJ308" s="192"/>
      <c r="AK308" s="192"/>
      <c r="AL308" s="192"/>
      <c r="AM308" s="192"/>
      <c r="AN308" s="192"/>
      <c r="AO308" s="192"/>
      <c r="AP308" s="192"/>
      <c r="AQ308" s="192"/>
      <c r="AR308" s="192"/>
      <c r="AS308" s="192"/>
      <c r="AT308" s="192"/>
      <c r="AU308" s="192"/>
      <c r="AV308" s="192"/>
      <c r="AW308" s="192"/>
      <c r="AX308" s="192"/>
      <c r="AY308" s="192"/>
      <c r="AZ308" s="192"/>
      <c r="BA308" s="192"/>
      <c r="BB308" s="192"/>
      <c r="BC308" s="192"/>
      <c r="BD308" s="192"/>
      <c r="BE308" s="192"/>
      <c r="BF308" s="192"/>
      <c r="BG308" s="192"/>
      <c r="BH308" s="192"/>
      <c r="BI308" s="192"/>
      <c r="BJ308" s="192"/>
      <c r="BK308" s="192"/>
      <c r="BL308" s="192"/>
      <c r="BM308" s="192"/>
      <c r="BN308" s="192"/>
      <c r="BO308" s="192"/>
      <c r="BP308" s="192"/>
      <c r="BQ308" s="192"/>
      <c r="BR308" s="192"/>
      <c r="BS308" s="192"/>
      <c r="BT308" s="192"/>
      <c r="BU308" s="192"/>
      <c r="BV308" s="192"/>
      <c r="BW308" s="192"/>
      <c r="BX308" s="192"/>
      <c r="BY308" s="192"/>
      <c r="BZ308" s="192"/>
      <c r="CA308" s="192"/>
      <c r="CB308" s="192"/>
      <c r="CC308" s="192"/>
      <c r="CD308" s="192"/>
      <c r="CE308" s="192"/>
      <c r="CF308" s="192"/>
      <c r="CG308" s="192"/>
      <c r="CH308" s="192"/>
      <c r="CI308" s="192"/>
      <c r="CJ308" s="192"/>
      <c r="CK308" s="192"/>
      <c r="CL308" s="192"/>
      <c r="CM308" s="192"/>
      <c r="CN308" s="192"/>
      <c r="CO308" s="192"/>
      <c r="CP308" s="192"/>
      <c r="CQ308" s="192"/>
    </row>
    <row r="309">
      <c r="A309" s="192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192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2"/>
      <c r="BD309" s="192"/>
      <c r="BE309" s="192"/>
      <c r="BF309" s="192"/>
      <c r="BG309" s="192"/>
      <c r="BH309" s="192"/>
      <c r="BI309" s="192"/>
      <c r="BJ309" s="192"/>
      <c r="BK309" s="192"/>
      <c r="BL309" s="192"/>
      <c r="BM309" s="192"/>
      <c r="BN309" s="192"/>
      <c r="BO309" s="192"/>
      <c r="BP309" s="192"/>
      <c r="BQ309" s="192"/>
      <c r="BR309" s="192"/>
      <c r="BS309" s="192"/>
      <c r="BT309" s="192"/>
      <c r="BU309" s="192"/>
      <c r="BV309" s="192"/>
      <c r="BW309" s="192"/>
      <c r="BX309" s="192"/>
      <c r="BY309" s="192"/>
      <c r="BZ309" s="192"/>
      <c r="CA309" s="192"/>
      <c r="CB309" s="192"/>
      <c r="CC309" s="192"/>
      <c r="CD309" s="192"/>
      <c r="CE309" s="192"/>
      <c r="CF309" s="192"/>
      <c r="CG309" s="192"/>
      <c r="CH309" s="192"/>
      <c r="CI309" s="192"/>
      <c r="CJ309" s="192"/>
      <c r="CK309" s="192"/>
      <c r="CL309" s="192"/>
      <c r="CM309" s="192"/>
      <c r="CN309" s="192"/>
      <c r="CO309" s="192"/>
      <c r="CP309" s="192"/>
      <c r="CQ309" s="192"/>
    </row>
    <row r="310">
      <c r="A310" s="192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92"/>
      <c r="AF310" s="192"/>
      <c r="AG310" s="192"/>
      <c r="AH310" s="192"/>
      <c r="AI310" s="192"/>
      <c r="AJ310" s="192"/>
      <c r="AK310" s="192"/>
      <c r="AL310" s="192"/>
      <c r="AM310" s="192"/>
      <c r="AN310" s="192"/>
      <c r="AO310" s="192"/>
      <c r="AP310" s="192"/>
      <c r="AQ310" s="192"/>
      <c r="AR310" s="192"/>
      <c r="AS310" s="192"/>
      <c r="AT310" s="192"/>
      <c r="AU310" s="192"/>
      <c r="AV310" s="192"/>
      <c r="AW310" s="192"/>
      <c r="AX310" s="192"/>
      <c r="AY310" s="192"/>
      <c r="AZ310" s="192"/>
      <c r="BA310" s="192"/>
      <c r="BB310" s="192"/>
      <c r="BC310" s="192"/>
      <c r="BD310" s="192"/>
      <c r="BE310" s="192"/>
      <c r="BF310" s="192"/>
      <c r="BG310" s="192"/>
      <c r="BH310" s="192"/>
      <c r="BI310" s="192"/>
      <c r="BJ310" s="192"/>
      <c r="BK310" s="192"/>
      <c r="BL310" s="192"/>
      <c r="BM310" s="192"/>
      <c r="BN310" s="192"/>
      <c r="BO310" s="192"/>
      <c r="BP310" s="192"/>
      <c r="BQ310" s="192"/>
      <c r="BR310" s="192"/>
      <c r="BS310" s="192"/>
      <c r="BT310" s="192"/>
      <c r="BU310" s="192"/>
      <c r="BV310" s="192"/>
      <c r="BW310" s="192"/>
      <c r="BX310" s="192"/>
      <c r="BY310" s="192"/>
      <c r="BZ310" s="192"/>
      <c r="CA310" s="192"/>
      <c r="CB310" s="192"/>
      <c r="CC310" s="192"/>
      <c r="CD310" s="192"/>
      <c r="CE310" s="192"/>
      <c r="CF310" s="192"/>
      <c r="CG310" s="192"/>
      <c r="CH310" s="192"/>
      <c r="CI310" s="192"/>
      <c r="CJ310" s="192"/>
      <c r="CK310" s="192"/>
      <c r="CL310" s="192"/>
      <c r="CM310" s="192"/>
      <c r="CN310" s="192"/>
      <c r="CO310" s="192"/>
      <c r="CP310" s="192"/>
      <c r="CQ310" s="192"/>
    </row>
    <row r="311">
      <c r="A311" s="192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92"/>
      <c r="AF311" s="192"/>
      <c r="AG311" s="192"/>
      <c r="AH311" s="192"/>
      <c r="AI311" s="192"/>
      <c r="AJ311" s="192"/>
      <c r="AK311" s="192"/>
      <c r="AL311" s="192"/>
      <c r="AM311" s="192"/>
      <c r="AN311" s="192"/>
      <c r="AO311" s="192"/>
      <c r="AP311" s="192"/>
      <c r="AQ311" s="192"/>
      <c r="AR311" s="192"/>
      <c r="AS311" s="192"/>
      <c r="AT311" s="192"/>
      <c r="AU311" s="192"/>
      <c r="AV311" s="192"/>
      <c r="AW311" s="192"/>
      <c r="AX311" s="192"/>
      <c r="AY311" s="192"/>
      <c r="AZ311" s="192"/>
      <c r="BA311" s="192"/>
      <c r="BB311" s="192"/>
      <c r="BC311" s="192"/>
      <c r="BD311" s="192"/>
      <c r="BE311" s="192"/>
      <c r="BF311" s="192"/>
      <c r="BG311" s="192"/>
      <c r="BH311" s="192"/>
      <c r="BI311" s="192"/>
      <c r="BJ311" s="192"/>
      <c r="BK311" s="192"/>
      <c r="BL311" s="192"/>
      <c r="BM311" s="192"/>
      <c r="BN311" s="192"/>
      <c r="BO311" s="192"/>
      <c r="BP311" s="192"/>
      <c r="BQ311" s="192"/>
      <c r="BR311" s="192"/>
      <c r="BS311" s="192"/>
      <c r="BT311" s="192"/>
      <c r="BU311" s="192"/>
      <c r="BV311" s="192"/>
      <c r="BW311" s="192"/>
      <c r="BX311" s="192"/>
      <c r="BY311" s="192"/>
      <c r="BZ311" s="192"/>
      <c r="CA311" s="192"/>
      <c r="CB311" s="192"/>
      <c r="CC311" s="192"/>
      <c r="CD311" s="192"/>
      <c r="CE311" s="192"/>
      <c r="CF311" s="192"/>
      <c r="CG311" s="192"/>
      <c r="CH311" s="192"/>
      <c r="CI311" s="192"/>
      <c r="CJ311" s="192"/>
      <c r="CK311" s="192"/>
      <c r="CL311" s="192"/>
      <c r="CM311" s="192"/>
      <c r="CN311" s="192"/>
      <c r="CO311" s="192"/>
      <c r="CP311" s="192"/>
      <c r="CQ311" s="192"/>
    </row>
    <row r="312">
      <c r="A312" s="192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92"/>
      <c r="AF312" s="192"/>
      <c r="AG312" s="192"/>
      <c r="AH312" s="192"/>
      <c r="AI312" s="192"/>
      <c r="AJ312" s="192"/>
      <c r="AK312" s="192"/>
      <c r="AL312" s="192"/>
      <c r="AM312" s="192"/>
      <c r="AN312" s="192"/>
      <c r="AO312" s="192"/>
      <c r="AP312" s="192"/>
      <c r="AQ312" s="192"/>
      <c r="AR312" s="192"/>
      <c r="AS312" s="192"/>
      <c r="AT312" s="192"/>
      <c r="AU312" s="192"/>
      <c r="AV312" s="192"/>
      <c r="AW312" s="192"/>
      <c r="AX312" s="192"/>
      <c r="AY312" s="192"/>
      <c r="AZ312" s="192"/>
      <c r="BA312" s="192"/>
      <c r="BB312" s="192"/>
      <c r="BC312" s="192"/>
      <c r="BD312" s="192"/>
      <c r="BE312" s="192"/>
      <c r="BF312" s="192"/>
      <c r="BG312" s="192"/>
      <c r="BH312" s="192"/>
      <c r="BI312" s="192"/>
      <c r="BJ312" s="192"/>
      <c r="BK312" s="192"/>
      <c r="BL312" s="192"/>
      <c r="BM312" s="192"/>
      <c r="BN312" s="192"/>
      <c r="BO312" s="192"/>
      <c r="BP312" s="192"/>
      <c r="BQ312" s="192"/>
      <c r="BR312" s="192"/>
      <c r="BS312" s="192"/>
      <c r="BT312" s="192"/>
      <c r="BU312" s="192"/>
      <c r="BV312" s="192"/>
      <c r="BW312" s="192"/>
      <c r="BX312" s="192"/>
      <c r="BY312" s="192"/>
      <c r="BZ312" s="192"/>
      <c r="CA312" s="192"/>
      <c r="CB312" s="192"/>
      <c r="CC312" s="192"/>
      <c r="CD312" s="192"/>
      <c r="CE312" s="192"/>
      <c r="CF312" s="192"/>
      <c r="CG312" s="192"/>
      <c r="CH312" s="192"/>
      <c r="CI312" s="192"/>
      <c r="CJ312" s="192"/>
      <c r="CK312" s="192"/>
      <c r="CL312" s="192"/>
      <c r="CM312" s="192"/>
      <c r="CN312" s="192"/>
      <c r="CO312" s="192"/>
      <c r="CP312" s="192"/>
      <c r="CQ312" s="192"/>
    </row>
    <row r="313">
      <c r="A313" s="192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92"/>
      <c r="AF313" s="192"/>
      <c r="AG313" s="192"/>
      <c r="AH313" s="192"/>
      <c r="AI313" s="192"/>
      <c r="AJ313" s="192"/>
      <c r="AK313" s="192"/>
      <c r="AL313" s="192"/>
      <c r="AM313" s="192"/>
      <c r="AN313" s="192"/>
      <c r="AO313" s="192"/>
      <c r="AP313" s="192"/>
      <c r="AQ313" s="192"/>
      <c r="AR313" s="192"/>
      <c r="AS313" s="192"/>
      <c r="AT313" s="192"/>
      <c r="AU313" s="192"/>
      <c r="AV313" s="192"/>
      <c r="AW313" s="192"/>
      <c r="AX313" s="192"/>
      <c r="AY313" s="192"/>
      <c r="AZ313" s="192"/>
      <c r="BA313" s="192"/>
      <c r="BB313" s="192"/>
      <c r="BC313" s="192"/>
      <c r="BD313" s="192"/>
      <c r="BE313" s="192"/>
      <c r="BF313" s="192"/>
      <c r="BG313" s="192"/>
      <c r="BH313" s="192"/>
      <c r="BI313" s="192"/>
      <c r="BJ313" s="192"/>
      <c r="BK313" s="192"/>
      <c r="BL313" s="192"/>
      <c r="BM313" s="192"/>
      <c r="BN313" s="192"/>
      <c r="BO313" s="192"/>
      <c r="BP313" s="192"/>
      <c r="BQ313" s="192"/>
      <c r="BR313" s="192"/>
      <c r="BS313" s="192"/>
      <c r="BT313" s="192"/>
      <c r="BU313" s="192"/>
      <c r="BV313" s="192"/>
      <c r="BW313" s="192"/>
      <c r="BX313" s="192"/>
      <c r="BY313" s="192"/>
      <c r="BZ313" s="192"/>
      <c r="CA313" s="192"/>
      <c r="CB313" s="192"/>
      <c r="CC313" s="192"/>
      <c r="CD313" s="192"/>
      <c r="CE313" s="192"/>
      <c r="CF313" s="192"/>
      <c r="CG313" s="192"/>
      <c r="CH313" s="192"/>
      <c r="CI313" s="192"/>
      <c r="CJ313" s="192"/>
      <c r="CK313" s="192"/>
      <c r="CL313" s="192"/>
      <c r="CM313" s="192"/>
      <c r="CN313" s="192"/>
      <c r="CO313" s="192"/>
      <c r="CP313" s="192"/>
      <c r="CQ313" s="192"/>
    </row>
    <row r="314">
      <c r="A314" s="192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192"/>
      <c r="AH314" s="192"/>
      <c r="AI314" s="192"/>
      <c r="AJ314" s="192"/>
      <c r="AK314" s="192"/>
      <c r="AL314" s="192"/>
      <c r="AM314" s="192"/>
      <c r="AN314" s="192"/>
      <c r="AO314" s="192"/>
      <c r="AP314" s="192"/>
      <c r="AQ314" s="192"/>
      <c r="AR314" s="192"/>
      <c r="AS314" s="192"/>
      <c r="AT314" s="192"/>
      <c r="AU314" s="192"/>
      <c r="AV314" s="192"/>
      <c r="AW314" s="192"/>
      <c r="AX314" s="192"/>
      <c r="AY314" s="192"/>
      <c r="AZ314" s="192"/>
      <c r="BA314" s="192"/>
      <c r="BB314" s="192"/>
      <c r="BC314" s="192"/>
      <c r="BD314" s="192"/>
      <c r="BE314" s="192"/>
      <c r="BF314" s="192"/>
      <c r="BG314" s="192"/>
      <c r="BH314" s="192"/>
      <c r="BI314" s="192"/>
      <c r="BJ314" s="192"/>
      <c r="BK314" s="192"/>
      <c r="BL314" s="192"/>
      <c r="BM314" s="192"/>
      <c r="BN314" s="192"/>
      <c r="BO314" s="192"/>
      <c r="BP314" s="192"/>
      <c r="BQ314" s="192"/>
      <c r="BR314" s="192"/>
      <c r="BS314" s="192"/>
      <c r="BT314" s="192"/>
      <c r="BU314" s="192"/>
      <c r="BV314" s="192"/>
      <c r="BW314" s="192"/>
      <c r="BX314" s="192"/>
      <c r="BY314" s="192"/>
      <c r="BZ314" s="192"/>
      <c r="CA314" s="192"/>
      <c r="CB314" s="192"/>
      <c r="CC314" s="192"/>
      <c r="CD314" s="192"/>
      <c r="CE314" s="192"/>
      <c r="CF314" s="192"/>
      <c r="CG314" s="192"/>
      <c r="CH314" s="192"/>
      <c r="CI314" s="192"/>
      <c r="CJ314" s="192"/>
      <c r="CK314" s="192"/>
      <c r="CL314" s="192"/>
      <c r="CM314" s="192"/>
      <c r="CN314" s="192"/>
      <c r="CO314" s="192"/>
      <c r="CP314" s="192"/>
      <c r="CQ314" s="192"/>
    </row>
    <row r="315">
      <c r="A315" s="192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192"/>
      <c r="AH315" s="192"/>
      <c r="AI315" s="192"/>
      <c r="AJ315" s="192"/>
      <c r="AK315" s="192"/>
      <c r="AL315" s="192"/>
      <c r="AM315" s="192"/>
      <c r="AN315" s="192"/>
      <c r="AO315" s="192"/>
      <c r="AP315" s="192"/>
      <c r="AQ315" s="192"/>
      <c r="AR315" s="192"/>
      <c r="AS315" s="192"/>
      <c r="AT315" s="192"/>
      <c r="AU315" s="192"/>
      <c r="AV315" s="192"/>
      <c r="AW315" s="192"/>
      <c r="AX315" s="192"/>
      <c r="AY315" s="192"/>
      <c r="AZ315" s="192"/>
      <c r="BA315" s="192"/>
      <c r="BB315" s="192"/>
      <c r="BC315" s="192"/>
      <c r="BD315" s="192"/>
      <c r="BE315" s="192"/>
      <c r="BF315" s="192"/>
      <c r="BG315" s="192"/>
      <c r="BH315" s="192"/>
      <c r="BI315" s="192"/>
      <c r="BJ315" s="192"/>
      <c r="BK315" s="192"/>
      <c r="BL315" s="192"/>
      <c r="BM315" s="192"/>
      <c r="BN315" s="192"/>
      <c r="BO315" s="192"/>
      <c r="BP315" s="192"/>
      <c r="BQ315" s="192"/>
      <c r="BR315" s="192"/>
      <c r="BS315" s="192"/>
      <c r="BT315" s="192"/>
      <c r="BU315" s="192"/>
      <c r="BV315" s="192"/>
      <c r="BW315" s="192"/>
      <c r="BX315" s="192"/>
      <c r="BY315" s="192"/>
      <c r="BZ315" s="192"/>
      <c r="CA315" s="192"/>
      <c r="CB315" s="192"/>
      <c r="CC315" s="192"/>
      <c r="CD315" s="192"/>
      <c r="CE315" s="192"/>
      <c r="CF315" s="192"/>
      <c r="CG315" s="192"/>
      <c r="CH315" s="192"/>
      <c r="CI315" s="192"/>
      <c r="CJ315" s="192"/>
      <c r="CK315" s="192"/>
      <c r="CL315" s="192"/>
      <c r="CM315" s="192"/>
      <c r="CN315" s="192"/>
      <c r="CO315" s="192"/>
      <c r="CP315" s="192"/>
      <c r="CQ315" s="192"/>
    </row>
    <row r="316">
      <c r="A316" s="192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192"/>
      <c r="AH316" s="192"/>
      <c r="AI316" s="192"/>
      <c r="AJ316" s="192"/>
      <c r="AK316" s="192"/>
      <c r="AL316" s="192"/>
      <c r="AM316" s="192"/>
      <c r="AN316" s="192"/>
      <c r="AO316" s="192"/>
      <c r="AP316" s="192"/>
      <c r="AQ316" s="192"/>
      <c r="AR316" s="192"/>
      <c r="AS316" s="192"/>
      <c r="AT316" s="192"/>
      <c r="AU316" s="192"/>
      <c r="AV316" s="192"/>
      <c r="AW316" s="192"/>
      <c r="AX316" s="192"/>
      <c r="AY316" s="192"/>
      <c r="AZ316" s="192"/>
      <c r="BA316" s="192"/>
      <c r="BB316" s="192"/>
      <c r="BC316" s="192"/>
      <c r="BD316" s="192"/>
      <c r="BE316" s="192"/>
      <c r="BF316" s="192"/>
      <c r="BG316" s="192"/>
      <c r="BH316" s="192"/>
      <c r="BI316" s="192"/>
      <c r="BJ316" s="192"/>
      <c r="BK316" s="192"/>
      <c r="BL316" s="192"/>
      <c r="BM316" s="192"/>
      <c r="BN316" s="192"/>
      <c r="BO316" s="192"/>
      <c r="BP316" s="192"/>
      <c r="BQ316" s="192"/>
      <c r="BR316" s="192"/>
      <c r="BS316" s="192"/>
      <c r="BT316" s="192"/>
      <c r="BU316" s="192"/>
      <c r="BV316" s="192"/>
      <c r="BW316" s="192"/>
      <c r="BX316" s="192"/>
      <c r="BY316" s="192"/>
      <c r="BZ316" s="192"/>
      <c r="CA316" s="192"/>
      <c r="CB316" s="192"/>
      <c r="CC316" s="192"/>
      <c r="CD316" s="192"/>
      <c r="CE316" s="192"/>
      <c r="CF316" s="192"/>
      <c r="CG316" s="192"/>
      <c r="CH316" s="192"/>
      <c r="CI316" s="192"/>
      <c r="CJ316" s="192"/>
      <c r="CK316" s="192"/>
      <c r="CL316" s="192"/>
      <c r="CM316" s="192"/>
      <c r="CN316" s="192"/>
      <c r="CO316" s="192"/>
      <c r="CP316" s="192"/>
      <c r="CQ316" s="192"/>
    </row>
    <row r="317">
      <c r="A317" s="192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192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2"/>
      <c r="BD317" s="192"/>
      <c r="BE317" s="192"/>
      <c r="BF317" s="192"/>
      <c r="BG317" s="192"/>
      <c r="BH317" s="192"/>
      <c r="BI317" s="192"/>
      <c r="BJ317" s="192"/>
      <c r="BK317" s="192"/>
      <c r="BL317" s="192"/>
      <c r="BM317" s="192"/>
      <c r="BN317" s="192"/>
      <c r="BO317" s="192"/>
      <c r="BP317" s="192"/>
      <c r="BQ317" s="192"/>
      <c r="BR317" s="192"/>
      <c r="BS317" s="192"/>
      <c r="BT317" s="192"/>
      <c r="BU317" s="192"/>
      <c r="BV317" s="192"/>
      <c r="BW317" s="192"/>
      <c r="BX317" s="192"/>
      <c r="BY317" s="192"/>
      <c r="BZ317" s="192"/>
      <c r="CA317" s="192"/>
      <c r="CB317" s="192"/>
      <c r="CC317" s="192"/>
      <c r="CD317" s="192"/>
      <c r="CE317" s="192"/>
      <c r="CF317" s="192"/>
      <c r="CG317" s="192"/>
      <c r="CH317" s="192"/>
      <c r="CI317" s="192"/>
      <c r="CJ317" s="192"/>
      <c r="CK317" s="192"/>
      <c r="CL317" s="192"/>
      <c r="CM317" s="192"/>
      <c r="CN317" s="192"/>
      <c r="CO317" s="192"/>
      <c r="CP317" s="192"/>
      <c r="CQ317" s="192"/>
    </row>
    <row r="318">
      <c r="A318" s="192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192"/>
      <c r="AH318" s="192"/>
      <c r="AI318" s="192"/>
      <c r="AJ318" s="192"/>
      <c r="AK318" s="192"/>
      <c r="AL318" s="192"/>
      <c r="AM318" s="192"/>
      <c r="AN318" s="192"/>
      <c r="AO318" s="192"/>
      <c r="AP318" s="192"/>
      <c r="AQ318" s="192"/>
      <c r="AR318" s="192"/>
      <c r="AS318" s="192"/>
      <c r="AT318" s="192"/>
      <c r="AU318" s="192"/>
      <c r="AV318" s="192"/>
      <c r="AW318" s="192"/>
      <c r="AX318" s="192"/>
      <c r="AY318" s="192"/>
      <c r="AZ318" s="192"/>
      <c r="BA318" s="192"/>
      <c r="BB318" s="192"/>
      <c r="BC318" s="192"/>
      <c r="BD318" s="192"/>
      <c r="BE318" s="192"/>
      <c r="BF318" s="192"/>
      <c r="BG318" s="192"/>
      <c r="BH318" s="192"/>
      <c r="BI318" s="192"/>
      <c r="BJ318" s="192"/>
      <c r="BK318" s="192"/>
      <c r="BL318" s="192"/>
      <c r="BM318" s="192"/>
      <c r="BN318" s="192"/>
      <c r="BO318" s="192"/>
      <c r="BP318" s="192"/>
      <c r="BQ318" s="192"/>
      <c r="BR318" s="192"/>
      <c r="BS318" s="192"/>
      <c r="BT318" s="192"/>
      <c r="BU318" s="192"/>
      <c r="BV318" s="192"/>
      <c r="BW318" s="192"/>
      <c r="BX318" s="192"/>
      <c r="BY318" s="192"/>
      <c r="BZ318" s="192"/>
      <c r="CA318" s="192"/>
      <c r="CB318" s="192"/>
      <c r="CC318" s="192"/>
      <c r="CD318" s="192"/>
      <c r="CE318" s="192"/>
      <c r="CF318" s="192"/>
      <c r="CG318" s="192"/>
      <c r="CH318" s="192"/>
      <c r="CI318" s="192"/>
      <c r="CJ318" s="192"/>
      <c r="CK318" s="192"/>
      <c r="CL318" s="192"/>
      <c r="CM318" s="192"/>
      <c r="CN318" s="192"/>
      <c r="CO318" s="192"/>
      <c r="CP318" s="192"/>
      <c r="CQ318" s="192"/>
    </row>
    <row r="319">
      <c r="A319" s="192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92"/>
      <c r="AF319" s="192"/>
      <c r="AG319" s="192"/>
      <c r="AH319" s="192"/>
      <c r="AI319" s="192"/>
      <c r="AJ319" s="192"/>
      <c r="AK319" s="192"/>
      <c r="AL319" s="192"/>
      <c r="AM319" s="192"/>
      <c r="AN319" s="192"/>
      <c r="AO319" s="192"/>
      <c r="AP319" s="192"/>
      <c r="AQ319" s="192"/>
      <c r="AR319" s="192"/>
      <c r="AS319" s="192"/>
      <c r="AT319" s="192"/>
      <c r="AU319" s="192"/>
      <c r="AV319" s="192"/>
      <c r="AW319" s="192"/>
      <c r="AX319" s="192"/>
      <c r="AY319" s="192"/>
      <c r="AZ319" s="192"/>
      <c r="BA319" s="192"/>
      <c r="BB319" s="192"/>
      <c r="BC319" s="192"/>
      <c r="BD319" s="192"/>
      <c r="BE319" s="192"/>
      <c r="BF319" s="192"/>
      <c r="BG319" s="192"/>
      <c r="BH319" s="192"/>
      <c r="BI319" s="192"/>
      <c r="BJ319" s="192"/>
      <c r="BK319" s="192"/>
      <c r="BL319" s="192"/>
      <c r="BM319" s="192"/>
      <c r="BN319" s="192"/>
      <c r="BO319" s="192"/>
      <c r="BP319" s="192"/>
      <c r="BQ319" s="192"/>
      <c r="BR319" s="192"/>
      <c r="BS319" s="192"/>
      <c r="BT319" s="192"/>
      <c r="BU319" s="192"/>
      <c r="BV319" s="192"/>
      <c r="BW319" s="192"/>
      <c r="BX319" s="192"/>
      <c r="BY319" s="192"/>
      <c r="BZ319" s="192"/>
      <c r="CA319" s="192"/>
      <c r="CB319" s="192"/>
      <c r="CC319" s="192"/>
      <c r="CD319" s="192"/>
      <c r="CE319" s="192"/>
      <c r="CF319" s="192"/>
      <c r="CG319" s="192"/>
      <c r="CH319" s="192"/>
      <c r="CI319" s="192"/>
      <c r="CJ319" s="192"/>
      <c r="CK319" s="192"/>
      <c r="CL319" s="192"/>
      <c r="CM319" s="192"/>
      <c r="CN319" s="192"/>
      <c r="CO319" s="192"/>
      <c r="CP319" s="192"/>
      <c r="CQ319" s="192"/>
    </row>
    <row r="320">
      <c r="A320" s="192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92"/>
      <c r="AF320" s="192"/>
      <c r="AG320" s="192"/>
      <c r="AH320" s="192"/>
      <c r="AI320" s="192"/>
      <c r="AJ320" s="192"/>
      <c r="AK320" s="192"/>
      <c r="AL320" s="192"/>
      <c r="AM320" s="192"/>
      <c r="AN320" s="192"/>
      <c r="AO320" s="192"/>
      <c r="AP320" s="192"/>
      <c r="AQ320" s="192"/>
      <c r="AR320" s="192"/>
      <c r="AS320" s="192"/>
      <c r="AT320" s="192"/>
      <c r="AU320" s="192"/>
      <c r="AV320" s="192"/>
      <c r="AW320" s="192"/>
      <c r="AX320" s="192"/>
      <c r="AY320" s="192"/>
      <c r="AZ320" s="192"/>
      <c r="BA320" s="192"/>
      <c r="BB320" s="192"/>
      <c r="BC320" s="192"/>
      <c r="BD320" s="192"/>
      <c r="BE320" s="192"/>
      <c r="BF320" s="192"/>
      <c r="BG320" s="192"/>
      <c r="BH320" s="192"/>
      <c r="BI320" s="192"/>
      <c r="BJ320" s="192"/>
      <c r="BK320" s="192"/>
      <c r="BL320" s="192"/>
      <c r="BM320" s="192"/>
      <c r="BN320" s="192"/>
      <c r="BO320" s="192"/>
      <c r="BP320" s="192"/>
      <c r="BQ320" s="192"/>
      <c r="BR320" s="192"/>
      <c r="BS320" s="192"/>
      <c r="BT320" s="192"/>
      <c r="BU320" s="192"/>
      <c r="BV320" s="192"/>
      <c r="BW320" s="192"/>
      <c r="BX320" s="192"/>
      <c r="BY320" s="192"/>
      <c r="BZ320" s="192"/>
      <c r="CA320" s="192"/>
      <c r="CB320" s="192"/>
      <c r="CC320" s="192"/>
      <c r="CD320" s="192"/>
      <c r="CE320" s="192"/>
      <c r="CF320" s="192"/>
      <c r="CG320" s="192"/>
      <c r="CH320" s="192"/>
      <c r="CI320" s="192"/>
      <c r="CJ320" s="192"/>
      <c r="CK320" s="192"/>
      <c r="CL320" s="192"/>
      <c r="CM320" s="192"/>
      <c r="CN320" s="192"/>
      <c r="CO320" s="192"/>
      <c r="CP320" s="192"/>
      <c r="CQ320" s="192"/>
    </row>
    <row r="321">
      <c r="A321" s="192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192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2"/>
      <c r="BD321" s="192"/>
      <c r="BE321" s="192"/>
      <c r="BF321" s="192"/>
      <c r="BG321" s="192"/>
      <c r="BH321" s="192"/>
      <c r="BI321" s="192"/>
      <c r="BJ321" s="192"/>
      <c r="BK321" s="192"/>
      <c r="BL321" s="192"/>
      <c r="BM321" s="192"/>
      <c r="BN321" s="192"/>
      <c r="BO321" s="192"/>
      <c r="BP321" s="192"/>
      <c r="BQ321" s="192"/>
      <c r="BR321" s="192"/>
      <c r="BS321" s="192"/>
      <c r="BT321" s="192"/>
      <c r="BU321" s="192"/>
      <c r="BV321" s="192"/>
      <c r="BW321" s="192"/>
      <c r="BX321" s="192"/>
      <c r="BY321" s="192"/>
      <c r="BZ321" s="192"/>
      <c r="CA321" s="192"/>
      <c r="CB321" s="192"/>
      <c r="CC321" s="192"/>
      <c r="CD321" s="192"/>
      <c r="CE321" s="192"/>
      <c r="CF321" s="192"/>
      <c r="CG321" s="192"/>
      <c r="CH321" s="192"/>
      <c r="CI321" s="192"/>
      <c r="CJ321" s="192"/>
      <c r="CK321" s="192"/>
      <c r="CL321" s="192"/>
      <c r="CM321" s="192"/>
      <c r="CN321" s="192"/>
      <c r="CO321" s="192"/>
      <c r="CP321" s="192"/>
      <c r="CQ321" s="192"/>
    </row>
    <row r="322">
      <c r="A322" s="192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92"/>
      <c r="AF322" s="192"/>
      <c r="AG322" s="192"/>
      <c r="AH322" s="192"/>
      <c r="AI322" s="192"/>
      <c r="AJ322" s="192"/>
      <c r="AK322" s="192"/>
      <c r="AL322" s="192"/>
      <c r="AM322" s="192"/>
      <c r="AN322" s="192"/>
      <c r="AO322" s="192"/>
      <c r="AP322" s="192"/>
      <c r="AQ322" s="192"/>
      <c r="AR322" s="192"/>
      <c r="AS322" s="192"/>
      <c r="AT322" s="192"/>
      <c r="AU322" s="192"/>
      <c r="AV322" s="192"/>
      <c r="AW322" s="192"/>
      <c r="AX322" s="192"/>
      <c r="AY322" s="192"/>
      <c r="AZ322" s="192"/>
      <c r="BA322" s="192"/>
      <c r="BB322" s="192"/>
      <c r="BC322" s="192"/>
      <c r="BD322" s="192"/>
      <c r="BE322" s="192"/>
      <c r="BF322" s="192"/>
      <c r="BG322" s="192"/>
      <c r="BH322" s="192"/>
      <c r="BI322" s="192"/>
      <c r="BJ322" s="192"/>
      <c r="BK322" s="192"/>
      <c r="BL322" s="192"/>
      <c r="BM322" s="192"/>
      <c r="BN322" s="192"/>
      <c r="BO322" s="192"/>
      <c r="BP322" s="192"/>
      <c r="BQ322" s="192"/>
      <c r="BR322" s="192"/>
      <c r="BS322" s="192"/>
      <c r="BT322" s="192"/>
      <c r="BU322" s="192"/>
      <c r="BV322" s="192"/>
      <c r="BW322" s="192"/>
      <c r="BX322" s="192"/>
      <c r="BY322" s="192"/>
      <c r="BZ322" s="192"/>
      <c r="CA322" s="192"/>
      <c r="CB322" s="192"/>
      <c r="CC322" s="192"/>
      <c r="CD322" s="192"/>
      <c r="CE322" s="192"/>
      <c r="CF322" s="192"/>
      <c r="CG322" s="192"/>
      <c r="CH322" s="192"/>
      <c r="CI322" s="192"/>
      <c r="CJ322" s="192"/>
      <c r="CK322" s="192"/>
      <c r="CL322" s="192"/>
      <c r="CM322" s="192"/>
      <c r="CN322" s="192"/>
      <c r="CO322" s="192"/>
      <c r="CP322" s="192"/>
      <c r="CQ322" s="192"/>
    </row>
    <row r="323">
      <c r="A323" s="192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92"/>
      <c r="AF323" s="192"/>
      <c r="AG323" s="192"/>
      <c r="AH323" s="192"/>
      <c r="AI323" s="192"/>
      <c r="AJ323" s="192"/>
      <c r="AK323" s="192"/>
      <c r="AL323" s="192"/>
      <c r="AM323" s="192"/>
      <c r="AN323" s="192"/>
      <c r="AO323" s="192"/>
      <c r="AP323" s="192"/>
      <c r="AQ323" s="192"/>
      <c r="AR323" s="192"/>
      <c r="AS323" s="192"/>
      <c r="AT323" s="192"/>
      <c r="AU323" s="192"/>
      <c r="AV323" s="192"/>
      <c r="AW323" s="192"/>
      <c r="AX323" s="192"/>
      <c r="AY323" s="192"/>
      <c r="AZ323" s="192"/>
      <c r="BA323" s="192"/>
      <c r="BB323" s="192"/>
      <c r="BC323" s="192"/>
      <c r="BD323" s="192"/>
      <c r="BE323" s="192"/>
      <c r="BF323" s="192"/>
      <c r="BG323" s="192"/>
      <c r="BH323" s="192"/>
      <c r="BI323" s="192"/>
      <c r="BJ323" s="192"/>
      <c r="BK323" s="192"/>
      <c r="BL323" s="192"/>
      <c r="BM323" s="192"/>
      <c r="BN323" s="192"/>
      <c r="BO323" s="192"/>
      <c r="BP323" s="192"/>
      <c r="BQ323" s="192"/>
      <c r="BR323" s="192"/>
      <c r="BS323" s="192"/>
      <c r="BT323" s="192"/>
      <c r="BU323" s="192"/>
      <c r="BV323" s="192"/>
      <c r="BW323" s="192"/>
      <c r="BX323" s="192"/>
      <c r="BY323" s="192"/>
      <c r="BZ323" s="192"/>
      <c r="CA323" s="192"/>
      <c r="CB323" s="192"/>
      <c r="CC323" s="192"/>
      <c r="CD323" s="192"/>
      <c r="CE323" s="192"/>
      <c r="CF323" s="192"/>
      <c r="CG323" s="192"/>
      <c r="CH323" s="192"/>
      <c r="CI323" s="192"/>
      <c r="CJ323" s="192"/>
      <c r="CK323" s="192"/>
      <c r="CL323" s="192"/>
      <c r="CM323" s="192"/>
      <c r="CN323" s="192"/>
      <c r="CO323" s="192"/>
      <c r="CP323" s="192"/>
      <c r="CQ323" s="192"/>
    </row>
    <row r="324">
      <c r="A324" s="192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92"/>
      <c r="AF324" s="192"/>
      <c r="AG324" s="192"/>
      <c r="AH324" s="192"/>
      <c r="AI324" s="192"/>
      <c r="AJ324" s="192"/>
      <c r="AK324" s="192"/>
      <c r="AL324" s="192"/>
      <c r="AM324" s="192"/>
      <c r="AN324" s="192"/>
      <c r="AO324" s="192"/>
      <c r="AP324" s="192"/>
      <c r="AQ324" s="192"/>
      <c r="AR324" s="192"/>
      <c r="AS324" s="192"/>
      <c r="AT324" s="192"/>
      <c r="AU324" s="192"/>
      <c r="AV324" s="192"/>
      <c r="AW324" s="192"/>
      <c r="AX324" s="192"/>
      <c r="AY324" s="192"/>
      <c r="AZ324" s="192"/>
      <c r="BA324" s="192"/>
      <c r="BB324" s="192"/>
      <c r="BC324" s="192"/>
      <c r="BD324" s="192"/>
      <c r="BE324" s="192"/>
      <c r="BF324" s="192"/>
      <c r="BG324" s="192"/>
      <c r="BH324" s="192"/>
      <c r="BI324" s="192"/>
      <c r="BJ324" s="192"/>
      <c r="BK324" s="192"/>
      <c r="BL324" s="192"/>
      <c r="BM324" s="192"/>
      <c r="BN324" s="192"/>
      <c r="BO324" s="192"/>
      <c r="BP324" s="192"/>
      <c r="BQ324" s="192"/>
      <c r="BR324" s="192"/>
      <c r="BS324" s="192"/>
      <c r="BT324" s="192"/>
      <c r="BU324" s="192"/>
      <c r="BV324" s="192"/>
      <c r="BW324" s="192"/>
      <c r="BX324" s="192"/>
      <c r="BY324" s="192"/>
      <c r="BZ324" s="192"/>
      <c r="CA324" s="192"/>
      <c r="CB324" s="192"/>
      <c r="CC324" s="192"/>
      <c r="CD324" s="192"/>
      <c r="CE324" s="192"/>
      <c r="CF324" s="192"/>
      <c r="CG324" s="192"/>
      <c r="CH324" s="192"/>
      <c r="CI324" s="192"/>
      <c r="CJ324" s="192"/>
      <c r="CK324" s="192"/>
      <c r="CL324" s="192"/>
      <c r="CM324" s="192"/>
      <c r="CN324" s="192"/>
      <c r="CO324" s="192"/>
      <c r="CP324" s="192"/>
      <c r="CQ324" s="192"/>
    </row>
    <row r="325">
      <c r="A325" s="192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192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2"/>
      <c r="BD325" s="192"/>
      <c r="BE325" s="192"/>
      <c r="BF325" s="192"/>
      <c r="BG325" s="192"/>
      <c r="BH325" s="192"/>
      <c r="BI325" s="192"/>
      <c r="BJ325" s="192"/>
      <c r="BK325" s="192"/>
      <c r="BL325" s="192"/>
      <c r="BM325" s="192"/>
      <c r="BN325" s="192"/>
      <c r="BO325" s="192"/>
      <c r="BP325" s="192"/>
      <c r="BQ325" s="192"/>
      <c r="BR325" s="192"/>
      <c r="BS325" s="192"/>
      <c r="BT325" s="192"/>
      <c r="BU325" s="192"/>
      <c r="BV325" s="192"/>
      <c r="BW325" s="192"/>
      <c r="BX325" s="192"/>
      <c r="BY325" s="192"/>
      <c r="BZ325" s="192"/>
      <c r="CA325" s="192"/>
      <c r="CB325" s="192"/>
      <c r="CC325" s="192"/>
      <c r="CD325" s="192"/>
      <c r="CE325" s="192"/>
      <c r="CF325" s="192"/>
      <c r="CG325" s="192"/>
      <c r="CH325" s="192"/>
      <c r="CI325" s="192"/>
      <c r="CJ325" s="192"/>
      <c r="CK325" s="192"/>
      <c r="CL325" s="192"/>
      <c r="CM325" s="192"/>
      <c r="CN325" s="192"/>
      <c r="CO325" s="192"/>
      <c r="CP325" s="192"/>
      <c r="CQ325" s="192"/>
    </row>
    <row r="326">
      <c r="A326" s="192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92"/>
      <c r="AF326" s="192"/>
      <c r="AG326" s="192"/>
      <c r="AH326" s="192"/>
      <c r="AI326" s="192"/>
      <c r="AJ326" s="192"/>
      <c r="AK326" s="192"/>
      <c r="AL326" s="192"/>
      <c r="AM326" s="192"/>
      <c r="AN326" s="192"/>
      <c r="AO326" s="192"/>
      <c r="AP326" s="192"/>
      <c r="AQ326" s="192"/>
      <c r="AR326" s="192"/>
      <c r="AS326" s="192"/>
      <c r="AT326" s="192"/>
      <c r="AU326" s="192"/>
      <c r="AV326" s="192"/>
      <c r="AW326" s="192"/>
      <c r="AX326" s="192"/>
      <c r="AY326" s="192"/>
      <c r="AZ326" s="192"/>
      <c r="BA326" s="192"/>
      <c r="BB326" s="192"/>
      <c r="BC326" s="192"/>
      <c r="BD326" s="192"/>
      <c r="BE326" s="192"/>
      <c r="BF326" s="192"/>
      <c r="BG326" s="192"/>
      <c r="BH326" s="192"/>
      <c r="BI326" s="192"/>
      <c r="BJ326" s="192"/>
      <c r="BK326" s="192"/>
      <c r="BL326" s="192"/>
      <c r="BM326" s="192"/>
      <c r="BN326" s="192"/>
      <c r="BO326" s="192"/>
      <c r="BP326" s="192"/>
      <c r="BQ326" s="192"/>
      <c r="BR326" s="192"/>
      <c r="BS326" s="192"/>
      <c r="BT326" s="192"/>
      <c r="BU326" s="192"/>
      <c r="BV326" s="192"/>
      <c r="BW326" s="192"/>
      <c r="BX326" s="192"/>
      <c r="BY326" s="192"/>
      <c r="BZ326" s="192"/>
      <c r="CA326" s="192"/>
      <c r="CB326" s="192"/>
      <c r="CC326" s="192"/>
      <c r="CD326" s="192"/>
      <c r="CE326" s="192"/>
      <c r="CF326" s="192"/>
      <c r="CG326" s="192"/>
      <c r="CH326" s="192"/>
      <c r="CI326" s="192"/>
      <c r="CJ326" s="192"/>
      <c r="CK326" s="192"/>
      <c r="CL326" s="192"/>
      <c r="CM326" s="192"/>
      <c r="CN326" s="192"/>
      <c r="CO326" s="192"/>
      <c r="CP326" s="192"/>
      <c r="CQ326" s="192"/>
    </row>
    <row r="327">
      <c r="A327" s="192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92"/>
      <c r="AF327" s="192"/>
      <c r="AG327" s="192"/>
      <c r="AH327" s="192"/>
      <c r="AI327" s="192"/>
      <c r="AJ327" s="192"/>
      <c r="AK327" s="192"/>
      <c r="AL327" s="192"/>
      <c r="AM327" s="192"/>
      <c r="AN327" s="192"/>
      <c r="AO327" s="192"/>
      <c r="AP327" s="192"/>
      <c r="AQ327" s="192"/>
      <c r="AR327" s="192"/>
      <c r="AS327" s="192"/>
      <c r="AT327" s="192"/>
      <c r="AU327" s="192"/>
      <c r="AV327" s="192"/>
      <c r="AW327" s="192"/>
      <c r="AX327" s="192"/>
      <c r="AY327" s="192"/>
      <c r="AZ327" s="192"/>
      <c r="BA327" s="192"/>
      <c r="BB327" s="192"/>
      <c r="BC327" s="192"/>
      <c r="BD327" s="192"/>
      <c r="BE327" s="192"/>
      <c r="BF327" s="192"/>
      <c r="BG327" s="192"/>
      <c r="BH327" s="192"/>
      <c r="BI327" s="192"/>
      <c r="BJ327" s="192"/>
      <c r="BK327" s="192"/>
      <c r="BL327" s="192"/>
      <c r="BM327" s="192"/>
      <c r="BN327" s="192"/>
      <c r="BO327" s="192"/>
      <c r="BP327" s="192"/>
      <c r="BQ327" s="192"/>
      <c r="BR327" s="192"/>
      <c r="BS327" s="192"/>
      <c r="BT327" s="192"/>
      <c r="BU327" s="192"/>
      <c r="BV327" s="192"/>
      <c r="BW327" s="192"/>
      <c r="BX327" s="192"/>
      <c r="BY327" s="192"/>
      <c r="BZ327" s="192"/>
      <c r="CA327" s="192"/>
      <c r="CB327" s="192"/>
      <c r="CC327" s="192"/>
      <c r="CD327" s="192"/>
      <c r="CE327" s="192"/>
      <c r="CF327" s="192"/>
      <c r="CG327" s="192"/>
      <c r="CH327" s="192"/>
      <c r="CI327" s="192"/>
      <c r="CJ327" s="192"/>
      <c r="CK327" s="192"/>
      <c r="CL327" s="192"/>
      <c r="CM327" s="192"/>
      <c r="CN327" s="192"/>
      <c r="CO327" s="192"/>
      <c r="CP327" s="192"/>
      <c r="CQ327" s="192"/>
    </row>
    <row r="328">
      <c r="A328" s="192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92"/>
      <c r="AF328" s="192"/>
      <c r="AG328" s="192"/>
      <c r="AH328" s="192"/>
      <c r="AI328" s="192"/>
      <c r="AJ328" s="192"/>
      <c r="AK328" s="192"/>
      <c r="AL328" s="192"/>
      <c r="AM328" s="192"/>
      <c r="AN328" s="192"/>
      <c r="AO328" s="192"/>
      <c r="AP328" s="192"/>
      <c r="AQ328" s="192"/>
      <c r="AR328" s="192"/>
      <c r="AS328" s="192"/>
      <c r="AT328" s="192"/>
      <c r="AU328" s="192"/>
      <c r="AV328" s="192"/>
      <c r="AW328" s="192"/>
      <c r="AX328" s="192"/>
      <c r="AY328" s="192"/>
      <c r="AZ328" s="192"/>
      <c r="BA328" s="192"/>
      <c r="BB328" s="192"/>
      <c r="BC328" s="192"/>
      <c r="BD328" s="192"/>
      <c r="BE328" s="192"/>
      <c r="BF328" s="192"/>
      <c r="BG328" s="192"/>
      <c r="BH328" s="192"/>
      <c r="BI328" s="192"/>
      <c r="BJ328" s="192"/>
      <c r="BK328" s="192"/>
      <c r="BL328" s="192"/>
      <c r="BM328" s="192"/>
      <c r="BN328" s="192"/>
      <c r="BO328" s="192"/>
      <c r="BP328" s="192"/>
      <c r="BQ328" s="192"/>
      <c r="BR328" s="192"/>
      <c r="BS328" s="192"/>
      <c r="BT328" s="192"/>
      <c r="BU328" s="192"/>
      <c r="BV328" s="192"/>
      <c r="BW328" s="192"/>
      <c r="BX328" s="192"/>
      <c r="BY328" s="192"/>
      <c r="BZ328" s="192"/>
      <c r="CA328" s="192"/>
      <c r="CB328" s="192"/>
      <c r="CC328" s="192"/>
      <c r="CD328" s="192"/>
      <c r="CE328" s="192"/>
      <c r="CF328" s="192"/>
      <c r="CG328" s="192"/>
      <c r="CH328" s="192"/>
      <c r="CI328" s="192"/>
      <c r="CJ328" s="192"/>
      <c r="CK328" s="192"/>
      <c r="CL328" s="192"/>
      <c r="CM328" s="192"/>
      <c r="CN328" s="192"/>
      <c r="CO328" s="192"/>
      <c r="CP328" s="192"/>
      <c r="CQ328" s="192"/>
    </row>
    <row r="329">
      <c r="A329" s="192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192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2"/>
      <c r="BD329" s="192"/>
      <c r="BE329" s="192"/>
      <c r="BF329" s="192"/>
      <c r="BG329" s="192"/>
      <c r="BH329" s="192"/>
      <c r="BI329" s="192"/>
      <c r="BJ329" s="192"/>
      <c r="BK329" s="192"/>
      <c r="BL329" s="192"/>
      <c r="BM329" s="192"/>
      <c r="BN329" s="192"/>
      <c r="BO329" s="192"/>
      <c r="BP329" s="192"/>
      <c r="BQ329" s="192"/>
      <c r="BR329" s="192"/>
      <c r="BS329" s="192"/>
      <c r="BT329" s="192"/>
      <c r="BU329" s="192"/>
      <c r="BV329" s="192"/>
      <c r="BW329" s="192"/>
      <c r="BX329" s="192"/>
      <c r="BY329" s="192"/>
      <c r="BZ329" s="192"/>
      <c r="CA329" s="192"/>
      <c r="CB329" s="192"/>
      <c r="CC329" s="192"/>
      <c r="CD329" s="192"/>
      <c r="CE329" s="192"/>
      <c r="CF329" s="192"/>
      <c r="CG329" s="192"/>
      <c r="CH329" s="192"/>
      <c r="CI329" s="192"/>
      <c r="CJ329" s="192"/>
      <c r="CK329" s="192"/>
      <c r="CL329" s="192"/>
      <c r="CM329" s="192"/>
      <c r="CN329" s="192"/>
      <c r="CO329" s="192"/>
      <c r="CP329" s="192"/>
      <c r="CQ329" s="192"/>
    </row>
    <row r="330">
      <c r="A330" s="192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92"/>
      <c r="AF330" s="192"/>
      <c r="AG330" s="192"/>
      <c r="AH330" s="192"/>
      <c r="AI330" s="192"/>
      <c r="AJ330" s="192"/>
      <c r="AK330" s="192"/>
      <c r="AL330" s="192"/>
      <c r="AM330" s="192"/>
      <c r="AN330" s="192"/>
      <c r="AO330" s="192"/>
      <c r="AP330" s="192"/>
      <c r="AQ330" s="192"/>
      <c r="AR330" s="192"/>
      <c r="AS330" s="192"/>
      <c r="AT330" s="192"/>
      <c r="AU330" s="192"/>
      <c r="AV330" s="192"/>
      <c r="AW330" s="192"/>
      <c r="AX330" s="192"/>
      <c r="AY330" s="192"/>
      <c r="AZ330" s="192"/>
      <c r="BA330" s="192"/>
      <c r="BB330" s="192"/>
      <c r="BC330" s="192"/>
      <c r="BD330" s="192"/>
      <c r="BE330" s="192"/>
      <c r="BF330" s="192"/>
      <c r="BG330" s="192"/>
      <c r="BH330" s="192"/>
      <c r="BI330" s="192"/>
      <c r="BJ330" s="192"/>
      <c r="BK330" s="192"/>
      <c r="BL330" s="192"/>
      <c r="BM330" s="192"/>
      <c r="BN330" s="192"/>
      <c r="BO330" s="192"/>
      <c r="BP330" s="192"/>
      <c r="BQ330" s="192"/>
      <c r="BR330" s="192"/>
      <c r="BS330" s="192"/>
      <c r="BT330" s="192"/>
      <c r="BU330" s="192"/>
      <c r="BV330" s="192"/>
      <c r="BW330" s="192"/>
      <c r="BX330" s="192"/>
      <c r="BY330" s="192"/>
      <c r="BZ330" s="192"/>
      <c r="CA330" s="192"/>
      <c r="CB330" s="192"/>
      <c r="CC330" s="192"/>
      <c r="CD330" s="192"/>
      <c r="CE330" s="192"/>
      <c r="CF330" s="192"/>
      <c r="CG330" s="192"/>
      <c r="CH330" s="192"/>
      <c r="CI330" s="192"/>
      <c r="CJ330" s="192"/>
      <c r="CK330" s="192"/>
      <c r="CL330" s="192"/>
      <c r="CM330" s="192"/>
      <c r="CN330" s="192"/>
      <c r="CO330" s="192"/>
      <c r="CP330" s="192"/>
      <c r="CQ330" s="192"/>
    </row>
    <row r="331">
      <c r="A331" s="192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92"/>
      <c r="AF331" s="192"/>
      <c r="AG331" s="192"/>
      <c r="AH331" s="192"/>
      <c r="AI331" s="192"/>
      <c r="AJ331" s="192"/>
      <c r="AK331" s="192"/>
      <c r="AL331" s="192"/>
      <c r="AM331" s="192"/>
      <c r="AN331" s="192"/>
      <c r="AO331" s="192"/>
      <c r="AP331" s="192"/>
      <c r="AQ331" s="192"/>
      <c r="AR331" s="192"/>
      <c r="AS331" s="192"/>
      <c r="AT331" s="192"/>
      <c r="AU331" s="192"/>
      <c r="AV331" s="192"/>
      <c r="AW331" s="192"/>
      <c r="AX331" s="192"/>
      <c r="AY331" s="192"/>
      <c r="AZ331" s="192"/>
      <c r="BA331" s="192"/>
      <c r="BB331" s="192"/>
      <c r="BC331" s="192"/>
      <c r="BD331" s="192"/>
      <c r="BE331" s="192"/>
      <c r="BF331" s="192"/>
      <c r="BG331" s="192"/>
      <c r="BH331" s="192"/>
      <c r="BI331" s="192"/>
      <c r="BJ331" s="192"/>
      <c r="BK331" s="192"/>
      <c r="BL331" s="192"/>
      <c r="BM331" s="192"/>
      <c r="BN331" s="192"/>
      <c r="BO331" s="192"/>
      <c r="BP331" s="192"/>
      <c r="BQ331" s="192"/>
      <c r="BR331" s="192"/>
      <c r="BS331" s="192"/>
      <c r="BT331" s="192"/>
      <c r="BU331" s="192"/>
      <c r="BV331" s="192"/>
      <c r="BW331" s="192"/>
      <c r="BX331" s="192"/>
      <c r="BY331" s="192"/>
      <c r="BZ331" s="192"/>
      <c r="CA331" s="192"/>
      <c r="CB331" s="192"/>
      <c r="CC331" s="192"/>
      <c r="CD331" s="192"/>
      <c r="CE331" s="192"/>
      <c r="CF331" s="192"/>
      <c r="CG331" s="192"/>
      <c r="CH331" s="192"/>
      <c r="CI331" s="192"/>
      <c r="CJ331" s="192"/>
      <c r="CK331" s="192"/>
      <c r="CL331" s="192"/>
      <c r="CM331" s="192"/>
      <c r="CN331" s="192"/>
      <c r="CO331" s="192"/>
      <c r="CP331" s="192"/>
      <c r="CQ331" s="192"/>
    </row>
    <row r="332">
      <c r="A332" s="192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92"/>
      <c r="AF332" s="192"/>
      <c r="AG332" s="192"/>
      <c r="AH332" s="192"/>
      <c r="AI332" s="192"/>
      <c r="AJ332" s="192"/>
      <c r="AK332" s="192"/>
      <c r="AL332" s="192"/>
      <c r="AM332" s="192"/>
      <c r="AN332" s="192"/>
      <c r="AO332" s="192"/>
      <c r="AP332" s="192"/>
      <c r="AQ332" s="192"/>
      <c r="AR332" s="192"/>
      <c r="AS332" s="192"/>
      <c r="AT332" s="192"/>
      <c r="AU332" s="192"/>
      <c r="AV332" s="192"/>
      <c r="AW332" s="192"/>
      <c r="AX332" s="192"/>
      <c r="AY332" s="192"/>
      <c r="AZ332" s="192"/>
      <c r="BA332" s="192"/>
      <c r="BB332" s="192"/>
      <c r="BC332" s="192"/>
      <c r="BD332" s="192"/>
      <c r="BE332" s="192"/>
      <c r="BF332" s="192"/>
      <c r="BG332" s="192"/>
      <c r="BH332" s="192"/>
      <c r="BI332" s="192"/>
      <c r="BJ332" s="192"/>
      <c r="BK332" s="192"/>
      <c r="BL332" s="192"/>
      <c r="BM332" s="192"/>
      <c r="BN332" s="192"/>
      <c r="BO332" s="192"/>
      <c r="BP332" s="192"/>
      <c r="BQ332" s="192"/>
      <c r="BR332" s="192"/>
      <c r="BS332" s="192"/>
      <c r="BT332" s="192"/>
      <c r="BU332" s="192"/>
      <c r="BV332" s="192"/>
      <c r="BW332" s="192"/>
      <c r="BX332" s="192"/>
      <c r="BY332" s="192"/>
      <c r="BZ332" s="192"/>
      <c r="CA332" s="192"/>
      <c r="CB332" s="192"/>
      <c r="CC332" s="192"/>
      <c r="CD332" s="192"/>
      <c r="CE332" s="192"/>
      <c r="CF332" s="192"/>
      <c r="CG332" s="192"/>
      <c r="CH332" s="192"/>
      <c r="CI332" s="192"/>
      <c r="CJ332" s="192"/>
      <c r="CK332" s="192"/>
      <c r="CL332" s="192"/>
      <c r="CM332" s="192"/>
      <c r="CN332" s="192"/>
      <c r="CO332" s="192"/>
      <c r="CP332" s="192"/>
      <c r="CQ332" s="192"/>
    </row>
    <row r="333">
      <c r="A333" s="192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192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2"/>
      <c r="BD333" s="192"/>
      <c r="BE333" s="192"/>
      <c r="BF333" s="192"/>
      <c r="BG333" s="192"/>
      <c r="BH333" s="192"/>
      <c r="BI333" s="192"/>
      <c r="BJ333" s="192"/>
      <c r="BK333" s="192"/>
      <c r="BL333" s="192"/>
      <c r="BM333" s="192"/>
      <c r="BN333" s="192"/>
      <c r="BO333" s="192"/>
      <c r="BP333" s="192"/>
      <c r="BQ333" s="192"/>
      <c r="BR333" s="192"/>
      <c r="BS333" s="192"/>
      <c r="BT333" s="192"/>
      <c r="BU333" s="192"/>
      <c r="BV333" s="192"/>
      <c r="BW333" s="192"/>
      <c r="BX333" s="192"/>
      <c r="BY333" s="192"/>
      <c r="BZ333" s="192"/>
      <c r="CA333" s="192"/>
      <c r="CB333" s="192"/>
      <c r="CC333" s="192"/>
      <c r="CD333" s="192"/>
      <c r="CE333" s="192"/>
      <c r="CF333" s="192"/>
      <c r="CG333" s="192"/>
      <c r="CH333" s="192"/>
      <c r="CI333" s="192"/>
      <c r="CJ333" s="192"/>
      <c r="CK333" s="192"/>
      <c r="CL333" s="192"/>
      <c r="CM333" s="192"/>
      <c r="CN333" s="192"/>
      <c r="CO333" s="192"/>
      <c r="CP333" s="192"/>
      <c r="CQ333" s="192"/>
    </row>
    <row r="334">
      <c r="A334" s="192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92"/>
      <c r="AF334" s="192"/>
      <c r="AG334" s="192"/>
      <c r="AH334" s="192"/>
      <c r="AI334" s="192"/>
      <c r="AJ334" s="192"/>
      <c r="AK334" s="192"/>
      <c r="AL334" s="192"/>
      <c r="AM334" s="192"/>
      <c r="AN334" s="192"/>
      <c r="AO334" s="192"/>
      <c r="AP334" s="192"/>
      <c r="AQ334" s="192"/>
      <c r="AR334" s="192"/>
      <c r="AS334" s="192"/>
      <c r="AT334" s="192"/>
      <c r="AU334" s="192"/>
      <c r="AV334" s="192"/>
      <c r="AW334" s="192"/>
      <c r="AX334" s="192"/>
      <c r="AY334" s="192"/>
      <c r="AZ334" s="192"/>
      <c r="BA334" s="192"/>
      <c r="BB334" s="192"/>
      <c r="BC334" s="192"/>
      <c r="BD334" s="192"/>
      <c r="BE334" s="192"/>
      <c r="BF334" s="192"/>
      <c r="BG334" s="192"/>
      <c r="BH334" s="192"/>
      <c r="BI334" s="192"/>
      <c r="BJ334" s="192"/>
      <c r="BK334" s="192"/>
      <c r="BL334" s="192"/>
      <c r="BM334" s="192"/>
      <c r="BN334" s="192"/>
      <c r="BO334" s="192"/>
      <c r="BP334" s="192"/>
      <c r="BQ334" s="192"/>
      <c r="BR334" s="192"/>
      <c r="BS334" s="192"/>
      <c r="BT334" s="192"/>
      <c r="BU334" s="192"/>
      <c r="BV334" s="192"/>
      <c r="BW334" s="192"/>
      <c r="BX334" s="192"/>
      <c r="BY334" s="192"/>
      <c r="BZ334" s="192"/>
      <c r="CA334" s="192"/>
      <c r="CB334" s="192"/>
      <c r="CC334" s="192"/>
      <c r="CD334" s="192"/>
      <c r="CE334" s="192"/>
      <c r="CF334" s="192"/>
      <c r="CG334" s="192"/>
      <c r="CH334" s="192"/>
      <c r="CI334" s="192"/>
      <c r="CJ334" s="192"/>
      <c r="CK334" s="192"/>
      <c r="CL334" s="192"/>
      <c r="CM334" s="192"/>
      <c r="CN334" s="192"/>
      <c r="CO334" s="192"/>
      <c r="CP334" s="192"/>
      <c r="CQ334" s="192"/>
    </row>
    <row r="335">
      <c r="A335" s="192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92"/>
      <c r="AF335" s="192"/>
      <c r="AG335" s="192"/>
      <c r="AH335" s="192"/>
      <c r="AI335" s="192"/>
      <c r="AJ335" s="192"/>
      <c r="AK335" s="192"/>
      <c r="AL335" s="192"/>
      <c r="AM335" s="192"/>
      <c r="AN335" s="192"/>
      <c r="AO335" s="192"/>
      <c r="AP335" s="192"/>
      <c r="AQ335" s="192"/>
      <c r="AR335" s="192"/>
      <c r="AS335" s="192"/>
      <c r="AT335" s="192"/>
      <c r="AU335" s="192"/>
      <c r="AV335" s="192"/>
      <c r="AW335" s="192"/>
      <c r="AX335" s="192"/>
      <c r="AY335" s="192"/>
      <c r="AZ335" s="192"/>
      <c r="BA335" s="192"/>
      <c r="BB335" s="192"/>
      <c r="BC335" s="192"/>
      <c r="BD335" s="192"/>
      <c r="BE335" s="192"/>
      <c r="BF335" s="192"/>
      <c r="BG335" s="192"/>
      <c r="BH335" s="192"/>
      <c r="BI335" s="192"/>
      <c r="BJ335" s="192"/>
      <c r="BK335" s="192"/>
      <c r="BL335" s="192"/>
      <c r="BM335" s="192"/>
      <c r="BN335" s="192"/>
      <c r="BO335" s="192"/>
      <c r="BP335" s="192"/>
      <c r="BQ335" s="192"/>
      <c r="BR335" s="192"/>
      <c r="BS335" s="192"/>
      <c r="BT335" s="192"/>
      <c r="BU335" s="192"/>
      <c r="BV335" s="192"/>
      <c r="BW335" s="192"/>
      <c r="BX335" s="192"/>
      <c r="BY335" s="192"/>
      <c r="BZ335" s="192"/>
      <c r="CA335" s="192"/>
      <c r="CB335" s="192"/>
      <c r="CC335" s="192"/>
      <c r="CD335" s="192"/>
      <c r="CE335" s="192"/>
      <c r="CF335" s="192"/>
      <c r="CG335" s="192"/>
      <c r="CH335" s="192"/>
      <c r="CI335" s="192"/>
      <c r="CJ335" s="192"/>
      <c r="CK335" s="192"/>
      <c r="CL335" s="192"/>
      <c r="CM335" s="192"/>
      <c r="CN335" s="192"/>
      <c r="CO335" s="192"/>
      <c r="CP335" s="192"/>
      <c r="CQ335" s="192"/>
    </row>
    <row r="336">
      <c r="A336" s="192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92"/>
      <c r="AF336" s="192"/>
      <c r="AG336" s="192"/>
      <c r="AH336" s="192"/>
      <c r="AI336" s="192"/>
      <c r="AJ336" s="192"/>
      <c r="AK336" s="192"/>
      <c r="AL336" s="192"/>
      <c r="AM336" s="192"/>
      <c r="AN336" s="192"/>
      <c r="AO336" s="192"/>
      <c r="AP336" s="192"/>
      <c r="AQ336" s="192"/>
      <c r="AR336" s="192"/>
      <c r="AS336" s="192"/>
      <c r="AT336" s="192"/>
      <c r="AU336" s="192"/>
      <c r="AV336" s="192"/>
      <c r="AW336" s="192"/>
      <c r="AX336" s="192"/>
      <c r="AY336" s="192"/>
      <c r="AZ336" s="192"/>
      <c r="BA336" s="192"/>
      <c r="BB336" s="192"/>
      <c r="BC336" s="192"/>
      <c r="BD336" s="192"/>
      <c r="BE336" s="192"/>
      <c r="BF336" s="192"/>
      <c r="BG336" s="192"/>
      <c r="BH336" s="192"/>
      <c r="BI336" s="192"/>
      <c r="BJ336" s="192"/>
      <c r="BK336" s="192"/>
      <c r="BL336" s="192"/>
      <c r="BM336" s="192"/>
      <c r="BN336" s="192"/>
      <c r="BO336" s="192"/>
      <c r="BP336" s="192"/>
      <c r="BQ336" s="192"/>
      <c r="BR336" s="192"/>
      <c r="BS336" s="192"/>
      <c r="BT336" s="192"/>
      <c r="BU336" s="192"/>
      <c r="BV336" s="192"/>
      <c r="BW336" s="192"/>
      <c r="BX336" s="192"/>
      <c r="BY336" s="192"/>
      <c r="BZ336" s="192"/>
      <c r="CA336" s="192"/>
      <c r="CB336" s="192"/>
      <c r="CC336" s="192"/>
      <c r="CD336" s="192"/>
      <c r="CE336" s="192"/>
      <c r="CF336" s="192"/>
      <c r="CG336" s="192"/>
      <c r="CH336" s="192"/>
      <c r="CI336" s="192"/>
      <c r="CJ336" s="192"/>
      <c r="CK336" s="192"/>
      <c r="CL336" s="192"/>
      <c r="CM336" s="192"/>
      <c r="CN336" s="192"/>
      <c r="CO336" s="192"/>
      <c r="CP336" s="192"/>
      <c r="CQ336" s="192"/>
    </row>
    <row r="337">
      <c r="A337" s="192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192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2"/>
      <c r="BD337" s="192"/>
      <c r="BE337" s="192"/>
      <c r="BF337" s="192"/>
      <c r="BG337" s="192"/>
      <c r="BH337" s="192"/>
      <c r="BI337" s="192"/>
      <c r="BJ337" s="192"/>
      <c r="BK337" s="192"/>
      <c r="BL337" s="192"/>
      <c r="BM337" s="192"/>
      <c r="BN337" s="192"/>
      <c r="BO337" s="192"/>
      <c r="BP337" s="192"/>
      <c r="BQ337" s="192"/>
      <c r="BR337" s="192"/>
      <c r="BS337" s="192"/>
      <c r="BT337" s="192"/>
      <c r="BU337" s="192"/>
      <c r="BV337" s="192"/>
      <c r="BW337" s="192"/>
      <c r="BX337" s="192"/>
      <c r="BY337" s="192"/>
      <c r="BZ337" s="192"/>
      <c r="CA337" s="192"/>
      <c r="CB337" s="192"/>
      <c r="CC337" s="192"/>
      <c r="CD337" s="192"/>
      <c r="CE337" s="192"/>
      <c r="CF337" s="192"/>
      <c r="CG337" s="192"/>
      <c r="CH337" s="192"/>
      <c r="CI337" s="192"/>
      <c r="CJ337" s="192"/>
      <c r="CK337" s="192"/>
      <c r="CL337" s="192"/>
      <c r="CM337" s="192"/>
      <c r="CN337" s="192"/>
      <c r="CO337" s="192"/>
      <c r="CP337" s="192"/>
      <c r="CQ337" s="192"/>
    </row>
    <row r="338">
      <c r="A338" s="192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92"/>
      <c r="AF338" s="192"/>
      <c r="AG338" s="192"/>
      <c r="AH338" s="192"/>
      <c r="AI338" s="192"/>
      <c r="AJ338" s="192"/>
      <c r="AK338" s="192"/>
      <c r="AL338" s="192"/>
      <c r="AM338" s="192"/>
      <c r="AN338" s="192"/>
      <c r="AO338" s="192"/>
      <c r="AP338" s="192"/>
      <c r="AQ338" s="192"/>
      <c r="AR338" s="192"/>
      <c r="AS338" s="192"/>
      <c r="AT338" s="192"/>
      <c r="AU338" s="192"/>
      <c r="AV338" s="192"/>
      <c r="AW338" s="192"/>
      <c r="AX338" s="192"/>
      <c r="AY338" s="192"/>
      <c r="AZ338" s="192"/>
      <c r="BA338" s="192"/>
      <c r="BB338" s="192"/>
      <c r="BC338" s="192"/>
      <c r="BD338" s="192"/>
      <c r="BE338" s="192"/>
      <c r="BF338" s="192"/>
      <c r="BG338" s="192"/>
      <c r="BH338" s="192"/>
      <c r="BI338" s="192"/>
      <c r="BJ338" s="192"/>
      <c r="BK338" s="192"/>
      <c r="BL338" s="192"/>
      <c r="BM338" s="192"/>
      <c r="BN338" s="192"/>
      <c r="BO338" s="192"/>
      <c r="BP338" s="192"/>
      <c r="BQ338" s="192"/>
      <c r="BR338" s="192"/>
      <c r="BS338" s="192"/>
      <c r="BT338" s="192"/>
      <c r="BU338" s="192"/>
      <c r="BV338" s="192"/>
      <c r="BW338" s="192"/>
      <c r="BX338" s="192"/>
      <c r="BY338" s="192"/>
      <c r="BZ338" s="192"/>
      <c r="CA338" s="192"/>
      <c r="CB338" s="192"/>
      <c r="CC338" s="192"/>
      <c r="CD338" s="192"/>
      <c r="CE338" s="192"/>
      <c r="CF338" s="192"/>
      <c r="CG338" s="192"/>
      <c r="CH338" s="192"/>
      <c r="CI338" s="192"/>
      <c r="CJ338" s="192"/>
      <c r="CK338" s="192"/>
      <c r="CL338" s="192"/>
      <c r="CM338" s="192"/>
      <c r="CN338" s="192"/>
      <c r="CO338" s="192"/>
      <c r="CP338" s="192"/>
      <c r="CQ338" s="192"/>
    </row>
    <row r="339">
      <c r="A339" s="192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192"/>
      <c r="AH339" s="192"/>
      <c r="AI339" s="192"/>
      <c r="AJ339" s="192"/>
      <c r="AK339" s="192"/>
      <c r="AL339" s="192"/>
      <c r="AM339" s="192"/>
      <c r="AN339" s="192"/>
      <c r="AO339" s="192"/>
      <c r="AP339" s="192"/>
      <c r="AQ339" s="192"/>
      <c r="AR339" s="192"/>
      <c r="AS339" s="192"/>
      <c r="AT339" s="192"/>
      <c r="AU339" s="192"/>
      <c r="AV339" s="192"/>
      <c r="AW339" s="192"/>
      <c r="AX339" s="192"/>
      <c r="AY339" s="192"/>
      <c r="AZ339" s="192"/>
      <c r="BA339" s="192"/>
      <c r="BB339" s="192"/>
      <c r="BC339" s="192"/>
      <c r="BD339" s="192"/>
      <c r="BE339" s="192"/>
      <c r="BF339" s="192"/>
      <c r="BG339" s="192"/>
      <c r="BH339" s="192"/>
      <c r="BI339" s="192"/>
      <c r="BJ339" s="192"/>
      <c r="BK339" s="192"/>
      <c r="BL339" s="192"/>
      <c r="BM339" s="192"/>
      <c r="BN339" s="192"/>
      <c r="BO339" s="192"/>
      <c r="BP339" s="192"/>
      <c r="BQ339" s="192"/>
      <c r="BR339" s="192"/>
      <c r="BS339" s="192"/>
      <c r="BT339" s="192"/>
      <c r="BU339" s="192"/>
      <c r="BV339" s="192"/>
      <c r="BW339" s="192"/>
      <c r="BX339" s="192"/>
      <c r="BY339" s="192"/>
      <c r="BZ339" s="192"/>
      <c r="CA339" s="192"/>
      <c r="CB339" s="192"/>
      <c r="CC339" s="192"/>
      <c r="CD339" s="192"/>
      <c r="CE339" s="192"/>
      <c r="CF339" s="192"/>
      <c r="CG339" s="192"/>
      <c r="CH339" s="192"/>
      <c r="CI339" s="192"/>
      <c r="CJ339" s="192"/>
      <c r="CK339" s="192"/>
      <c r="CL339" s="192"/>
      <c r="CM339" s="192"/>
      <c r="CN339" s="192"/>
      <c r="CO339" s="192"/>
      <c r="CP339" s="192"/>
      <c r="CQ339" s="192"/>
    </row>
    <row r="340">
      <c r="A340" s="192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92"/>
      <c r="AF340" s="192"/>
      <c r="AG340" s="192"/>
      <c r="AH340" s="192"/>
      <c r="AI340" s="192"/>
      <c r="AJ340" s="192"/>
      <c r="AK340" s="192"/>
      <c r="AL340" s="192"/>
      <c r="AM340" s="192"/>
      <c r="AN340" s="192"/>
      <c r="AO340" s="192"/>
      <c r="AP340" s="192"/>
      <c r="AQ340" s="192"/>
      <c r="AR340" s="192"/>
      <c r="AS340" s="192"/>
      <c r="AT340" s="192"/>
      <c r="AU340" s="192"/>
      <c r="AV340" s="192"/>
      <c r="AW340" s="192"/>
      <c r="AX340" s="192"/>
      <c r="AY340" s="192"/>
      <c r="AZ340" s="192"/>
      <c r="BA340" s="192"/>
      <c r="BB340" s="192"/>
      <c r="BC340" s="192"/>
      <c r="BD340" s="192"/>
      <c r="BE340" s="192"/>
      <c r="BF340" s="192"/>
      <c r="BG340" s="192"/>
      <c r="BH340" s="192"/>
      <c r="BI340" s="192"/>
      <c r="BJ340" s="192"/>
      <c r="BK340" s="192"/>
      <c r="BL340" s="192"/>
      <c r="BM340" s="192"/>
      <c r="BN340" s="192"/>
      <c r="BO340" s="192"/>
      <c r="BP340" s="192"/>
      <c r="BQ340" s="192"/>
      <c r="BR340" s="192"/>
      <c r="BS340" s="192"/>
      <c r="BT340" s="192"/>
      <c r="BU340" s="192"/>
      <c r="BV340" s="192"/>
      <c r="BW340" s="192"/>
      <c r="BX340" s="192"/>
      <c r="BY340" s="192"/>
      <c r="BZ340" s="192"/>
      <c r="CA340" s="192"/>
      <c r="CB340" s="192"/>
      <c r="CC340" s="192"/>
      <c r="CD340" s="192"/>
      <c r="CE340" s="192"/>
      <c r="CF340" s="192"/>
      <c r="CG340" s="192"/>
      <c r="CH340" s="192"/>
      <c r="CI340" s="192"/>
      <c r="CJ340" s="192"/>
      <c r="CK340" s="192"/>
      <c r="CL340" s="192"/>
      <c r="CM340" s="192"/>
      <c r="CN340" s="192"/>
      <c r="CO340" s="192"/>
      <c r="CP340" s="192"/>
      <c r="CQ340" s="192"/>
    </row>
    <row r="341">
      <c r="A341" s="192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192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2"/>
      <c r="BD341" s="192"/>
      <c r="BE341" s="192"/>
      <c r="BF341" s="192"/>
      <c r="BG341" s="192"/>
      <c r="BH341" s="192"/>
      <c r="BI341" s="192"/>
      <c r="BJ341" s="192"/>
      <c r="BK341" s="192"/>
      <c r="BL341" s="192"/>
      <c r="BM341" s="192"/>
      <c r="BN341" s="192"/>
      <c r="BO341" s="192"/>
      <c r="BP341" s="192"/>
      <c r="BQ341" s="192"/>
      <c r="BR341" s="192"/>
      <c r="BS341" s="192"/>
      <c r="BT341" s="192"/>
      <c r="BU341" s="192"/>
      <c r="BV341" s="192"/>
      <c r="BW341" s="192"/>
      <c r="BX341" s="192"/>
      <c r="BY341" s="192"/>
      <c r="BZ341" s="192"/>
      <c r="CA341" s="192"/>
      <c r="CB341" s="192"/>
      <c r="CC341" s="192"/>
      <c r="CD341" s="192"/>
      <c r="CE341" s="192"/>
      <c r="CF341" s="192"/>
      <c r="CG341" s="192"/>
      <c r="CH341" s="192"/>
      <c r="CI341" s="192"/>
      <c r="CJ341" s="192"/>
      <c r="CK341" s="192"/>
      <c r="CL341" s="192"/>
      <c r="CM341" s="192"/>
      <c r="CN341" s="192"/>
      <c r="CO341" s="192"/>
      <c r="CP341" s="192"/>
      <c r="CQ341" s="192"/>
    </row>
    <row r="342">
      <c r="A342" s="192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92"/>
      <c r="AF342" s="192"/>
      <c r="AG342" s="192"/>
      <c r="AH342" s="192"/>
      <c r="AI342" s="192"/>
      <c r="AJ342" s="192"/>
      <c r="AK342" s="192"/>
      <c r="AL342" s="192"/>
      <c r="AM342" s="192"/>
      <c r="AN342" s="192"/>
      <c r="AO342" s="192"/>
      <c r="AP342" s="192"/>
      <c r="AQ342" s="192"/>
      <c r="AR342" s="192"/>
      <c r="AS342" s="192"/>
      <c r="AT342" s="192"/>
      <c r="AU342" s="192"/>
      <c r="AV342" s="192"/>
      <c r="AW342" s="192"/>
      <c r="AX342" s="192"/>
      <c r="AY342" s="192"/>
      <c r="AZ342" s="192"/>
      <c r="BA342" s="192"/>
      <c r="BB342" s="192"/>
      <c r="BC342" s="192"/>
      <c r="BD342" s="192"/>
      <c r="BE342" s="192"/>
      <c r="BF342" s="192"/>
      <c r="BG342" s="192"/>
      <c r="BH342" s="192"/>
      <c r="BI342" s="192"/>
      <c r="BJ342" s="192"/>
      <c r="BK342" s="192"/>
      <c r="BL342" s="192"/>
      <c r="BM342" s="192"/>
      <c r="BN342" s="192"/>
      <c r="BO342" s="192"/>
      <c r="BP342" s="192"/>
      <c r="BQ342" s="192"/>
      <c r="BR342" s="192"/>
      <c r="BS342" s="192"/>
      <c r="BT342" s="192"/>
      <c r="BU342" s="192"/>
      <c r="BV342" s="192"/>
      <c r="BW342" s="192"/>
      <c r="BX342" s="192"/>
      <c r="BY342" s="192"/>
      <c r="BZ342" s="192"/>
      <c r="CA342" s="192"/>
      <c r="CB342" s="192"/>
      <c r="CC342" s="192"/>
      <c r="CD342" s="192"/>
      <c r="CE342" s="192"/>
      <c r="CF342" s="192"/>
      <c r="CG342" s="192"/>
      <c r="CH342" s="192"/>
      <c r="CI342" s="192"/>
      <c r="CJ342" s="192"/>
      <c r="CK342" s="192"/>
      <c r="CL342" s="192"/>
      <c r="CM342" s="192"/>
      <c r="CN342" s="192"/>
      <c r="CO342" s="192"/>
      <c r="CP342" s="192"/>
      <c r="CQ342" s="192"/>
    </row>
    <row r="343">
      <c r="A343" s="192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92"/>
      <c r="AF343" s="192"/>
      <c r="AG343" s="192"/>
      <c r="AH343" s="192"/>
      <c r="AI343" s="192"/>
      <c r="AJ343" s="192"/>
      <c r="AK343" s="192"/>
      <c r="AL343" s="192"/>
      <c r="AM343" s="192"/>
      <c r="AN343" s="192"/>
      <c r="AO343" s="192"/>
      <c r="AP343" s="192"/>
      <c r="AQ343" s="192"/>
      <c r="AR343" s="192"/>
      <c r="AS343" s="192"/>
      <c r="AT343" s="192"/>
      <c r="AU343" s="192"/>
      <c r="AV343" s="192"/>
      <c r="AW343" s="192"/>
      <c r="AX343" s="192"/>
      <c r="AY343" s="192"/>
      <c r="AZ343" s="192"/>
      <c r="BA343" s="192"/>
      <c r="BB343" s="192"/>
      <c r="BC343" s="192"/>
      <c r="BD343" s="192"/>
      <c r="BE343" s="192"/>
      <c r="BF343" s="192"/>
      <c r="BG343" s="192"/>
      <c r="BH343" s="192"/>
      <c r="BI343" s="192"/>
      <c r="BJ343" s="192"/>
      <c r="BK343" s="192"/>
      <c r="BL343" s="192"/>
      <c r="BM343" s="192"/>
      <c r="BN343" s="192"/>
      <c r="BO343" s="192"/>
      <c r="BP343" s="192"/>
      <c r="BQ343" s="192"/>
      <c r="BR343" s="192"/>
      <c r="BS343" s="192"/>
      <c r="BT343" s="192"/>
      <c r="BU343" s="192"/>
      <c r="BV343" s="192"/>
      <c r="BW343" s="192"/>
      <c r="BX343" s="192"/>
      <c r="BY343" s="192"/>
      <c r="BZ343" s="192"/>
      <c r="CA343" s="192"/>
      <c r="CB343" s="192"/>
      <c r="CC343" s="192"/>
      <c r="CD343" s="192"/>
      <c r="CE343" s="192"/>
      <c r="CF343" s="192"/>
      <c r="CG343" s="192"/>
      <c r="CH343" s="192"/>
      <c r="CI343" s="192"/>
      <c r="CJ343" s="192"/>
      <c r="CK343" s="192"/>
      <c r="CL343" s="192"/>
      <c r="CM343" s="192"/>
      <c r="CN343" s="192"/>
      <c r="CO343" s="192"/>
      <c r="CP343" s="192"/>
      <c r="CQ343" s="192"/>
    </row>
    <row r="344">
      <c r="A344" s="192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92"/>
      <c r="AF344" s="192"/>
      <c r="AG344" s="192"/>
      <c r="AH344" s="192"/>
      <c r="AI344" s="192"/>
      <c r="AJ344" s="192"/>
      <c r="AK344" s="192"/>
      <c r="AL344" s="192"/>
      <c r="AM344" s="192"/>
      <c r="AN344" s="192"/>
      <c r="AO344" s="192"/>
      <c r="AP344" s="192"/>
      <c r="AQ344" s="192"/>
      <c r="AR344" s="192"/>
      <c r="AS344" s="192"/>
      <c r="AT344" s="192"/>
      <c r="AU344" s="192"/>
      <c r="AV344" s="192"/>
      <c r="AW344" s="192"/>
      <c r="AX344" s="192"/>
      <c r="AY344" s="192"/>
      <c r="AZ344" s="192"/>
      <c r="BA344" s="192"/>
      <c r="BB344" s="192"/>
      <c r="BC344" s="192"/>
      <c r="BD344" s="192"/>
      <c r="BE344" s="192"/>
      <c r="BF344" s="192"/>
      <c r="BG344" s="192"/>
      <c r="BH344" s="192"/>
      <c r="BI344" s="192"/>
      <c r="BJ344" s="192"/>
      <c r="BK344" s="192"/>
      <c r="BL344" s="192"/>
      <c r="BM344" s="192"/>
      <c r="BN344" s="192"/>
      <c r="BO344" s="192"/>
      <c r="BP344" s="192"/>
      <c r="BQ344" s="192"/>
      <c r="BR344" s="192"/>
      <c r="BS344" s="192"/>
      <c r="BT344" s="192"/>
      <c r="BU344" s="192"/>
      <c r="BV344" s="192"/>
      <c r="BW344" s="192"/>
      <c r="BX344" s="192"/>
      <c r="BY344" s="192"/>
      <c r="BZ344" s="192"/>
      <c r="CA344" s="192"/>
      <c r="CB344" s="192"/>
      <c r="CC344" s="192"/>
      <c r="CD344" s="192"/>
      <c r="CE344" s="192"/>
      <c r="CF344" s="192"/>
      <c r="CG344" s="192"/>
      <c r="CH344" s="192"/>
      <c r="CI344" s="192"/>
      <c r="CJ344" s="192"/>
      <c r="CK344" s="192"/>
      <c r="CL344" s="192"/>
      <c r="CM344" s="192"/>
      <c r="CN344" s="192"/>
      <c r="CO344" s="192"/>
      <c r="CP344" s="192"/>
      <c r="CQ344" s="192"/>
    </row>
    <row r="345">
      <c r="A345" s="192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192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2"/>
      <c r="BD345" s="192"/>
      <c r="BE345" s="192"/>
      <c r="BF345" s="192"/>
      <c r="BG345" s="192"/>
      <c r="BH345" s="192"/>
      <c r="BI345" s="192"/>
      <c r="BJ345" s="192"/>
      <c r="BK345" s="192"/>
      <c r="BL345" s="192"/>
      <c r="BM345" s="192"/>
      <c r="BN345" s="192"/>
      <c r="BO345" s="192"/>
      <c r="BP345" s="192"/>
      <c r="BQ345" s="192"/>
      <c r="BR345" s="192"/>
      <c r="BS345" s="192"/>
      <c r="BT345" s="192"/>
      <c r="BU345" s="192"/>
      <c r="BV345" s="192"/>
      <c r="BW345" s="192"/>
      <c r="BX345" s="192"/>
      <c r="BY345" s="192"/>
      <c r="BZ345" s="192"/>
      <c r="CA345" s="192"/>
      <c r="CB345" s="192"/>
      <c r="CC345" s="192"/>
      <c r="CD345" s="192"/>
      <c r="CE345" s="192"/>
      <c r="CF345" s="192"/>
      <c r="CG345" s="192"/>
      <c r="CH345" s="192"/>
      <c r="CI345" s="192"/>
      <c r="CJ345" s="192"/>
      <c r="CK345" s="192"/>
      <c r="CL345" s="192"/>
      <c r="CM345" s="192"/>
      <c r="CN345" s="192"/>
      <c r="CO345" s="192"/>
      <c r="CP345" s="192"/>
      <c r="CQ345" s="192"/>
    </row>
    <row r="346">
      <c r="A346" s="192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92"/>
      <c r="AF346" s="192"/>
      <c r="AG346" s="192"/>
      <c r="AH346" s="192"/>
      <c r="AI346" s="192"/>
      <c r="AJ346" s="192"/>
      <c r="AK346" s="192"/>
      <c r="AL346" s="192"/>
      <c r="AM346" s="192"/>
      <c r="AN346" s="192"/>
      <c r="AO346" s="192"/>
      <c r="AP346" s="192"/>
      <c r="AQ346" s="192"/>
      <c r="AR346" s="192"/>
      <c r="AS346" s="192"/>
      <c r="AT346" s="192"/>
      <c r="AU346" s="192"/>
      <c r="AV346" s="192"/>
      <c r="AW346" s="192"/>
      <c r="AX346" s="192"/>
      <c r="AY346" s="192"/>
      <c r="AZ346" s="192"/>
      <c r="BA346" s="192"/>
      <c r="BB346" s="192"/>
      <c r="BC346" s="192"/>
      <c r="BD346" s="192"/>
      <c r="BE346" s="192"/>
      <c r="BF346" s="192"/>
      <c r="BG346" s="192"/>
      <c r="BH346" s="192"/>
      <c r="BI346" s="192"/>
      <c r="BJ346" s="192"/>
      <c r="BK346" s="192"/>
      <c r="BL346" s="192"/>
      <c r="BM346" s="192"/>
      <c r="BN346" s="192"/>
      <c r="BO346" s="192"/>
      <c r="BP346" s="192"/>
      <c r="BQ346" s="192"/>
      <c r="BR346" s="192"/>
      <c r="BS346" s="192"/>
      <c r="BT346" s="192"/>
      <c r="BU346" s="192"/>
      <c r="BV346" s="192"/>
      <c r="BW346" s="192"/>
      <c r="BX346" s="192"/>
      <c r="BY346" s="192"/>
      <c r="BZ346" s="192"/>
      <c r="CA346" s="192"/>
      <c r="CB346" s="192"/>
      <c r="CC346" s="192"/>
      <c r="CD346" s="192"/>
      <c r="CE346" s="192"/>
      <c r="CF346" s="192"/>
      <c r="CG346" s="192"/>
      <c r="CH346" s="192"/>
      <c r="CI346" s="192"/>
      <c r="CJ346" s="192"/>
      <c r="CK346" s="192"/>
      <c r="CL346" s="192"/>
      <c r="CM346" s="192"/>
      <c r="CN346" s="192"/>
      <c r="CO346" s="192"/>
      <c r="CP346" s="192"/>
      <c r="CQ346" s="192"/>
    </row>
    <row r="347">
      <c r="A347" s="192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92"/>
      <c r="AF347" s="192"/>
      <c r="AG347" s="192"/>
      <c r="AH347" s="192"/>
      <c r="AI347" s="192"/>
      <c r="AJ347" s="192"/>
      <c r="AK347" s="192"/>
      <c r="AL347" s="192"/>
      <c r="AM347" s="192"/>
      <c r="AN347" s="192"/>
      <c r="AO347" s="192"/>
      <c r="AP347" s="192"/>
      <c r="AQ347" s="192"/>
      <c r="AR347" s="192"/>
      <c r="AS347" s="192"/>
      <c r="AT347" s="192"/>
      <c r="AU347" s="192"/>
      <c r="AV347" s="192"/>
      <c r="AW347" s="192"/>
      <c r="AX347" s="192"/>
      <c r="AY347" s="192"/>
      <c r="AZ347" s="192"/>
      <c r="BA347" s="192"/>
      <c r="BB347" s="192"/>
      <c r="BC347" s="192"/>
      <c r="BD347" s="192"/>
      <c r="BE347" s="192"/>
      <c r="BF347" s="192"/>
      <c r="BG347" s="192"/>
      <c r="BH347" s="192"/>
      <c r="BI347" s="192"/>
      <c r="BJ347" s="192"/>
      <c r="BK347" s="192"/>
      <c r="BL347" s="192"/>
      <c r="BM347" s="192"/>
      <c r="BN347" s="192"/>
      <c r="BO347" s="192"/>
      <c r="BP347" s="192"/>
      <c r="BQ347" s="192"/>
      <c r="BR347" s="192"/>
      <c r="BS347" s="192"/>
      <c r="BT347" s="192"/>
      <c r="BU347" s="192"/>
      <c r="BV347" s="192"/>
      <c r="BW347" s="192"/>
      <c r="BX347" s="192"/>
      <c r="BY347" s="192"/>
      <c r="BZ347" s="192"/>
      <c r="CA347" s="192"/>
      <c r="CB347" s="192"/>
      <c r="CC347" s="192"/>
      <c r="CD347" s="192"/>
      <c r="CE347" s="192"/>
      <c r="CF347" s="192"/>
      <c r="CG347" s="192"/>
      <c r="CH347" s="192"/>
      <c r="CI347" s="192"/>
      <c r="CJ347" s="192"/>
      <c r="CK347" s="192"/>
      <c r="CL347" s="192"/>
      <c r="CM347" s="192"/>
      <c r="CN347" s="192"/>
      <c r="CO347" s="192"/>
      <c r="CP347" s="192"/>
      <c r="CQ347" s="192"/>
    </row>
    <row r="348">
      <c r="A348" s="192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  <c r="AJ348" s="192"/>
      <c r="AK348" s="192"/>
      <c r="AL348" s="192"/>
      <c r="AM348" s="192"/>
      <c r="AN348" s="192"/>
      <c r="AO348" s="192"/>
      <c r="AP348" s="192"/>
      <c r="AQ348" s="192"/>
      <c r="AR348" s="192"/>
      <c r="AS348" s="192"/>
      <c r="AT348" s="192"/>
      <c r="AU348" s="192"/>
      <c r="AV348" s="192"/>
      <c r="AW348" s="192"/>
      <c r="AX348" s="192"/>
      <c r="AY348" s="192"/>
      <c r="AZ348" s="192"/>
      <c r="BA348" s="192"/>
      <c r="BB348" s="192"/>
      <c r="BC348" s="192"/>
      <c r="BD348" s="192"/>
      <c r="BE348" s="192"/>
      <c r="BF348" s="192"/>
      <c r="BG348" s="192"/>
      <c r="BH348" s="192"/>
      <c r="BI348" s="192"/>
      <c r="BJ348" s="192"/>
      <c r="BK348" s="192"/>
      <c r="BL348" s="192"/>
      <c r="BM348" s="192"/>
      <c r="BN348" s="192"/>
      <c r="BO348" s="192"/>
      <c r="BP348" s="192"/>
      <c r="BQ348" s="192"/>
      <c r="BR348" s="192"/>
      <c r="BS348" s="192"/>
      <c r="BT348" s="192"/>
      <c r="BU348" s="192"/>
      <c r="BV348" s="192"/>
      <c r="BW348" s="192"/>
      <c r="BX348" s="192"/>
      <c r="BY348" s="192"/>
      <c r="BZ348" s="192"/>
      <c r="CA348" s="192"/>
      <c r="CB348" s="192"/>
      <c r="CC348" s="192"/>
      <c r="CD348" s="192"/>
      <c r="CE348" s="192"/>
      <c r="CF348" s="192"/>
      <c r="CG348" s="192"/>
      <c r="CH348" s="192"/>
      <c r="CI348" s="192"/>
      <c r="CJ348" s="192"/>
      <c r="CK348" s="192"/>
      <c r="CL348" s="192"/>
      <c r="CM348" s="192"/>
      <c r="CN348" s="192"/>
      <c r="CO348" s="192"/>
      <c r="CP348" s="192"/>
      <c r="CQ348" s="192"/>
    </row>
    <row r="349">
      <c r="A349" s="192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2"/>
      <c r="BD349" s="192"/>
      <c r="BE349" s="192"/>
      <c r="BF349" s="192"/>
      <c r="BG349" s="192"/>
      <c r="BH349" s="192"/>
      <c r="BI349" s="192"/>
      <c r="BJ349" s="192"/>
      <c r="BK349" s="192"/>
      <c r="BL349" s="192"/>
      <c r="BM349" s="192"/>
      <c r="BN349" s="192"/>
      <c r="BO349" s="192"/>
      <c r="BP349" s="192"/>
      <c r="BQ349" s="192"/>
      <c r="BR349" s="192"/>
      <c r="BS349" s="192"/>
      <c r="BT349" s="192"/>
      <c r="BU349" s="192"/>
      <c r="BV349" s="192"/>
      <c r="BW349" s="192"/>
      <c r="BX349" s="192"/>
      <c r="BY349" s="192"/>
      <c r="BZ349" s="192"/>
      <c r="CA349" s="192"/>
      <c r="CB349" s="192"/>
      <c r="CC349" s="192"/>
      <c r="CD349" s="192"/>
      <c r="CE349" s="192"/>
      <c r="CF349" s="192"/>
      <c r="CG349" s="192"/>
      <c r="CH349" s="192"/>
      <c r="CI349" s="192"/>
      <c r="CJ349" s="192"/>
      <c r="CK349" s="192"/>
      <c r="CL349" s="192"/>
      <c r="CM349" s="192"/>
      <c r="CN349" s="192"/>
      <c r="CO349" s="192"/>
      <c r="CP349" s="192"/>
      <c r="CQ349" s="192"/>
    </row>
    <row r="350">
      <c r="A350" s="192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  <c r="AJ350" s="192"/>
      <c r="AK350" s="192"/>
      <c r="AL350" s="192"/>
      <c r="AM350" s="192"/>
      <c r="AN350" s="192"/>
      <c r="AO350" s="192"/>
      <c r="AP350" s="192"/>
      <c r="AQ350" s="192"/>
      <c r="AR350" s="192"/>
      <c r="AS350" s="192"/>
      <c r="AT350" s="192"/>
      <c r="AU350" s="192"/>
      <c r="AV350" s="192"/>
      <c r="AW350" s="192"/>
      <c r="AX350" s="192"/>
      <c r="AY350" s="192"/>
      <c r="AZ350" s="192"/>
      <c r="BA350" s="192"/>
      <c r="BB350" s="192"/>
      <c r="BC350" s="192"/>
      <c r="BD350" s="192"/>
      <c r="BE350" s="192"/>
      <c r="BF350" s="192"/>
      <c r="BG350" s="192"/>
      <c r="BH350" s="192"/>
      <c r="BI350" s="192"/>
      <c r="BJ350" s="192"/>
      <c r="BK350" s="192"/>
      <c r="BL350" s="192"/>
      <c r="BM350" s="192"/>
      <c r="BN350" s="192"/>
      <c r="BO350" s="192"/>
      <c r="BP350" s="192"/>
      <c r="BQ350" s="192"/>
      <c r="BR350" s="192"/>
      <c r="BS350" s="192"/>
      <c r="BT350" s="192"/>
      <c r="BU350" s="192"/>
      <c r="BV350" s="192"/>
      <c r="BW350" s="192"/>
      <c r="BX350" s="192"/>
      <c r="BY350" s="192"/>
      <c r="BZ350" s="192"/>
      <c r="CA350" s="192"/>
      <c r="CB350" s="192"/>
      <c r="CC350" s="192"/>
      <c r="CD350" s="192"/>
      <c r="CE350" s="192"/>
      <c r="CF350" s="192"/>
      <c r="CG350" s="192"/>
      <c r="CH350" s="192"/>
      <c r="CI350" s="192"/>
      <c r="CJ350" s="192"/>
      <c r="CK350" s="192"/>
      <c r="CL350" s="192"/>
      <c r="CM350" s="192"/>
      <c r="CN350" s="192"/>
      <c r="CO350" s="192"/>
      <c r="CP350" s="192"/>
      <c r="CQ350" s="192"/>
    </row>
    <row r="351">
      <c r="A351" s="192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/>
      <c r="AR351" s="192"/>
      <c r="AS351" s="192"/>
      <c r="AT351" s="192"/>
      <c r="AU351" s="192"/>
      <c r="AV351" s="192"/>
      <c r="AW351" s="192"/>
      <c r="AX351" s="192"/>
      <c r="AY351" s="192"/>
      <c r="AZ351" s="192"/>
      <c r="BA351" s="192"/>
      <c r="BB351" s="192"/>
      <c r="BC351" s="192"/>
      <c r="BD351" s="192"/>
      <c r="BE351" s="192"/>
      <c r="BF351" s="192"/>
      <c r="BG351" s="192"/>
      <c r="BH351" s="192"/>
      <c r="BI351" s="192"/>
      <c r="BJ351" s="192"/>
      <c r="BK351" s="192"/>
      <c r="BL351" s="192"/>
      <c r="BM351" s="192"/>
      <c r="BN351" s="192"/>
      <c r="BO351" s="192"/>
      <c r="BP351" s="192"/>
      <c r="BQ351" s="192"/>
      <c r="BR351" s="192"/>
      <c r="BS351" s="192"/>
      <c r="BT351" s="192"/>
      <c r="BU351" s="192"/>
      <c r="BV351" s="192"/>
      <c r="BW351" s="192"/>
      <c r="BX351" s="192"/>
      <c r="BY351" s="192"/>
      <c r="BZ351" s="192"/>
      <c r="CA351" s="192"/>
      <c r="CB351" s="192"/>
      <c r="CC351" s="192"/>
      <c r="CD351" s="192"/>
      <c r="CE351" s="192"/>
      <c r="CF351" s="192"/>
      <c r="CG351" s="192"/>
      <c r="CH351" s="192"/>
      <c r="CI351" s="192"/>
      <c r="CJ351" s="192"/>
      <c r="CK351" s="192"/>
      <c r="CL351" s="192"/>
      <c r="CM351" s="192"/>
      <c r="CN351" s="192"/>
      <c r="CO351" s="192"/>
      <c r="CP351" s="192"/>
      <c r="CQ351" s="192"/>
    </row>
    <row r="352">
      <c r="A352" s="192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192"/>
      <c r="AT352" s="192"/>
      <c r="AU352" s="192"/>
      <c r="AV352" s="192"/>
      <c r="AW352" s="192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92"/>
      <c r="BX352" s="192"/>
      <c r="BY352" s="192"/>
      <c r="BZ352" s="192"/>
      <c r="CA352" s="192"/>
      <c r="CB352" s="192"/>
      <c r="CC352" s="192"/>
      <c r="CD352" s="192"/>
      <c r="CE352" s="192"/>
      <c r="CF352" s="192"/>
      <c r="CG352" s="192"/>
      <c r="CH352" s="192"/>
      <c r="CI352" s="192"/>
      <c r="CJ352" s="192"/>
      <c r="CK352" s="192"/>
      <c r="CL352" s="192"/>
      <c r="CM352" s="192"/>
      <c r="CN352" s="192"/>
      <c r="CO352" s="192"/>
      <c r="CP352" s="192"/>
      <c r="CQ352" s="192"/>
    </row>
    <row r="353">
      <c r="A353" s="192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/>
      <c r="BP353" s="192"/>
      <c r="BQ353" s="192"/>
      <c r="BR353" s="192"/>
      <c r="BS353" s="192"/>
      <c r="BT353" s="192"/>
      <c r="BU353" s="192"/>
      <c r="BV353" s="192"/>
      <c r="BW353" s="192"/>
      <c r="BX353" s="192"/>
      <c r="BY353" s="192"/>
      <c r="BZ353" s="192"/>
      <c r="CA353" s="192"/>
      <c r="CB353" s="192"/>
      <c r="CC353" s="192"/>
      <c r="CD353" s="192"/>
      <c r="CE353" s="192"/>
      <c r="CF353" s="192"/>
      <c r="CG353" s="192"/>
      <c r="CH353" s="192"/>
      <c r="CI353" s="192"/>
      <c r="CJ353" s="192"/>
      <c r="CK353" s="192"/>
      <c r="CL353" s="192"/>
      <c r="CM353" s="192"/>
      <c r="CN353" s="192"/>
      <c r="CO353" s="192"/>
      <c r="CP353" s="192"/>
      <c r="CQ353" s="192"/>
    </row>
    <row r="354">
      <c r="A354" s="192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192"/>
      <c r="AT354" s="192"/>
      <c r="AU354" s="192"/>
      <c r="AV354" s="192"/>
      <c r="AW354" s="192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/>
      <c r="BP354" s="192"/>
      <c r="BQ354" s="192"/>
      <c r="BR354" s="192"/>
      <c r="BS354" s="192"/>
      <c r="BT354" s="192"/>
      <c r="BU354" s="192"/>
      <c r="BV354" s="192"/>
      <c r="BW354" s="192"/>
      <c r="BX354" s="192"/>
      <c r="BY354" s="192"/>
      <c r="BZ354" s="192"/>
      <c r="CA354" s="192"/>
      <c r="CB354" s="192"/>
      <c r="CC354" s="192"/>
      <c r="CD354" s="192"/>
      <c r="CE354" s="192"/>
      <c r="CF354" s="192"/>
      <c r="CG354" s="192"/>
      <c r="CH354" s="192"/>
      <c r="CI354" s="192"/>
      <c r="CJ354" s="192"/>
      <c r="CK354" s="192"/>
      <c r="CL354" s="192"/>
      <c r="CM354" s="192"/>
      <c r="CN354" s="192"/>
      <c r="CO354" s="192"/>
      <c r="CP354" s="192"/>
      <c r="CQ354" s="192"/>
    </row>
    <row r="355">
      <c r="A355" s="192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192"/>
      <c r="AT355" s="192"/>
      <c r="AU355" s="192"/>
      <c r="AV355" s="192"/>
      <c r="AW355" s="192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92"/>
      <c r="BX355" s="192"/>
      <c r="BY355" s="192"/>
      <c r="BZ355" s="192"/>
      <c r="CA355" s="192"/>
      <c r="CB355" s="192"/>
      <c r="CC355" s="192"/>
      <c r="CD355" s="192"/>
      <c r="CE355" s="192"/>
      <c r="CF355" s="192"/>
      <c r="CG355" s="192"/>
      <c r="CH355" s="192"/>
      <c r="CI355" s="192"/>
      <c r="CJ355" s="192"/>
      <c r="CK355" s="192"/>
      <c r="CL355" s="192"/>
      <c r="CM355" s="192"/>
      <c r="CN355" s="192"/>
      <c r="CO355" s="192"/>
      <c r="CP355" s="192"/>
      <c r="CQ355" s="192"/>
    </row>
    <row r="356">
      <c r="A356" s="192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192"/>
      <c r="AT356" s="192"/>
      <c r="AU356" s="192"/>
      <c r="AV356" s="192"/>
      <c r="AW356" s="192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/>
      <c r="BP356" s="192"/>
      <c r="BQ356" s="192"/>
      <c r="BR356" s="192"/>
      <c r="BS356" s="192"/>
      <c r="BT356" s="192"/>
      <c r="BU356" s="192"/>
      <c r="BV356" s="192"/>
      <c r="BW356" s="192"/>
      <c r="BX356" s="192"/>
      <c r="BY356" s="192"/>
      <c r="BZ356" s="192"/>
      <c r="CA356" s="192"/>
      <c r="CB356" s="192"/>
      <c r="CC356" s="192"/>
      <c r="CD356" s="192"/>
      <c r="CE356" s="192"/>
      <c r="CF356" s="192"/>
      <c r="CG356" s="192"/>
      <c r="CH356" s="192"/>
      <c r="CI356" s="192"/>
      <c r="CJ356" s="192"/>
      <c r="CK356" s="192"/>
      <c r="CL356" s="192"/>
      <c r="CM356" s="192"/>
      <c r="CN356" s="192"/>
      <c r="CO356" s="192"/>
      <c r="CP356" s="192"/>
      <c r="CQ356" s="192"/>
    </row>
    <row r="357">
      <c r="A357" s="192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  <c r="BW357" s="192"/>
      <c r="BX357" s="192"/>
      <c r="BY357" s="192"/>
      <c r="BZ357" s="192"/>
      <c r="CA357" s="192"/>
      <c r="CB357" s="192"/>
      <c r="CC357" s="192"/>
      <c r="CD357" s="192"/>
      <c r="CE357" s="192"/>
      <c r="CF357" s="192"/>
      <c r="CG357" s="192"/>
      <c r="CH357" s="192"/>
      <c r="CI357" s="192"/>
      <c r="CJ357" s="192"/>
      <c r="CK357" s="192"/>
      <c r="CL357" s="192"/>
      <c r="CM357" s="192"/>
      <c r="CN357" s="192"/>
      <c r="CO357" s="192"/>
      <c r="CP357" s="192"/>
      <c r="CQ357" s="192"/>
    </row>
    <row r="358">
      <c r="A358" s="192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  <c r="AJ358" s="192"/>
      <c r="AK358" s="192"/>
      <c r="AL358" s="192"/>
      <c r="AM358" s="192"/>
      <c r="AN358" s="192"/>
      <c r="AO358" s="192"/>
      <c r="AP358" s="192"/>
      <c r="AQ358" s="192"/>
      <c r="AR358" s="192"/>
      <c r="AS358" s="192"/>
      <c r="AT358" s="192"/>
      <c r="AU358" s="192"/>
      <c r="AV358" s="192"/>
      <c r="AW358" s="192"/>
      <c r="AX358" s="192"/>
      <c r="AY358" s="192"/>
      <c r="AZ358" s="192"/>
      <c r="BA358" s="192"/>
      <c r="BB358" s="192"/>
      <c r="BC358" s="192"/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192"/>
      <c r="BP358" s="192"/>
      <c r="BQ358" s="192"/>
      <c r="BR358" s="192"/>
      <c r="BS358" s="192"/>
      <c r="BT358" s="192"/>
      <c r="BU358" s="192"/>
      <c r="BV358" s="192"/>
      <c r="BW358" s="192"/>
      <c r="BX358" s="192"/>
      <c r="BY358" s="192"/>
      <c r="BZ358" s="192"/>
      <c r="CA358" s="192"/>
      <c r="CB358" s="192"/>
      <c r="CC358" s="192"/>
      <c r="CD358" s="192"/>
      <c r="CE358" s="192"/>
      <c r="CF358" s="192"/>
      <c r="CG358" s="192"/>
      <c r="CH358" s="192"/>
      <c r="CI358" s="192"/>
      <c r="CJ358" s="192"/>
      <c r="CK358" s="192"/>
      <c r="CL358" s="192"/>
      <c r="CM358" s="192"/>
      <c r="CN358" s="192"/>
      <c r="CO358" s="192"/>
      <c r="CP358" s="192"/>
      <c r="CQ358" s="192"/>
    </row>
    <row r="359">
      <c r="A359" s="192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  <c r="AO359" s="192"/>
      <c r="AP359" s="192"/>
      <c r="AQ359" s="192"/>
      <c r="AR359" s="192"/>
      <c r="AS359" s="192"/>
      <c r="AT359" s="192"/>
      <c r="AU359" s="192"/>
      <c r="AV359" s="192"/>
      <c r="AW359" s="192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192"/>
      <c r="BP359" s="192"/>
      <c r="BQ359" s="192"/>
      <c r="BR359" s="192"/>
      <c r="BS359" s="192"/>
      <c r="BT359" s="192"/>
      <c r="BU359" s="192"/>
      <c r="BV359" s="192"/>
      <c r="BW359" s="192"/>
      <c r="BX359" s="192"/>
      <c r="BY359" s="192"/>
      <c r="BZ359" s="192"/>
      <c r="CA359" s="192"/>
      <c r="CB359" s="192"/>
      <c r="CC359" s="192"/>
      <c r="CD359" s="192"/>
      <c r="CE359" s="192"/>
      <c r="CF359" s="192"/>
      <c r="CG359" s="192"/>
      <c r="CH359" s="192"/>
      <c r="CI359" s="192"/>
      <c r="CJ359" s="192"/>
      <c r="CK359" s="192"/>
      <c r="CL359" s="192"/>
      <c r="CM359" s="192"/>
      <c r="CN359" s="192"/>
      <c r="CO359" s="192"/>
      <c r="CP359" s="192"/>
      <c r="CQ359" s="192"/>
    </row>
    <row r="360">
      <c r="A360" s="192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  <c r="AO360" s="192"/>
      <c r="AP360" s="192"/>
      <c r="AQ360" s="192"/>
      <c r="AR360" s="192"/>
      <c r="AS360" s="192"/>
      <c r="AT360" s="192"/>
      <c r="AU360" s="192"/>
      <c r="AV360" s="192"/>
      <c r="AW360" s="192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192"/>
      <c r="BP360" s="192"/>
      <c r="BQ360" s="192"/>
      <c r="BR360" s="192"/>
      <c r="BS360" s="192"/>
      <c r="BT360" s="192"/>
      <c r="BU360" s="192"/>
      <c r="BV360" s="192"/>
      <c r="BW360" s="192"/>
      <c r="BX360" s="192"/>
      <c r="BY360" s="192"/>
      <c r="BZ360" s="192"/>
      <c r="CA360" s="192"/>
      <c r="CB360" s="192"/>
      <c r="CC360" s="192"/>
      <c r="CD360" s="192"/>
      <c r="CE360" s="192"/>
      <c r="CF360" s="192"/>
      <c r="CG360" s="192"/>
      <c r="CH360" s="192"/>
      <c r="CI360" s="192"/>
      <c r="CJ360" s="192"/>
      <c r="CK360" s="192"/>
      <c r="CL360" s="192"/>
      <c r="CM360" s="192"/>
      <c r="CN360" s="192"/>
      <c r="CO360" s="192"/>
      <c r="CP360" s="192"/>
      <c r="CQ360" s="192"/>
    </row>
    <row r="361">
      <c r="A361" s="192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2"/>
      <c r="BW361" s="192"/>
      <c r="BX361" s="192"/>
      <c r="BY361" s="192"/>
      <c r="BZ361" s="192"/>
      <c r="CA361" s="192"/>
      <c r="CB361" s="192"/>
      <c r="CC361" s="192"/>
      <c r="CD361" s="192"/>
      <c r="CE361" s="192"/>
      <c r="CF361" s="192"/>
      <c r="CG361" s="192"/>
      <c r="CH361" s="192"/>
      <c r="CI361" s="192"/>
      <c r="CJ361" s="192"/>
      <c r="CK361" s="192"/>
      <c r="CL361" s="192"/>
      <c r="CM361" s="192"/>
      <c r="CN361" s="192"/>
      <c r="CO361" s="192"/>
      <c r="CP361" s="192"/>
      <c r="CQ361" s="192"/>
    </row>
    <row r="362">
      <c r="A362" s="192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  <c r="AO362" s="192"/>
      <c r="AP362" s="192"/>
      <c r="AQ362" s="192"/>
      <c r="AR362" s="192"/>
      <c r="AS362" s="192"/>
      <c r="AT362" s="192"/>
      <c r="AU362" s="192"/>
      <c r="AV362" s="192"/>
      <c r="AW362" s="192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  <c r="BR362" s="192"/>
      <c r="BS362" s="192"/>
      <c r="BT362" s="192"/>
      <c r="BU362" s="192"/>
      <c r="BV362" s="192"/>
      <c r="BW362" s="192"/>
      <c r="BX362" s="192"/>
      <c r="BY362" s="192"/>
      <c r="BZ362" s="192"/>
      <c r="CA362" s="192"/>
      <c r="CB362" s="192"/>
      <c r="CC362" s="192"/>
      <c r="CD362" s="192"/>
      <c r="CE362" s="192"/>
      <c r="CF362" s="192"/>
      <c r="CG362" s="192"/>
      <c r="CH362" s="192"/>
      <c r="CI362" s="192"/>
      <c r="CJ362" s="192"/>
      <c r="CK362" s="192"/>
      <c r="CL362" s="192"/>
      <c r="CM362" s="192"/>
      <c r="CN362" s="192"/>
      <c r="CO362" s="192"/>
      <c r="CP362" s="192"/>
      <c r="CQ362" s="192"/>
    </row>
    <row r="363">
      <c r="A363" s="192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  <c r="AO363" s="192"/>
      <c r="AP363" s="192"/>
      <c r="AQ363" s="192"/>
      <c r="AR363" s="192"/>
      <c r="AS363" s="192"/>
      <c r="AT363" s="192"/>
      <c r="AU363" s="192"/>
      <c r="AV363" s="192"/>
      <c r="AW363" s="192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  <c r="BR363" s="192"/>
      <c r="BS363" s="192"/>
      <c r="BT363" s="192"/>
      <c r="BU363" s="192"/>
      <c r="BV363" s="192"/>
      <c r="BW363" s="192"/>
      <c r="BX363" s="192"/>
      <c r="BY363" s="192"/>
      <c r="BZ363" s="192"/>
      <c r="CA363" s="192"/>
      <c r="CB363" s="192"/>
      <c r="CC363" s="192"/>
      <c r="CD363" s="192"/>
      <c r="CE363" s="192"/>
      <c r="CF363" s="192"/>
      <c r="CG363" s="192"/>
      <c r="CH363" s="192"/>
      <c r="CI363" s="192"/>
      <c r="CJ363" s="192"/>
      <c r="CK363" s="192"/>
      <c r="CL363" s="192"/>
      <c r="CM363" s="192"/>
      <c r="CN363" s="192"/>
      <c r="CO363" s="192"/>
      <c r="CP363" s="192"/>
      <c r="CQ363" s="192"/>
    </row>
    <row r="364">
      <c r="A364" s="192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  <c r="AO364" s="192"/>
      <c r="AP364" s="192"/>
      <c r="AQ364" s="192"/>
      <c r="AR364" s="192"/>
      <c r="AS364" s="192"/>
      <c r="AT364" s="192"/>
      <c r="AU364" s="192"/>
      <c r="AV364" s="192"/>
      <c r="AW364" s="192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  <c r="BR364" s="192"/>
      <c r="BS364" s="192"/>
      <c r="BT364" s="192"/>
      <c r="BU364" s="192"/>
      <c r="BV364" s="192"/>
      <c r="BW364" s="192"/>
      <c r="BX364" s="192"/>
      <c r="BY364" s="192"/>
      <c r="BZ364" s="192"/>
      <c r="CA364" s="192"/>
      <c r="CB364" s="192"/>
      <c r="CC364" s="192"/>
      <c r="CD364" s="192"/>
      <c r="CE364" s="192"/>
      <c r="CF364" s="192"/>
      <c r="CG364" s="192"/>
      <c r="CH364" s="192"/>
      <c r="CI364" s="192"/>
      <c r="CJ364" s="192"/>
      <c r="CK364" s="192"/>
      <c r="CL364" s="192"/>
      <c r="CM364" s="192"/>
      <c r="CN364" s="192"/>
      <c r="CO364" s="192"/>
      <c r="CP364" s="192"/>
      <c r="CQ364" s="192"/>
    </row>
    <row r="365">
      <c r="A365" s="192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  <c r="AJ365" s="192"/>
      <c r="AK365" s="192"/>
      <c r="AL365" s="192"/>
      <c r="AM365" s="192"/>
      <c r="AN365" s="192"/>
      <c r="AO365" s="192"/>
      <c r="AP365" s="192"/>
      <c r="AQ365" s="192"/>
      <c r="AR365" s="192"/>
      <c r="AS365" s="192"/>
      <c r="AT365" s="192"/>
      <c r="AU365" s="192"/>
      <c r="AV365" s="192"/>
      <c r="AW365" s="192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  <c r="BR365" s="192"/>
      <c r="BS365" s="192"/>
      <c r="BT365" s="192"/>
      <c r="BU365" s="192"/>
      <c r="BV365" s="192"/>
      <c r="BW365" s="192"/>
      <c r="BX365" s="192"/>
      <c r="BY365" s="192"/>
      <c r="BZ365" s="192"/>
      <c r="CA365" s="192"/>
      <c r="CB365" s="192"/>
      <c r="CC365" s="192"/>
      <c r="CD365" s="192"/>
      <c r="CE365" s="192"/>
      <c r="CF365" s="192"/>
      <c r="CG365" s="192"/>
      <c r="CH365" s="192"/>
      <c r="CI365" s="192"/>
      <c r="CJ365" s="192"/>
      <c r="CK365" s="192"/>
      <c r="CL365" s="192"/>
      <c r="CM365" s="192"/>
      <c r="CN365" s="192"/>
      <c r="CO365" s="192"/>
      <c r="CP365" s="192"/>
      <c r="CQ365" s="192"/>
    </row>
    <row r="366">
      <c r="A366" s="192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  <c r="AO366" s="192"/>
      <c r="AP366" s="192"/>
      <c r="AQ366" s="192"/>
      <c r="AR366" s="192"/>
      <c r="AS366" s="192"/>
      <c r="AT366" s="192"/>
      <c r="AU366" s="192"/>
      <c r="AV366" s="192"/>
      <c r="AW366" s="192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  <c r="BW366" s="192"/>
      <c r="BX366" s="192"/>
      <c r="BY366" s="192"/>
      <c r="BZ366" s="192"/>
      <c r="CA366" s="192"/>
      <c r="CB366" s="192"/>
      <c r="CC366" s="192"/>
      <c r="CD366" s="192"/>
      <c r="CE366" s="192"/>
      <c r="CF366" s="192"/>
      <c r="CG366" s="192"/>
      <c r="CH366" s="192"/>
      <c r="CI366" s="192"/>
      <c r="CJ366" s="192"/>
      <c r="CK366" s="192"/>
      <c r="CL366" s="192"/>
      <c r="CM366" s="192"/>
      <c r="CN366" s="192"/>
      <c r="CO366" s="192"/>
      <c r="CP366" s="192"/>
      <c r="CQ366" s="192"/>
    </row>
    <row r="367">
      <c r="A367" s="192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  <c r="AO367" s="192"/>
      <c r="AP367" s="192"/>
      <c r="AQ367" s="192"/>
      <c r="AR367" s="192"/>
      <c r="AS367" s="192"/>
      <c r="AT367" s="192"/>
      <c r="AU367" s="192"/>
      <c r="AV367" s="192"/>
      <c r="AW367" s="192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  <c r="BW367" s="192"/>
      <c r="BX367" s="192"/>
      <c r="BY367" s="192"/>
      <c r="BZ367" s="192"/>
      <c r="CA367" s="192"/>
      <c r="CB367" s="192"/>
      <c r="CC367" s="192"/>
      <c r="CD367" s="192"/>
      <c r="CE367" s="192"/>
      <c r="CF367" s="192"/>
      <c r="CG367" s="192"/>
      <c r="CH367" s="192"/>
      <c r="CI367" s="192"/>
      <c r="CJ367" s="192"/>
      <c r="CK367" s="192"/>
      <c r="CL367" s="192"/>
      <c r="CM367" s="192"/>
      <c r="CN367" s="192"/>
      <c r="CO367" s="192"/>
      <c r="CP367" s="192"/>
      <c r="CQ367" s="192"/>
    </row>
    <row r="368">
      <c r="A368" s="192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  <c r="AO368" s="192"/>
      <c r="AP368" s="192"/>
      <c r="AQ368" s="192"/>
      <c r="AR368" s="192"/>
      <c r="AS368" s="192"/>
      <c r="AT368" s="192"/>
      <c r="AU368" s="192"/>
      <c r="AV368" s="192"/>
      <c r="AW368" s="192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  <c r="BW368" s="192"/>
      <c r="BX368" s="192"/>
      <c r="BY368" s="192"/>
      <c r="BZ368" s="192"/>
      <c r="CA368" s="192"/>
      <c r="CB368" s="192"/>
      <c r="CC368" s="192"/>
      <c r="CD368" s="192"/>
      <c r="CE368" s="192"/>
      <c r="CF368" s="192"/>
      <c r="CG368" s="192"/>
      <c r="CH368" s="192"/>
      <c r="CI368" s="192"/>
      <c r="CJ368" s="192"/>
      <c r="CK368" s="192"/>
      <c r="CL368" s="192"/>
      <c r="CM368" s="192"/>
      <c r="CN368" s="192"/>
      <c r="CO368" s="192"/>
      <c r="CP368" s="192"/>
      <c r="CQ368" s="192"/>
    </row>
    <row r="369">
      <c r="A369" s="192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  <c r="BR369" s="192"/>
      <c r="BS369" s="192"/>
      <c r="BT369" s="192"/>
      <c r="BU369" s="192"/>
      <c r="BV369" s="192"/>
      <c r="BW369" s="192"/>
      <c r="BX369" s="192"/>
      <c r="BY369" s="192"/>
      <c r="BZ369" s="192"/>
      <c r="CA369" s="192"/>
      <c r="CB369" s="192"/>
      <c r="CC369" s="192"/>
      <c r="CD369" s="192"/>
      <c r="CE369" s="192"/>
      <c r="CF369" s="192"/>
      <c r="CG369" s="192"/>
      <c r="CH369" s="192"/>
      <c r="CI369" s="192"/>
      <c r="CJ369" s="192"/>
      <c r="CK369" s="192"/>
      <c r="CL369" s="192"/>
      <c r="CM369" s="192"/>
      <c r="CN369" s="192"/>
      <c r="CO369" s="192"/>
      <c r="CP369" s="192"/>
      <c r="CQ369" s="192"/>
    </row>
    <row r="370">
      <c r="A370" s="192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  <c r="AJ370" s="192"/>
      <c r="AK370" s="192"/>
      <c r="AL370" s="192"/>
      <c r="AM370" s="192"/>
      <c r="AN370" s="192"/>
      <c r="AO370" s="192"/>
      <c r="AP370" s="192"/>
      <c r="AQ370" s="192"/>
      <c r="AR370" s="192"/>
      <c r="AS370" s="192"/>
      <c r="AT370" s="192"/>
      <c r="AU370" s="192"/>
      <c r="AV370" s="192"/>
      <c r="AW370" s="192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  <c r="BR370" s="192"/>
      <c r="BS370" s="192"/>
      <c r="BT370" s="192"/>
      <c r="BU370" s="192"/>
      <c r="BV370" s="192"/>
      <c r="BW370" s="192"/>
      <c r="BX370" s="192"/>
      <c r="BY370" s="192"/>
      <c r="BZ370" s="192"/>
      <c r="CA370" s="192"/>
      <c r="CB370" s="192"/>
      <c r="CC370" s="192"/>
      <c r="CD370" s="192"/>
      <c r="CE370" s="192"/>
      <c r="CF370" s="192"/>
      <c r="CG370" s="192"/>
      <c r="CH370" s="192"/>
      <c r="CI370" s="192"/>
      <c r="CJ370" s="192"/>
      <c r="CK370" s="192"/>
      <c r="CL370" s="192"/>
      <c r="CM370" s="192"/>
      <c r="CN370" s="192"/>
      <c r="CO370" s="192"/>
      <c r="CP370" s="192"/>
      <c r="CQ370" s="192"/>
    </row>
    <row r="371">
      <c r="A371" s="192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  <c r="AO371" s="192"/>
      <c r="AP371" s="192"/>
      <c r="AQ371" s="192"/>
      <c r="AR371" s="192"/>
      <c r="AS371" s="192"/>
      <c r="AT371" s="192"/>
      <c r="AU371" s="192"/>
      <c r="AV371" s="192"/>
      <c r="AW371" s="192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  <c r="BW371" s="192"/>
      <c r="BX371" s="192"/>
      <c r="BY371" s="192"/>
      <c r="BZ371" s="192"/>
      <c r="CA371" s="192"/>
      <c r="CB371" s="192"/>
      <c r="CC371" s="192"/>
      <c r="CD371" s="192"/>
      <c r="CE371" s="192"/>
      <c r="CF371" s="192"/>
      <c r="CG371" s="192"/>
      <c r="CH371" s="192"/>
      <c r="CI371" s="192"/>
      <c r="CJ371" s="192"/>
      <c r="CK371" s="192"/>
      <c r="CL371" s="192"/>
      <c r="CM371" s="192"/>
      <c r="CN371" s="192"/>
      <c r="CO371" s="192"/>
      <c r="CP371" s="192"/>
      <c r="CQ371" s="192"/>
    </row>
    <row r="372">
      <c r="A372" s="192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  <c r="AJ372" s="192"/>
      <c r="AK372" s="192"/>
      <c r="AL372" s="192"/>
      <c r="AM372" s="192"/>
      <c r="AN372" s="192"/>
      <c r="AO372" s="192"/>
      <c r="AP372" s="192"/>
      <c r="AQ372" s="192"/>
      <c r="AR372" s="192"/>
      <c r="AS372" s="192"/>
      <c r="AT372" s="192"/>
      <c r="AU372" s="192"/>
      <c r="AV372" s="192"/>
      <c r="AW372" s="192"/>
      <c r="AX372" s="192"/>
      <c r="AY372" s="192"/>
      <c r="AZ372" s="192"/>
      <c r="BA372" s="192"/>
      <c r="BB372" s="192"/>
      <c r="BC372" s="192"/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/>
      <c r="BP372" s="192"/>
      <c r="BQ372" s="192"/>
      <c r="BR372" s="192"/>
      <c r="BS372" s="192"/>
      <c r="BT372" s="192"/>
      <c r="BU372" s="192"/>
      <c r="BV372" s="192"/>
      <c r="BW372" s="192"/>
      <c r="BX372" s="192"/>
      <c r="BY372" s="192"/>
      <c r="BZ372" s="192"/>
      <c r="CA372" s="192"/>
      <c r="CB372" s="192"/>
      <c r="CC372" s="192"/>
      <c r="CD372" s="192"/>
      <c r="CE372" s="192"/>
      <c r="CF372" s="192"/>
      <c r="CG372" s="192"/>
      <c r="CH372" s="192"/>
      <c r="CI372" s="192"/>
      <c r="CJ372" s="192"/>
      <c r="CK372" s="192"/>
      <c r="CL372" s="192"/>
      <c r="CM372" s="192"/>
      <c r="CN372" s="192"/>
      <c r="CO372" s="192"/>
      <c r="CP372" s="192"/>
      <c r="CQ372" s="192"/>
    </row>
    <row r="373">
      <c r="A373" s="192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  <c r="AO373" s="192"/>
      <c r="AP373" s="192"/>
      <c r="AQ373" s="192"/>
      <c r="AR373" s="192"/>
      <c r="AS373" s="192"/>
      <c r="AT373" s="192"/>
      <c r="AU373" s="192"/>
      <c r="AV373" s="192"/>
      <c r="AW373" s="192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  <c r="BW373" s="192"/>
      <c r="BX373" s="192"/>
      <c r="BY373" s="192"/>
      <c r="BZ373" s="192"/>
      <c r="CA373" s="192"/>
      <c r="CB373" s="192"/>
      <c r="CC373" s="192"/>
      <c r="CD373" s="192"/>
      <c r="CE373" s="192"/>
      <c r="CF373" s="192"/>
      <c r="CG373" s="192"/>
      <c r="CH373" s="192"/>
      <c r="CI373" s="192"/>
      <c r="CJ373" s="192"/>
      <c r="CK373" s="192"/>
      <c r="CL373" s="192"/>
      <c r="CM373" s="192"/>
      <c r="CN373" s="192"/>
      <c r="CO373" s="192"/>
      <c r="CP373" s="192"/>
      <c r="CQ373" s="192"/>
    </row>
    <row r="374">
      <c r="A374" s="192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  <c r="AO374" s="192"/>
      <c r="AP374" s="192"/>
      <c r="AQ374" s="192"/>
      <c r="AR374" s="192"/>
      <c r="AS374" s="192"/>
      <c r="AT374" s="192"/>
      <c r="AU374" s="192"/>
      <c r="AV374" s="192"/>
      <c r="AW374" s="192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  <c r="BW374" s="192"/>
      <c r="BX374" s="192"/>
      <c r="BY374" s="192"/>
      <c r="BZ374" s="192"/>
      <c r="CA374" s="192"/>
      <c r="CB374" s="192"/>
      <c r="CC374" s="192"/>
      <c r="CD374" s="192"/>
      <c r="CE374" s="192"/>
      <c r="CF374" s="192"/>
      <c r="CG374" s="192"/>
      <c r="CH374" s="192"/>
      <c r="CI374" s="192"/>
      <c r="CJ374" s="192"/>
      <c r="CK374" s="192"/>
      <c r="CL374" s="192"/>
      <c r="CM374" s="192"/>
      <c r="CN374" s="192"/>
      <c r="CO374" s="192"/>
      <c r="CP374" s="192"/>
      <c r="CQ374" s="192"/>
    </row>
    <row r="375">
      <c r="A375" s="192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192"/>
      <c r="AT375" s="192"/>
      <c r="AU375" s="192"/>
      <c r="AV375" s="192"/>
      <c r="AW375" s="192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  <c r="BW375" s="192"/>
      <c r="BX375" s="192"/>
      <c r="BY375" s="192"/>
      <c r="BZ375" s="192"/>
      <c r="CA375" s="192"/>
      <c r="CB375" s="192"/>
      <c r="CC375" s="192"/>
      <c r="CD375" s="192"/>
      <c r="CE375" s="192"/>
      <c r="CF375" s="192"/>
      <c r="CG375" s="192"/>
      <c r="CH375" s="192"/>
      <c r="CI375" s="192"/>
      <c r="CJ375" s="192"/>
      <c r="CK375" s="192"/>
      <c r="CL375" s="192"/>
      <c r="CM375" s="192"/>
      <c r="CN375" s="192"/>
      <c r="CO375" s="192"/>
      <c r="CP375" s="192"/>
      <c r="CQ375" s="192"/>
    </row>
    <row r="376">
      <c r="A376" s="192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  <c r="AO376" s="192"/>
      <c r="AP376" s="192"/>
      <c r="AQ376" s="192"/>
      <c r="AR376" s="192"/>
      <c r="AS376" s="192"/>
      <c r="AT376" s="192"/>
      <c r="AU376" s="192"/>
      <c r="AV376" s="192"/>
      <c r="AW376" s="192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  <c r="BW376" s="192"/>
      <c r="BX376" s="192"/>
      <c r="BY376" s="192"/>
      <c r="BZ376" s="192"/>
      <c r="CA376" s="192"/>
      <c r="CB376" s="192"/>
      <c r="CC376" s="192"/>
      <c r="CD376" s="192"/>
      <c r="CE376" s="192"/>
      <c r="CF376" s="192"/>
      <c r="CG376" s="192"/>
      <c r="CH376" s="192"/>
      <c r="CI376" s="192"/>
      <c r="CJ376" s="192"/>
      <c r="CK376" s="192"/>
      <c r="CL376" s="192"/>
      <c r="CM376" s="192"/>
      <c r="CN376" s="192"/>
      <c r="CO376" s="192"/>
      <c r="CP376" s="192"/>
      <c r="CQ376" s="192"/>
    </row>
    <row r="377">
      <c r="A377" s="192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/>
      <c r="BO377" s="192"/>
      <c r="BP377" s="192"/>
      <c r="BQ377" s="192"/>
      <c r="BR377" s="192"/>
      <c r="BS377" s="192"/>
      <c r="BT377" s="192"/>
      <c r="BU377" s="192"/>
      <c r="BV377" s="192"/>
      <c r="BW377" s="192"/>
      <c r="BX377" s="192"/>
      <c r="BY377" s="192"/>
      <c r="BZ377" s="192"/>
      <c r="CA377" s="192"/>
      <c r="CB377" s="192"/>
      <c r="CC377" s="192"/>
      <c r="CD377" s="192"/>
      <c r="CE377" s="192"/>
      <c r="CF377" s="192"/>
      <c r="CG377" s="192"/>
      <c r="CH377" s="192"/>
      <c r="CI377" s="192"/>
      <c r="CJ377" s="192"/>
      <c r="CK377" s="192"/>
      <c r="CL377" s="192"/>
      <c r="CM377" s="192"/>
      <c r="CN377" s="192"/>
      <c r="CO377" s="192"/>
      <c r="CP377" s="192"/>
      <c r="CQ377" s="192"/>
    </row>
    <row r="378">
      <c r="A378" s="192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  <c r="AO378" s="192"/>
      <c r="AP378" s="192"/>
      <c r="AQ378" s="192"/>
      <c r="AR378" s="192"/>
      <c r="AS378" s="192"/>
      <c r="AT378" s="192"/>
      <c r="AU378" s="192"/>
      <c r="AV378" s="192"/>
      <c r="AW378" s="192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  <c r="BW378" s="192"/>
      <c r="BX378" s="192"/>
      <c r="BY378" s="192"/>
      <c r="BZ378" s="192"/>
      <c r="CA378" s="192"/>
      <c r="CB378" s="192"/>
      <c r="CC378" s="192"/>
      <c r="CD378" s="192"/>
      <c r="CE378" s="192"/>
      <c r="CF378" s="192"/>
      <c r="CG378" s="192"/>
      <c r="CH378" s="192"/>
      <c r="CI378" s="192"/>
      <c r="CJ378" s="192"/>
      <c r="CK378" s="192"/>
      <c r="CL378" s="192"/>
      <c r="CM378" s="192"/>
      <c r="CN378" s="192"/>
      <c r="CO378" s="192"/>
      <c r="CP378" s="192"/>
      <c r="CQ378" s="192"/>
    </row>
    <row r="379">
      <c r="A379" s="192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  <c r="AJ379" s="192"/>
      <c r="AK379" s="192"/>
      <c r="AL379" s="192"/>
      <c r="AM379" s="192"/>
      <c r="AN379" s="192"/>
      <c r="AO379" s="192"/>
      <c r="AP379" s="192"/>
      <c r="AQ379" s="192"/>
      <c r="AR379" s="192"/>
      <c r="AS379" s="192"/>
      <c r="AT379" s="192"/>
      <c r="AU379" s="192"/>
      <c r="AV379" s="192"/>
      <c r="AW379" s="192"/>
      <c r="AX379" s="192"/>
      <c r="AY379" s="192"/>
      <c r="AZ379" s="192"/>
      <c r="BA379" s="192"/>
      <c r="BB379" s="192"/>
      <c r="BC379" s="192"/>
      <c r="BD379" s="192"/>
      <c r="BE379" s="192"/>
      <c r="BF379" s="192"/>
      <c r="BG379" s="192"/>
      <c r="BH379" s="192"/>
      <c r="BI379" s="192"/>
      <c r="BJ379" s="192"/>
      <c r="BK379" s="192"/>
      <c r="BL379" s="192"/>
      <c r="BM379" s="192"/>
      <c r="BN379" s="192"/>
      <c r="BO379" s="192"/>
      <c r="BP379" s="192"/>
      <c r="BQ379" s="192"/>
      <c r="BR379" s="192"/>
      <c r="BS379" s="192"/>
      <c r="BT379" s="192"/>
      <c r="BU379" s="192"/>
      <c r="BV379" s="192"/>
      <c r="BW379" s="192"/>
      <c r="BX379" s="192"/>
      <c r="BY379" s="192"/>
      <c r="BZ379" s="192"/>
      <c r="CA379" s="192"/>
      <c r="CB379" s="192"/>
      <c r="CC379" s="192"/>
      <c r="CD379" s="192"/>
      <c r="CE379" s="192"/>
      <c r="CF379" s="192"/>
      <c r="CG379" s="192"/>
      <c r="CH379" s="192"/>
      <c r="CI379" s="192"/>
      <c r="CJ379" s="192"/>
      <c r="CK379" s="192"/>
      <c r="CL379" s="192"/>
      <c r="CM379" s="192"/>
      <c r="CN379" s="192"/>
      <c r="CO379" s="192"/>
      <c r="CP379" s="192"/>
      <c r="CQ379" s="192"/>
    </row>
    <row r="380">
      <c r="A380" s="192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192"/>
      <c r="AT380" s="192"/>
      <c r="AU380" s="192"/>
      <c r="AV380" s="192"/>
      <c r="AW380" s="192"/>
      <c r="AX380" s="192"/>
      <c r="AY380" s="192"/>
      <c r="AZ380" s="192"/>
      <c r="BA380" s="192"/>
      <c r="BB380" s="192"/>
      <c r="BC380" s="192"/>
      <c r="BD380" s="192"/>
      <c r="BE380" s="192"/>
      <c r="BF380" s="192"/>
      <c r="BG380" s="192"/>
      <c r="BH380" s="192"/>
      <c r="BI380" s="192"/>
      <c r="BJ380" s="192"/>
      <c r="BK380" s="192"/>
      <c r="BL380" s="192"/>
      <c r="BM380" s="192"/>
      <c r="BN380" s="192"/>
      <c r="BO380" s="192"/>
      <c r="BP380" s="192"/>
      <c r="BQ380" s="192"/>
      <c r="BR380" s="192"/>
      <c r="BS380" s="192"/>
      <c r="BT380" s="192"/>
      <c r="BU380" s="192"/>
      <c r="BV380" s="192"/>
      <c r="BW380" s="192"/>
      <c r="BX380" s="192"/>
      <c r="BY380" s="192"/>
      <c r="BZ380" s="192"/>
      <c r="CA380" s="192"/>
      <c r="CB380" s="192"/>
      <c r="CC380" s="192"/>
      <c r="CD380" s="192"/>
      <c r="CE380" s="192"/>
      <c r="CF380" s="192"/>
      <c r="CG380" s="192"/>
      <c r="CH380" s="192"/>
      <c r="CI380" s="192"/>
      <c r="CJ380" s="192"/>
      <c r="CK380" s="192"/>
      <c r="CL380" s="192"/>
      <c r="CM380" s="192"/>
      <c r="CN380" s="192"/>
      <c r="CO380" s="192"/>
      <c r="CP380" s="192"/>
      <c r="CQ380" s="192"/>
    </row>
    <row r="381">
      <c r="A381" s="192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  <c r="AO381" s="192"/>
      <c r="AP381" s="192"/>
      <c r="AQ381" s="192"/>
      <c r="AR381" s="192"/>
      <c r="AS381" s="192"/>
      <c r="AT381" s="192"/>
      <c r="AU381" s="192"/>
      <c r="AV381" s="192"/>
      <c r="AW381" s="192"/>
      <c r="AX381" s="192"/>
      <c r="AY381" s="192"/>
      <c r="AZ381" s="192"/>
      <c r="BA381" s="192"/>
      <c r="BB381" s="192"/>
      <c r="BC381" s="192"/>
      <c r="BD381" s="192"/>
      <c r="BE381" s="192"/>
      <c r="BF381" s="192"/>
      <c r="BG381" s="192"/>
      <c r="BH381" s="192"/>
      <c r="BI381" s="192"/>
      <c r="BJ381" s="192"/>
      <c r="BK381" s="192"/>
      <c r="BL381" s="192"/>
      <c r="BM381" s="192"/>
      <c r="BN381" s="192"/>
      <c r="BO381" s="192"/>
      <c r="BP381" s="192"/>
      <c r="BQ381" s="192"/>
      <c r="BR381" s="192"/>
      <c r="BS381" s="192"/>
      <c r="BT381" s="192"/>
      <c r="BU381" s="192"/>
      <c r="BV381" s="192"/>
      <c r="BW381" s="192"/>
      <c r="BX381" s="192"/>
      <c r="BY381" s="192"/>
      <c r="BZ381" s="192"/>
      <c r="CA381" s="192"/>
      <c r="CB381" s="192"/>
      <c r="CC381" s="192"/>
      <c r="CD381" s="192"/>
      <c r="CE381" s="192"/>
      <c r="CF381" s="192"/>
      <c r="CG381" s="192"/>
      <c r="CH381" s="192"/>
      <c r="CI381" s="192"/>
      <c r="CJ381" s="192"/>
      <c r="CK381" s="192"/>
      <c r="CL381" s="192"/>
      <c r="CM381" s="192"/>
      <c r="CN381" s="192"/>
      <c r="CO381" s="192"/>
      <c r="CP381" s="192"/>
      <c r="CQ381" s="192"/>
    </row>
    <row r="382">
      <c r="A382" s="192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  <c r="AO382" s="192"/>
      <c r="AP382" s="192"/>
      <c r="AQ382" s="192"/>
      <c r="AR382" s="192"/>
      <c r="AS382" s="192"/>
      <c r="AT382" s="192"/>
      <c r="AU382" s="192"/>
      <c r="AV382" s="192"/>
      <c r="AW382" s="192"/>
      <c r="AX382" s="192"/>
      <c r="AY382" s="192"/>
      <c r="AZ382" s="192"/>
      <c r="BA382" s="192"/>
      <c r="BB382" s="192"/>
      <c r="BC382" s="192"/>
      <c r="BD382" s="192"/>
      <c r="BE382" s="192"/>
      <c r="BF382" s="192"/>
      <c r="BG382" s="192"/>
      <c r="BH382" s="192"/>
      <c r="BI382" s="192"/>
      <c r="BJ382" s="192"/>
      <c r="BK382" s="192"/>
      <c r="BL382" s="192"/>
      <c r="BM382" s="192"/>
      <c r="BN382" s="192"/>
      <c r="BO382" s="192"/>
      <c r="BP382" s="192"/>
      <c r="BQ382" s="192"/>
      <c r="BR382" s="192"/>
      <c r="BS382" s="192"/>
      <c r="BT382" s="192"/>
      <c r="BU382" s="192"/>
      <c r="BV382" s="192"/>
      <c r="BW382" s="192"/>
      <c r="BX382" s="192"/>
      <c r="BY382" s="192"/>
      <c r="BZ382" s="192"/>
      <c r="CA382" s="192"/>
      <c r="CB382" s="192"/>
      <c r="CC382" s="192"/>
      <c r="CD382" s="192"/>
      <c r="CE382" s="192"/>
      <c r="CF382" s="192"/>
      <c r="CG382" s="192"/>
      <c r="CH382" s="192"/>
      <c r="CI382" s="192"/>
      <c r="CJ382" s="192"/>
      <c r="CK382" s="192"/>
      <c r="CL382" s="192"/>
      <c r="CM382" s="192"/>
      <c r="CN382" s="192"/>
      <c r="CO382" s="192"/>
      <c r="CP382" s="192"/>
      <c r="CQ382" s="192"/>
    </row>
    <row r="383">
      <c r="A383" s="192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  <c r="AO383" s="192"/>
      <c r="AP383" s="192"/>
      <c r="AQ383" s="192"/>
      <c r="AR383" s="192"/>
      <c r="AS383" s="192"/>
      <c r="AT383" s="192"/>
      <c r="AU383" s="192"/>
      <c r="AV383" s="192"/>
      <c r="AW383" s="192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  <c r="BW383" s="192"/>
      <c r="BX383" s="192"/>
      <c r="BY383" s="192"/>
      <c r="BZ383" s="192"/>
      <c r="CA383" s="192"/>
      <c r="CB383" s="192"/>
      <c r="CC383" s="192"/>
      <c r="CD383" s="192"/>
      <c r="CE383" s="192"/>
      <c r="CF383" s="192"/>
      <c r="CG383" s="192"/>
      <c r="CH383" s="192"/>
      <c r="CI383" s="192"/>
      <c r="CJ383" s="192"/>
      <c r="CK383" s="192"/>
      <c r="CL383" s="192"/>
      <c r="CM383" s="192"/>
      <c r="CN383" s="192"/>
      <c r="CO383" s="192"/>
      <c r="CP383" s="192"/>
      <c r="CQ383" s="192"/>
    </row>
    <row r="384">
      <c r="A384" s="192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  <c r="AO384" s="192"/>
      <c r="AP384" s="192"/>
      <c r="AQ384" s="192"/>
      <c r="AR384" s="192"/>
      <c r="AS384" s="192"/>
      <c r="AT384" s="192"/>
      <c r="AU384" s="192"/>
      <c r="AV384" s="192"/>
      <c r="AW384" s="192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  <c r="BW384" s="192"/>
      <c r="BX384" s="192"/>
      <c r="BY384" s="192"/>
      <c r="BZ384" s="192"/>
      <c r="CA384" s="192"/>
      <c r="CB384" s="192"/>
      <c r="CC384" s="192"/>
      <c r="CD384" s="192"/>
      <c r="CE384" s="192"/>
      <c r="CF384" s="192"/>
      <c r="CG384" s="192"/>
      <c r="CH384" s="192"/>
      <c r="CI384" s="192"/>
      <c r="CJ384" s="192"/>
      <c r="CK384" s="192"/>
      <c r="CL384" s="192"/>
      <c r="CM384" s="192"/>
      <c r="CN384" s="192"/>
      <c r="CO384" s="192"/>
      <c r="CP384" s="192"/>
      <c r="CQ384" s="192"/>
    </row>
    <row r="385">
      <c r="A385" s="192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  <c r="BW385" s="192"/>
      <c r="BX385" s="192"/>
      <c r="BY385" s="192"/>
      <c r="BZ385" s="192"/>
      <c r="CA385" s="192"/>
      <c r="CB385" s="192"/>
      <c r="CC385" s="192"/>
      <c r="CD385" s="192"/>
      <c r="CE385" s="192"/>
      <c r="CF385" s="192"/>
      <c r="CG385" s="192"/>
      <c r="CH385" s="192"/>
      <c r="CI385" s="192"/>
      <c r="CJ385" s="192"/>
      <c r="CK385" s="192"/>
      <c r="CL385" s="192"/>
      <c r="CM385" s="192"/>
      <c r="CN385" s="192"/>
      <c r="CO385" s="192"/>
      <c r="CP385" s="192"/>
      <c r="CQ385" s="192"/>
    </row>
    <row r="386">
      <c r="A386" s="192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  <c r="BW386" s="192"/>
      <c r="BX386" s="192"/>
      <c r="BY386" s="192"/>
      <c r="BZ386" s="192"/>
      <c r="CA386" s="192"/>
      <c r="CB386" s="192"/>
      <c r="CC386" s="192"/>
      <c r="CD386" s="192"/>
      <c r="CE386" s="192"/>
      <c r="CF386" s="192"/>
      <c r="CG386" s="192"/>
      <c r="CH386" s="192"/>
      <c r="CI386" s="192"/>
      <c r="CJ386" s="192"/>
      <c r="CK386" s="192"/>
      <c r="CL386" s="192"/>
      <c r="CM386" s="192"/>
      <c r="CN386" s="192"/>
      <c r="CO386" s="192"/>
      <c r="CP386" s="192"/>
      <c r="CQ386" s="192"/>
    </row>
    <row r="387">
      <c r="A387" s="192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  <c r="BW387" s="192"/>
      <c r="BX387" s="192"/>
      <c r="BY387" s="192"/>
      <c r="BZ387" s="192"/>
      <c r="CA387" s="192"/>
      <c r="CB387" s="192"/>
      <c r="CC387" s="192"/>
      <c r="CD387" s="192"/>
      <c r="CE387" s="192"/>
      <c r="CF387" s="192"/>
      <c r="CG387" s="192"/>
      <c r="CH387" s="192"/>
      <c r="CI387" s="192"/>
      <c r="CJ387" s="192"/>
      <c r="CK387" s="192"/>
      <c r="CL387" s="192"/>
      <c r="CM387" s="192"/>
      <c r="CN387" s="192"/>
      <c r="CO387" s="192"/>
      <c r="CP387" s="192"/>
      <c r="CQ387" s="192"/>
    </row>
    <row r="388">
      <c r="A388" s="192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/>
      <c r="BO388" s="192"/>
      <c r="BP388" s="192"/>
      <c r="BQ388" s="192"/>
      <c r="BR388" s="192"/>
      <c r="BS388" s="192"/>
      <c r="BT388" s="192"/>
      <c r="BU388" s="192"/>
      <c r="BV388" s="192"/>
      <c r="BW388" s="192"/>
      <c r="BX388" s="192"/>
      <c r="BY388" s="192"/>
      <c r="BZ388" s="192"/>
      <c r="CA388" s="192"/>
      <c r="CB388" s="192"/>
      <c r="CC388" s="192"/>
      <c r="CD388" s="192"/>
      <c r="CE388" s="192"/>
      <c r="CF388" s="192"/>
      <c r="CG388" s="192"/>
      <c r="CH388" s="192"/>
      <c r="CI388" s="192"/>
      <c r="CJ388" s="192"/>
      <c r="CK388" s="192"/>
      <c r="CL388" s="192"/>
      <c r="CM388" s="192"/>
      <c r="CN388" s="192"/>
      <c r="CO388" s="192"/>
      <c r="CP388" s="192"/>
      <c r="CQ388" s="192"/>
    </row>
    <row r="389">
      <c r="A389" s="192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  <c r="AO389" s="192"/>
      <c r="AP389" s="192"/>
      <c r="AQ389" s="192"/>
      <c r="AR389" s="192"/>
      <c r="AS389" s="192"/>
      <c r="AT389" s="192"/>
      <c r="AU389" s="192"/>
      <c r="AV389" s="192"/>
      <c r="AW389" s="192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  <c r="BR389" s="192"/>
      <c r="BS389" s="192"/>
      <c r="BT389" s="192"/>
      <c r="BU389" s="192"/>
      <c r="BV389" s="192"/>
      <c r="BW389" s="192"/>
      <c r="BX389" s="192"/>
      <c r="BY389" s="192"/>
      <c r="BZ389" s="192"/>
      <c r="CA389" s="192"/>
      <c r="CB389" s="192"/>
      <c r="CC389" s="192"/>
      <c r="CD389" s="192"/>
      <c r="CE389" s="192"/>
      <c r="CF389" s="192"/>
      <c r="CG389" s="192"/>
      <c r="CH389" s="192"/>
      <c r="CI389" s="192"/>
      <c r="CJ389" s="192"/>
      <c r="CK389" s="192"/>
      <c r="CL389" s="192"/>
      <c r="CM389" s="192"/>
      <c r="CN389" s="192"/>
      <c r="CO389" s="192"/>
      <c r="CP389" s="192"/>
      <c r="CQ389" s="192"/>
    </row>
    <row r="390">
      <c r="A390" s="192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2"/>
      <c r="AT390" s="192"/>
      <c r="AU390" s="192"/>
      <c r="AV390" s="192"/>
      <c r="AW390" s="192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  <c r="BR390" s="192"/>
      <c r="BS390" s="192"/>
      <c r="BT390" s="192"/>
      <c r="BU390" s="192"/>
      <c r="BV390" s="192"/>
      <c r="BW390" s="192"/>
      <c r="BX390" s="192"/>
      <c r="BY390" s="192"/>
      <c r="BZ390" s="192"/>
      <c r="CA390" s="192"/>
      <c r="CB390" s="192"/>
      <c r="CC390" s="192"/>
      <c r="CD390" s="192"/>
      <c r="CE390" s="192"/>
      <c r="CF390" s="192"/>
      <c r="CG390" s="192"/>
      <c r="CH390" s="192"/>
      <c r="CI390" s="192"/>
      <c r="CJ390" s="192"/>
      <c r="CK390" s="192"/>
      <c r="CL390" s="192"/>
      <c r="CM390" s="192"/>
      <c r="CN390" s="192"/>
      <c r="CO390" s="192"/>
      <c r="CP390" s="192"/>
      <c r="CQ390" s="192"/>
    </row>
    <row r="391">
      <c r="A391" s="192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2"/>
      <c r="AT391" s="192"/>
      <c r="AU391" s="192"/>
      <c r="AV391" s="192"/>
      <c r="AW391" s="192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  <c r="BW391" s="192"/>
      <c r="BX391" s="192"/>
      <c r="BY391" s="192"/>
      <c r="BZ391" s="192"/>
      <c r="CA391" s="192"/>
      <c r="CB391" s="192"/>
      <c r="CC391" s="192"/>
      <c r="CD391" s="192"/>
      <c r="CE391" s="192"/>
      <c r="CF391" s="192"/>
      <c r="CG391" s="192"/>
      <c r="CH391" s="192"/>
      <c r="CI391" s="192"/>
      <c r="CJ391" s="192"/>
      <c r="CK391" s="192"/>
      <c r="CL391" s="192"/>
      <c r="CM391" s="192"/>
      <c r="CN391" s="192"/>
      <c r="CO391" s="192"/>
      <c r="CP391" s="192"/>
      <c r="CQ391" s="192"/>
    </row>
    <row r="392">
      <c r="A392" s="192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2"/>
      <c r="AT392" s="192"/>
      <c r="AU392" s="192"/>
      <c r="AV392" s="192"/>
      <c r="AW392" s="192"/>
      <c r="AX392" s="192"/>
      <c r="AY392" s="192"/>
      <c r="AZ392" s="192"/>
      <c r="BA392" s="192"/>
      <c r="BB392" s="192"/>
      <c r="BC392" s="192"/>
      <c r="BD392" s="192"/>
      <c r="BE392" s="192"/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/>
      <c r="BP392" s="192"/>
      <c r="BQ392" s="192"/>
      <c r="BR392" s="192"/>
      <c r="BS392" s="192"/>
      <c r="BT392" s="192"/>
      <c r="BU392" s="192"/>
      <c r="BV392" s="192"/>
      <c r="BW392" s="192"/>
      <c r="BX392" s="192"/>
      <c r="BY392" s="192"/>
      <c r="BZ392" s="192"/>
      <c r="CA392" s="192"/>
      <c r="CB392" s="192"/>
      <c r="CC392" s="192"/>
      <c r="CD392" s="192"/>
      <c r="CE392" s="192"/>
      <c r="CF392" s="192"/>
      <c r="CG392" s="192"/>
      <c r="CH392" s="192"/>
      <c r="CI392" s="192"/>
      <c r="CJ392" s="192"/>
      <c r="CK392" s="192"/>
      <c r="CL392" s="192"/>
      <c r="CM392" s="192"/>
      <c r="CN392" s="192"/>
      <c r="CO392" s="192"/>
      <c r="CP392" s="192"/>
      <c r="CQ392" s="192"/>
    </row>
    <row r="393">
      <c r="A393" s="192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192"/>
      <c r="AT393" s="192"/>
      <c r="AU393" s="192"/>
      <c r="AV393" s="192"/>
      <c r="AW393" s="192"/>
      <c r="AX393" s="192"/>
      <c r="AY393" s="192"/>
      <c r="AZ393" s="192"/>
      <c r="BA393" s="192"/>
      <c r="BB393" s="192"/>
      <c r="BC393" s="192"/>
      <c r="BD393" s="192"/>
      <c r="BE393" s="192"/>
      <c r="BF393" s="192"/>
      <c r="BG393" s="192"/>
      <c r="BH393" s="192"/>
      <c r="BI393" s="192"/>
      <c r="BJ393" s="192"/>
      <c r="BK393" s="192"/>
      <c r="BL393" s="192"/>
      <c r="BM393" s="192"/>
      <c r="BN393" s="192"/>
      <c r="BO393" s="192"/>
      <c r="BP393" s="192"/>
      <c r="BQ393" s="192"/>
      <c r="BR393" s="192"/>
      <c r="BS393" s="192"/>
      <c r="BT393" s="192"/>
      <c r="BU393" s="192"/>
      <c r="BV393" s="192"/>
      <c r="BW393" s="192"/>
      <c r="BX393" s="192"/>
      <c r="BY393" s="192"/>
      <c r="BZ393" s="192"/>
      <c r="CA393" s="192"/>
      <c r="CB393" s="192"/>
      <c r="CC393" s="192"/>
      <c r="CD393" s="192"/>
      <c r="CE393" s="192"/>
      <c r="CF393" s="192"/>
      <c r="CG393" s="192"/>
      <c r="CH393" s="192"/>
      <c r="CI393" s="192"/>
      <c r="CJ393" s="192"/>
      <c r="CK393" s="192"/>
      <c r="CL393" s="192"/>
      <c r="CM393" s="192"/>
      <c r="CN393" s="192"/>
      <c r="CO393" s="192"/>
      <c r="CP393" s="192"/>
      <c r="CQ393" s="192"/>
    </row>
    <row r="394">
      <c r="A394" s="192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  <c r="AO394" s="192"/>
      <c r="AP394" s="192"/>
      <c r="AQ394" s="192"/>
      <c r="AR394" s="192"/>
      <c r="AS394" s="192"/>
      <c r="AT394" s="192"/>
      <c r="AU394" s="192"/>
      <c r="AV394" s="192"/>
      <c r="AW394" s="192"/>
      <c r="AX394" s="192"/>
      <c r="AY394" s="192"/>
      <c r="AZ394" s="192"/>
      <c r="BA394" s="192"/>
      <c r="BB394" s="192"/>
      <c r="BC394" s="192"/>
      <c r="BD394" s="192"/>
      <c r="BE394" s="192"/>
      <c r="BF394" s="192"/>
      <c r="BG394" s="192"/>
      <c r="BH394" s="192"/>
      <c r="BI394" s="192"/>
      <c r="BJ394" s="192"/>
      <c r="BK394" s="192"/>
      <c r="BL394" s="192"/>
      <c r="BM394" s="192"/>
      <c r="BN394" s="192"/>
      <c r="BO394" s="192"/>
      <c r="BP394" s="192"/>
      <c r="BQ394" s="192"/>
      <c r="BR394" s="192"/>
      <c r="BS394" s="192"/>
      <c r="BT394" s="192"/>
      <c r="BU394" s="192"/>
      <c r="BV394" s="192"/>
      <c r="BW394" s="192"/>
      <c r="BX394" s="192"/>
      <c r="BY394" s="192"/>
      <c r="BZ394" s="192"/>
      <c r="CA394" s="192"/>
      <c r="CB394" s="192"/>
      <c r="CC394" s="192"/>
      <c r="CD394" s="192"/>
      <c r="CE394" s="192"/>
      <c r="CF394" s="192"/>
      <c r="CG394" s="192"/>
      <c r="CH394" s="192"/>
      <c r="CI394" s="192"/>
      <c r="CJ394" s="192"/>
      <c r="CK394" s="192"/>
      <c r="CL394" s="192"/>
      <c r="CM394" s="192"/>
      <c r="CN394" s="192"/>
      <c r="CO394" s="192"/>
      <c r="CP394" s="192"/>
      <c r="CQ394" s="192"/>
    </row>
    <row r="395">
      <c r="A395" s="192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  <c r="AO395" s="192"/>
      <c r="AP395" s="192"/>
      <c r="AQ395" s="192"/>
      <c r="AR395" s="192"/>
      <c r="AS395" s="192"/>
      <c r="AT395" s="192"/>
      <c r="AU395" s="192"/>
      <c r="AV395" s="192"/>
      <c r="AW395" s="192"/>
      <c r="AX395" s="192"/>
      <c r="AY395" s="192"/>
      <c r="AZ395" s="192"/>
      <c r="BA395" s="192"/>
      <c r="BB395" s="192"/>
      <c r="BC395" s="192"/>
      <c r="BD395" s="192"/>
      <c r="BE395" s="192"/>
      <c r="BF395" s="192"/>
      <c r="BG395" s="192"/>
      <c r="BH395" s="192"/>
      <c r="BI395" s="192"/>
      <c r="BJ395" s="192"/>
      <c r="BK395" s="192"/>
      <c r="BL395" s="192"/>
      <c r="BM395" s="192"/>
      <c r="BN395" s="192"/>
      <c r="BO395" s="192"/>
      <c r="BP395" s="192"/>
      <c r="BQ395" s="192"/>
      <c r="BR395" s="192"/>
      <c r="BS395" s="192"/>
      <c r="BT395" s="192"/>
      <c r="BU395" s="192"/>
      <c r="BV395" s="192"/>
      <c r="BW395" s="192"/>
      <c r="BX395" s="192"/>
      <c r="BY395" s="192"/>
      <c r="BZ395" s="192"/>
      <c r="CA395" s="192"/>
      <c r="CB395" s="192"/>
      <c r="CC395" s="192"/>
      <c r="CD395" s="192"/>
      <c r="CE395" s="192"/>
      <c r="CF395" s="192"/>
      <c r="CG395" s="192"/>
      <c r="CH395" s="192"/>
      <c r="CI395" s="192"/>
      <c r="CJ395" s="192"/>
      <c r="CK395" s="192"/>
      <c r="CL395" s="192"/>
      <c r="CM395" s="192"/>
      <c r="CN395" s="192"/>
      <c r="CO395" s="192"/>
      <c r="CP395" s="192"/>
      <c r="CQ395" s="192"/>
    </row>
    <row r="396">
      <c r="A396" s="192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  <c r="AO396" s="192"/>
      <c r="AP396" s="192"/>
      <c r="AQ396" s="192"/>
      <c r="AR396" s="192"/>
      <c r="AS396" s="192"/>
      <c r="AT396" s="192"/>
      <c r="AU396" s="192"/>
      <c r="AV396" s="192"/>
      <c r="AW396" s="192"/>
      <c r="AX396" s="192"/>
      <c r="AY396" s="192"/>
      <c r="AZ396" s="192"/>
      <c r="BA396" s="192"/>
      <c r="BB396" s="192"/>
      <c r="BC396" s="192"/>
      <c r="BD396" s="192"/>
      <c r="BE396" s="192"/>
      <c r="BF396" s="192"/>
      <c r="BG396" s="192"/>
      <c r="BH396" s="192"/>
      <c r="BI396" s="192"/>
      <c r="BJ396" s="192"/>
      <c r="BK396" s="192"/>
      <c r="BL396" s="192"/>
      <c r="BM396" s="192"/>
      <c r="BN396" s="192"/>
      <c r="BO396" s="192"/>
      <c r="BP396" s="192"/>
      <c r="BQ396" s="192"/>
      <c r="BR396" s="192"/>
      <c r="BS396" s="192"/>
      <c r="BT396" s="192"/>
      <c r="BU396" s="192"/>
      <c r="BV396" s="192"/>
      <c r="BW396" s="192"/>
      <c r="BX396" s="192"/>
      <c r="BY396" s="192"/>
      <c r="BZ396" s="192"/>
      <c r="CA396" s="192"/>
      <c r="CB396" s="192"/>
      <c r="CC396" s="192"/>
      <c r="CD396" s="192"/>
      <c r="CE396" s="192"/>
      <c r="CF396" s="192"/>
      <c r="CG396" s="192"/>
      <c r="CH396" s="192"/>
      <c r="CI396" s="192"/>
      <c r="CJ396" s="192"/>
      <c r="CK396" s="192"/>
      <c r="CL396" s="192"/>
      <c r="CM396" s="192"/>
      <c r="CN396" s="192"/>
      <c r="CO396" s="192"/>
      <c r="CP396" s="192"/>
      <c r="CQ396" s="192"/>
    </row>
    <row r="397">
      <c r="A397" s="192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  <c r="AO397" s="192"/>
      <c r="AP397" s="192"/>
      <c r="AQ397" s="192"/>
      <c r="AR397" s="192"/>
      <c r="AS397" s="192"/>
      <c r="AT397" s="192"/>
      <c r="AU397" s="192"/>
      <c r="AV397" s="192"/>
      <c r="AW397" s="192"/>
      <c r="AX397" s="192"/>
      <c r="AY397" s="192"/>
      <c r="AZ397" s="192"/>
      <c r="BA397" s="192"/>
      <c r="BB397" s="192"/>
      <c r="BC397" s="192"/>
      <c r="BD397" s="192"/>
      <c r="BE397" s="192"/>
      <c r="BF397" s="192"/>
      <c r="BG397" s="192"/>
      <c r="BH397" s="192"/>
      <c r="BI397" s="192"/>
      <c r="BJ397" s="192"/>
      <c r="BK397" s="192"/>
      <c r="BL397" s="192"/>
      <c r="BM397" s="192"/>
      <c r="BN397" s="192"/>
      <c r="BO397" s="192"/>
      <c r="BP397" s="192"/>
      <c r="BQ397" s="192"/>
      <c r="BR397" s="192"/>
      <c r="BS397" s="192"/>
      <c r="BT397" s="192"/>
      <c r="BU397" s="192"/>
      <c r="BV397" s="192"/>
      <c r="BW397" s="192"/>
      <c r="BX397" s="192"/>
      <c r="BY397" s="192"/>
      <c r="BZ397" s="192"/>
      <c r="CA397" s="192"/>
      <c r="CB397" s="192"/>
      <c r="CC397" s="192"/>
      <c r="CD397" s="192"/>
      <c r="CE397" s="192"/>
      <c r="CF397" s="192"/>
      <c r="CG397" s="192"/>
      <c r="CH397" s="192"/>
      <c r="CI397" s="192"/>
      <c r="CJ397" s="192"/>
      <c r="CK397" s="192"/>
      <c r="CL397" s="192"/>
      <c r="CM397" s="192"/>
      <c r="CN397" s="192"/>
      <c r="CO397" s="192"/>
      <c r="CP397" s="192"/>
      <c r="CQ397" s="192"/>
    </row>
    <row r="398">
      <c r="A398" s="192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192"/>
      <c r="AT398" s="192"/>
      <c r="AU398" s="192"/>
      <c r="AV398" s="192"/>
      <c r="AW398" s="192"/>
      <c r="AX398" s="192"/>
      <c r="AY398" s="192"/>
      <c r="AZ398" s="192"/>
      <c r="BA398" s="192"/>
      <c r="BB398" s="192"/>
      <c r="BC398" s="192"/>
      <c r="BD398" s="192"/>
      <c r="BE398" s="192"/>
      <c r="BF398" s="192"/>
      <c r="BG398" s="192"/>
      <c r="BH398" s="192"/>
      <c r="BI398" s="192"/>
      <c r="BJ398" s="192"/>
      <c r="BK398" s="192"/>
      <c r="BL398" s="192"/>
      <c r="BM398" s="192"/>
      <c r="BN398" s="192"/>
      <c r="BO398" s="192"/>
      <c r="BP398" s="192"/>
      <c r="BQ398" s="192"/>
      <c r="BR398" s="192"/>
      <c r="BS398" s="192"/>
      <c r="BT398" s="192"/>
      <c r="BU398" s="192"/>
      <c r="BV398" s="192"/>
      <c r="BW398" s="192"/>
      <c r="BX398" s="192"/>
      <c r="BY398" s="192"/>
      <c r="BZ398" s="192"/>
      <c r="CA398" s="192"/>
      <c r="CB398" s="192"/>
      <c r="CC398" s="192"/>
      <c r="CD398" s="192"/>
      <c r="CE398" s="192"/>
      <c r="CF398" s="192"/>
      <c r="CG398" s="192"/>
      <c r="CH398" s="192"/>
      <c r="CI398" s="192"/>
      <c r="CJ398" s="192"/>
      <c r="CK398" s="192"/>
      <c r="CL398" s="192"/>
      <c r="CM398" s="192"/>
      <c r="CN398" s="192"/>
      <c r="CO398" s="192"/>
      <c r="CP398" s="192"/>
      <c r="CQ398" s="192"/>
    </row>
    <row r="399">
      <c r="A399" s="192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  <c r="AJ399" s="192"/>
      <c r="AK399" s="192"/>
      <c r="AL399" s="192"/>
      <c r="AM399" s="192"/>
      <c r="AN399" s="192"/>
      <c r="AO399" s="192"/>
      <c r="AP399" s="192"/>
      <c r="AQ399" s="192"/>
      <c r="AR399" s="192"/>
      <c r="AS399" s="192"/>
      <c r="AT399" s="192"/>
      <c r="AU399" s="192"/>
      <c r="AV399" s="192"/>
      <c r="AW399" s="192"/>
      <c r="AX399" s="192"/>
      <c r="AY399" s="192"/>
      <c r="AZ399" s="192"/>
      <c r="BA399" s="192"/>
      <c r="BB399" s="192"/>
      <c r="BC399" s="192"/>
      <c r="BD399" s="192"/>
      <c r="BE399" s="192"/>
      <c r="BF399" s="192"/>
      <c r="BG399" s="192"/>
      <c r="BH399" s="192"/>
      <c r="BI399" s="192"/>
      <c r="BJ399" s="192"/>
      <c r="BK399" s="192"/>
      <c r="BL399" s="192"/>
      <c r="BM399" s="192"/>
      <c r="BN399" s="192"/>
      <c r="BO399" s="192"/>
      <c r="BP399" s="192"/>
      <c r="BQ399" s="192"/>
      <c r="BR399" s="192"/>
      <c r="BS399" s="192"/>
      <c r="BT399" s="192"/>
      <c r="BU399" s="192"/>
      <c r="BV399" s="192"/>
      <c r="BW399" s="192"/>
      <c r="BX399" s="192"/>
      <c r="BY399" s="192"/>
      <c r="BZ399" s="192"/>
      <c r="CA399" s="192"/>
      <c r="CB399" s="192"/>
      <c r="CC399" s="192"/>
      <c r="CD399" s="192"/>
      <c r="CE399" s="192"/>
      <c r="CF399" s="192"/>
      <c r="CG399" s="192"/>
      <c r="CH399" s="192"/>
      <c r="CI399" s="192"/>
      <c r="CJ399" s="192"/>
      <c r="CK399" s="192"/>
      <c r="CL399" s="192"/>
      <c r="CM399" s="192"/>
      <c r="CN399" s="192"/>
      <c r="CO399" s="192"/>
      <c r="CP399" s="192"/>
      <c r="CQ399" s="192"/>
    </row>
    <row r="400">
      <c r="A400" s="192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  <c r="AJ400" s="192"/>
      <c r="AK400" s="192"/>
      <c r="AL400" s="192"/>
      <c r="AM400" s="192"/>
      <c r="AN400" s="192"/>
      <c r="AO400" s="192"/>
      <c r="AP400" s="192"/>
      <c r="AQ400" s="192"/>
      <c r="AR400" s="192"/>
      <c r="AS400" s="192"/>
      <c r="AT400" s="192"/>
      <c r="AU400" s="192"/>
      <c r="AV400" s="192"/>
      <c r="AW400" s="192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2"/>
      <c r="BL400" s="192"/>
      <c r="BM400" s="192"/>
      <c r="BN400" s="192"/>
      <c r="BO400" s="192"/>
      <c r="BP400" s="192"/>
      <c r="BQ400" s="192"/>
      <c r="BR400" s="192"/>
      <c r="BS400" s="192"/>
      <c r="BT400" s="192"/>
      <c r="BU400" s="192"/>
      <c r="BV400" s="192"/>
      <c r="BW400" s="192"/>
      <c r="BX400" s="192"/>
      <c r="BY400" s="192"/>
      <c r="BZ400" s="192"/>
      <c r="CA400" s="192"/>
      <c r="CB400" s="192"/>
      <c r="CC400" s="192"/>
      <c r="CD400" s="192"/>
      <c r="CE400" s="192"/>
      <c r="CF400" s="192"/>
      <c r="CG400" s="192"/>
      <c r="CH400" s="192"/>
      <c r="CI400" s="192"/>
      <c r="CJ400" s="192"/>
      <c r="CK400" s="192"/>
      <c r="CL400" s="192"/>
      <c r="CM400" s="192"/>
      <c r="CN400" s="192"/>
      <c r="CO400" s="192"/>
      <c r="CP400" s="192"/>
      <c r="CQ400" s="192"/>
    </row>
    <row r="401">
      <c r="A401" s="192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  <c r="AJ401" s="192"/>
      <c r="AK401" s="192"/>
      <c r="AL401" s="192"/>
      <c r="AM401" s="192"/>
      <c r="AN401" s="192"/>
      <c r="AO401" s="192"/>
      <c r="AP401" s="192"/>
      <c r="AQ401" s="192"/>
      <c r="AR401" s="192"/>
      <c r="AS401" s="192"/>
      <c r="AT401" s="192"/>
      <c r="AU401" s="192"/>
      <c r="AV401" s="192"/>
      <c r="AW401" s="192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  <c r="BR401" s="192"/>
      <c r="BS401" s="192"/>
      <c r="BT401" s="192"/>
      <c r="BU401" s="192"/>
      <c r="BV401" s="192"/>
      <c r="BW401" s="192"/>
      <c r="BX401" s="192"/>
      <c r="BY401" s="192"/>
      <c r="BZ401" s="192"/>
      <c r="CA401" s="192"/>
      <c r="CB401" s="192"/>
      <c r="CC401" s="192"/>
      <c r="CD401" s="192"/>
      <c r="CE401" s="192"/>
      <c r="CF401" s="192"/>
      <c r="CG401" s="192"/>
      <c r="CH401" s="192"/>
      <c r="CI401" s="192"/>
      <c r="CJ401" s="192"/>
      <c r="CK401" s="192"/>
      <c r="CL401" s="192"/>
      <c r="CM401" s="192"/>
      <c r="CN401" s="192"/>
      <c r="CO401" s="192"/>
      <c r="CP401" s="192"/>
      <c r="CQ401" s="192"/>
    </row>
    <row r="402">
      <c r="A402" s="192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  <c r="AO402" s="192"/>
      <c r="AP402" s="192"/>
      <c r="AQ402" s="192"/>
      <c r="AR402" s="192"/>
      <c r="AS402" s="192"/>
      <c r="AT402" s="192"/>
      <c r="AU402" s="192"/>
      <c r="AV402" s="192"/>
      <c r="AW402" s="192"/>
      <c r="AX402" s="192"/>
      <c r="AY402" s="192"/>
      <c r="AZ402" s="192"/>
      <c r="BA402" s="192"/>
      <c r="BB402" s="192"/>
      <c r="BC402" s="192"/>
      <c r="BD402" s="192"/>
      <c r="BE402" s="192"/>
      <c r="BF402" s="192"/>
      <c r="BG402" s="192"/>
      <c r="BH402" s="192"/>
      <c r="BI402" s="192"/>
      <c r="BJ402" s="192"/>
      <c r="BK402" s="192"/>
      <c r="BL402" s="192"/>
      <c r="BM402" s="192"/>
      <c r="BN402" s="192"/>
      <c r="BO402" s="192"/>
      <c r="BP402" s="192"/>
      <c r="BQ402" s="192"/>
      <c r="BR402" s="192"/>
      <c r="BS402" s="192"/>
      <c r="BT402" s="192"/>
      <c r="BU402" s="192"/>
      <c r="BV402" s="192"/>
      <c r="BW402" s="192"/>
      <c r="BX402" s="192"/>
      <c r="BY402" s="192"/>
      <c r="BZ402" s="192"/>
      <c r="CA402" s="192"/>
      <c r="CB402" s="192"/>
      <c r="CC402" s="192"/>
      <c r="CD402" s="192"/>
      <c r="CE402" s="192"/>
      <c r="CF402" s="192"/>
      <c r="CG402" s="192"/>
      <c r="CH402" s="192"/>
      <c r="CI402" s="192"/>
      <c r="CJ402" s="192"/>
      <c r="CK402" s="192"/>
      <c r="CL402" s="192"/>
      <c r="CM402" s="192"/>
      <c r="CN402" s="192"/>
      <c r="CO402" s="192"/>
      <c r="CP402" s="192"/>
      <c r="CQ402" s="192"/>
    </row>
    <row r="403">
      <c r="A403" s="192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  <c r="AO403" s="192"/>
      <c r="AP403" s="192"/>
      <c r="AQ403" s="192"/>
      <c r="AR403" s="192"/>
      <c r="AS403" s="192"/>
      <c r="AT403" s="192"/>
      <c r="AU403" s="192"/>
      <c r="AV403" s="192"/>
      <c r="AW403" s="192"/>
      <c r="AX403" s="192"/>
      <c r="AY403" s="192"/>
      <c r="AZ403" s="192"/>
      <c r="BA403" s="192"/>
      <c r="BB403" s="192"/>
      <c r="BC403" s="192"/>
      <c r="BD403" s="192"/>
      <c r="BE403" s="192"/>
      <c r="BF403" s="192"/>
      <c r="BG403" s="192"/>
      <c r="BH403" s="192"/>
      <c r="BI403" s="192"/>
      <c r="BJ403" s="192"/>
      <c r="BK403" s="192"/>
      <c r="BL403" s="192"/>
      <c r="BM403" s="192"/>
      <c r="BN403" s="192"/>
      <c r="BO403" s="192"/>
      <c r="BP403" s="192"/>
      <c r="BQ403" s="192"/>
      <c r="BR403" s="192"/>
      <c r="BS403" s="192"/>
      <c r="BT403" s="192"/>
      <c r="BU403" s="192"/>
      <c r="BV403" s="192"/>
      <c r="BW403" s="192"/>
      <c r="BX403" s="192"/>
      <c r="BY403" s="192"/>
      <c r="BZ403" s="192"/>
      <c r="CA403" s="192"/>
      <c r="CB403" s="192"/>
      <c r="CC403" s="192"/>
      <c r="CD403" s="192"/>
      <c r="CE403" s="192"/>
      <c r="CF403" s="192"/>
      <c r="CG403" s="192"/>
      <c r="CH403" s="192"/>
      <c r="CI403" s="192"/>
      <c r="CJ403" s="192"/>
      <c r="CK403" s="192"/>
      <c r="CL403" s="192"/>
      <c r="CM403" s="192"/>
      <c r="CN403" s="192"/>
      <c r="CO403" s="192"/>
      <c r="CP403" s="192"/>
      <c r="CQ403" s="192"/>
    </row>
    <row r="404">
      <c r="A404" s="192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  <c r="AO404" s="192"/>
      <c r="AP404" s="192"/>
      <c r="AQ404" s="192"/>
      <c r="AR404" s="192"/>
      <c r="AS404" s="192"/>
      <c r="AT404" s="192"/>
      <c r="AU404" s="192"/>
      <c r="AV404" s="192"/>
      <c r="AW404" s="192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  <c r="BR404" s="192"/>
      <c r="BS404" s="192"/>
      <c r="BT404" s="192"/>
      <c r="BU404" s="192"/>
      <c r="BV404" s="192"/>
      <c r="BW404" s="192"/>
      <c r="BX404" s="192"/>
      <c r="BY404" s="192"/>
      <c r="BZ404" s="192"/>
      <c r="CA404" s="192"/>
      <c r="CB404" s="192"/>
      <c r="CC404" s="192"/>
      <c r="CD404" s="192"/>
      <c r="CE404" s="192"/>
      <c r="CF404" s="192"/>
      <c r="CG404" s="192"/>
      <c r="CH404" s="192"/>
      <c r="CI404" s="192"/>
      <c r="CJ404" s="192"/>
      <c r="CK404" s="192"/>
      <c r="CL404" s="192"/>
      <c r="CM404" s="192"/>
      <c r="CN404" s="192"/>
      <c r="CO404" s="192"/>
      <c r="CP404" s="192"/>
      <c r="CQ404" s="192"/>
    </row>
    <row r="405">
      <c r="A405" s="192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  <c r="AO405" s="192"/>
      <c r="AP405" s="192"/>
      <c r="AQ405" s="192"/>
      <c r="AR405" s="192"/>
      <c r="AS405" s="192"/>
      <c r="AT405" s="192"/>
      <c r="AU405" s="192"/>
      <c r="AV405" s="192"/>
      <c r="AW405" s="192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/>
      <c r="BR405" s="192"/>
      <c r="BS405" s="192"/>
      <c r="BT405" s="192"/>
      <c r="BU405" s="192"/>
      <c r="BV405" s="192"/>
      <c r="BW405" s="192"/>
      <c r="BX405" s="192"/>
      <c r="BY405" s="192"/>
      <c r="BZ405" s="192"/>
      <c r="CA405" s="192"/>
      <c r="CB405" s="192"/>
      <c r="CC405" s="192"/>
      <c r="CD405" s="192"/>
      <c r="CE405" s="192"/>
      <c r="CF405" s="192"/>
      <c r="CG405" s="192"/>
      <c r="CH405" s="192"/>
      <c r="CI405" s="192"/>
      <c r="CJ405" s="192"/>
      <c r="CK405" s="192"/>
      <c r="CL405" s="192"/>
      <c r="CM405" s="192"/>
      <c r="CN405" s="192"/>
      <c r="CO405" s="192"/>
      <c r="CP405" s="192"/>
      <c r="CQ405" s="192"/>
    </row>
    <row r="406">
      <c r="A406" s="192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  <c r="AO406" s="192"/>
      <c r="AP406" s="192"/>
      <c r="AQ406" s="192"/>
      <c r="AR406" s="192"/>
      <c r="AS406" s="192"/>
      <c r="AT406" s="192"/>
      <c r="AU406" s="192"/>
      <c r="AV406" s="192"/>
      <c r="AW406" s="192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  <c r="BR406" s="192"/>
      <c r="BS406" s="192"/>
      <c r="BT406" s="192"/>
      <c r="BU406" s="192"/>
      <c r="BV406" s="192"/>
      <c r="BW406" s="192"/>
      <c r="BX406" s="192"/>
      <c r="BY406" s="192"/>
      <c r="BZ406" s="192"/>
      <c r="CA406" s="192"/>
      <c r="CB406" s="192"/>
      <c r="CC406" s="192"/>
      <c r="CD406" s="192"/>
      <c r="CE406" s="192"/>
      <c r="CF406" s="192"/>
      <c r="CG406" s="192"/>
      <c r="CH406" s="192"/>
      <c r="CI406" s="192"/>
      <c r="CJ406" s="192"/>
      <c r="CK406" s="192"/>
      <c r="CL406" s="192"/>
      <c r="CM406" s="192"/>
      <c r="CN406" s="192"/>
      <c r="CO406" s="192"/>
      <c r="CP406" s="192"/>
      <c r="CQ406" s="192"/>
    </row>
    <row r="407">
      <c r="A407" s="192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  <c r="AO407" s="192"/>
      <c r="AP407" s="192"/>
      <c r="AQ407" s="192"/>
      <c r="AR407" s="192"/>
      <c r="AS407" s="192"/>
      <c r="AT407" s="192"/>
      <c r="AU407" s="192"/>
      <c r="AV407" s="192"/>
      <c r="AW407" s="192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  <c r="BR407" s="192"/>
      <c r="BS407" s="192"/>
      <c r="BT407" s="192"/>
      <c r="BU407" s="192"/>
      <c r="BV407" s="192"/>
      <c r="BW407" s="192"/>
      <c r="BX407" s="192"/>
      <c r="BY407" s="192"/>
      <c r="BZ407" s="192"/>
      <c r="CA407" s="192"/>
      <c r="CB407" s="192"/>
      <c r="CC407" s="192"/>
      <c r="CD407" s="192"/>
      <c r="CE407" s="192"/>
      <c r="CF407" s="192"/>
      <c r="CG407" s="192"/>
      <c r="CH407" s="192"/>
      <c r="CI407" s="192"/>
      <c r="CJ407" s="192"/>
      <c r="CK407" s="192"/>
      <c r="CL407" s="192"/>
      <c r="CM407" s="192"/>
      <c r="CN407" s="192"/>
      <c r="CO407" s="192"/>
      <c r="CP407" s="192"/>
      <c r="CQ407" s="192"/>
    </row>
    <row r="408">
      <c r="A408" s="192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  <c r="AO408" s="192"/>
      <c r="AP408" s="192"/>
      <c r="AQ408" s="192"/>
      <c r="AR408" s="192"/>
      <c r="AS408" s="192"/>
      <c r="AT408" s="192"/>
      <c r="AU408" s="192"/>
      <c r="AV408" s="192"/>
      <c r="AW408" s="192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  <c r="BR408" s="192"/>
      <c r="BS408" s="192"/>
      <c r="BT408" s="192"/>
      <c r="BU408" s="192"/>
      <c r="BV408" s="192"/>
      <c r="BW408" s="192"/>
      <c r="BX408" s="192"/>
      <c r="BY408" s="192"/>
      <c r="BZ408" s="192"/>
      <c r="CA408" s="192"/>
      <c r="CB408" s="192"/>
      <c r="CC408" s="192"/>
      <c r="CD408" s="192"/>
      <c r="CE408" s="192"/>
      <c r="CF408" s="192"/>
      <c r="CG408" s="192"/>
      <c r="CH408" s="192"/>
      <c r="CI408" s="192"/>
      <c r="CJ408" s="192"/>
      <c r="CK408" s="192"/>
      <c r="CL408" s="192"/>
      <c r="CM408" s="192"/>
      <c r="CN408" s="192"/>
      <c r="CO408" s="192"/>
      <c r="CP408" s="192"/>
      <c r="CQ408" s="192"/>
    </row>
    <row r="409">
      <c r="A409" s="192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  <c r="AO409" s="192"/>
      <c r="AP409" s="192"/>
      <c r="AQ409" s="192"/>
      <c r="AR409" s="192"/>
      <c r="AS409" s="192"/>
      <c r="AT409" s="192"/>
      <c r="AU409" s="192"/>
      <c r="AV409" s="192"/>
      <c r="AW409" s="192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192"/>
      <c r="BN409" s="192"/>
      <c r="BO409" s="192"/>
      <c r="BP409" s="192"/>
      <c r="BQ409" s="192"/>
      <c r="BR409" s="192"/>
      <c r="BS409" s="192"/>
      <c r="BT409" s="192"/>
      <c r="BU409" s="192"/>
      <c r="BV409" s="192"/>
      <c r="BW409" s="192"/>
      <c r="BX409" s="192"/>
      <c r="BY409" s="192"/>
      <c r="BZ409" s="192"/>
      <c r="CA409" s="192"/>
      <c r="CB409" s="192"/>
      <c r="CC409" s="192"/>
      <c r="CD409" s="192"/>
      <c r="CE409" s="192"/>
      <c r="CF409" s="192"/>
      <c r="CG409" s="192"/>
      <c r="CH409" s="192"/>
      <c r="CI409" s="192"/>
      <c r="CJ409" s="192"/>
      <c r="CK409" s="192"/>
      <c r="CL409" s="192"/>
      <c r="CM409" s="192"/>
      <c r="CN409" s="192"/>
      <c r="CO409" s="192"/>
      <c r="CP409" s="192"/>
      <c r="CQ409" s="192"/>
    </row>
    <row r="410">
      <c r="A410" s="192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  <c r="AO410" s="192"/>
      <c r="AP410" s="192"/>
      <c r="AQ410" s="192"/>
      <c r="AR410" s="192"/>
      <c r="AS410" s="192"/>
      <c r="AT410" s="192"/>
      <c r="AU410" s="192"/>
      <c r="AV410" s="192"/>
      <c r="AW410" s="192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192"/>
      <c r="BN410" s="192"/>
      <c r="BO410" s="192"/>
      <c r="BP410" s="192"/>
      <c r="BQ410" s="192"/>
      <c r="BR410" s="192"/>
      <c r="BS410" s="192"/>
      <c r="BT410" s="192"/>
      <c r="BU410" s="192"/>
      <c r="BV410" s="192"/>
      <c r="BW410" s="192"/>
      <c r="BX410" s="192"/>
      <c r="BY410" s="192"/>
      <c r="BZ410" s="192"/>
      <c r="CA410" s="192"/>
      <c r="CB410" s="192"/>
      <c r="CC410" s="192"/>
      <c r="CD410" s="192"/>
      <c r="CE410" s="192"/>
      <c r="CF410" s="192"/>
      <c r="CG410" s="192"/>
      <c r="CH410" s="192"/>
      <c r="CI410" s="192"/>
      <c r="CJ410" s="192"/>
      <c r="CK410" s="192"/>
      <c r="CL410" s="192"/>
      <c r="CM410" s="192"/>
      <c r="CN410" s="192"/>
      <c r="CO410" s="192"/>
      <c r="CP410" s="192"/>
      <c r="CQ410" s="192"/>
    </row>
    <row r="411">
      <c r="A411" s="192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192"/>
      <c r="AT411" s="192"/>
      <c r="AU411" s="192"/>
      <c r="AV411" s="192"/>
      <c r="AW411" s="192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192"/>
      <c r="BN411" s="192"/>
      <c r="BO411" s="192"/>
      <c r="BP411" s="192"/>
      <c r="BQ411" s="192"/>
      <c r="BR411" s="192"/>
      <c r="BS411" s="192"/>
      <c r="BT411" s="192"/>
      <c r="BU411" s="192"/>
      <c r="BV411" s="192"/>
      <c r="BW411" s="192"/>
      <c r="BX411" s="192"/>
      <c r="BY411" s="192"/>
      <c r="BZ411" s="192"/>
      <c r="CA411" s="192"/>
      <c r="CB411" s="192"/>
      <c r="CC411" s="192"/>
      <c r="CD411" s="192"/>
      <c r="CE411" s="192"/>
      <c r="CF411" s="192"/>
      <c r="CG411" s="192"/>
      <c r="CH411" s="192"/>
      <c r="CI411" s="192"/>
      <c r="CJ411" s="192"/>
      <c r="CK411" s="192"/>
      <c r="CL411" s="192"/>
      <c r="CM411" s="192"/>
      <c r="CN411" s="192"/>
      <c r="CO411" s="192"/>
      <c r="CP411" s="192"/>
      <c r="CQ411" s="192"/>
    </row>
    <row r="412">
      <c r="A412" s="192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  <c r="AO412" s="192"/>
      <c r="AP412" s="192"/>
      <c r="AQ412" s="192"/>
      <c r="AR412" s="192"/>
      <c r="AS412" s="192"/>
      <c r="AT412" s="192"/>
      <c r="AU412" s="192"/>
      <c r="AV412" s="192"/>
      <c r="AW412" s="192"/>
      <c r="AX412" s="192"/>
      <c r="AY412" s="192"/>
      <c r="AZ412" s="192"/>
      <c r="BA412" s="192"/>
      <c r="BB412" s="192"/>
      <c r="BC412" s="192"/>
      <c r="BD412" s="192"/>
      <c r="BE412" s="192"/>
      <c r="BF412" s="192"/>
      <c r="BG412" s="192"/>
      <c r="BH412" s="192"/>
      <c r="BI412" s="192"/>
      <c r="BJ412" s="192"/>
      <c r="BK412" s="192"/>
      <c r="BL412" s="192"/>
      <c r="BM412" s="192"/>
      <c r="BN412" s="192"/>
      <c r="BO412" s="192"/>
      <c r="BP412" s="192"/>
      <c r="BQ412" s="192"/>
      <c r="BR412" s="192"/>
      <c r="BS412" s="192"/>
      <c r="BT412" s="192"/>
      <c r="BU412" s="192"/>
      <c r="BV412" s="192"/>
      <c r="BW412" s="192"/>
      <c r="BX412" s="192"/>
      <c r="BY412" s="192"/>
      <c r="BZ412" s="192"/>
      <c r="CA412" s="192"/>
      <c r="CB412" s="192"/>
      <c r="CC412" s="192"/>
      <c r="CD412" s="192"/>
      <c r="CE412" s="192"/>
      <c r="CF412" s="192"/>
      <c r="CG412" s="192"/>
      <c r="CH412" s="192"/>
      <c r="CI412" s="192"/>
      <c r="CJ412" s="192"/>
      <c r="CK412" s="192"/>
      <c r="CL412" s="192"/>
      <c r="CM412" s="192"/>
      <c r="CN412" s="192"/>
      <c r="CO412" s="192"/>
      <c r="CP412" s="192"/>
      <c r="CQ412" s="192"/>
    </row>
    <row r="413">
      <c r="A413" s="192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  <c r="AO413" s="192"/>
      <c r="AP413" s="192"/>
      <c r="AQ413" s="192"/>
      <c r="AR413" s="192"/>
      <c r="AS413" s="192"/>
      <c r="AT413" s="192"/>
      <c r="AU413" s="192"/>
      <c r="AV413" s="192"/>
      <c r="AW413" s="192"/>
      <c r="AX413" s="192"/>
      <c r="AY413" s="192"/>
      <c r="AZ413" s="192"/>
      <c r="BA413" s="192"/>
      <c r="BB413" s="192"/>
      <c r="BC413" s="192"/>
      <c r="BD413" s="192"/>
      <c r="BE413" s="192"/>
      <c r="BF413" s="192"/>
      <c r="BG413" s="192"/>
      <c r="BH413" s="192"/>
      <c r="BI413" s="192"/>
      <c r="BJ413" s="192"/>
      <c r="BK413" s="192"/>
      <c r="BL413" s="192"/>
      <c r="BM413" s="192"/>
      <c r="BN413" s="192"/>
      <c r="BO413" s="192"/>
      <c r="BP413" s="192"/>
      <c r="BQ413" s="192"/>
      <c r="BR413" s="192"/>
      <c r="BS413" s="192"/>
      <c r="BT413" s="192"/>
      <c r="BU413" s="192"/>
      <c r="BV413" s="192"/>
      <c r="BW413" s="192"/>
      <c r="BX413" s="192"/>
      <c r="BY413" s="192"/>
      <c r="BZ413" s="192"/>
      <c r="CA413" s="192"/>
      <c r="CB413" s="192"/>
      <c r="CC413" s="192"/>
      <c r="CD413" s="192"/>
      <c r="CE413" s="192"/>
      <c r="CF413" s="192"/>
      <c r="CG413" s="192"/>
      <c r="CH413" s="192"/>
      <c r="CI413" s="192"/>
      <c r="CJ413" s="192"/>
      <c r="CK413" s="192"/>
      <c r="CL413" s="192"/>
      <c r="CM413" s="192"/>
      <c r="CN413" s="192"/>
      <c r="CO413" s="192"/>
      <c r="CP413" s="192"/>
      <c r="CQ413" s="192"/>
    </row>
    <row r="414">
      <c r="A414" s="192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  <c r="AO414" s="192"/>
      <c r="AP414" s="192"/>
      <c r="AQ414" s="192"/>
      <c r="AR414" s="192"/>
      <c r="AS414" s="192"/>
      <c r="AT414" s="192"/>
      <c r="AU414" s="192"/>
      <c r="AV414" s="192"/>
      <c r="AW414" s="192"/>
      <c r="AX414" s="192"/>
      <c r="AY414" s="192"/>
      <c r="AZ414" s="192"/>
      <c r="BA414" s="192"/>
      <c r="BB414" s="192"/>
      <c r="BC414" s="192"/>
      <c r="BD414" s="192"/>
      <c r="BE414" s="192"/>
      <c r="BF414" s="192"/>
      <c r="BG414" s="192"/>
      <c r="BH414" s="192"/>
      <c r="BI414" s="192"/>
      <c r="BJ414" s="192"/>
      <c r="BK414" s="192"/>
      <c r="BL414" s="192"/>
      <c r="BM414" s="192"/>
      <c r="BN414" s="192"/>
      <c r="BO414" s="192"/>
      <c r="BP414" s="192"/>
      <c r="BQ414" s="192"/>
      <c r="BR414" s="192"/>
      <c r="BS414" s="192"/>
      <c r="BT414" s="192"/>
      <c r="BU414" s="192"/>
      <c r="BV414" s="192"/>
      <c r="BW414" s="192"/>
      <c r="BX414" s="192"/>
      <c r="BY414" s="192"/>
      <c r="BZ414" s="192"/>
      <c r="CA414" s="192"/>
      <c r="CB414" s="192"/>
      <c r="CC414" s="192"/>
      <c r="CD414" s="192"/>
      <c r="CE414" s="192"/>
      <c r="CF414" s="192"/>
      <c r="CG414" s="192"/>
      <c r="CH414" s="192"/>
      <c r="CI414" s="192"/>
      <c r="CJ414" s="192"/>
      <c r="CK414" s="192"/>
      <c r="CL414" s="192"/>
      <c r="CM414" s="192"/>
      <c r="CN414" s="192"/>
      <c r="CO414" s="192"/>
      <c r="CP414" s="192"/>
      <c r="CQ414" s="192"/>
    </row>
    <row r="415">
      <c r="A415" s="192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  <c r="AO415" s="192"/>
      <c r="AP415" s="192"/>
      <c r="AQ415" s="192"/>
      <c r="AR415" s="192"/>
      <c r="AS415" s="192"/>
      <c r="AT415" s="192"/>
      <c r="AU415" s="192"/>
      <c r="AV415" s="192"/>
      <c r="AW415" s="192"/>
      <c r="AX415" s="192"/>
      <c r="AY415" s="192"/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2"/>
      <c r="BK415" s="192"/>
      <c r="BL415" s="192"/>
      <c r="BM415" s="192"/>
      <c r="BN415" s="192"/>
      <c r="BO415" s="192"/>
      <c r="BP415" s="192"/>
      <c r="BQ415" s="192"/>
      <c r="BR415" s="192"/>
      <c r="BS415" s="192"/>
      <c r="BT415" s="192"/>
      <c r="BU415" s="192"/>
      <c r="BV415" s="192"/>
      <c r="BW415" s="192"/>
      <c r="BX415" s="192"/>
      <c r="BY415" s="192"/>
      <c r="BZ415" s="192"/>
      <c r="CA415" s="192"/>
      <c r="CB415" s="192"/>
      <c r="CC415" s="192"/>
      <c r="CD415" s="192"/>
      <c r="CE415" s="192"/>
      <c r="CF415" s="192"/>
      <c r="CG415" s="192"/>
      <c r="CH415" s="192"/>
      <c r="CI415" s="192"/>
      <c r="CJ415" s="192"/>
      <c r="CK415" s="192"/>
      <c r="CL415" s="192"/>
      <c r="CM415" s="192"/>
      <c r="CN415" s="192"/>
      <c r="CO415" s="192"/>
      <c r="CP415" s="192"/>
      <c r="CQ415" s="192"/>
    </row>
    <row r="416">
      <c r="A416" s="192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192"/>
      <c r="AT416" s="192"/>
      <c r="AU416" s="192"/>
      <c r="AV416" s="192"/>
      <c r="AW416" s="192"/>
      <c r="AX416" s="192"/>
      <c r="AY416" s="192"/>
      <c r="AZ416" s="192"/>
      <c r="BA416" s="192"/>
      <c r="BB416" s="192"/>
      <c r="BC416" s="192"/>
      <c r="BD416" s="192"/>
      <c r="BE416" s="192"/>
      <c r="BF416" s="192"/>
      <c r="BG416" s="192"/>
      <c r="BH416" s="192"/>
      <c r="BI416" s="192"/>
      <c r="BJ416" s="192"/>
      <c r="BK416" s="192"/>
      <c r="BL416" s="192"/>
      <c r="BM416" s="192"/>
      <c r="BN416" s="192"/>
      <c r="BO416" s="192"/>
      <c r="BP416" s="192"/>
      <c r="BQ416" s="192"/>
      <c r="BR416" s="192"/>
      <c r="BS416" s="192"/>
      <c r="BT416" s="192"/>
      <c r="BU416" s="192"/>
      <c r="BV416" s="192"/>
      <c r="BW416" s="192"/>
      <c r="BX416" s="192"/>
      <c r="BY416" s="192"/>
      <c r="BZ416" s="192"/>
      <c r="CA416" s="192"/>
      <c r="CB416" s="192"/>
      <c r="CC416" s="192"/>
      <c r="CD416" s="192"/>
      <c r="CE416" s="192"/>
      <c r="CF416" s="192"/>
      <c r="CG416" s="192"/>
      <c r="CH416" s="192"/>
      <c r="CI416" s="192"/>
      <c r="CJ416" s="192"/>
      <c r="CK416" s="192"/>
      <c r="CL416" s="192"/>
      <c r="CM416" s="192"/>
      <c r="CN416" s="192"/>
      <c r="CO416" s="192"/>
      <c r="CP416" s="192"/>
      <c r="CQ416" s="192"/>
    </row>
    <row r="417">
      <c r="A417" s="192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192"/>
      <c r="AT417" s="192"/>
      <c r="AU417" s="192"/>
      <c r="AV417" s="192"/>
      <c r="AW417" s="192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  <c r="BM417" s="192"/>
      <c r="BN417" s="192"/>
      <c r="BO417" s="192"/>
      <c r="BP417" s="192"/>
      <c r="BQ417" s="192"/>
      <c r="BR417" s="192"/>
      <c r="BS417" s="192"/>
      <c r="BT417" s="192"/>
      <c r="BU417" s="192"/>
      <c r="BV417" s="192"/>
      <c r="BW417" s="192"/>
      <c r="BX417" s="192"/>
      <c r="BY417" s="192"/>
      <c r="BZ417" s="192"/>
      <c r="CA417" s="192"/>
      <c r="CB417" s="192"/>
      <c r="CC417" s="192"/>
      <c r="CD417" s="192"/>
      <c r="CE417" s="192"/>
      <c r="CF417" s="192"/>
      <c r="CG417" s="192"/>
      <c r="CH417" s="192"/>
      <c r="CI417" s="192"/>
      <c r="CJ417" s="192"/>
      <c r="CK417" s="192"/>
      <c r="CL417" s="192"/>
      <c r="CM417" s="192"/>
      <c r="CN417" s="192"/>
      <c r="CO417" s="192"/>
      <c r="CP417" s="192"/>
      <c r="CQ417" s="192"/>
    </row>
    <row r="418">
      <c r="A418" s="192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  <c r="AJ418" s="192"/>
      <c r="AK418" s="192"/>
      <c r="AL418" s="192"/>
      <c r="AM418" s="192"/>
      <c r="AN418" s="192"/>
      <c r="AO418" s="192"/>
      <c r="AP418" s="192"/>
      <c r="AQ418" s="192"/>
      <c r="AR418" s="192"/>
      <c r="AS418" s="192"/>
      <c r="AT418" s="192"/>
      <c r="AU418" s="192"/>
      <c r="AV418" s="192"/>
      <c r="AW418" s="192"/>
      <c r="AX418" s="192"/>
      <c r="AY418" s="192"/>
      <c r="AZ418" s="192"/>
      <c r="BA418" s="192"/>
      <c r="BB418" s="192"/>
      <c r="BC418" s="192"/>
      <c r="BD418" s="192"/>
      <c r="BE418" s="192"/>
      <c r="BF418" s="192"/>
      <c r="BG418" s="192"/>
      <c r="BH418" s="192"/>
      <c r="BI418" s="192"/>
      <c r="BJ418" s="192"/>
      <c r="BK418" s="192"/>
      <c r="BL418" s="192"/>
      <c r="BM418" s="192"/>
      <c r="BN418" s="192"/>
      <c r="BO418" s="192"/>
      <c r="BP418" s="192"/>
      <c r="BQ418" s="192"/>
      <c r="BR418" s="192"/>
      <c r="BS418" s="192"/>
      <c r="BT418" s="192"/>
      <c r="BU418" s="192"/>
      <c r="BV418" s="192"/>
      <c r="BW418" s="192"/>
      <c r="BX418" s="192"/>
      <c r="BY418" s="192"/>
      <c r="BZ418" s="192"/>
      <c r="CA418" s="192"/>
      <c r="CB418" s="192"/>
      <c r="CC418" s="192"/>
      <c r="CD418" s="192"/>
      <c r="CE418" s="192"/>
      <c r="CF418" s="192"/>
      <c r="CG418" s="192"/>
      <c r="CH418" s="192"/>
      <c r="CI418" s="192"/>
      <c r="CJ418" s="192"/>
      <c r="CK418" s="192"/>
      <c r="CL418" s="192"/>
      <c r="CM418" s="192"/>
      <c r="CN418" s="192"/>
      <c r="CO418" s="192"/>
      <c r="CP418" s="192"/>
      <c r="CQ418" s="192"/>
    </row>
    <row r="419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  <c r="AJ419" s="192"/>
      <c r="AK419" s="192"/>
      <c r="AL419" s="192"/>
      <c r="AM419" s="192"/>
      <c r="AN419" s="192"/>
      <c r="AO419" s="192"/>
      <c r="AP419" s="192"/>
      <c r="AQ419" s="192"/>
      <c r="AR419" s="192"/>
      <c r="AS419" s="192"/>
      <c r="AT419" s="192"/>
      <c r="AU419" s="192"/>
      <c r="AV419" s="192"/>
      <c r="AW419" s="192"/>
      <c r="AX419" s="192"/>
      <c r="AY419" s="192"/>
      <c r="AZ419" s="192"/>
      <c r="BA419" s="192"/>
      <c r="BB419" s="192"/>
      <c r="BC419" s="192"/>
      <c r="BD419" s="192"/>
      <c r="BE419" s="192"/>
      <c r="BF419" s="192"/>
      <c r="BG419" s="192"/>
      <c r="BH419" s="192"/>
      <c r="BI419" s="192"/>
      <c r="BJ419" s="192"/>
      <c r="BK419" s="192"/>
      <c r="BL419" s="192"/>
      <c r="BM419" s="192"/>
      <c r="BN419" s="192"/>
      <c r="BO419" s="192"/>
      <c r="BP419" s="192"/>
      <c r="BQ419" s="192"/>
      <c r="BR419" s="192"/>
      <c r="BS419" s="192"/>
      <c r="BT419" s="192"/>
      <c r="BU419" s="192"/>
      <c r="BV419" s="192"/>
      <c r="BW419" s="192"/>
      <c r="BX419" s="192"/>
      <c r="BY419" s="192"/>
      <c r="BZ419" s="192"/>
      <c r="CA419" s="192"/>
      <c r="CB419" s="192"/>
      <c r="CC419" s="192"/>
      <c r="CD419" s="192"/>
      <c r="CE419" s="192"/>
      <c r="CF419" s="192"/>
      <c r="CG419" s="192"/>
      <c r="CH419" s="192"/>
      <c r="CI419" s="192"/>
      <c r="CJ419" s="192"/>
      <c r="CK419" s="192"/>
      <c r="CL419" s="192"/>
      <c r="CM419" s="192"/>
      <c r="CN419" s="192"/>
      <c r="CO419" s="192"/>
      <c r="CP419" s="192"/>
      <c r="CQ419" s="192"/>
    </row>
    <row r="420">
      <c r="A420" s="192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  <c r="AJ420" s="192"/>
      <c r="AK420" s="192"/>
      <c r="AL420" s="192"/>
      <c r="AM420" s="192"/>
      <c r="AN420" s="192"/>
      <c r="AO420" s="192"/>
      <c r="AP420" s="192"/>
      <c r="AQ420" s="192"/>
      <c r="AR420" s="192"/>
      <c r="AS420" s="192"/>
      <c r="AT420" s="192"/>
      <c r="AU420" s="192"/>
      <c r="AV420" s="192"/>
      <c r="AW420" s="192"/>
      <c r="AX420" s="192"/>
      <c r="AY420" s="192"/>
      <c r="AZ420" s="192"/>
      <c r="BA420" s="192"/>
      <c r="BB420" s="192"/>
      <c r="BC420" s="192"/>
      <c r="BD420" s="192"/>
      <c r="BE420" s="192"/>
      <c r="BF420" s="192"/>
      <c r="BG420" s="192"/>
      <c r="BH420" s="192"/>
      <c r="BI420" s="192"/>
      <c r="BJ420" s="192"/>
      <c r="BK420" s="192"/>
      <c r="BL420" s="192"/>
      <c r="BM420" s="192"/>
      <c r="BN420" s="192"/>
      <c r="BO420" s="192"/>
      <c r="BP420" s="192"/>
      <c r="BQ420" s="192"/>
      <c r="BR420" s="192"/>
      <c r="BS420" s="192"/>
      <c r="BT420" s="192"/>
      <c r="BU420" s="192"/>
      <c r="BV420" s="192"/>
      <c r="BW420" s="192"/>
      <c r="BX420" s="192"/>
      <c r="BY420" s="192"/>
      <c r="BZ420" s="192"/>
      <c r="CA420" s="192"/>
      <c r="CB420" s="192"/>
      <c r="CC420" s="192"/>
      <c r="CD420" s="192"/>
      <c r="CE420" s="192"/>
      <c r="CF420" s="192"/>
      <c r="CG420" s="192"/>
      <c r="CH420" s="192"/>
      <c r="CI420" s="192"/>
      <c r="CJ420" s="192"/>
      <c r="CK420" s="192"/>
      <c r="CL420" s="192"/>
      <c r="CM420" s="192"/>
      <c r="CN420" s="192"/>
      <c r="CO420" s="192"/>
      <c r="CP420" s="192"/>
      <c r="CQ420" s="192"/>
    </row>
    <row r="421">
      <c r="A421" s="192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  <c r="AO421" s="192"/>
      <c r="AP421" s="192"/>
      <c r="AQ421" s="192"/>
      <c r="AR421" s="192"/>
      <c r="AS421" s="192"/>
      <c r="AT421" s="192"/>
      <c r="AU421" s="192"/>
      <c r="AV421" s="192"/>
      <c r="AW421" s="192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  <c r="BR421" s="192"/>
      <c r="BS421" s="192"/>
      <c r="BT421" s="192"/>
      <c r="BU421" s="192"/>
      <c r="BV421" s="192"/>
      <c r="BW421" s="192"/>
      <c r="BX421" s="192"/>
      <c r="BY421" s="192"/>
      <c r="BZ421" s="192"/>
      <c r="CA421" s="192"/>
      <c r="CB421" s="192"/>
      <c r="CC421" s="192"/>
      <c r="CD421" s="192"/>
      <c r="CE421" s="192"/>
      <c r="CF421" s="192"/>
      <c r="CG421" s="192"/>
      <c r="CH421" s="192"/>
      <c r="CI421" s="192"/>
      <c r="CJ421" s="192"/>
      <c r="CK421" s="192"/>
      <c r="CL421" s="192"/>
      <c r="CM421" s="192"/>
      <c r="CN421" s="192"/>
      <c r="CO421" s="192"/>
      <c r="CP421" s="192"/>
      <c r="CQ421" s="192"/>
    </row>
    <row r="422">
      <c r="A422" s="192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  <c r="AO422" s="192"/>
      <c r="AP422" s="192"/>
      <c r="AQ422" s="192"/>
      <c r="AR422" s="192"/>
      <c r="AS422" s="192"/>
      <c r="AT422" s="192"/>
      <c r="AU422" s="192"/>
      <c r="AV422" s="192"/>
      <c r="AW422" s="192"/>
      <c r="AX422" s="192"/>
      <c r="AY422" s="192"/>
      <c r="AZ422" s="192"/>
      <c r="BA422" s="192"/>
      <c r="BB422" s="192"/>
      <c r="BC422" s="192"/>
      <c r="BD422" s="192"/>
      <c r="BE422" s="192"/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/>
      <c r="BP422" s="192"/>
      <c r="BQ422" s="192"/>
      <c r="BR422" s="192"/>
      <c r="BS422" s="192"/>
      <c r="BT422" s="192"/>
      <c r="BU422" s="192"/>
      <c r="BV422" s="192"/>
      <c r="BW422" s="192"/>
      <c r="BX422" s="192"/>
      <c r="BY422" s="192"/>
      <c r="BZ422" s="192"/>
      <c r="CA422" s="192"/>
      <c r="CB422" s="192"/>
      <c r="CC422" s="192"/>
      <c r="CD422" s="192"/>
      <c r="CE422" s="192"/>
      <c r="CF422" s="192"/>
      <c r="CG422" s="192"/>
      <c r="CH422" s="192"/>
      <c r="CI422" s="192"/>
      <c r="CJ422" s="192"/>
      <c r="CK422" s="192"/>
      <c r="CL422" s="192"/>
      <c r="CM422" s="192"/>
      <c r="CN422" s="192"/>
      <c r="CO422" s="192"/>
      <c r="CP422" s="192"/>
      <c r="CQ422" s="192"/>
    </row>
    <row r="423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  <c r="AO423" s="192"/>
      <c r="AP423" s="192"/>
      <c r="AQ423" s="192"/>
      <c r="AR423" s="192"/>
      <c r="AS423" s="192"/>
      <c r="AT423" s="192"/>
      <c r="AU423" s="192"/>
      <c r="AV423" s="192"/>
      <c r="AW423" s="192"/>
      <c r="AX423" s="192"/>
      <c r="AY423" s="192"/>
      <c r="AZ423" s="192"/>
      <c r="BA423" s="192"/>
      <c r="BB423" s="192"/>
      <c r="BC423" s="192"/>
      <c r="BD423" s="192"/>
      <c r="BE423" s="192"/>
      <c r="BF423" s="192"/>
      <c r="BG423" s="192"/>
      <c r="BH423" s="192"/>
      <c r="BI423" s="192"/>
      <c r="BJ423" s="192"/>
      <c r="BK423" s="192"/>
      <c r="BL423" s="192"/>
      <c r="BM423" s="192"/>
      <c r="BN423" s="192"/>
      <c r="BO423" s="192"/>
      <c r="BP423" s="192"/>
      <c r="BQ423" s="192"/>
      <c r="BR423" s="192"/>
      <c r="BS423" s="192"/>
      <c r="BT423" s="192"/>
      <c r="BU423" s="192"/>
      <c r="BV423" s="192"/>
      <c r="BW423" s="192"/>
      <c r="BX423" s="192"/>
      <c r="BY423" s="192"/>
      <c r="BZ423" s="192"/>
      <c r="CA423" s="192"/>
      <c r="CB423" s="192"/>
      <c r="CC423" s="192"/>
      <c r="CD423" s="192"/>
      <c r="CE423" s="192"/>
      <c r="CF423" s="192"/>
      <c r="CG423" s="192"/>
      <c r="CH423" s="192"/>
      <c r="CI423" s="192"/>
      <c r="CJ423" s="192"/>
      <c r="CK423" s="192"/>
      <c r="CL423" s="192"/>
      <c r="CM423" s="192"/>
      <c r="CN423" s="192"/>
      <c r="CO423" s="192"/>
      <c r="CP423" s="192"/>
      <c r="CQ423" s="192"/>
    </row>
    <row r="424">
      <c r="A424" s="192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  <c r="AO424" s="192"/>
      <c r="AP424" s="192"/>
      <c r="AQ424" s="192"/>
      <c r="AR424" s="192"/>
      <c r="AS424" s="192"/>
      <c r="AT424" s="192"/>
      <c r="AU424" s="192"/>
      <c r="AV424" s="192"/>
      <c r="AW424" s="192"/>
      <c r="AX424" s="192"/>
      <c r="AY424" s="192"/>
      <c r="AZ424" s="192"/>
      <c r="BA424" s="192"/>
      <c r="BB424" s="192"/>
      <c r="BC424" s="192"/>
      <c r="BD424" s="192"/>
      <c r="BE424" s="192"/>
      <c r="BF424" s="192"/>
      <c r="BG424" s="192"/>
      <c r="BH424" s="192"/>
      <c r="BI424" s="192"/>
      <c r="BJ424" s="192"/>
      <c r="BK424" s="192"/>
      <c r="BL424" s="192"/>
      <c r="BM424" s="192"/>
      <c r="BN424" s="192"/>
      <c r="BO424" s="192"/>
      <c r="BP424" s="192"/>
      <c r="BQ424" s="192"/>
      <c r="BR424" s="192"/>
      <c r="BS424" s="192"/>
      <c r="BT424" s="192"/>
      <c r="BU424" s="192"/>
      <c r="BV424" s="192"/>
      <c r="BW424" s="192"/>
      <c r="BX424" s="192"/>
      <c r="BY424" s="192"/>
      <c r="BZ424" s="192"/>
      <c r="CA424" s="192"/>
      <c r="CB424" s="192"/>
      <c r="CC424" s="192"/>
      <c r="CD424" s="192"/>
      <c r="CE424" s="192"/>
      <c r="CF424" s="192"/>
      <c r="CG424" s="192"/>
      <c r="CH424" s="192"/>
      <c r="CI424" s="192"/>
      <c r="CJ424" s="192"/>
      <c r="CK424" s="192"/>
      <c r="CL424" s="192"/>
      <c r="CM424" s="192"/>
      <c r="CN424" s="192"/>
      <c r="CO424" s="192"/>
      <c r="CP424" s="192"/>
      <c r="CQ424" s="192"/>
    </row>
    <row r="425">
      <c r="A425" s="192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  <c r="AO425" s="192"/>
      <c r="AP425" s="192"/>
      <c r="AQ425" s="192"/>
      <c r="AR425" s="192"/>
      <c r="AS425" s="192"/>
      <c r="AT425" s="192"/>
      <c r="AU425" s="192"/>
      <c r="AV425" s="192"/>
      <c r="AW425" s="192"/>
      <c r="AX425" s="192"/>
      <c r="AY425" s="192"/>
      <c r="AZ425" s="192"/>
      <c r="BA425" s="192"/>
      <c r="BB425" s="192"/>
      <c r="BC425" s="192"/>
      <c r="BD425" s="192"/>
      <c r="BE425" s="192"/>
      <c r="BF425" s="192"/>
      <c r="BG425" s="192"/>
      <c r="BH425" s="192"/>
      <c r="BI425" s="192"/>
      <c r="BJ425" s="192"/>
      <c r="BK425" s="192"/>
      <c r="BL425" s="192"/>
      <c r="BM425" s="192"/>
      <c r="BN425" s="192"/>
      <c r="BO425" s="192"/>
      <c r="BP425" s="192"/>
      <c r="BQ425" s="192"/>
      <c r="BR425" s="192"/>
      <c r="BS425" s="192"/>
      <c r="BT425" s="192"/>
      <c r="BU425" s="192"/>
      <c r="BV425" s="192"/>
      <c r="BW425" s="192"/>
      <c r="BX425" s="192"/>
      <c r="BY425" s="192"/>
      <c r="BZ425" s="192"/>
      <c r="CA425" s="192"/>
      <c r="CB425" s="192"/>
      <c r="CC425" s="192"/>
      <c r="CD425" s="192"/>
      <c r="CE425" s="192"/>
      <c r="CF425" s="192"/>
      <c r="CG425" s="192"/>
      <c r="CH425" s="192"/>
      <c r="CI425" s="192"/>
      <c r="CJ425" s="192"/>
      <c r="CK425" s="192"/>
      <c r="CL425" s="192"/>
      <c r="CM425" s="192"/>
      <c r="CN425" s="192"/>
      <c r="CO425" s="192"/>
      <c r="CP425" s="192"/>
      <c r="CQ425" s="192"/>
    </row>
    <row r="426">
      <c r="A426" s="192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  <c r="AO426" s="192"/>
      <c r="AP426" s="192"/>
      <c r="AQ426" s="192"/>
      <c r="AR426" s="192"/>
      <c r="AS426" s="192"/>
      <c r="AT426" s="192"/>
      <c r="AU426" s="192"/>
      <c r="AV426" s="192"/>
      <c r="AW426" s="192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  <c r="BR426" s="192"/>
      <c r="BS426" s="192"/>
      <c r="BT426" s="192"/>
      <c r="BU426" s="192"/>
      <c r="BV426" s="192"/>
      <c r="BW426" s="192"/>
      <c r="BX426" s="192"/>
      <c r="BY426" s="192"/>
      <c r="BZ426" s="192"/>
      <c r="CA426" s="192"/>
      <c r="CB426" s="192"/>
      <c r="CC426" s="192"/>
      <c r="CD426" s="192"/>
      <c r="CE426" s="192"/>
      <c r="CF426" s="192"/>
      <c r="CG426" s="192"/>
      <c r="CH426" s="192"/>
      <c r="CI426" s="192"/>
      <c r="CJ426" s="192"/>
      <c r="CK426" s="192"/>
      <c r="CL426" s="192"/>
      <c r="CM426" s="192"/>
      <c r="CN426" s="192"/>
      <c r="CO426" s="192"/>
      <c r="CP426" s="192"/>
      <c r="CQ426" s="192"/>
    </row>
    <row r="427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  <c r="AO427" s="192"/>
      <c r="AP427" s="192"/>
      <c r="AQ427" s="192"/>
      <c r="AR427" s="192"/>
      <c r="AS427" s="192"/>
      <c r="AT427" s="192"/>
      <c r="AU427" s="192"/>
      <c r="AV427" s="192"/>
      <c r="AW427" s="192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  <c r="BR427" s="192"/>
      <c r="BS427" s="192"/>
      <c r="BT427" s="192"/>
      <c r="BU427" s="192"/>
      <c r="BV427" s="192"/>
      <c r="BW427" s="192"/>
      <c r="BX427" s="192"/>
      <c r="BY427" s="192"/>
      <c r="BZ427" s="192"/>
      <c r="CA427" s="192"/>
      <c r="CB427" s="192"/>
      <c r="CC427" s="192"/>
      <c r="CD427" s="192"/>
      <c r="CE427" s="192"/>
      <c r="CF427" s="192"/>
      <c r="CG427" s="192"/>
      <c r="CH427" s="192"/>
      <c r="CI427" s="192"/>
      <c r="CJ427" s="192"/>
      <c r="CK427" s="192"/>
      <c r="CL427" s="192"/>
      <c r="CM427" s="192"/>
      <c r="CN427" s="192"/>
      <c r="CO427" s="192"/>
      <c r="CP427" s="192"/>
      <c r="CQ427" s="192"/>
    </row>
    <row r="428">
      <c r="A428" s="192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  <c r="AO428" s="192"/>
      <c r="AP428" s="192"/>
      <c r="AQ428" s="192"/>
      <c r="AR428" s="192"/>
      <c r="AS428" s="192"/>
      <c r="AT428" s="192"/>
      <c r="AU428" s="192"/>
      <c r="AV428" s="192"/>
      <c r="AW428" s="192"/>
      <c r="AX428" s="192"/>
      <c r="AY428" s="192"/>
      <c r="AZ428" s="192"/>
      <c r="BA428" s="192"/>
      <c r="BB428" s="192"/>
      <c r="BC428" s="192"/>
      <c r="BD428" s="192"/>
      <c r="BE428" s="192"/>
      <c r="BF428" s="192"/>
      <c r="BG428" s="192"/>
      <c r="BH428" s="192"/>
      <c r="BI428" s="192"/>
      <c r="BJ428" s="192"/>
      <c r="BK428" s="192"/>
      <c r="BL428" s="192"/>
      <c r="BM428" s="192"/>
      <c r="BN428" s="192"/>
      <c r="BO428" s="192"/>
      <c r="BP428" s="192"/>
      <c r="BQ428" s="192"/>
      <c r="BR428" s="192"/>
      <c r="BS428" s="192"/>
      <c r="BT428" s="192"/>
      <c r="BU428" s="192"/>
      <c r="BV428" s="192"/>
      <c r="BW428" s="192"/>
      <c r="BX428" s="192"/>
      <c r="BY428" s="192"/>
      <c r="BZ428" s="192"/>
      <c r="CA428" s="192"/>
      <c r="CB428" s="192"/>
      <c r="CC428" s="192"/>
      <c r="CD428" s="192"/>
      <c r="CE428" s="192"/>
      <c r="CF428" s="192"/>
      <c r="CG428" s="192"/>
      <c r="CH428" s="192"/>
      <c r="CI428" s="192"/>
      <c r="CJ428" s="192"/>
      <c r="CK428" s="192"/>
      <c r="CL428" s="192"/>
      <c r="CM428" s="192"/>
      <c r="CN428" s="192"/>
      <c r="CO428" s="192"/>
      <c r="CP428" s="192"/>
      <c r="CQ428" s="192"/>
    </row>
    <row r="429">
      <c r="A429" s="192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  <c r="AJ429" s="192"/>
      <c r="AK429" s="192"/>
      <c r="AL429" s="192"/>
      <c r="AM429" s="192"/>
      <c r="AN429" s="192"/>
      <c r="AO429" s="192"/>
      <c r="AP429" s="192"/>
      <c r="AQ429" s="192"/>
      <c r="AR429" s="192"/>
      <c r="AS429" s="192"/>
      <c r="AT429" s="192"/>
      <c r="AU429" s="192"/>
      <c r="AV429" s="192"/>
      <c r="AW429" s="192"/>
      <c r="AX429" s="192"/>
      <c r="AY429" s="192"/>
      <c r="AZ429" s="192"/>
      <c r="BA429" s="192"/>
      <c r="BB429" s="192"/>
      <c r="BC429" s="192"/>
      <c r="BD429" s="192"/>
      <c r="BE429" s="192"/>
      <c r="BF429" s="192"/>
      <c r="BG429" s="192"/>
      <c r="BH429" s="192"/>
      <c r="BI429" s="192"/>
      <c r="BJ429" s="192"/>
      <c r="BK429" s="192"/>
      <c r="BL429" s="192"/>
      <c r="BM429" s="192"/>
      <c r="BN429" s="192"/>
      <c r="BO429" s="192"/>
      <c r="BP429" s="192"/>
      <c r="BQ429" s="192"/>
      <c r="BR429" s="192"/>
      <c r="BS429" s="192"/>
      <c r="BT429" s="192"/>
      <c r="BU429" s="192"/>
      <c r="BV429" s="192"/>
      <c r="BW429" s="192"/>
      <c r="BX429" s="192"/>
      <c r="BY429" s="192"/>
      <c r="BZ429" s="192"/>
      <c r="CA429" s="192"/>
      <c r="CB429" s="192"/>
      <c r="CC429" s="192"/>
      <c r="CD429" s="192"/>
      <c r="CE429" s="192"/>
      <c r="CF429" s="192"/>
      <c r="CG429" s="192"/>
      <c r="CH429" s="192"/>
      <c r="CI429" s="192"/>
      <c r="CJ429" s="192"/>
      <c r="CK429" s="192"/>
      <c r="CL429" s="192"/>
      <c r="CM429" s="192"/>
      <c r="CN429" s="192"/>
      <c r="CO429" s="192"/>
      <c r="CP429" s="192"/>
      <c r="CQ429" s="192"/>
    </row>
    <row r="430">
      <c r="A430" s="192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92"/>
      <c r="AF430" s="192"/>
      <c r="AG430" s="192"/>
      <c r="AH430" s="192"/>
      <c r="AI430" s="192"/>
      <c r="AJ430" s="192"/>
      <c r="AK430" s="192"/>
      <c r="AL430" s="192"/>
      <c r="AM430" s="192"/>
      <c r="AN430" s="192"/>
      <c r="AO430" s="192"/>
      <c r="AP430" s="192"/>
      <c r="AQ430" s="192"/>
      <c r="AR430" s="192"/>
      <c r="AS430" s="192"/>
      <c r="AT430" s="192"/>
      <c r="AU430" s="192"/>
      <c r="AV430" s="192"/>
      <c r="AW430" s="192"/>
      <c r="AX430" s="192"/>
      <c r="AY430" s="192"/>
      <c r="AZ430" s="192"/>
      <c r="BA430" s="192"/>
      <c r="BB430" s="192"/>
      <c r="BC430" s="192"/>
      <c r="BD430" s="192"/>
      <c r="BE430" s="192"/>
      <c r="BF430" s="192"/>
      <c r="BG430" s="192"/>
      <c r="BH430" s="192"/>
      <c r="BI430" s="192"/>
      <c r="BJ430" s="192"/>
      <c r="BK430" s="192"/>
      <c r="BL430" s="192"/>
      <c r="BM430" s="192"/>
      <c r="BN430" s="192"/>
      <c r="BO430" s="192"/>
      <c r="BP430" s="192"/>
      <c r="BQ430" s="192"/>
      <c r="BR430" s="192"/>
      <c r="BS430" s="192"/>
      <c r="BT430" s="192"/>
      <c r="BU430" s="192"/>
      <c r="BV430" s="192"/>
      <c r="BW430" s="192"/>
      <c r="BX430" s="192"/>
      <c r="BY430" s="192"/>
      <c r="BZ430" s="192"/>
      <c r="CA430" s="192"/>
      <c r="CB430" s="192"/>
      <c r="CC430" s="192"/>
      <c r="CD430" s="192"/>
      <c r="CE430" s="192"/>
      <c r="CF430" s="192"/>
      <c r="CG430" s="192"/>
      <c r="CH430" s="192"/>
      <c r="CI430" s="192"/>
      <c r="CJ430" s="192"/>
      <c r="CK430" s="192"/>
      <c r="CL430" s="192"/>
      <c r="CM430" s="192"/>
      <c r="CN430" s="192"/>
      <c r="CO430" s="192"/>
      <c r="CP430" s="192"/>
      <c r="CQ430" s="192"/>
    </row>
    <row r="431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  <c r="AJ431" s="192"/>
      <c r="AK431" s="192"/>
      <c r="AL431" s="192"/>
      <c r="AM431" s="192"/>
      <c r="AN431" s="192"/>
      <c r="AO431" s="192"/>
      <c r="AP431" s="192"/>
      <c r="AQ431" s="192"/>
      <c r="AR431" s="192"/>
      <c r="AS431" s="192"/>
      <c r="AT431" s="192"/>
      <c r="AU431" s="192"/>
      <c r="AV431" s="192"/>
      <c r="AW431" s="192"/>
      <c r="AX431" s="192"/>
      <c r="AY431" s="192"/>
      <c r="AZ431" s="192"/>
      <c r="BA431" s="192"/>
      <c r="BB431" s="192"/>
      <c r="BC431" s="192"/>
      <c r="BD431" s="192"/>
      <c r="BE431" s="192"/>
      <c r="BF431" s="192"/>
      <c r="BG431" s="192"/>
      <c r="BH431" s="192"/>
      <c r="BI431" s="192"/>
      <c r="BJ431" s="192"/>
      <c r="BK431" s="192"/>
      <c r="BL431" s="192"/>
      <c r="BM431" s="192"/>
      <c r="BN431" s="192"/>
      <c r="BO431" s="192"/>
      <c r="BP431" s="192"/>
      <c r="BQ431" s="192"/>
      <c r="BR431" s="192"/>
      <c r="BS431" s="192"/>
      <c r="BT431" s="192"/>
      <c r="BU431" s="192"/>
      <c r="BV431" s="192"/>
      <c r="BW431" s="192"/>
      <c r="BX431" s="192"/>
      <c r="BY431" s="192"/>
      <c r="BZ431" s="192"/>
      <c r="CA431" s="192"/>
      <c r="CB431" s="192"/>
      <c r="CC431" s="192"/>
      <c r="CD431" s="192"/>
      <c r="CE431" s="192"/>
      <c r="CF431" s="192"/>
      <c r="CG431" s="192"/>
      <c r="CH431" s="192"/>
      <c r="CI431" s="192"/>
      <c r="CJ431" s="192"/>
      <c r="CK431" s="192"/>
      <c r="CL431" s="192"/>
      <c r="CM431" s="192"/>
      <c r="CN431" s="192"/>
      <c r="CO431" s="192"/>
      <c r="CP431" s="192"/>
      <c r="CQ431" s="192"/>
    </row>
    <row r="432">
      <c r="A432" s="192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  <c r="AJ432" s="192"/>
      <c r="AK432" s="192"/>
      <c r="AL432" s="192"/>
      <c r="AM432" s="192"/>
      <c r="AN432" s="192"/>
      <c r="AO432" s="192"/>
      <c r="AP432" s="192"/>
      <c r="AQ432" s="192"/>
      <c r="AR432" s="192"/>
      <c r="AS432" s="192"/>
      <c r="AT432" s="192"/>
      <c r="AU432" s="192"/>
      <c r="AV432" s="192"/>
      <c r="AW432" s="192"/>
      <c r="AX432" s="192"/>
      <c r="AY432" s="192"/>
      <c r="AZ432" s="192"/>
      <c r="BA432" s="192"/>
      <c r="BB432" s="192"/>
      <c r="BC432" s="192"/>
      <c r="BD432" s="192"/>
      <c r="BE432" s="192"/>
      <c r="BF432" s="192"/>
      <c r="BG432" s="192"/>
      <c r="BH432" s="192"/>
      <c r="BI432" s="192"/>
      <c r="BJ432" s="192"/>
      <c r="BK432" s="192"/>
      <c r="BL432" s="192"/>
      <c r="BM432" s="192"/>
      <c r="BN432" s="192"/>
      <c r="BO432" s="192"/>
      <c r="BP432" s="192"/>
      <c r="BQ432" s="192"/>
      <c r="BR432" s="192"/>
      <c r="BS432" s="192"/>
      <c r="BT432" s="192"/>
      <c r="BU432" s="192"/>
      <c r="BV432" s="192"/>
      <c r="BW432" s="192"/>
      <c r="BX432" s="192"/>
      <c r="BY432" s="192"/>
      <c r="BZ432" s="192"/>
      <c r="CA432" s="192"/>
      <c r="CB432" s="192"/>
      <c r="CC432" s="192"/>
      <c r="CD432" s="192"/>
      <c r="CE432" s="192"/>
      <c r="CF432" s="192"/>
      <c r="CG432" s="192"/>
      <c r="CH432" s="192"/>
      <c r="CI432" s="192"/>
      <c r="CJ432" s="192"/>
      <c r="CK432" s="192"/>
      <c r="CL432" s="192"/>
      <c r="CM432" s="192"/>
      <c r="CN432" s="192"/>
      <c r="CO432" s="192"/>
      <c r="CP432" s="192"/>
      <c r="CQ432" s="192"/>
    </row>
    <row r="433">
      <c r="A433" s="192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  <c r="AJ433" s="192"/>
      <c r="AK433" s="192"/>
      <c r="AL433" s="192"/>
      <c r="AM433" s="192"/>
      <c r="AN433" s="192"/>
      <c r="AO433" s="192"/>
      <c r="AP433" s="192"/>
      <c r="AQ433" s="192"/>
      <c r="AR433" s="192"/>
      <c r="AS433" s="192"/>
      <c r="AT433" s="192"/>
      <c r="AU433" s="192"/>
      <c r="AV433" s="192"/>
      <c r="AW433" s="192"/>
      <c r="AX433" s="192"/>
      <c r="AY433" s="192"/>
      <c r="AZ433" s="192"/>
      <c r="BA433" s="192"/>
      <c r="BB433" s="192"/>
      <c r="BC433" s="192"/>
      <c r="BD433" s="192"/>
      <c r="BE433" s="192"/>
      <c r="BF433" s="192"/>
      <c r="BG433" s="192"/>
      <c r="BH433" s="192"/>
      <c r="BI433" s="192"/>
      <c r="BJ433" s="192"/>
      <c r="BK433" s="192"/>
      <c r="BL433" s="192"/>
      <c r="BM433" s="192"/>
      <c r="BN433" s="192"/>
      <c r="BO433" s="192"/>
      <c r="BP433" s="192"/>
      <c r="BQ433" s="192"/>
      <c r="BR433" s="192"/>
      <c r="BS433" s="192"/>
      <c r="BT433" s="192"/>
      <c r="BU433" s="192"/>
      <c r="BV433" s="192"/>
      <c r="BW433" s="192"/>
      <c r="BX433" s="192"/>
      <c r="BY433" s="192"/>
      <c r="BZ433" s="192"/>
      <c r="CA433" s="192"/>
      <c r="CB433" s="192"/>
      <c r="CC433" s="192"/>
      <c r="CD433" s="192"/>
      <c r="CE433" s="192"/>
      <c r="CF433" s="192"/>
      <c r="CG433" s="192"/>
      <c r="CH433" s="192"/>
      <c r="CI433" s="192"/>
      <c r="CJ433" s="192"/>
      <c r="CK433" s="192"/>
      <c r="CL433" s="192"/>
      <c r="CM433" s="192"/>
      <c r="CN433" s="192"/>
      <c r="CO433" s="192"/>
      <c r="CP433" s="192"/>
      <c r="CQ433" s="192"/>
    </row>
    <row r="434">
      <c r="A434" s="192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  <c r="AJ434" s="192"/>
      <c r="AK434" s="192"/>
      <c r="AL434" s="192"/>
      <c r="AM434" s="192"/>
      <c r="AN434" s="192"/>
      <c r="AO434" s="192"/>
      <c r="AP434" s="192"/>
      <c r="AQ434" s="192"/>
      <c r="AR434" s="192"/>
      <c r="AS434" s="192"/>
      <c r="AT434" s="192"/>
      <c r="AU434" s="192"/>
      <c r="AV434" s="192"/>
      <c r="AW434" s="192"/>
      <c r="AX434" s="192"/>
      <c r="AY434" s="192"/>
      <c r="AZ434" s="192"/>
      <c r="BA434" s="192"/>
      <c r="BB434" s="192"/>
      <c r="BC434" s="192"/>
      <c r="BD434" s="192"/>
      <c r="BE434" s="192"/>
      <c r="BF434" s="192"/>
      <c r="BG434" s="192"/>
      <c r="BH434" s="192"/>
      <c r="BI434" s="192"/>
      <c r="BJ434" s="192"/>
      <c r="BK434" s="192"/>
      <c r="BL434" s="192"/>
      <c r="BM434" s="192"/>
      <c r="BN434" s="192"/>
      <c r="BO434" s="192"/>
      <c r="BP434" s="192"/>
      <c r="BQ434" s="192"/>
      <c r="BR434" s="192"/>
      <c r="BS434" s="192"/>
      <c r="BT434" s="192"/>
      <c r="BU434" s="192"/>
      <c r="BV434" s="192"/>
      <c r="BW434" s="192"/>
      <c r="BX434" s="192"/>
      <c r="BY434" s="192"/>
      <c r="BZ434" s="192"/>
      <c r="CA434" s="192"/>
      <c r="CB434" s="192"/>
      <c r="CC434" s="192"/>
      <c r="CD434" s="192"/>
      <c r="CE434" s="192"/>
      <c r="CF434" s="192"/>
      <c r="CG434" s="192"/>
      <c r="CH434" s="192"/>
      <c r="CI434" s="192"/>
      <c r="CJ434" s="192"/>
      <c r="CK434" s="192"/>
      <c r="CL434" s="192"/>
      <c r="CM434" s="192"/>
      <c r="CN434" s="192"/>
      <c r="CO434" s="192"/>
      <c r="CP434" s="192"/>
      <c r="CQ434" s="192"/>
    </row>
    <row r="435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  <c r="AO435" s="192"/>
      <c r="AP435" s="192"/>
      <c r="AQ435" s="192"/>
      <c r="AR435" s="192"/>
      <c r="AS435" s="192"/>
      <c r="AT435" s="192"/>
      <c r="AU435" s="192"/>
      <c r="AV435" s="192"/>
      <c r="AW435" s="192"/>
      <c r="AX435" s="192"/>
      <c r="AY435" s="192"/>
      <c r="AZ435" s="192"/>
      <c r="BA435" s="192"/>
      <c r="BB435" s="192"/>
      <c r="BC435" s="192"/>
      <c r="BD435" s="192"/>
      <c r="BE435" s="192"/>
      <c r="BF435" s="192"/>
      <c r="BG435" s="192"/>
      <c r="BH435" s="192"/>
      <c r="BI435" s="192"/>
      <c r="BJ435" s="192"/>
      <c r="BK435" s="192"/>
      <c r="BL435" s="192"/>
      <c r="BM435" s="192"/>
      <c r="BN435" s="192"/>
      <c r="BO435" s="192"/>
      <c r="BP435" s="192"/>
      <c r="BQ435" s="192"/>
      <c r="BR435" s="192"/>
      <c r="BS435" s="192"/>
      <c r="BT435" s="192"/>
      <c r="BU435" s="192"/>
      <c r="BV435" s="192"/>
      <c r="BW435" s="192"/>
      <c r="BX435" s="192"/>
      <c r="BY435" s="192"/>
      <c r="BZ435" s="192"/>
      <c r="CA435" s="192"/>
      <c r="CB435" s="192"/>
      <c r="CC435" s="192"/>
      <c r="CD435" s="192"/>
      <c r="CE435" s="192"/>
      <c r="CF435" s="192"/>
      <c r="CG435" s="192"/>
      <c r="CH435" s="192"/>
      <c r="CI435" s="192"/>
      <c r="CJ435" s="192"/>
      <c r="CK435" s="192"/>
      <c r="CL435" s="192"/>
      <c r="CM435" s="192"/>
      <c r="CN435" s="192"/>
      <c r="CO435" s="192"/>
      <c r="CP435" s="192"/>
      <c r="CQ435" s="192"/>
    </row>
    <row r="436">
      <c r="A436" s="192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  <c r="AJ436" s="192"/>
      <c r="AK436" s="192"/>
      <c r="AL436" s="192"/>
      <c r="AM436" s="192"/>
      <c r="AN436" s="192"/>
      <c r="AO436" s="192"/>
      <c r="AP436" s="192"/>
      <c r="AQ436" s="192"/>
      <c r="AR436" s="192"/>
      <c r="AS436" s="192"/>
      <c r="AT436" s="192"/>
      <c r="AU436" s="192"/>
      <c r="AV436" s="192"/>
      <c r="AW436" s="192"/>
      <c r="AX436" s="192"/>
      <c r="AY436" s="192"/>
      <c r="AZ436" s="192"/>
      <c r="BA436" s="192"/>
      <c r="BB436" s="192"/>
      <c r="BC436" s="192"/>
      <c r="BD436" s="192"/>
      <c r="BE436" s="192"/>
      <c r="BF436" s="192"/>
      <c r="BG436" s="192"/>
      <c r="BH436" s="192"/>
      <c r="BI436" s="192"/>
      <c r="BJ436" s="192"/>
      <c r="BK436" s="192"/>
      <c r="BL436" s="192"/>
      <c r="BM436" s="192"/>
      <c r="BN436" s="192"/>
      <c r="BO436" s="192"/>
      <c r="BP436" s="192"/>
      <c r="BQ436" s="192"/>
      <c r="BR436" s="192"/>
      <c r="BS436" s="192"/>
      <c r="BT436" s="192"/>
      <c r="BU436" s="192"/>
      <c r="BV436" s="192"/>
      <c r="BW436" s="192"/>
      <c r="BX436" s="192"/>
      <c r="BY436" s="192"/>
      <c r="BZ436" s="192"/>
      <c r="CA436" s="192"/>
      <c r="CB436" s="192"/>
      <c r="CC436" s="192"/>
      <c r="CD436" s="192"/>
      <c r="CE436" s="192"/>
      <c r="CF436" s="192"/>
      <c r="CG436" s="192"/>
      <c r="CH436" s="192"/>
      <c r="CI436" s="192"/>
      <c r="CJ436" s="192"/>
      <c r="CK436" s="192"/>
      <c r="CL436" s="192"/>
      <c r="CM436" s="192"/>
      <c r="CN436" s="192"/>
      <c r="CO436" s="192"/>
      <c r="CP436" s="192"/>
      <c r="CQ436" s="192"/>
    </row>
    <row r="437">
      <c r="A437" s="192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  <c r="AJ437" s="192"/>
      <c r="AK437" s="192"/>
      <c r="AL437" s="192"/>
      <c r="AM437" s="192"/>
      <c r="AN437" s="192"/>
      <c r="AO437" s="192"/>
      <c r="AP437" s="192"/>
      <c r="AQ437" s="192"/>
      <c r="AR437" s="192"/>
      <c r="AS437" s="192"/>
      <c r="AT437" s="192"/>
      <c r="AU437" s="192"/>
      <c r="AV437" s="192"/>
      <c r="AW437" s="192"/>
      <c r="AX437" s="192"/>
      <c r="AY437" s="192"/>
      <c r="AZ437" s="192"/>
      <c r="BA437" s="192"/>
      <c r="BB437" s="192"/>
      <c r="BC437" s="192"/>
      <c r="BD437" s="192"/>
      <c r="BE437" s="192"/>
      <c r="BF437" s="192"/>
      <c r="BG437" s="192"/>
      <c r="BH437" s="192"/>
      <c r="BI437" s="192"/>
      <c r="BJ437" s="192"/>
      <c r="BK437" s="192"/>
      <c r="BL437" s="192"/>
      <c r="BM437" s="192"/>
      <c r="BN437" s="192"/>
      <c r="BO437" s="192"/>
      <c r="BP437" s="192"/>
      <c r="BQ437" s="192"/>
      <c r="BR437" s="192"/>
      <c r="BS437" s="192"/>
      <c r="BT437" s="192"/>
      <c r="BU437" s="192"/>
      <c r="BV437" s="192"/>
      <c r="BW437" s="192"/>
      <c r="BX437" s="192"/>
      <c r="BY437" s="192"/>
      <c r="BZ437" s="192"/>
      <c r="CA437" s="192"/>
      <c r="CB437" s="192"/>
      <c r="CC437" s="192"/>
      <c r="CD437" s="192"/>
      <c r="CE437" s="192"/>
      <c r="CF437" s="192"/>
      <c r="CG437" s="192"/>
      <c r="CH437" s="192"/>
      <c r="CI437" s="192"/>
      <c r="CJ437" s="192"/>
      <c r="CK437" s="192"/>
      <c r="CL437" s="192"/>
      <c r="CM437" s="192"/>
      <c r="CN437" s="192"/>
      <c r="CO437" s="192"/>
      <c r="CP437" s="192"/>
      <c r="CQ437" s="192"/>
    </row>
    <row r="438">
      <c r="A438" s="192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  <c r="AJ438" s="192"/>
      <c r="AK438" s="192"/>
      <c r="AL438" s="192"/>
      <c r="AM438" s="192"/>
      <c r="AN438" s="192"/>
      <c r="AO438" s="192"/>
      <c r="AP438" s="192"/>
      <c r="AQ438" s="192"/>
      <c r="AR438" s="192"/>
      <c r="AS438" s="192"/>
      <c r="AT438" s="192"/>
      <c r="AU438" s="192"/>
      <c r="AV438" s="192"/>
      <c r="AW438" s="192"/>
      <c r="AX438" s="192"/>
      <c r="AY438" s="192"/>
      <c r="AZ438" s="192"/>
      <c r="BA438" s="192"/>
      <c r="BB438" s="192"/>
      <c r="BC438" s="192"/>
      <c r="BD438" s="192"/>
      <c r="BE438" s="192"/>
      <c r="BF438" s="192"/>
      <c r="BG438" s="192"/>
      <c r="BH438" s="192"/>
      <c r="BI438" s="192"/>
      <c r="BJ438" s="192"/>
      <c r="BK438" s="192"/>
      <c r="BL438" s="192"/>
      <c r="BM438" s="192"/>
      <c r="BN438" s="192"/>
      <c r="BO438" s="192"/>
      <c r="BP438" s="192"/>
      <c r="BQ438" s="192"/>
      <c r="BR438" s="192"/>
      <c r="BS438" s="192"/>
      <c r="BT438" s="192"/>
      <c r="BU438" s="192"/>
      <c r="BV438" s="192"/>
      <c r="BW438" s="192"/>
      <c r="BX438" s="192"/>
      <c r="BY438" s="192"/>
      <c r="BZ438" s="192"/>
      <c r="CA438" s="192"/>
      <c r="CB438" s="192"/>
      <c r="CC438" s="192"/>
      <c r="CD438" s="192"/>
      <c r="CE438" s="192"/>
      <c r="CF438" s="192"/>
      <c r="CG438" s="192"/>
      <c r="CH438" s="192"/>
      <c r="CI438" s="192"/>
      <c r="CJ438" s="192"/>
      <c r="CK438" s="192"/>
      <c r="CL438" s="192"/>
      <c r="CM438" s="192"/>
      <c r="CN438" s="192"/>
      <c r="CO438" s="192"/>
      <c r="CP438" s="192"/>
      <c r="CQ438" s="192"/>
    </row>
    <row r="439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  <c r="AO439" s="192"/>
      <c r="AP439" s="192"/>
      <c r="AQ439" s="192"/>
      <c r="AR439" s="192"/>
      <c r="AS439" s="192"/>
      <c r="AT439" s="192"/>
      <c r="AU439" s="192"/>
      <c r="AV439" s="192"/>
      <c r="AW439" s="192"/>
      <c r="AX439" s="192"/>
      <c r="AY439" s="192"/>
      <c r="AZ439" s="192"/>
      <c r="BA439" s="192"/>
      <c r="BB439" s="192"/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2"/>
      <c r="BN439" s="192"/>
      <c r="BO439" s="192"/>
      <c r="BP439" s="192"/>
      <c r="BQ439" s="192"/>
      <c r="BR439" s="192"/>
      <c r="BS439" s="192"/>
      <c r="BT439" s="192"/>
      <c r="BU439" s="192"/>
      <c r="BV439" s="192"/>
      <c r="BW439" s="192"/>
      <c r="BX439" s="192"/>
      <c r="BY439" s="192"/>
      <c r="BZ439" s="192"/>
      <c r="CA439" s="192"/>
      <c r="CB439" s="192"/>
      <c r="CC439" s="192"/>
      <c r="CD439" s="192"/>
      <c r="CE439" s="192"/>
      <c r="CF439" s="192"/>
      <c r="CG439" s="192"/>
      <c r="CH439" s="192"/>
      <c r="CI439" s="192"/>
      <c r="CJ439" s="192"/>
      <c r="CK439" s="192"/>
      <c r="CL439" s="192"/>
      <c r="CM439" s="192"/>
      <c r="CN439" s="192"/>
      <c r="CO439" s="192"/>
      <c r="CP439" s="192"/>
      <c r="CQ439" s="192"/>
    </row>
    <row r="440">
      <c r="A440" s="192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  <c r="AO440" s="192"/>
      <c r="AP440" s="192"/>
      <c r="AQ440" s="192"/>
      <c r="AR440" s="192"/>
      <c r="AS440" s="192"/>
      <c r="AT440" s="192"/>
      <c r="AU440" s="192"/>
      <c r="AV440" s="192"/>
      <c r="AW440" s="192"/>
      <c r="AX440" s="192"/>
      <c r="AY440" s="192"/>
      <c r="AZ440" s="192"/>
      <c r="BA440" s="192"/>
      <c r="BB440" s="192"/>
      <c r="BC440" s="192"/>
      <c r="BD440" s="192"/>
      <c r="BE440" s="192"/>
      <c r="BF440" s="192"/>
      <c r="BG440" s="192"/>
      <c r="BH440" s="192"/>
      <c r="BI440" s="192"/>
      <c r="BJ440" s="192"/>
      <c r="BK440" s="192"/>
      <c r="BL440" s="192"/>
      <c r="BM440" s="192"/>
      <c r="BN440" s="192"/>
      <c r="BO440" s="192"/>
      <c r="BP440" s="192"/>
      <c r="BQ440" s="192"/>
      <c r="BR440" s="192"/>
      <c r="BS440" s="192"/>
      <c r="BT440" s="192"/>
      <c r="BU440" s="192"/>
      <c r="BV440" s="192"/>
      <c r="BW440" s="192"/>
      <c r="BX440" s="192"/>
      <c r="BY440" s="192"/>
      <c r="BZ440" s="192"/>
      <c r="CA440" s="192"/>
      <c r="CB440" s="192"/>
      <c r="CC440" s="192"/>
      <c r="CD440" s="192"/>
      <c r="CE440" s="192"/>
      <c r="CF440" s="192"/>
      <c r="CG440" s="192"/>
      <c r="CH440" s="192"/>
      <c r="CI440" s="192"/>
      <c r="CJ440" s="192"/>
      <c r="CK440" s="192"/>
      <c r="CL440" s="192"/>
      <c r="CM440" s="192"/>
      <c r="CN440" s="192"/>
      <c r="CO440" s="192"/>
      <c r="CP440" s="192"/>
      <c r="CQ440" s="192"/>
    </row>
    <row r="441">
      <c r="A441" s="192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  <c r="AO441" s="192"/>
      <c r="AP441" s="192"/>
      <c r="AQ441" s="192"/>
      <c r="AR441" s="192"/>
      <c r="AS441" s="192"/>
      <c r="AT441" s="192"/>
      <c r="AU441" s="192"/>
      <c r="AV441" s="192"/>
      <c r="AW441" s="192"/>
      <c r="AX441" s="192"/>
      <c r="AY441" s="192"/>
      <c r="AZ441" s="192"/>
      <c r="BA441" s="192"/>
      <c r="BB441" s="192"/>
      <c r="BC441" s="192"/>
      <c r="BD441" s="192"/>
      <c r="BE441" s="192"/>
      <c r="BF441" s="192"/>
      <c r="BG441" s="192"/>
      <c r="BH441" s="192"/>
      <c r="BI441" s="192"/>
      <c r="BJ441" s="192"/>
      <c r="BK441" s="192"/>
      <c r="BL441" s="192"/>
      <c r="BM441" s="192"/>
      <c r="BN441" s="192"/>
      <c r="BO441" s="192"/>
      <c r="BP441" s="192"/>
      <c r="BQ441" s="192"/>
      <c r="BR441" s="192"/>
      <c r="BS441" s="192"/>
      <c r="BT441" s="192"/>
      <c r="BU441" s="192"/>
      <c r="BV441" s="192"/>
      <c r="BW441" s="192"/>
      <c r="BX441" s="192"/>
      <c r="BY441" s="192"/>
      <c r="BZ441" s="192"/>
      <c r="CA441" s="192"/>
      <c r="CB441" s="192"/>
      <c r="CC441" s="192"/>
      <c r="CD441" s="192"/>
      <c r="CE441" s="192"/>
      <c r="CF441" s="192"/>
      <c r="CG441" s="192"/>
      <c r="CH441" s="192"/>
      <c r="CI441" s="192"/>
      <c r="CJ441" s="192"/>
      <c r="CK441" s="192"/>
      <c r="CL441" s="192"/>
      <c r="CM441" s="192"/>
      <c r="CN441" s="192"/>
      <c r="CO441" s="192"/>
      <c r="CP441" s="192"/>
      <c r="CQ441" s="192"/>
    </row>
    <row r="442">
      <c r="A442" s="192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2"/>
      <c r="AY442" s="192"/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2"/>
      <c r="BK442" s="192"/>
      <c r="BL442" s="192"/>
      <c r="BM442" s="192"/>
      <c r="BN442" s="192"/>
      <c r="BO442" s="192"/>
      <c r="BP442" s="192"/>
      <c r="BQ442" s="192"/>
      <c r="BR442" s="192"/>
      <c r="BS442" s="192"/>
      <c r="BT442" s="192"/>
      <c r="BU442" s="192"/>
      <c r="BV442" s="192"/>
      <c r="BW442" s="192"/>
      <c r="BX442" s="192"/>
      <c r="BY442" s="192"/>
      <c r="BZ442" s="192"/>
      <c r="CA442" s="192"/>
      <c r="CB442" s="192"/>
      <c r="CC442" s="192"/>
      <c r="CD442" s="192"/>
      <c r="CE442" s="192"/>
      <c r="CF442" s="192"/>
      <c r="CG442" s="192"/>
      <c r="CH442" s="192"/>
      <c r="CI442" s="192"/>
      <c r="CJ442" s="192"/>
      <c r="CK442" s="192"/>
      <c r="CL442" s="192"/>
      <c r="CM442" s="192"/>
      <c r="CN442" s="192"/>
      <c r="CO442" s="192"/>
      <c r="CP442" s="192"/>
      <c r="CQ442" s="192"/>
    </row>
    <row r="443">
      <c r="A443" s="192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  <c r="AO443" s="192"/>
      <c r="AP443" s="192"/>
      <c r="AQ443" s="192"/>
      <c r="AR443" s="192"/>
      <c r="AS443" s="192"/>
      <c r="AT443" s="192"/>
      <c r="AU443" s="192"/>
      <c r="AV443" s="192"/>
      <c r="AW443" s="192"/>
      <c r="AX443" s="192"/>
      <c r="AY443" s="192"/>
      <c r="AZ443" s="192"/>
      <c r="BA443" s="192"/>
      <c r="BB443" s="192"/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2"/>
      <c r="BN443" s="192"/>
      <c r="BO443" s="192"/>
      <c r="BP443" s="192"/>
      <c r="BQ443" s="192"/>
      <c r="BR443" s="192"/>
      <c r="BS443" s="192"/>
      <c r="BT443" s="192"/>
      <c r="BU443" s="192"/>
      <c r="BV443" s="192"/>
      <c r="BW443" s="192"/>
      <c r="BX443" s="192"/>
      <c r="BY443" s="192"/>
      <c r="BZ443" s="192"/>
      <c r="CA443" s="192"/>
      <c r="CB443" s="192"/>
      <c r="CC443" s="192"/>
      <c r="CD443" s="192"/>
      <c r="CE443" s="192"/>
      <c r="CF443" s="192"/>
      <c r="CG443" s="192"/>
      <c r="CH443" s="192"/>
      <c r="CI443" s="192"/>
      <c r="CJ443" s="192"/>
      <c r="CK443" s="192"/>
      <c r="CL443" s="192"/>
      <c r="CM443" s="192"/>
      <c r="CN443" s="192"/>
      <c r="CO443" s="192"/>
      <c r="CP443" s="192"/>
      <c r="CQ443" s="192"/>
    </row>
    <row r="444">
      <c r="A444" s="192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  <c r="AO444" s="192"/>
      <c r="AP444" s="192"/>
      <c r="AQ444" s="192"/>
      <c r="AR444" s="192"/>
      <c r="AS444" s="192"/>
      <c r="AT444" s="192"/>
      <c r="AU444" s="192"/>
      <c r="AV444" s="192"/>
      <c r="AW444" s="192"/>
      <c r="AX444" s="192"/>
      <c r="AY444" s="192"/>
      <c r="AZ444" s="192"/>
      <c r="BA444" s="192"/>
      <c r="BB444" s="192"/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192"/>
      <c r="BN444" s="192"/>
      <c r="BO444" s="192"/>
      <c r="BP444" s="192"/>
      <c r="BQ444" s="192"/>
      <c r="BR444" s="192"/>
      <c r="BS444" s="192"/>
      <c r="BT444" s="192"/>
      <c r="BU444" s="192"/>
      <c r="BV444" s="192"/>
      <c r="BW444" s="192"/>
      <c r="BX444" s="192"/>
      <c r="BY444" s="192"/>
      <c r="BZ444" s="192"/>
      <c r="CA444" s="192"/>
      <c r="CB444" s="192"/>
      <c r="CC444" s="192"/>
      <c r="CD444" s="192"/>
      <c r="CE444" s="192"/>
      <c r="CF444" s="192"/>
      <c r="CG444" s="192"/>
      <c r="CH444" s="192"/>
      <c r="CI444" s="192"/>
      <c r="CJ444" s="192"/>
      <c r="CK444" s="192"/>
      <c r="CL444" s="192"/>
      <c r="CM444" s="192"/>
      <c r="CN444" s="192"/>
      <c r="CO444" s="192"/>
      <c r="CP444" s="192"/>
      <c r="CQ444" s="192"/>
    </row>
    <row r="445">
      <c r="A445" s="192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  <c r="AO445" s="192"/>
      <c r="AP445" s="192"/>
      <c r="AQ445" s="192"/>
      <c r="AR445" s="192"/>
      <c r="AS445" s="192"/>
      <c r="AT445" s="192"/>
      <c r="AU445" s="192"/>
      <c r="AV445" s="192"/>
      <c r="AW445" s="192"/>
      <c r="AX445" s="192"/>
      <c r="AY445" s="192"/>
      <c r="AZ445" s="192"/>
      <c r="BA445" s="192"/>
      <c r="BB445" s="192"/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192"/>
      <c r="BN445" s="192"/>
      <c r="BO445" s="192"/>
      <c r="BP445" s="192"/>
      <c r="BQ445" s="192"/>
      <c r="BR445" s="192"/>
      <c r="BS445" s="192"/>
      <c r="BT445" s="192"/>
      <c r="BU445" s="192"/>
      <c r="BV445" s="192"/>
      <c r="BW445" s="192"/>
      <c r="BX445" s="192"/>
      <c r="BY445" s="192"/>
      <c r="BZ445" s="192"/>
      <c r="CA445" s="192"/>
      <c r="CB445" s="192"/>
      <c r="CC445" s="192"/>
      <c r="CD445" s="192"/>
      <c r="CE445" s="192"/>
      <c r="CF445" s="192"/>
      <c r="CG445" s="192"/>
      <c r="CH445" s="192"/>
      <c r="CI445" s="192"/>
      <c r="CJ445" s="192"/>
      <c r="CK445" s="192"/>
      <c r="CL445" s="192"/>
      <c r="CM445" s="192"/>
      <c r="CN445" s="192"/>
      <c r="CO445" s="192"/>
      <c r="CP445" s="192"/>
      <c r="CQ445" s="192"/>
    </row>
    <row r="446">
      <c r="A446" s="192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2"/>
      <c r="AT446" s="192"/>
      <c r="AU446" s="192"/>
      <c r="AV446" s="192"/>
      <c r="AW446" s="192"/>
      <c r="AX446" s="192"/>
      <c r="AY446" s="192"/>
      <c r="AZ446" s="192"/>
      <c r="BA446" s="192"/>
      <c r="BB446" s="192"/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192"/>
      <c r="BN446" s="192"/>
      <c r="BO446" s="192"/>
      <c r="BP446" s="192"/>
      <c r="BQ446" s="192"/>
      <c r="BR446" s="192"/>
      <c r="BS446" s="192"/>
      <c r="BT446" s="192"/>
      <c r="BU446" s="192"/>
      <c r="BV446" s="192"/>
      <c r="BW446" s="192"/>
      <c r="BX446" s="192"/>
      <c r="BY446" s="192"/>
      <c r="BZ446" s="192"/>
      <c r="CA446" s="192"/>
      <c r="CB446" s="192"/>
      <c r="CC446" s="192"/>
      <c r="CD446" s="192"/>
      <c r="CE446" s="192"/>
      <c r="CF446" s="192"/>
      <c r="CG446" s="192"/>
      <c r="CH446" s="192"/>
      <c r="CI446" s="192"/>
      <c r="CJ446" s="192"/>
      <c r="CK446" s="192"/>
      <c r="CL446" s="192"/>
      <c r="CM446" s="192"/>
      <c r="CN446" s="192"/>
      <c r="CO446" s="192"/>
      <c r="CP446" s="192"/>
      <c r="CQ446" s="192"/>
    </row>
    <row r="447">
      <c r="A447" s="192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2"/>
      <c r="AT447" s="192"/>
      <c r="AU447" s="192"/>
      <c r="AV447" s="192"/>
      <c r="AW447" s="192"/>
      <c r="AX447" s="192"/>
      <c r="AY447" s="192"/>
      <c r="AZ447" s="192"/>
      <c r="BA447" s="192"/>
      <c r="BB447" s="192"/>
      <c r="BC447" s="192"/>
      <c r="BD447" s="192"/>
      <c r="BE447" s="192"/>
      <c r="BF447" s="192"/>
      <c r="BG447" s="192"/>
      <c r="BH447" s="192"/>
      <c r="BI447" s="192"/>
      <c r="BJ447" s="192"/>
      <c r="BK447" s="192"/>
      <c r="BL447" s="192"/>
      <c r="BM447" s="192"/>
      <c r="BN447" s="192"/>
      <c r="BO447" s="192"/>
      <c r="BP447" s="192"/>
      <c r="BQ447" s="192"/>
      <c r="BR447" s="192"/>
      <c r="BS447" s="192"/>
      <c r="BT447" s="192"/>
      <c r="BU447" s="192"/>
      <c r="BV447" s="192"/>
      <c r="BW447" s="192"/>
      <c r="BX447" s="192"/>
      <c r="BY447" s="192"/>
      <c r="BZ447" s="192"/>
      <c r="CA447" s="192"/>
      <c r="CB447" s="192"/>
      <c r="CC447" s="192"/>
      <c r="CD447" s="192"/>
      <c r="CE447" s="192"/>
      <c r="CF447" s="192"/>
      <c r="CG447" s="192"/>
      <c r="CH447" s="192"/>
      <c r="CI447" s="192"/>
      <c r="CJ447" s="192"/>
      <c r="CK447" s="192"/>
      <c r="CL447" s="192"/>
      <c r="CM447" s="192"/>
      <c r="CN447" s="192"/>
      <c r="CO447" s="192"/>
      <c r="CP447" s="192"/>
      <c r="CQ447" s="192"/>
    </row>
    <row r="448">
      <c r="A448" s="192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  <c r="AO448" s="192"/>
      <c r="AP448" s="192"/>
      <c r="AQ448" s="192"/>
      <c r="AR448" s="192"/>
      <c r="AS448" s="192"/>
      <c r="AT448" s="192"/>
      <c r="AU448" s="192"/>
      <c r="AV448" s="192"/>
      <c r="AW448" s="192"/>
      <c r="AX448" s="192"/>
      <c r="AY448" s="192"/>
      <c r="AZ448" s="192"/>
      <c r="BA448" s="192"/>
      <c r="BB448" s="192"/>
      <c r="BC448" s="192"/>
      <c r="BD448" s="192"/>
      <c r="BE448" s="192"/>
      <c r="BF448" s="192"/>
      <c r="BG448" s="192"/>
      <c r="BH448" s="192"/>
      <c r="BI448" s="192"/>
      <c r="BJ448" s="192"/>
      <c r="BK448" s="192"/>
      <c r="BL448" s="192"/>
      <c r="BM448" s="192"/>
      <c r="BN448" s="192"/>
      <c r="BO448" s="192"/>
      <c r="BP448" s="192"/>
      <c r="BQ448" s="192"/>
      <c r="BR448" s="192"/>
      <c r="BS448" s="192"/>
      <c r="BT448" s="192"/>
      <c r="BU448" s="192"/>
      <c r="BV448" s="192"/>
      <c r="BW448" s="192"/>
      <c r="BX448" s="192"/>
      <c r="BY448" s="192"/>
      <c r="BZ448" s="192"/>
      <c r="CA448" s="192"/>
      <c r="CB448" s="192"/>
      <c r="CC448" s="192"/>
      <c r="CD448" s="192"/>
      <c r="CE448" s="192"/>
      <c r="CF448" s="192"/>
      <c r="CG448" s="192"/>
      <c r="CH448" s="192"/>
      <c r="CI448" s="192"/>
      <c r="CJ448" s="192"/>
      <c r="CK448" s="192"/>
      <c r="CL448" s="192"/>
      <c r="CM448" s="192"/>
      <c r="CN448" s="192"/>
      <c r="CO448" s="192"/>
      <c r="CP448" s="192"/>
      <c r="CQ448" s="192"/>
    </row>
    <row r="449">
      <c r="A449" s="192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  <c r="AJ449" s="192"/>
      <c r="AK449" s="192"/>
      <c r="AL449" s="192"/>
      <c r="AM449" s="192"/>
      <c r="AN449" s="192"/>
      <c r="AO449" s="192"/>
      <c r="AP449" s="192"/>
      <c r="AQ449" s="192"/>
      <c r="AR449" s="192"/>
      <c r="AS449" s="192"/>
      <c r="AT449" s="192"/>
      <c r="AU449" s="192"/>
      <c r="AV449" s="192"/>
      <c r="AW449" s="192"/>
      <c r="AX449" s="192"/>
      <c r="AY449" s="192"/>
      <c r="AZ449" s="192"/>
      <c r="BA449" s="192"/>
      <c r="BB449" s="192"/>
      <c r="BC449" s="192"/>
      <c r="BD449" s="192"/>
      <c r="BE449" s="192"/>
      <c r="BF449" s="192"/>
      <c r="BG449" s="192"/>
      <c r="BH449" s="192"/>
      <c r="BI449" s="192"/>
      <c r="BJ449" s="192"/>
      <c r="BK449" s="192"/>
      <c r="BL449" s="192"/>
      <c r="BM449" s="192"/>
      <c r="BN449" s="192"/>
      <c r="BO449" s="192"/>
      <c r="BP449" s="192"/>
      <c r="BQ449" s="192"/>
      <c r="BR449" s="192"/>
      <c r="BS449" s="192"/>
      <c r="BT449" s="192"/>
      <c r="BU449" s="192"/>
      <c r="BV449" s="192"/>
      <c r="BW449" s="192"/>
      <c r="BX449" s="192"/>
      <c r="BY449" s="192"/>
      <c r="BZ449" s="192"/>
      <c r="CA449" s="192"/>
      <c r="CB449" s="192"/>
      <c r="CC449" s="192"/>
      <c r="CD449" s="192"/>
      <c r="CE449" s="192"/>
      <c r="CF449" s="192"/>
      <c r="CG449" s="192"/>
      <c r="CH449" s="192"/>
      <c r="CI449" s="192"/>
      <c r="CJ449" s="192"/>
      <c r="CK449" s="192"/>
      <c r="CL449" s="192"/>
      <c r="CM449" s="192"/>
      <c r="CN449" s="192"/>
      <c r="CO449" s="192"/>
      <c r="CP449" s="192"/>
      <c r="CQ449" s="192"/>
    </row>
    <row r="450">
      <c r="A450" s="192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  <c r="AJ450" s="192"/>
      <c r="AK450" s="192"/>
      <c r="AL450" s="192"/>
      <c r="AM450" s="192"/>
      <c r="AN450" s="192"/>
      <c r="AO450" s="192"/>
      <c r="AP450" s="192"/>
      <c r="AQ450" s="192"/>
      <c r="AR450" s="192"/>
      <c r="AS450" s="192"/>
      <c r="AT450" s="192"/>
      <c r="AU450" s="192"/>
      <c r="AV450" s="192"/>
      <c r="AW450" s="192"/>
      <c r="AX450" s="192"/>
      <c r="AY450" s="192"/>
      <c r="AZ450" s="192"/>
      <c r="BA450" s="192"/>
      <c r="BB450" s="192"/>
      <c r="BC450" s="192"/>
      <c r="BD450" s="192"/>
      <c r="BE450" s="192"/>
      <c r="BF450" s="192"/>
      <c r="BG450" s="192"/>
      <c r="BH450" s="192"/>
      <c r="BI450" s="192"/>
      <c r="BJ450" s="192"/>
      <c r="BK450" s="192"/>
      <c r="BL450" s="192"/>
      <c r="BM450" s="192"/>
      <c r="BN450" s="192"/>
      <c r="BO450" s="192"/>
      <c r="BP450" s="192"/>
      <c r="BQ450" s="192"/>
      <c r="BR450" s="192"/>
      <c r="BS450" s="192"/>
      <c r="BT450" s="192"/>
      <c r="BU450" s="192"/>
      <c r="BV450" s="192"/>
      <c r="BW450" s="192"/>
      <c r="BX450" s="192"/>
      <c r="BY450" s="192"/>
      <c r="BZ450" s="192"/>
      <c r="CA450" s="192"/>
      <c r="CB450" s="192"/>
      <c r="CC450" s="192"/>
      <c r="CD450" s="192"/>
      <c r="CE450" s="192"/>
      <c r="CF450" s="192"/>
      <c r="CG450" s="192"/>
      <c r="CH450" s="192"/>
      <c r="CI450" s="192"/>
      <c r="CJ450" s="192"/>
      <c r="CK450" s="192"/>
      <c r="CL450" s="192"/>
      <c r="CM450" s="192"/>
      <c r="CN450" s="192"/>
      <c r="CO450" s="192"/>
      <c r="CP450" s="192"/>
      <c r="CQ450" s="192"/>
    </row>
    <row r="451">
      <c r="A451" s="192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  <c r="AO451" s="192"/>
      <c r="AP451" s="192"/>
      <c r="AQ451" s="192"/>
      <c r="AR451" s="192"/>
      <c r="AS451" s="192"/>
      <c r="AT451" s="192"/>
      <c r="AU451" s="192"/>
      <c r="AV451" s="192"/>
      <c r="AW451" s="192"/>
      <c r="AX451" s="192"/>
      <c r="AY451" s="192"/>
      <c r="AZ451" s="192"/>
      <c r="BA451" s="192"/>
      <c r="BB451" s="192"/>
      <c r="BC451" s="192"/>
      <c r="BD451" s="192"/>
      <c r="BE451" s="192"/>
      <c r="BF451" s="192"/>
      <c r="BG451" s="192"/>
      <c r="BH451" s="192"/>
      <c r="BI451" s="192"/>
      <c r="BJ451" s="192"/>
      <c r="BK451" s="192"/>
      <c r="BL451" s="192"/>
      <c r="BM451" s="192"/>
      <c r="BN451" s="192"/>
      <c r="BO451" s="192"/>
      <c r="BP451" s="192"/>
      <c r="BQ451" s="192"/>
      <c r="BR451" s="192"/>
      <c r="BS451" s="192"/>
      <c r="BT451" s="192"/>
      <c r="BU451" s="192"/>
      <c r="BV451" s="192"/>
      <c r="BW451" s="192"/>
      <c r="BX451" s="192"/>
      <c r="BY451" s="192"/>
      <c r="BZ451" s="192"/>
      <c r="CA451" s="192"/>
      <c r="CB451" s="192"/>
      <c r="CC451" s="192"/>
      <c r="CD451" s="192"/>
      <c r="CE451" s="192"/>
      <c r="CF451" s="192"/>
      <c r="CG451" s="192"/>
      <c r="CH451" s="192"/>
      <c r="CI451" s="192"/>
      <c r="CJ451" s="192"/>
      <c r="CK451" s="192"/>
      <c r="CL451" s="192"/>
      <c r="CM451" s="192"/>
      <c r="CN451" s="192"/>
      <c r="CO451" s="192"/>
      <c r="CP451" s="192"/>
      <c r="CQ451" s="192"/>
    </row>
    <row r="452">
      <c r="A452" s="192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  <c r="AO452" s="192"/>
      <c r="AP452" s="192"/>
      <c r="AQ452" s="192"/>
      <c r="AR452" s="192"/>
      <c r="AS452" s="192"/>
      <c r="AT452" s="192"/>
      <c r="AU452" s="192"/>
      <c r="AV452" s="192"/>
      <c r="AW452" s="192"/>
      <c r="AX452" s="192"/>
      <c r="AY452" s="192"/>
      <c r="AZ452" s="192"/>
      <c r="BA452" s="192"/>
      <c r="BB452" s="192"/>
      <c r="BC452" s="192"/>
      <c r="BD452" s="192"/>
      <c r="BE452" s="192"/>
      <c r="BF452" s="192"/>
      <c r="BG452" s="192"/>
      <c r="BH452" s="192"/>
      <c r="BI452" s="192"/>
      <c r="BJ452" s="192"/>
      <c r="BK452" s="192"/>
      <c r="BL452" s="192"/>
      <c r="BM452" s="192"/>
      <c r="BN452" s="192"/>
      <c r="BO452" s="192"/>
      <c r="BP452" s="192"/>
      <c r="BQ452" s="192"/>
      <c r="BR452" s="192"/>
      <c r="BS452" s="192"/>
      <c r="BT452" s="192"/>
      <c r="BU452" s="192"/>
      <c r="BV452" s="192"/>
      <c r="BW452" s="192"/>
      <c r="BX452" s="192"/>
      <c r="BY452" s="192"/>
      <c r="BZ452" s="192"/>
      <c r="CA452" s="192"/>
      <c r="CB452" s="192"/>
      <c r="CC452" s="192"/>
      <c r="CD452" s="192"/>
      <c r="CE452" s="192"/>
      <c r="CF452" s="192"/>
      <c r="CG452" s="192"/>
      <c r="CH452" s="192"/>
      <c r="CI452" s="192"/>
      <c r="CJ452" s="192"/>
      <c r="CK452" s="192"/>
      <c r="CL452" s="192"/>
      <c r="CM452" s="192"/>
      <c r="CN452" s="192"/>
      <c r="CO452" s="192"/>
      <c r="CP452" s="192"/>
      <c r="CQ452" s="192"/>
    </row>
    <row r="453">
      <c r="A453" s="192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  <c r="AO453" s="192"/>
      <c r="AP453" s="192"/>
      <c r="AQ453" s="192"/>
      <c r="AR453" s="192"/>
      <c r="AS453" s="192"/>
      <c r="AT453" s="192"/>
      <c r="AU453" s="192"/>
      <c r="AV453" s="192"/>
      <c r="AW453" s="192"/>
      <c r="AX453" s="192"/>
      <c r="AY453" s="192"/>
      <c r="AZ453" s="192"/>
      <c r="BA453" s="192"/>
      <c r="BB453" s="192"/>
      <c r="BC453" s="192"/>
      <c r="BD453" s="192"/>
      <c r="BE453" s="192"/>
      <c r="BF453" s="192"/>
      <c r="BG453" s="192"/>
      <c r="BH453" s="192"/>
      <c r="BI453" s="192"/>
      <c r="BJ453" s="192"/>
      <c r="BK453" s="192"/>
      <c r="BL453" s="192"/>
      <c r="BM453" s="192"/>
      <c r="BN453" s="192"/>
      <c r="BO453" s="192"/>
      <c r="BP453" s="192"/>
      <c r="BQ453" s="192"/>
      <c r="BR453" s="192"/>
      <c r="BS453" s="192"/>
      <c r="BT453" s="192"/>
      <c r="BU453" s="192"/>
      <c r="BV453" s="192"/>
      <c r="BW453" s="192"/>
      <c r="BX453" s="192"/>
      <c r="BY453" s="192"/>
      <c r="BZ453" s="192"/>
      <c r="CA453" s="192"/>
      <c r="CB453" s="192"/>
      <c r="CC453" s="192"/>
      <c r="CD453" s="192"/>
      <c r="CE453" s="192"/>
      <c r="CF453" s="192"/>
      <c r="CG453" s="192"/>
      <c r="CH453" s="192"/>
      <c r="CI453" s="192"/>
      <c r="CJ453" s="192"/>
      <c r="CK453" s="192"/>
      <c r="CL453" s="192"/>
      <c r="CM453" s="192"/>
      <c r="CN453" s="192"/>
      <c r="CO453" s="192"/>
      <c r="CP453" s="192"/>
      <c r="CQ453" s="192"/>
    </row>
    <row r="454">
      <c r="A454" s="192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  <c r="AO454" s="192"/>
      <c r="AP454" s="192"/>
      <c r="AQ454" s="192"/>
      <c r="AR454" s="192"/>
      <c r="AS454" s="192"/>
      <c r="AT454" s="192"/>
      <c r="AU454" s="192"/>
      <c r="AV454" s="192"/>
      <c r="AW454" s="192"/>
      <c r="AX454" s="192"/>
      <c r="AY454" s="192"/>
      <c r="AZ454" s="192"/>
      <c r="BA454" s="192"/>
      <c r="BB454" s="192"/>
      <c r="BC454" s="192"/>
      <c r="BD454" s="192"/>
      <c r="BE454" s="192"/>
      <c r="BF454" s="192"/>
      <c r="BG454" s="192"/>
      <c r="BH454" s="192"/>
      <c r="BI454" s="192"/>
      <c r="BJ454" s="192"/>
      <c r="BK454" s="192"/>
      <c r="BL454" s="192"/>
      <c r="BM454" s="192"/>
      <c r="BN454" s="192"/>
      <c r="BO454" s="192"/>
      <c r="BP454" s="192"/>
      <c r="BQ454" s="192"/>
      <c r="BR454" s="192"/>
      <c r="BS454" s="192"/>
      <c r="BT454" s="192"/>
      <c r="BU454" s="192"/>
      <c r="BV454" s="192"/>
      <c r="BW454" s="192"/>
      <c r="BX454" s="192"/>
      <c r="BY454" s="192"/>
      <c r="BZ454" s="192"/>
      <c r="CA454" s="192"/>
      <c r="CB454" s="192"/>
      <c r="CC454" s="192"/>
      <c r="CD454" s="192"/>
      <c r="CE454" s="192"/>
      <c r="CF454" s="192"/>
      <c r="CG454" s="192"/>
      <c r="CH454" s="192"/>
      <c r="CI454" s="192"/>
      <c r="CJ454" s="192"/>
      <c r="CK454" s="192"/>
      <c r="CL454" s="192"/>
      <c r="CM454" s="192"/>
      <c r="CN454" s="192"/>
      <c r="CO454" s="192"/>
      <c r="CP454" s="192"/>
      <c r="CQ454" s="192"/>
    </row>
    <row r="455">
      <c r="A455" s="192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  <c r="AJ455" s="192"/>
      <c r="AK455" s="192"/>
      <c r="AL455" s="192"/>
      <c r="AM455" s="192"/>
      <c r="AN455" s="192"/>
      <c r="AO455" s="192"/>
      <c r="AP455" s="192"/>
      <c r="AQ455" s="192"/>
      <c r="AR455" s="192"/>
      <c r="AS455" s="192"/>
      <c r="AT455" s="192"/>
      <c r="AU455" s="192"/>
      <c r="AV455" s="192"/>
      <c r="AW455" s="192"/>
      <c r="AX455" s="192"/>
      <c r="AY455" s="192"/>
      <c r="AZ455" s="192"/>
      <c r="BA455" s="192"/>
      <c r="BB455" s="192"/>
      <c r="BC455" s="192"/>
      <c r="BD455" s="192"/>
      <c r="BE455" s="192"/>
      <c r="BF455" s="192"/>
      <c r="BG455" s="192"/>
      <c r="BH455" s="192"/>
      <c r="BI455" s="192"/>
      <c r="BJ455" s="192"/>
      <c r="BK455" s="192"/>
      <c r="BL455" s="192"/>
      <c r="BM455" s="192"/>
      <c r="BN455" s="192"/>
      <c r="BO455" s="192"/>
      <c r="BP455" s="192"/>
      <c r="BQ455" s="192"/>
      <c r="BR455" s="192"/>
      <c r="BS455" s="192"/>
      <c r="BT455" s="192"/>
      <c r="BU455" s="192"/>
      <c r="BV455" s="192"/>
      <c r="BW455" s="192"/>
      <c r="BX455" s="192"/>
      <c r="BY455" s="192"/>
      <c r="BZ455" s="192"/>
      <c r="CA455" s="192"/>
      <c r="CB455" s="192"/>
      <c r="CC455" s="192"/>
      <c r="CD455" s="192"/>
      <c r="CE455" s="192"/>
      <c r="CF455" s="192"/>
      <c r="CG455" s="192"/>
      <c r="CH455" s="192"/>
      <c r="CI455" s="192"/>
      <c r="CJ455" s="192"/>
      <c r="CK455" s="192"/>
      <c r="CL455" s="192"/>
      <c r="CM455" s="192"/>
      <c r="CN455" s="192"/>
      <c r="CO455" s="192"/>
      <c r="CP455" s="192"/>
      <c r="CQ455" s="192"/>
    </row>
    <row r="456">
      <c r="A456" s="192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  <c r="AJ456" s="192"/>
      <c r="AK456" s="192"/>
      <c r="AL456" s="192"/>
      <c r="AM456" s="192"/>
      <c r="AN456" s="192"/>
      <c r="AO456" s="192"/>
      <c r="AP456" s="192"/>
      <c r="AQ456" s="192"/>
      <c r="AR456" s="192"/>
      <c r="AS456" s="192"/>
      <c r="AT456" s="192"/>
      <c r="AU456" s="192"/>
      <c r="AV456" s="192"/>
      <c r="AW456" s="192"/>
      <c r="AX456" s="192"/>
      <c r="AY456" s="192"/>
      <c r="AZ456" s="192"/>
      <c r="BA456" s="192"/>
      <c r="BB456" s="192"/>
      <c r="BC456" s="192"/>
      <c r="BD456" s="192"/>
      <c r="BE456" s="192"/>
      <c r="BF456" s="192"/>
      <c r="BG456" s="192"/>
      <c r="BH456" s="192"/>
      <c r="BI456" s="192"/>
      <c r="BJ456" s="192"/>
      <c r="BK456" s="192"/>
      <c r="BL456" s="192"/>
      <c r="BM456" s="192"/>
      <c r="BN456" s="192"/>
      <c r="BO456" s="192"/>
      <c r="BP456" s="192"/>
      <c r="BQ456" s="192"/>
      <c r="BR456" s="192"/>
      <c r="BS456" s="192"/>
      <c r="BT456" s="192"/>
      <c r="BU456" s="192"/>
      <c r="BV456" s="192"/>
      <c r="BW456" s="192"/>
      <c r="BX456" s="192"/>
      <c r="BY456" s="192"/>
      <c r="BZ456" s="192"/>
      <c r="CA456" s="192"/>
      <c r="CB456" s="192"/>
      <c r="CC456" s="192"/>
      <c r="CD456" s="192"/>
      <c r="CE456" s="192"/>
      <c r="CF456" s="192"/>
      <c r="CG456" s="192"/>
      <c r="CH456" s="192"/>
      <c r="CI456" s="192"/>
      <c r="CJ456" s="192"/>
      <c r="CK456" s="192"/>
      <c r="CL456" s="192"/>
      <c r="CM456" s="192"/>
      <c r="CN456" s="192"/>
      <c r="CO456" s="192"/>
      <c r="CP456" s="192"/>
      <c r="CQ456" s="192"/>
    </row>
    <row r="457">
      <c r="A457" s="192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  <c r="AJ457" s="192"/>
      <c r="AK457" s="192"/>
      <c r="AL457" s="192"/>
      <c r="AM457" s="192"/>
      <c r="AN457" s="192"/>
      <c r="AO457" s="192"/>
      <c r="AP457" s="192"/>
      <c r="AQ457" s="192"/>
      <c r="AR457" s="192"/>
      <c r="AS457" s="192"/>
      <c r="AT457" s="192"/>
      <c r="AU457" s="192"/>
      <c r="AV457" s="192"/>
      <c r="AW457" s="192"/>
      <c r="AX457" s="192"/>
      <c r="AY457" s="192"/>
      <c r="AZ457" s="192"/>
      <c r="BA457" s="192"/>
      <c r="BB457" s="192"/>
      <c r="BC457" s="192"/>
      <c r="BD457" s="192"/>
      <c r="BE457" s="192"/>
      <c r="BF457" s="192"/>
      <c r="BG457" s="192"/>
      <c r="BH457" s="192"/>
      <c r="BI457" s="192"/>
      <c r="BJ457" s="192"/>
      <c r="BK457" s="192"/>
      <c r="BL457" s="192"/>
      <c r="BM457" s="192"/>
      <c r="BN457" s="192"/>
      <c r="BO457" s="192"/>
      <c r="BP457" s="192"/>
      <c r="BQ457" s="192"/>
      <c r="BR457" s="192"/>
      <c r="BS457" s="192"/>
      <c r="BT457" s="192"/>
      <c r="BU457" s="192"/>
      <c r="BV457" s="192"/>
      <c r="BW457" s="192"/>
      <c r="BX457" s="192"/>
      <c r="BY457" s="192"/>
      <c r="BZ457" s="192"/>
      <c r="CA457" s="192"/>
      <c r="CB457" s="192"/>
      <c r="CC457" s="192"/>
      <c r="CD457" s="192"/>
      <c r="CE457" s="192"/>
      <c r="CF457" s="192"/>
      <c r="CG457" s="192"/>
      <c r="CH457" s="192"/>
      <c r="CI457" s="192"/>
      <c r="CJ457" s="192"/>
      <c r="CK457" s="192"/>
      <c r="CL457" s="192"/>
      <c r="CM457" s="192"/>
      <c r="CN457" s="192"/>
      <c r="CO457" s="192"/>
      <c r="CP457" s="192"/>
      <c r="CQ457" s="192"/>
    </row>
    <row r="458">
      <c r="A458" s="192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  <c r="AJ458" s="192"/>
      <c r="AK458" s="192"/>
      <c r="AL458" s="192"/>
      <c r="AM458" s="192"/>
      <c r="AN458" s="192"/>
      <c r="AO458" s="192"/>
      <c r="AP458" s="192"/>
      <c r="AQ458" s="192"/>
      <c r="AR458" s="192"/>
      <c r="AS458" s="192"/>
      <c r="AT458" s="192"/>
      <c r="AU458" s="192"/>
      <c r="AV458" s="192"/>
      <c r="AW458" s="192"/>
      <c r="AX458" s="192"/>
      <c r="AY458" s="192"/>
      <c r="AZ458" s="192"/>
      <c r="BA458" s="192"/>
      <c r="BB458" s="192"/>
      <c r="BC458" s="192"/>
      <c r="BD458" s="192"/>
      <c r="BE458" s="192"/>
      <c r="BF458" s="192"/>
      <c r="BG458" s="192"/>
      <c r="BH458" s="192"/>
      <c r="BI458" s="192"/>
      <c r="BJ458" s="192"/>
      <c r="BK458" s="192"/>
      <c r="BL458" s="192"/>
      <c r="BM458" s="192"/>
      <c r="BN458" s="192"/>
      <c r="BO458" s="192"/>
      <c r="BP458" s="192"/>
      <c r="BQ458" s="192"/>
      <c r="BR458" s="192"/>
      <c r="BS458" s="192"/>
      <c r="BT458" s="192"/>
      <c r="BU458" s="192"/>
      <c r="BV458" s="192"/>
      <c r="BW458" s="192"/>
      <c r="BX458" s="192"/>
      <c r="BY458" s="192"/>
      <c r="BZ458" s="192"/>
      <c r="CA458" s="192"/>
      <c r="CB458" s="192"/>
      <c r="CC458" s="192"/>
      <c r="CD458" s="192"/>
      <c r="CE458" s="192"/>
      <c r="CF458" s="192"/>
      <c r="CG458" s="192"/>
      <c r="CH458" s="192"/>
      <c r="CI458" s="192"/>
      <c r="CJ458" s="192"/>
      <c r="CK458" s="192"/>
      <c r="CL458" s="192"/>
      <c r="CM458" s="192"/>
      <c r="CN458" s="192"/>
      <c r="CO458" s="192"/>
      <c r="CP458" s="192"/>
      <c r="CQ458" s="192"/>
    </row>
    <row r="459">
      <c r="A459" s="192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  <c r="AJ459" s="192"/>
      <c r="AK459" s="192"/>
      <c r="AL459" s="192"/>
      <c r="AM459" s="192"/>
      <c r="AN459" s="192"/>
      <c r="AO459" s="192"/>
      <c r="AP459" s="192"/>
      <c r="AQ459" s="192"/>
      <c r="AR459" s="192"/>
      <c r="AS459" s="192"/>
      <c r="AT459" s="192"/>
      <c r="AU459" s="192"/>
      <c r="AV459" s="192"/>
      <c r="AW459" s="192"/>
      <c r="AX459" s="192"/>
      <c r="AY459" s="192"/>
      <c r="AZ459" s="192"/>
      <c r="BA459" s="192"/>
      <c r="BB459" s="192"/>
      <c r="BC459" s="192"/>
      <c r="BD459" s="192"/>
      <c r="BE459" s="192"/>
      <c r="BF459" s="192"/>
      <c r="BG459" s="192"/>
      <c r="BH459" s="192"/>
      <c r="BI459" s="192"/>
      <c r="BJ459" s="192"/>
      <c r="BK459" s="192"/>
      <c r="BL459" s="192"/>
      <c r="BM459" s="192"/>
      <c r="BN459" s="192"/>
      <c r="BO459" s="192"/>
      <c r="BP459" s="192"/>
      <c r="BQ459" s="192"/>
      <c r="BR459" s="192"/>
      <c r="BS459" s="192"/>
      <c r="BT459" s="192"/>
      <c r="BU459" s="192"/>
      <c r="BV459" s="192"/>
      <c r="BW459" s="192"/>
      <c r="BX459" s="192"/>
      <c r="BY459" s="192"/>
      <c r="BZ459" s="192"/>
      <c r="CA459" s="192"/>
      <c r="CB459" s="192"/>
      <c r="CC459" s="192"/>
      <c r="CD459" s="192"/>
      <c r="CE459" s="192"/>
      <c r="CF459" s="192"/>
      <c r="CG459" s="192"/>
      <c r="CH459" s="192"/>
      <c r="CI459" s="192"/>
      <c r="CJ459" s="192"/>
      <c r="CK459" s="192"/>
      <c r="CL459" s="192"/>
      <c r="CM459" s="192"/>
      <c r="CN459" s="192"/>
      <c r="CO459" s="192"/>
      <c r="CP459" s="192"/>
      <c r="CQ459" s="192"/>
    </row>
    <row r="460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  <c r="AJ460" s="192"/>
      <c r="AK460" s="192"/>
      <c r="AL460" s="192"/>
      <c r="AM460" s="192"/>
      <c r="AN460" s="192"/>
      <c r="AO460" s="192"/>
      <c r="AP460" s="192"/>
      <c r="AQ460" s="192"/>
      <c r="AR460" s="192"/>
      <c r="AS460" s="192"/>
      <c r="AT460" s="192"/>
      <c r="AU460" s="192"/>
      <c r="AV460" s="192"/>
      <c r="AW460" s="192"/>
      <c r="AX460" s="192"/>
      <c r="AY460" s="192"/>
      <c r="AZ460" s="192"/>
      <c r="BA460" s="192"/>
      <c r="BB460" s="192"/>
      <c r="BC460" s="192"/>
      <c r="BD460" s="192"/>
      <c r="BE460" s="192"/>
      <c r="BF460" s="192"/>
      <c r="BG460" s="192"/>
      <c r="BH460" s="192"/>
      <c r="BI460" s="192"/>
      <c r="BJ460" s="192"/>
      <c r="BK460" s="192"/>
      <c r="BL460" s="192"/>
      <c r="BM460" s="192"/>
      <c r="BN460" s="192"/>
      <c r="BO460" s="192"/>
      <c r="BP460" s="192"/>
      <c r="BQ460" s="192"/>
      <c r="BR460" s="192"/>
      <c r="BS460" s="192"/>
      <c r="BT460" s="192"/>
      <c r="BU460" s="192"/>
      <c r="BV460" s="192"/>
      <c r="BW460" s="192"/>
      <c r="BX460" s="192"/>
      <c r="BY460" s="192"/>
      <c r="BZ460" s="192"/>
      <c r="CA460" s="192"/>
      <c r="CB460" s="192"/>
      <c r="CC460" s="192"/>
      <c r="CD460" s="192"/>
      <c r="CE460" s="192"/>
      <c r="CF460" s="192"/>
      <c r="CG460" s="192"/>
      <c r="CH460" s="192"/>
      <c r="CI460" s="192"/>
      <c r="CJ460" s="192"/>
      <c r="CK460" s="192"/>
      <c r="CL460" s="192"/>
      <c r="CM460" s="192"/>
      <c r="CN460" s="192"/>
      <c r="CO460" s="192"/>
      <c r="CP460" s="192"/>
      <c r="CQ460" s="192"/>
    </row>
    <row r="461">
      <c r="A461" s="192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  <c r="AJ461" s="192"/>
      <c r="AK461" s="192"/>
      <c r="AL461" s="192"/>
      <c r="AM461" s="192"/>
      <c r="AN461" s="192"/>
      <c r="AO461" s="192"/>
      <c r="AP461" s="192"/>
      <c r="AQ461" s="192"/>
      <c r="AR461" s="192"/>
      <c r="AS461" s="192"/>
      <c r="AT461" s="192"/>
      <c r="AU461" s="192"/>
      <c r="AV461" s="192"/>
      <c r="AW461" s="192"/>
      <c r="AX461" s="192"/>
      <c r="AY461" s="192"/>
      <c r="AZ461" s="192"/>
      <c r="BA461" s="192"/>
      <c r="BB461" s="192"/>
      <c r="BC461" s="192"/>
      <c r="BD461" s="192"/>
      <c r="BE461" s="192"/>
      <c r="BF461" s="192"/>
      <c r="BG461" s="192"/>
      <c r="BH461" s="192"/>
      <c r="BI461" s="192"/>
      <c r="BJ461" s="192"/>
      <c r="BK461" s="192"/>
      <c r="BL461" s="192"/>
      <c r="BM461" s="192"/>
      <c r="BN461" s="192"/>
      <c r="BO461" s="192"/>
      <c r="BP461" s="192"/>
      <c r="BQ461" s="192"/>
      <c r="BR461" s="192"/>
      <c r="BS461" s="192"/>
      <c r="BT461" s="192"/>
      <c r="BU461" s="192"/>
      <c r="BV461" s="192"/>
      <c r="BW461" s="192"/>
      <c r="BX461" s="192"/>
      <c r="BY461" s="192"/>
      <c r="BZ461" s="192"/>
      <c r="CA461" s="192"/>
      <c r="CB461" s="192"/>
      <c r="CC461" s="192"/>
      <c r="CD461" s="192"/>
      <c r="CE461" s="192"/>
      <c r="CF461" s="192"/>
      <c r="CG461" s="192"/>
      <c r="CH461" s="192"/>
      <c r="CI461" s="192"/>
      <c r="CJ461" s="192"/>
      <c r="CK461" s="192"/>
      <c r="CL461" s="192"/>
      <c r="CM461" s="192"/>
      <c r="CN461" s="192"/>
      <c r="CO461" s="192"/>
      <c r="CP461" s="192"/>
      <c r="CQ461" s="192"/>
    </row>
    <row r="462">
      <c r="A462" s="192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  <c r="AJ462" s="192"/>
      <c r="AK462" s="192"/>
      <c r="AL462" s="192"/>
      <c r="AM462" s="192"/>
      <c r="AN462" s="192"/>
      <c r="AO462" s="192"/>
      <c r="AP462" s="192"/>
      <c r="AQ462" s="192"/>
      <c r="AR462" s="192"/>
      <c r="AS462" s="192"/>
      <c r="AT462" s="192"/>
      <c r="AU462" s="192"/>
      <c r="AV462" s="192"/>
      <c r="AW462" s="192"/>
      <c r="AX462" s="192"/>
      <c r="AY462" s="192"/>
      <c r="AZ462" s="192"/>
      <c r="BA462" s="192"/>
      <c r="BB462" s="192"/>
      <c r="BC462" s="192"/>
      <c r="BD462" s="192"/>
      <c r="BE462" s="192"/>
      <c r="BF462" s="192"/>
      <c r="BG462" s="192"/>
      <c r="BH462" s="192"/>
      <c r="BI462" s="192"/>
      <c r="BJ462" s="192"/>
      <c r="BK462" s="192"/>
      <c r="BL462" s="192"/>
      <c r="BM462" s="192"/>
      <c r="BN462" s="192"/>
      <c r="BO462" s="192"/>
      <c r="BP462" s="192"/>
      <c r="BQ462" s="192"/>
      <c r="BR462" s="192"/>
      <c r="BS462" s="192"/>
      <c r="BT462" s="192"/>
      <c r="BU462" s="192"/>
      <c r="BV462" s="192"/>
      <c r="BW462" s="192"/>
      <c r="BX462" s="192"/>
      <c r="BY462" s="192"/>
      <c r="BZ462" s="192"/>
      <c r="CA462" s="192"/>
      <c r="CB462" s="192"/>
      <c r="CC462" s="192"/>
      <c r="CD462" s="192"/>
      <c r="CE462" s="192"/>
      <c r="CF462" s="192"/>
      <c r="CG462" s="192"/>
      <c r="CH462" s="192"/>
      <c r="CI462" s="192"/>
      <c r="CJ462" s="192"/>
      <c r="CK462" s="192"/>
      <c r="CL462" s="192"/>
      <c r="CM462" s="192"/>
      <c r="CN462" s="192"/>
      <c r="CO462" s="192"/>
      <c r="CP462" s="192"/>
      <c r="CQ462" s="192"/>
    </row>
    <row r="463">
      <c r="A463" s="192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  <c r="AJ463" s="192"/>
      <c r="AK463" s="192"/>
      <c r="AL463" s="192"/>
      <c r="AM463" s="192"/>
      <c r="AN463" s="192"/>
      <c r="AO463" s="192"/>
      <c r="AP463" s="192"/>
      <c r="AQ463" s="192"/>
      <c r="AR463" s="192"/>
      <c r="AS463" s="192"/>
      <c r="AT463" s="192"/>
      <c r="AU463" s="192"/>
      <c r="AV463" s="192"/>
      <c r="AW463" s="192"/>
      <c r="AX463" s="192"/>
      <c r="AY463" s="192"/>
      <c r="AZ463" s="192"/>
      <c r="BA463" s="192"/>
      <c r="BB463" s="192"/>
      <c r="BC463" s="192"/>
      <c r="BD463" s="192"/>
      <c r="BE463" s="192"/>
      <c r="BF463" s="192"/>
      <c r="BG463" s="192"/>
      <c r="BH463" s="192"/>
      <c r="BI463" s="192"/>
      <c r="BJ463" s="192"/>
      <c r="BK463" s="192"/>
      <c r="BL463" s="192"/>
      <c r="BM463" s="192"/>
      <c r="BN463" s="192"/>
      <c r="BO463" s="192"/>
      <c r="BP463" s="192"/>
      <c r="BQ463" s="192"/>
      <c r="BR463" s="192"/>
      <c r="BS463" s="192"/>
      <c r="BT463" s="192"/>
      <c r="BU463" s="192"/>
      <c r="BV463" s="192"/>
      <c r="BW463" s="192"/>
      <c r="BX463" s="192"/>
      <c r="BY463" s="192"/>
      <c r="BZ463" s="192"/>
      <c r="CA463" s="192"/>
      <c r="CB463" s="192"/>
      <c r="CC463" s="192"/>
      <c r="CD463" s="192"/>
      <c r="CE463" s="192"/>
      <c r="CF463" s="192"/>
      <c r="CG463" s="192"/>
      <c r="CH463" s="192"/>
      <c r="CI463" s="192"/>
      <c r="CJ463" s="192"/>
      <c r="CK463" s="192"/>
      <c r="CL463" s="192"/>
      <c r="CM463" s="192"/>
      <c r="CN463" s="192"/>
      <c r="CO463" s="192"/>
      <c r="CP463" s="192"/>
      <c r="CQ463" s="192"/>
    </row>
    <row r="464">
      <c r="A464" s="192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  <c r="AJ464" s="192"/>
      <c r="AK464" s="192"/>
      <c r="AL464" s="192"/>
      <c r="AM464" s="192"/>
      <c r="AN464" s="192"/>
      <c r="AO464" s="192"/>
      <c r="AP464" s="192"/>
      <c r="AQ464" s="192"/>
      <c r="AR464" s="192"/>
      <c r="AS464" s="192"/>
      <c r="AT464" s="192"/>
      <c r="AU464" s="192"/>
      <c r="AV464" s="192"/>
      <c r="AW464" s="192"/>
      <c r="AX464" s="192"/>
      <c r="AY464" s="192"/>
      <c r="AZ464" s="192"/>
      <c r="BA464" s="192"/>
      <c r="BB464" s="192"/>
      <c r="BC464" s="192"/>
      <c r="BD464" s="192"/>
      <c r="BE464" s="192"/>
      <c r="BF464" s="192"/>
      <c r="BG464" s="192"/>
      <c r="BH464" s="192"/>
      <c r="BI464" s="192"/>
      <c r="BJ464" s="192"/>
      <c r="BK464" s="192"/>
      <c r="BL464" s="192"/>
      <c r="BM464" s="192"/>
      <c r="BN464" s="192"/>
      <c r="BO464" s="192"/>
      <c r="BP464" s="192"/>
      <c r="BQ464" s="192"/>
      <c r="BR464" s="192"/>
      <c r="BS464" s="192"/>
      <c r="BT464" s="192"/>
      <c r="BU464" s="192"/>
      <c r="BV464" s="192"/>
      <c r="BW464" s="192"/>
      <c r="BX464" s="192"/>
      <c r="BY464" s="192"/>
      <c r="BZ464" s="192"/>
      <c r="CA464" s="192"/>
      <c r="CB464" s="192"/>
      <c r="CC464" s="192"/>
      <c r="CD464" s="192"/>
      <c r="CE464" s="192"/>
      <c r="CF464" s="192"/>
      <c r="CG464" s="192"/>
      <c r="CH464" s="192"/>
      <c r="CI464" s="192"/>
      <c r="CJ464" s="192"/>
      <c r="CK464" s="192"/>
      <c r="CL464" s="192"/>
      <c r="CM464" s="192"/>
      <c r="CN464" s="192"/>
      <c r="CO464" s="192"/>
      <c r="CP464" s="192"/>
      <c r="CQ464" s="192"/>
    </row>
    <row r="465">
      <c r="A465" s="192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  <c r="AO465" s="192"/>
      <c r="AP465" s="192"/>
      <c r="AQ465" s="192"/>
      <c r="AR465" s="192"/>
      <c r="AS465" s="192"/>
      <c r="AT465" s="192"/>
      <c r="AU465" s="192"/>
      <c r="AV465" s="192"/>
      <c r="AW465" s="192"/>
      <c r="AX465" s="192"/>
      <c r="AY465" s="192"/>
      <c r="AZ465" s="192"/>
      <c r="BA465" s="192"/>
      <c r="BB465" s="192"/>
      <c r="BC465" s="192"/>
      <c r="BD465" s="192"/>
      <c r="BE465" s="192"/>
      <c r="BF465" s="192"/>
      <c r="BG465" s="192"/>
      <c r="BH465" s="192"/>
      <c r="BI465" s="192"/>
      <c r="BJ465" s="192"/>
      <c r="BK465" s="192"/>
      <c r="BL465" s="192"/>
      <c r="BM465" s="192"/>
      <c r="BN465" s="192"/>
      <c r="BO465" s="192"/>
      <c r="BP465" s="192"/>
      <c r="BQ465" s="192"/>
      <c r="BR465" s="192"/>
      <c r="BS465" s="192"/>
      <c r="BT465" s="192"/>
      <c r="BU465" s="192"/>
      <c r="BV465" s="192"/>
      <c r="BW465" s="192"/>
      <c r="BX465" s="192"/>
      <c r="BY465" s="192"/>
      <c r="BZ465" s="192"/>
      <c r="CA465" s="192"/>
      <c r="CB465" s="192"/>
      <c r="CC465" s="192"/>
      <c r="CD465" s="192"/>
      <c r="CE465" s="192"/>
      <c r="CF465" s="192"/>
      <c r="CG465" s="192"/>
      <c r="CH465" s="192"/>
      <c r="CI465" s="192"/>
      <c r="CJ465" s="192"/>
      <c r="CK465" s="192"/>
      <c r="CL465" s="192"/>
      <c r="CM465" s="192"/>
      <c r="CN465" s="192"/>
      <c r="CO465" s="192"/>
      <c r="CP465" s="192"/>
      <c r="CQ465" s="192"/>
    </row>
    <row r="466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  <c r="AJ466" s="192"/>
      <c r="AK466" s="192"/>
      <c r="AL466" s="192"/>
      <c r="AM466" s="192"/>
      <c r="AN466" s="192"/>
      <c r="AO466" s="192"/>
      <c r="AP466" s="192"/>
      <c r="AQ466" s="192"/>
      <c r="AR466" s="192"/>
      <c r="AS466" s="192"/>
      <c r="AT466" s="192"/>
      <c r="AU466" s="192"/>
      <c r="AV466" s="192"/>
      <c r="AW466" s="192"/>
      <c r="AX466" s="192"/>
      <c r="AY466" s="192"/>
      <c r="AZ466" s="192"/>
      <c r="BA466" s="192"/>
      <c r="BB466" s="192"/>
      <c r="BC466" s="192"/>
      <c r="BD466" s="192"/>
      <c r="BE466" s="192"/>
      <c r="BF466" s="192"/>
      <c r="BG466" s="192"/>
      <c r="BH466" s="192"/>
      <c r="BI466" s="192"/>
      <c r="BJ466" s="192"/>
      <c r="BK466" s="192"/>
      <c r="BL466" s="192"/>
      <c r="BM466" s="192"/>
      <c r="BN466" s="192"/>
      <c r="BO466" s="192"/>
      <c r="BP466" s="192"/>
      <c r="BQ466" s="192"/>
      <c r="BR466" s="192"/>
      <c r="BS466" s="192"/>
      <c r="BT466" s="192"/>
      <c r="BU466" s="192"/>
      <c r="BV466" s="192"/>
      <c r="BW466" s="192"/>
      <c r="BX466" s="192"/>
      <c r="BY466" s="192"/>
      <c r="BZ466" s="192"/>
      <c r="CA466" s="192"/>
      <c r="CB466" s="192"/>
      <c r="CC466" s="192"/>
      <c r="CD466" s="192"/>
      <c r="CE466" s="192"/>
      <c r="CF466" s="192"/>
      <c r="CG466" s="192"/>
      <c r="CH466" s="192"/>
      <c r="CI466" s="192"/>
      <c r="CJ466" s="192"/>
      <c r="CK466" s="192"/>
      <c r="CL466" s="192"/>
      <c r="CM466" s="192"/>
      <c r="CN466" s="192"/>
      <c r="CO466" s="192"/>
      <c r="CP466" s="192"/>
      <c r="CQ466" s="192"/>
    </row>
    <row r="467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  <c r="AJ467" s="192"/>
      <c r="AK467" s="192"/>
      <c r="AL467" s="192"/>
      <c r="AM467" s="192"/>
      <c r="AN467" s="192"/>
      <c r="AO467" s="192"/>
      <c r="AP467" s="192"/>
      <c r="AQ467" s="192"/>
      <c r="AR467" s="192"/>
      <c r="AS467" s="192"/>
      <c r="AT467" s="192"/>
      <c r="AU467" s="192"/>
      <c r="AV467" s="192"/>
      <c r="AW467" s="192"/>
      <c r="AX467" s="192"/>
      <c r="AY467" s="192"/>
      <c r="AZ467" s="192"/>
      <c r="BA467" s="192"/>
      <c r="BB467" s="192"/>
      <c r="BC467" s="192"/>
      <c r="BD467" s="192"/>
      <c r="BE467" s="192"/>
      <c r="BF467" s="192"/>
      <c r="BG467" s="192"/>
      <c r="BH467" s="192"/>
      <c r="BI467" s="192"/>
      <c r="BJ467" s="192"/>
      <c r="BK467" s="192"/>
      <c r="BL467" s="192"/>
      <c r="BM467" s="192"/>
      <c r="BN467" s="192"/>
      <c r="BO467" s="192"/>
      <c r="BP467" s="192"/>
      <c r="BQ467" s="192"/>
      <c r="BR467" s="192"/>
      <c r="BS467" s="192"/>
      <c r="BT467" s="192"/>
      <c r="BU467" s="192"/>
      <c r="BV467" s="192"/>
      <c r="BW467" s="192"/>
      <c r="BX467" s="192"/>
      <c r="BY467" s="192"/>
      <c r="BZ467" s="192"/>
      <c r="CA467" s="192"/>
      <c r="CB467" s="192"/>
      <c r="CC467" s="192"/>
      <c r="CD467" s="192"/>
      <c r="CE467" s="192"/>
      <c r="CF467" s="192"/>
      <c r="CG467" s="192"/>
      <c r="CH467" s="192"/>
      <c r="CI467" s="192"/>
      <c r="CJ467" s="192"/>
      <c r="CK467" s="192"/>
      <c r="CL467" s="192"/>
      <c r="CM467" s="192"/>
      <c r="CN467" s="192"/>
      <c r="CO467" s="192"/>
      <c r="CP467" s="192"/>
      <c r="CQ467" s="192"/>
    </row>
    <row r="468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  <c r="AJ468" s="192"/>
      <c r="AK468" s="192"/>
      <c r="AL468" s="192"/>
      <c r="AM468" s="192"/>
      <c r="AN468" s="192"/>
      <c r="AO468" s="192"/>
      <c r="AP468" s="192"/>
      <c r="AQ468" s="192"/>
      <c r="AR468" s="192"/>
      <c r="AS468" s="192"/>
      <c r="AT468" s="192"/>
      <c r="AU468" s="192"/>
      <c r="AV468" s="192"/>
      <c r="AW468" s="192"/>
      <c r="AX468" s="192"/>
      <c r="AY468" s="192"/>
      <c r="AZ468" s="192"/>
      <c r="BA468" s="192"/>
      <c r="BB468" s="192"/>
      <c r="BC468" s="192"/>
      <c r="BD468" s="192"/>
      <c r="BE468" s="192"/>
      <c r="BF468" s="192"/>
      <c r="BG468" s="192"/>
      <c r="BH468" s="192"/>
      <c r="BI468" s="192"/>
      <c r="BJ468" s="192"/>
      <c r="BK468" s="192"/>
      <c r="BL468" s="192"/>
      <c r="BM468" s="192"/>
      <c r="BN468" s="192"/>
      <c r="BO468" s="192"/>
      <c r="BP468" s="192"/>
      <c r="BQ468" s="192"/>
      <c r="BR468" s="192"/>
      <c r="BS468" s="192"/>
      <c r="BT468" s="192"/>
      <c r="BU468" s="192"/>
      <c r="BV468" s="192"/>
      <c r="BW468" s="192"/>
      <c r="BX468" s="192"/>
      <c r="BY468" s="192"/>
      <c r="BZ468" s="192"/>
      <c r="CA468" s="192"/>
      <c r="CB468" s="192"/>
      <c r="CC468" s="192"/>
      <c r="CD468" s="192"/>
      <c r="CE468" s="192"/>
      <c r="CF468" s="192"/>
      <c r="CG468" s="192"/>
      <c r="CH468" s="192"/>
      <c r="CI468" s="192"/>
      <c r="CJ468" s="192"/>
      <c r="CK468" s="192"/>
      <c r="CL468" s="192"/>
      <c r="CM468" s="192"/>
      <c r="CN468" s="192"/>
      <c r="CO468" s="192"/>
      <c r="CP468" s="192"/>
      <c r="CQ468" s="192"/>
    </row>
    <row r="469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2"/>
      <c r="AM469" s="192"/>
      <c r="AN469" s="192"/>
      <c r="AO469" s="192"/>
      <c r="AP469" s="192"/>
      <c r="AQ469" s="192"/>
      <c r="AR469" s="192"/>
      <c r="AS469" s="192"/>
      <c r="AT469" s="192"/>
      <c r="AU469" s="192"/>
      <c r="AV469" s="192"/>
      <c r="AW469" s="192"/>
      <c r="AX469" s="192"/>
      <c r="AY469" s="192"/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2"/>
      <c r="BK469" s="192"/>
      <c r="BL469" s="192"/>
      <c r="BM469" s="192"/>
      <c r="BN469" s="192"/>
      <c r="BO469" s="192"/>
      <c r="BP469" s="192"/>
      <c r="BQ469" s="192"/>
      <c r="BR469" s="192"/>
      <c r="BS469" s="192"/>
      <c r="BT469" s="192"/>
      <c r="BU469" s="192"/>
      <c r="BV469" s="192"/>
      <c r="BW469" s="192"/>
      <c r="BX469" s="192"/>
      <c r="BY469" s="192"/>
      <c r="BZ469" s="192"/>
      <c r="CA469" s="192"/>
      <c r="CB469" s="192"/>
      <c r="CC469" s="192"/>
      <c r="CD469" s="192"/>
      <c r="CE469" s="192"/>
      <c r="CF469" s="192"/>
      <c r="CG469" s="192"/>
      <c r="CH469" s="192"/>
      <c r="CI469" s="192"/>
      <c r="CJ469" s="192"/>
      <c r="CK469" s="192"/>
      <c r="CL469" s="192"/>
      <c r="CM469" s="192"/>
      <c r="CN469" s="192"/>
      <c r="CO469" s="192"/>
      <c r="CP469" s="192"/>
      <c r="CQ469" s="192"/>
    </row>
    <row r="470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  <c r="AJ470" s="192"/>
      <c r="AK470" s="192"/>
      <c r="AL470" s="192"/>
      <c r="AM470" s="192"/>
      <c r="AN470" s="192"/>
      <c r="AO470" s="192"/>
      <c r="AP470" s="192"/>
      <c r="AQ470" s="192"/>
      <c r="AR470" s="192"/>
      <c r="AS470" s="192"/>
      <c r="AT470" s="192"/>
      <c r="AU470" s="192"/>
      <c r="AV470" s="192"/>
      <c r="AW470" s="192"/>
      <c r="AX470" s="192"/>
      <c r="AY470" s="192"/>
      <c r="AZ470" s="192"/>
      <c r="BA470" s="192"/>
      <c r="BB470" s="192"/>
      <c r="BC470" s="192"/>
      <c r="BD470" s="192"/>
      <c r="BE470" s="192"/>
      <c r="BF470" s="192"/>
      <c r="BG470" s="192"/>
      <c r="BH470" s="192"/>
      <c r="BI470" s="192"/>
      <c r="BJ470" s="192"/>
      <c r="BK470" s="192"/>
      <c r="BL470" s="192"/>
      <c r="BM470" s="192"/>
      <c r="BN470" s="192"/>
      <c r="BO470" s="192"/>
      <c r="BP470" s="192"/>
      <c r="BQ470" s="192"/>
      <c r="BR470" s="192"/>
      <c r="BS470" s="192"/>
      <c r="BT470" s="192"/>
      <c r="BU470" s="192"/>
      <c r="BV470" s="192"/>
      <c r="BW470" s="192"/>
      <c r="BX470" s="192"/>
      <c r="BY470" s="192"/>
      <c r="BZ470" s="192"/>
      <c r="CA470" s="192"/>
      <c r="CB470" s="192"/>
      <c r="CC470" s="192"/>
      <c r="CD470" s="192"/>
      <c r="CE470" s="192"/>
      <c r="CF470" s="192"/>
      <c r="CG470" s="192"/>
      <c r="CH470" s="192"/>
      <c r="CI470" s="192"/>
      <c r="CJ470" s="192"/>
      <c r="CK470" s="192"/>
      <c r="CL470" s="192"/>
      <c r="CM470" s="192"/>
      <c r="CN470" s="192"/>
      <c r="CO470" s="192"/>
      <c r="CP470" s="192"/>
      <c r="CQ470" s="192"/>
    </row>
    <row r="471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  <c r="AJ471" s="192"/>
      <c r="AK471" s="192"/>
      <c r="AL471" s="192"/>
      <c r="AM471" s="192"/>
      <c r="AN471" s="192"/>
      <c r="AO471" s="192"/>
      <c r="AP471" s="192"/>
      <c r="AQ471" s="192"/>
      <c r="AR471" s="192"/>
      <c r="AS471" s="192"/>
      <c r="AT471" s="192"/>
      <c r="AU471" s="192"/>
      <c r="AV471" s="192"/>
      <c r="AW471" s="192"/>
      <c r="AX471" s="192"/>
      <c r="AY471" s="192"/>
      <c r="AZ471" s="192"/>
      <c r="BA471" s="192"/>
      <c r="BB471" s="192"/>
      <c r="BC471" s="192"/>
      <c r="BD471" s="192"/>
      <c r="BE471" s="192"/>
      <c r="BF471" s="192"/>
      <c r="BG471" s="192"/>
      <c r="BH471" s="192"/>
      <c r="BI471" s="192"/>
      <c r="BJ471" s="192"/>
      <c r="BK471" s="192"/>
      <c r="BL471" s="192"/>
      <c r="BM471" s="192"/>
      <c r="BN471" s="192"/>
      <c r="BO471" s="192"/>
      <c r="BP471" s="192"/>
      <c r="BQ471" s="192"/>
      <c r="BR471" s="192"/>
      <c r="BS471" s="192"/>
      <c r="BT471" s="192"/>
      <c r="BU471" s="192"/>
      <c r="BV471" s="192"/>
      <c r="BW471" s="192"/>
      <c r="BX471" s="192"/>
      <c r="BY471" s="192"/>
      <c r="BZ471" s="192"/>
      <c r="CA471" s="192"/>
      <c r="CB471" s="192"/>
      <c r="CC471" s="192"/>
      <c r="CD471" s="192"/>
      <c r="CE471" s="192"/>
      <c r="CF471" s="192"/>
      <c r="CG471" s="192"/>
      <c r="CH471" s="192"/>
      <c r="CI471" s="192"/>
      <c r="CJ471" s="192"/>
      <c r="CK471" s="192"/>
      <c r="CL471" s="192"/>
      <c r="CM471" s="192"/>
      <c r="CN471" s="192"/>
      <c r="CO471" s="192"/>
      <c r="CP471" s="192"/>
      <c r="CQ471" s="192"/>
    </row>
    <row r="472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  <c r="AJ472" s="192"/>
      <c r="AK472" s="192"/>
      <c r="AL472" s="192"/>
      <c r="AM472" s="192"/>
      <c r="AN472" s="192"/>
      <c r="AO472" s="192"/>
      <c r="AP472" s="192"/>
      <c r="AQ472" s="192"/>
      <c r="AR472" s="192"/>
      <c r="AS472" s="192"/>
      <c r="AT472" s="192"/>
      <c r="AU472" s="192"/>
      <c r="AV472" s="192"/>
      <c r="AW472" s="192"/>
      <c r="AX472" s="192"/>
      <c r="AY472" s="192"/>
      <c r="AZ472" s="192"/>
      <c r="BA472" s="192"/>
      <c r="BB472" s="192"/>
      <c r="BC472" s="192"/>
      <c r="BD472" s="192"/>
      <c r="BE472" s="192"/>
      <c r="BF472" s="192"/>
      <c r="BG472" s="192"/>
      <c r="BH472" s="192"/>
      <c r="BI472" s="192"/>
      <c r="BJ472" s="192"/>
      <c r="BK472" s="192"/>
      <c r="BL472" s="192"/>
      <c r="BM472" s="192"/>
      <c r="BN472" s="192"/>
      <c r="BO472" s="192"/>
      <c r="BP472" s="192"/>
      <c r="BQ472" s="192"/>
      <c r="BR472" s="192"/>
      <c r="BS472" s="192"/>
      <c r="BT472" s="192"/>
      <c r="BU472" s="192"/>
      <c r="BV472" s="192"/>
      <c r="BW472" s="192"/>
      <c r="BX472" s="192"/>
      <c r="BY472" s="192"/>
      <c r="BZ472" s="192"/>
      <c r="CA472" s="192"/>
      <c r="CB472" s="192"/>
      <c r="CC472" s="192"/>
      <c r="CD472" s="192"/>
      <c r="CE472" s="192"/>
      <c r="CF472" s="192"/>
      <c r="CG472" s="192"/>
      <c r="CH472" s="192"/>
      <c r="CI472" s="192"/>
      <c r="CJ472" s="192"/>
      <c r="CK472" s="192"/>
      <c r="CL472" s="192"/>
      <c r="CM472" s="192"/>
      <c r="CN472" s="192"/>
      <c r="CO472" s="192"/>
      <c r="CP472" s="192"/>
      <c r="CQ472" s="192"/>
    </row>
    <row r="473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  <c r="AJ473" s="192"/>
      <c r="AK473" s="192"/>
      <c r="AL473" s="192"/>
      <c r="AM473" s="192"/>
      <c r="AN473" s="192"/>
      <c r="AO473" s="192"/>
      <c r="AP473" s="192"/>
      <c r="AQ473" s="192"/>
      <c r="AR473" s="192"/>
      <c r="AS473" s="192"/>
      <c r="AT473" s="192"/>
      <c r="AU473" s="192"/>
      <c r="AV473" s="192"/>
      <c r="AW473" s="192"/>
      <c r="AX473" s="192"/>
      <c r="AY473" s="192"/>
      <c r="AZ473" s="192"/>
      <c r="BA473" s="192"/>
      <c r="BB473" s="192"/>
      <c r="BC473" s="192"/>
      <c r="BD473" s="192"/>
      <c r="BE473" s="192"/>
      <c r="BF473" s="192"/>
      <c r="BG473" s="192"/>
      <c r="BH473" s="192"/>
      <c r="BI473" s="192"/>
      <c r="BJ473" s="192"/>
      <c r="BK473" s="192"/>
      <c r="BL473" s="192"/>
      <c r="BM473" s="192"/>
      <c r="BN473" s="192"/>
      <c r="BO473" s="192"/>
      <c r="BP473" s="192"/>
      <c r="BQ473" s="192"/>
      <c r="BR473" s="192"/>
      <c r="BS473" s="192"/>
      <c r="BT473" s="192"/>
      <c r="BU473" s="192"/>
      <c r="BV473" s="192"/>
      <c r="BW473" s="192"/>
      <c r="BX473" s="192"/>
      <c r="BY473" s="192"/>
      <c r="BZ473" s="192"/>
      <c r="CA473" s="192"/>
      <c r="CB473" s="192"/>
      <c r="CC473" s="192"/>
      <c r="CD473" s="192"/>
      <c r="CE473" s="192"/>
      <c r="CF473" s="192"/>
      <c r="CG473" s="192"/>
      <c r="CH473" s="192"/>
      <c r="CI473" s="192"/>
      <c r="CJ473" s="192"/>
      <c r="CK473" s="192"/>
      <c r="CL473" s="192"/>
      <c r="CM473" s="192"/>
      <c r="CN473" s="192"/>
      <c r="CO473" s="192"/>
      <c r="CP473" s="192"/>
      <c r="CQ473" s="192"/>
    </row>
    <row r="474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92"/>
      <c r="AF474" s="192"/>
      <c r="AG474" s="192"/>
      <c r="AH474" s="192"/>
      <c r="AI474" s="192"/>
      <c r="AJ474" s="192"/>
      <c r="AK474" s="192"/>
      <c r="AL474" s="192"/>
      <c r="AM474" s="192"/>
      <c r="AN474" s="192"/>
      <c r="AO474" s="192"/>
      <c r="AP474" s="192"/>
      <c r="AQ474" s="192"/>
      <c r="AR474" s="192"/>
      <c r="AS474" s="192"/>
      <c r="AT474" s="192"/>
      <c r="AU474" s="192"/>
      <c r="AV474" s="192"/>
      <c r="AW474" s="192"/>
      <c r="AX474" s="192"/>
      <c r="AY474" s="192"/>
      <c r="AZ474" s="192"/>
      <c r="BA474" s="192"/>
      <c r="BB474" s="192"/>
      <c r="BC474" s="192"/>
      <c r="BD474" s="192"/>
      <c r="BE474" s="192"/>
      <c r="BF474" s="192"/>
      <c r="BG474" s="192"/>
      <c r="BH474" s="192"/>
      <c r="BI474" s="192"/>
      <c r="BJ474" s="192"/>
      <c r="BK474" s="192"/>
      <c r="BL474" s="192"/>
      <c r="BM474" s="192"/>
      <c r="BN474" s="192"/>
      <c r="BO474" s="192"/>
      <c r="BP474" s="192"/>
      <c r="BQ474" s="192"/>
      <c r="BR474" s="192"/>
      <c r="BS474" s="192"/>
      <c r="BT474" s="192"/>
      <c r="BU474" s="192"/>
      <c r="BV474" s="192"/>
      <c r="BW474" s="192"/>
      <c r="BX474" s="192"/>
      <c r="BY474" s="192"/>
      <c r="BZ474" s="192"/>
      <c r="CA474" s="192"/>
      <c r="CB474" s="192"/>
      <c r="CC474" s="192"/>
      <c r="CD474" s="192"/>
      <c r="CE474" s="192"/>
      <c r="CF474" s="192"/>
      <c r="CG474" s="192"/>
      <c r="CH474" s="192"/>
      <c r="CI474" s="192"/>
      <c r="CJ474" s="192"/>
      <c r="CK474" s="192"/>
      <c r="CL474" s="192"/>
      <c r="CM474" s="192"/>
      <c r="CN474" s="192"/>
      <c r="CO474" s="192"/>
      <c r="CP474" s="192"/>
      <c r="CQ474" s="192"/>
    </row>
    <row r="475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92"/>
      <c r="AF475" s="192"/>
      <c r="AG475" s="192"/>
      <c r="AH475" s="192"/>
      <c r="AI475" s="192"/>
      <c r="AJ475" s="192"/>
      <c r="AK475" s="192"/>
      <c r="AL475" s="192"/>
      <c r="AM475" s="192"/>
      <c r="AN475" s="192"/>
      <c r="AO475" s="192"/>
      <c r="AP475" s="192"/>
      <c r="AQ475" s="192"/>
      <c r="AR475" s="192"/>
      <c r="AS475" s="192"/>
      <c r="AT475" s="192"/>
      <c r="AU475" s="192"/>
      <c r="AV475" s="192"/>
      <c r="AW475" s="192"/>
      <c r="AX475" s="192"/>
      <c r="AY475" s="192"/>
      <c r="AZ475" s="192"/>
      <c r="BA475" s="192"/>
      <c r="BB475" s="192"/>
      <c r="BC475" s="192"/>
      <c r="BD475" s="192"/>
      <c r="BE475" s="192"/>
      <c r="BF475" s="192"/>
      <c r="BG475" s="192"/>
      <c r="BH475" s="192"/>
      <c r="BI475" s="192"/>
      <c r="BJ475" s="192"/>
      <c r="BK475" s="192"/>
      <c r="BL475" s="192"/>
      <c r="BM475" s="192"/>
      <c r="BN475" s="192"/>
      <c r="BO475" s="192"/>
      <c r="BP475" s="192"/>
      <c r="BQ475" s="192"/>
      <c r="BR475" s="192"/>
      <c r="BS475" s="192"/>
      <c r="BT475" s="192"/>
      <c r="BU475" s="192"/>
      <c r="BV475" s="192"/>
      <c r="BW475" s="192"/>
      <c r="BX475" s="192"/>
      <c r="BY475" s="192"/>
      <c r="BZ475" s="192"/>
      <c r="CA475" s="192"/>
      <c r="CB475" s="192"/>
      <c r="CC475" s="192"/>
      <c r="CD475" s="192"/>
      <c r="CE475" s="192"/>
      <c r="CF475" s="192"/>
      <c r="CG475" s="192"/>
      <c r="CH475" s="192"/>
      <c r="CI475" s="192"/>
      <c r="CJ475" s="192"/>
      <c r="CK475" s="192"/>
      <c r="CL475" s="192"/>
      <c r="CM475" s="192"/>
      <c r="CN475" s="192"/>
      <c r="CO475" s="192"/>
      <c r="CP475" s="192"/>
      <c r="CQ475" s="192"/>
    </row>
    <row r="476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92"/>
      <c r="AF476" s="192"/>
      <c r="AG476" s="192"/>
      <c r="AH476" s="192"/>
      <c r="AI476" s="192"/>
      <c r="AJ476" s="192"/>
      <c r="AK476" s="192"/>
      <c r="AL476" s="192"/>
      <c r="AM476" s="192"/>
      <c r="AN476" s="192"/>
      <c r="AO476" s="192"/>
      <c r="AP476" s="192"/>
      <c r="AQ476" s="192"/>
      <c r="AR476" s="192"/>
      <c r="AS476" s="192"/>
      <c r="AT476" s="192"/>
      <c r="AU476" s="192"/>
      <c r="AV476" s="192"/>
      <c r="AW476" s="192"/>
      <c r="AX476" s="192"/>
      <c r="AY476" s="192"/>
      <c r="AZ476" s="192"/>
      <c r="BA476" s="192"/>
      <c r="BB476" s="192"/>
      <c r="BC476" s="192"/>
      <c r="BD476" s="192"/>
      <c r="BE476" s="192"/>
      <c r="BF476" s="192"/>
      <c r="BG476" s="192"/>
      <c r="BH476" s="192"/>
      <c r="BI476" s="192"/>
      <c r="BJ476" s="192"/>
      <c r="BK476" s="192"/>
      <c r="BL476" s="192"/>
      <c r="BM476" s="192"/>
      <c r="BN476" s="192"/>
      <c r="BO476" s="192"/>
      <c r="BP476" s="192"/>
      <c r="BQ476" s="192"/>
      <c r="BR476" s="192"/>
      <c r="BS476" s="192"/>
      <c r="BT476" s="192"/>
      <c r="BU476" s="192"/>
      <c r="BV476" s="192"/>
      <c r="BW476" s="192"/>
      <c r="BX476" s="192"/>
      <c r="BY476" s="192"/>
      <c r="BZ476" s="192"/>
      <c r="CA476" s="192"/>
      <c r="CB476" s="192"/>
      <c r="CC476" s="192"/>
      <c r="CD476" s="192"/>
      <c r="CE476" s="192"/>
      <c r="CF476" s="192"/>
      <c r="CG476" s="192"/>
      <c r="CH476" s="192"/>
      <c r="CI476" s="192"/>
      <c r="CJ476" s="192"/>
      <c r="CK476" s="192"/>
      <c r="CL476" s="192"/>
      <c r="CM476" s="192"/>
      <c r="CN476" s="192"/>
      <c r="CO476" s="192"/>
      <c r="CP476" s="192"/>
      <c r="CQ476" s="192"/>
    </row>
    <row r="477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92"/>
      <c r="AF477" s="192"/>
      <c r="AG477" s="192"/>
      <c r="AH477" s="192"/>
      <c r="AI477" s="192"/>
      <c r="AJ477" s="192"/>
      <c r="AK477" s="192"/>
      <c r="AL477" s="192"/>
      <c r="AM477" s="192"/>
      <c r="AN477" s="192"/>
      <c r="AO477" s="192"/>
      <c r="AP477" s="192"/>
      <c r="AQ477" s="192"/>
      <c r="AR477" s="192"/>
      <c r="AS477" s="192"/>
      <c r="AT477" s="192"/>
      <c r="AU477" s="192"/>
      <c r="AV477" s="192"/>
      <c r="AW477" s="192"/>
      <c r="AX477" s="192"/>
      <c r="AY477" s="192"/>
      <c r="AZ477" s="192"/>
      <c r="BA477" s="192"/>
      <c r="BB477" s="192"/>
      <c r="BC477" s="192"/>
      <c r="BD477" s="192"/>
      <c r="BE477" s="192"/>
      <c r="BF477" s="192"/>
      <c r="BG477" s="192"/>
      <c r="BH477" s="192"/>
      <c r="BI477" s="192"/>
      <c r="BJ477" s="192"/>
      <c r="BK477" s="192"/>
      <c r="BL477" s="192"/>
      <c r="BM477" s="192"/>
      <c r="BN477" s="192"/>
      <c r="BO477" s="192"/>
      <c r="BP477" s="192"/>
      <c r="BQ477" s="192"/>
      <c r="BR477" s="192"/>
      <c r="BS477" s="192"/>
      <c r="BT477" s="192"/>
      <c r="BU477" s="192"/>
      <c r="BV477" s="192"/>
      <c r="BW477" s="192"/>
      <c r="BX477" s="192"/>
      <c r="BY477" s="192"/>
      <c r="BZ477" s="192"/>
      <c r="CA477" s="192"/>
      <c r="CB477" s="192"/>
      <c r="CC477" s="192"/>
      <c r="CD477" s="192"/>
      <c r="CE477" s="192"/>
      <c r="CF477" s="192"/>
      <c r="CG477" s="192"/>
      <c r="CH477" s="192"/>
      <c r="CI477" s="192"/>
      <c r="CJ477" s="192"/>
      <c r="CK477" s="192"/>
      <c r="CL477" s="192"/>
      <c r="CM477" s="192"/>
      <c r="CN477" s="192"/>
      <c r="CO477" s="192"/>
      <c r="CP477" s="192"/>
      <c r="CQ477" s="192"/>
    </row>
    <row r="478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92"/>
      <c r="AF478" s="192"/>
      <c r="AG478" s="192"/>
      <c r="AH478" s="192"/>
      <c r="AI478" s="192"/>
      <c r="AJ478" s="192"/>
      <c r="AK478" s="192"/>
      <c r="AL478" s="192"/>
      <c r="AM478" s="192"/>
      <c r="AN478" s="192"/>
      <c r="AO478" s="192"/>
      <c r="AP478" s="192"/>
      <c r="AQ478" s="192"/>
      <c r="AR478" s="192"/>
      <c r="AS478" s="192"/>
      <c r="AT478" s="192"/>
      <c r="AU478" s="192"/>
      <c r="AV478" s="192"/>
      <c r="AW478" s="192"/>
      <c r="AX478" s="192"/>
      <c r="AY478" s="192"/>
      <c r="AZ478" s="192"/>
      <c r="BA478" s="192"/>
      <c r="BB478" s="192"/>
      <c r="BC478" s="192"/>
      <c r="BD478" s="192"/>
      <c r="BE478" s="192"/>
      <c r="BF478" s="192"/>
      <c r="BG478" s="192"/>
      <c r="BH478" s="192"/>
      <c r="BI478" s="192"/>
      <c r="BJ478" s="192"/>
      <c r="BK478" s="192"/>
      <c r="BL478" s="192"/>
      <c r="BM478" s="192"/>
      <c r="BN478" s="192"/>
      <c r="BO478" s="192"/>
      <c r="BP478" s="192"/>
      <c r="BQ478" s="192"/>
      <c r="BR478" s="192"/>
      <c r="BS478" s="192"/>
      <c r="BT478" s="192"/>
      <c r="BU478" s="192"/>
      <c r="BV478" s="192"/>
      <c r="BW478" s="192"/>
      <c r="BX478" s="192"/>
      <c r="BY478" s="192"/>
      <c r="BZ478" s="192"/>
      <c r="CA478" s="192"/>
      <c r="CB478" s="192"/>
      <c r="CC478" s="192"/>
      <c r="CD478" s="192"/>
      <c r="CE478" s="192"/>
      <c r="CF478" s="192"/>
      <c r="CG478" s="192"/>
      <c r="CH478" s="192"/>
      <c r="CI478" s="192"/>
      <c r="CJ478" s="192"/>
      <c r="CK478" s="192"/>
      <c r="CL478" s="192"/>
      <c r="CM478" s="192"/>
      <c r="CN478" s="192"/>
      <c r="CO478" s="192"/>
      <c r="CP478" s="192"/>
      <c r="CQ478" s="192"/>
    </row>
    <row r="479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92"/>
      <c r="AF479" s="192"/>
      <c r="AG479" s="192"/>
      <c r="AH479" s="192"/>
      <c r="AI479" s="192"/>
      <c r="AJ479" s="192"/>
      <c r="AK479" s="192"/>
      <c r="AL479" s="192"/>
      <c r="AM479" s="192"/>
      <c r="AN479" s="192"/>
      <c r="AO479" s="192"/>
      <c r="AP479" s="192"/>
      <c r="AQ479" s="192"/>
      <c r="AR479" s="192"/>
      <c r="AS479" s="192"/>
      <c r="AT479" s="192"/>
      <c r="AU479" s="192"/>
      <c r="AV479" s="192"/>
      <c r="AW479" s="192"/>
      <c r="AX479" s="192"/>
      <c r="AY479" s="192"/>
      <c r="AZ479" s="192"/>
      <c r="BA479" s="192"/>
      <c r="BB479" s="192"/>
      <c r="BC479" s="192"/>
      <c r="BD479" s="192"/>
      <c r="BE479" s="192"/>
      <c r="BF479" s="192"/>
      <c r="BG479" s="192"/>
      <c r="BH479" s="192"/>
      <c r="BI479" s="192"/>
      <c r="BJ479" s="192"/>
      <c r="BK479" s="192"/>
      <c r="BL479" s="192"/>
      <c r="BM479" s="192"/>
      <c r="BN479" s="192"/>
      <c r="BO479" s="192"/>
      <c r="BP479" s="192"/>
      <c r="BQ479" s="192"/>
      <c r="BR479" s="192"/>
      <c r="BS479" s="192"/>
      <c r="BT479" s="192"/>
      <c r="BU479" s="192"/>
      <c r="BV479" s="192"/>
      <c r="BW479" s="192"/>
      <c r="BX479" s="192"/>
      <c r="BY479" s="192"/>
      <c r="BZ479" s="192"/>
      <c r="CA479" s="192"/>
      <c r="CB479" s="192"/>
      <c r="CC479" s="192"/>
      <c r="CD479" s="192"/>
      <c r="CE479" s="192"/>
      <c r="CF479" s="192"/>
      <c r="CG479" s="192"/>
      <c r="CH479" s="192"/>
      <c r="CI479" s="192"/>
      <c r="CJ479" s="192"/>
      <c r="CK479" s="192"/>
      <c r="CL479" s="192"/>
      <c r="CM479" s="192"/>
      <c r="CN479" s="192"/>
      <c r="CO479" s="192"/>
      <c r="CP479" s="192"/>
      <c r="CQ479" s="192"/>
    </row>
    <row r="480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92"/>
      <c r="AF480" s="192"/>
      <c r="AG480" s="192"/>
      <c r="AH480" s="192"/>
      <c r="AI480" s="192"/>
      <c r="AJ480" s="192"/>
      <c r="AK480" s="192"/>
      <c r="AL480" s="192"/>
      <c r="AM480" s="192"/>
      <c r="AN480" s="192"/>
      <c r="AO480" s="192"/>
      <c r="AP480" s="192"/>
      <c r="AQ480" s="192"/>
      <c r="AR480" s="192"/>
      <c r="AS480" s="192"/>
      <c r="AT480" s="192"/>
      <c r="AU480" s="192"/>
      <c r="AV480" s="192"/>
      <c r="AW480" s="192"/>
      <c r="AX480" s="192"/>
      <c r="AY480" s="192"/>
      <c r="AZ480" s="192"/>
      <c r="BA480" s="192"/>
      <c r="BB480" s="192"/>
      <c r="BC480" s="192"/>
      <c r="BD480" s="192"/>
      <c r="BE480" s="192"/>
      <c r="BF480" s="192"/>
      <c r="BG480" s="192"/>
      <c r="BH480" s="192"/>
      <c r="BI480" s="192"/>
      <c r="BJ480" s="192"/>
      <c r="BK480" s="192"/>
      <c r="BL480" s="192"/>
      <c r="BM480" s="192"/>
      <c r="BN480" s="192"/>
      <c r="BO480" s="192"/>
      <c r="BP480" s="192"/>
      <c r="BQ480" s="192"/>
      <c r="BR480" s="192"/>
      <c r="BS480" s="192"/>
      <c r="BT480" s="192"/>
      <c r="BU480" s="192"/>
      <c r="BV480" s="192"/>
      <c r="BW480" s="192"/>
      <c r="BX480" s="192"/>
      <c r="BY480" s="192"/>
      <c r="BZ480" s="192"/>
      <c r="CA480" s="192"/>
      <c r="CB480" s="192"/>
      <c r="CC480" s="192"/>
      <c r="CD480" s="192"/>
      <c r="CE480" s="192"/>
      <c r="CF480" s="192"/>
      <c r="CG480" s="192"/>
      <c r="CH480" s="192"/>
      <c r="CI480" s="192"/>
      <c r="CJ480" s="192"/>
      <c r="CK480" s="192"/>
      <c r="CL480" s="192"/>
      <c r="CM480" s="192"/>
      <c r="CN480" s="192"/>
      <c r="CO480" s="192"/>
      <c r="CP480" s="192"/>
      <c r="CQ480" s="192"/>
    </row>
    <row r="481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92"/>
      <c r="AF481" s="192"/>
      <c r="AG481" s="192"/>
      <c r="AH481" s="192"/>
      <c r="AI481" s="192"/>
      <c r="AJ481" s="192"/>
      <c r="AK481" s="192"/>
      <c r="AL481" s="192"/>
      <c r="AM481" s="192"/>
      <c r="AN481" s="192"/>
      <c r="AO481" s="192"/>
      <c r="AP481" s="192"/>
      <c r="AQ481" s="192"/>
      <c r="AR481" s="192"/>
      <c r="AS481" s="192"/>
      <c r="AT481" s="192"/>
      <c r="AU481" s="192"/>
      <c r="AV481" s="192"/>
      <c r="AW481" s="192"/>
      <c r="AX481" s="192"/>
      <c r="AY481" s="192"/>
      <c r="AZ481" s="192"/>
      <c r="BA481" s="192"/>
      <c r="BB481" s="192"/>
      <c r="BC481" s="192"/>
      <c r="BD481" s="192"/>
      <c r="BE481" s="192"/>
      <c r="BF481" s="192"/>
      <c r="BG481" s="192"/>
      <c r="BH481" s="192"/>
      <c r="BI481" s="192"/>
      <c r="BJ481" s="192"/>
      <c r="BK481" s="192"/>
      <c r="BL481" s="192"/>
      <c r="BM481" s="192"/>
      <c r="BN481" s="192"/>
      <c r="BO481" s="192"/>
      <c r="BP481" s="192"/>
      <c r="BQ481" s="192"/>
      <c r="BR481" s="192"/>
      <c r="BS481" s="192"/>
      <c r="BT481" s="192"/>
      <c r="BU481" s="192"/>
      <c r="BV481" s="192"/>
      <c r="BW481" s="192"/>
      <c r="BX481" s="192"/>
      <c r="BY481" s="192"/>
      <c r="BZ481" s="192"/>
      <c r="CA481" s="192"/>
      <c r="CB481" s="192"/>
      <c r="CC481" s="192"/>
      <c r="CD481" s="192"/>
      <c r="CE481" s="192"/>
      <c r="CF481" s="192"/>
      <c r="CG481" s="192"/>
      <c r="CH481" s="192"/>
      <c r="CI481" s="192"/>
      <c r="CJ481" s="192"/>
      <c r="CK481" s="192"/>
      <c r="CL481" s="192"/>
      <c r="CM481" s="192"/>
      <c r="CN481" s="192"/>
      <c r="CO481" s="192"/>
      <c r="CP481" s="192"/>
      <c r="CQ481" s="192"/>
    </row>
    <row r="482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92"/>
      <c r="AF482" s="192"/>
      <c r="AG482" s="192"/>
      <c r="AH482" s="192"/>
      <c r="AI482" s="192"/>
      <c r="AJ482" s="192"/>
      <c r="AK482" s="192"/>
      <c r="AL482" s="192"/>
      <c r="AM482" s="192"/>
      <c r="AN482" s="192"/>
      <c r="AO482" s="192"/>
      <c r="AP482" s="192"/>
      <c r="AQ482" s="192"/>
      <c r="AR482" s="192"/>
      <c r="AS482" s="192"/>
      <c r="AT482" s="192"/>
      <c r="AU482" s="192"/>
      <c r="AV482" s="192"/>
      <c r="AW482" s="192"/>
      <c r="AX482" s="192"/>
      <c r="AY482" s="192"/>
      <c r="AZ482" s="192"/>
      <c r="BA482" s="192"/>
      <c r="BB482" s="192"/>
      <c r="BC482" s="192"/>
      <c r="BD482" s="192"/>
      <c r="BE482" s="192"/>
      <c r="BF482" s="192"/>
      <c r="BG482" s="192"/>
      <c r="BH482" s="192"/>
      <c r="BI482" s="192"/>
      <c r="BJ482" s="192"/>
      <c r="BK482" s="192"/>
      <c r="BL482" s="192"/>
      <c r="BM482" s="192"/>
      <c r="BN482" s="192"/>
      <c r="BO482" s="192"/>
      <c r="BP482" s="192"/>
      <c r="BQ482" s="192"/>
      <c r="BR482" s="192"/>
      <c r="BS482" s="192"/>
      <c r="BT482" s="192"/>
      <c r="BU482" s="192"/>
      <c r="BV482" s="192"/>
      <c r="BW482" s="192"/>
      <c r="BX482" s="192"/>
      <c r="BY482" s="192"/>
      <c r="BZ482" s="192"/>
      <c r="CA482" s="192"/>
      <c r="CB482" s="192"/>
      <c r="CC482" s="192"/>
      <c r="CD482" s="192"/>
      <c r="CE482" s="192"/>
      <c r="CF482" s="192"/>
      <c r="CG482" s="192"/>
      <c r="CH482" s="192"/>
      <c r="CI482" s="192"/>
      <c r="CJ482" s="192"/>
      <c r="CK482" s="192"/>
      <c r="CL482" s="192"/>
      <c r="CM482" s="192"/>
      <c r="CN482" s="192"/>
      <c r="CO482" s="192"/>
      <c r="CP482" s="192"/>
      <c r="CQ482" s="192"/>
    </row>
    <row r="483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  <c r="AJ483" s="192"/>
      <c r="AK483" s="192"/>
      <c r="AL483" s="192"/>
      <c r="AM483" s="192"/>
      <c r="AN483" s="192"/>
      <c r="AO483" s="192"/>
      <c r="AP483" s="192"/>
      <c r="AQ483" s="192"/>
      <c r="AR483" s="192"/>
      <c r="AS483" s="192"/>
      <c r="AT483" s="192"/>
      <c r="AU483" s="192"/>
      <c r="AV483" s="192"/>
      <c r="AW483" s="192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192"/>
      <c r="BN483" s="192"/>
      <c r="BO483" s="192"/>
      <c r="BP483" s="192"/>
      <c r="BQ483" s="192"/>
      <c r="BR483" s="192"/>
      <c r="BS483" s="192"/>
      <c r="BT483" s="192"/>
      <c r="BU483" s="192"/>
      <c r="BV483" s="192"/>
      <c r="BW483" s="192"/>
      <c r="BX483" s="192"/>
      <c r="BY483" s="192"/>
      <c r="BZ483" s="192"/>
      <c r="CA483" s="192"/>
      <c r="CB483" s="192"/>
      <c r="CC483" s="192"/>
      <c r="CD483" s="192"/>
      <c r="CE483" s="192"/>
      <c r="CF483" s="192"/>
      <c r="CG483" s="192"/>
      <c r="CH483" s="192"/>
      <c r="CI483" s="192"/>
      <c r="CJ483" s="192"/>
      <c r="CK483" s="192"/>
      <c r="CL483" s="192"/>
      <c r="CM483" s="192"/>
      <c r="CN483" s="192"/>
      <c r="CO483" s="192"/>
      <c r="CP483" s="192"/>
      <c r="CQ483" s="192"/>
    </row>
    <row r="484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92"/>
      <c r="AF484" s="192"/>
      <c r="AG484" s="192"/>
      <c r="AH484" s="192"/>
      <c r="AI484" s="192"/>
      <c r="AJ484" s="192"/>
      <c r="AK484" s="192"/>
      <c r="AL484" s="192"/>
      <c r="AM484" s="192"/>
      <c r="AN484" s="192"/>
      <c r="AO484" s="192"/>
      <c r="AP484" s="192"/>
      <c r="AQ484" s="192"/>
      <c r="AR484" s="192"/>
      <c r="AS484" s="192"/>
      <c r="AT484" s="192"/>
      <c r="AU484" s="192"/>
      <c r="AV484" s="192"/>
      <c r="AW484" s="192"/>
      <c r="AX484" s="192"/>
      <c r="AY484" s="192"/>
      <c r="AZ484" s="192"/>
      <c r="BA484" s="192"/>
      <c r="BB484" s="192"/>
      <c r="BC484" s="192"/>
      <c r="BD484" s="192"/>
      <c r="BE484" s="192"/>
      <c r="BF484" s="192"/>
      <c r="BG484" s="192"/>
      <c r="BH484" s="192"/>
      <c r="BI484" s="192"/>
      <c r="BJ484" s="192"/>
      <c r="BK484" s="192"/>
      <c r="BL484" s="192"/>
      <c r="BM484" s="192"/>
      <c r="BN484" s="192"/>
      <c r="BO484" s="192"/>
      <c r="BP484" s="192"/>
      <c r="BQ484" s="192"/>
      <c r="BR484" s="192"/>
      <c r="BS484" s="192"/>
      <c r="BT484" s="192"/>
      <c r="BU484" s="192"/>
      <c r="BV484" s="192"/>
      <c r="BW484" s="192"/>
      <c r="BX484" s="192"/>
      <c r="BY484" s="192"/>
      <c r="BZ484" s="192"/>
      <c r="CA484" s="192"/>
      <c r="CB484" s="192"/>
      <c r="CC484" s="192"/>
      <c r="CD484" s="192"/>
      <c r="CE484" s="192"/>
      <c r="CF484" s="192"/>
      <c r="CG484" s="192"/>
      <c r="CH484" s="192"/>
      <c r="CI484" s="192"/>
      <c r="CJ484" s="192"/>
      <c r="CK484" s="192"/>
      <c r="CL484" s="192"/>
      <c r="CM484" s="192"/>
      <c r="CN484" s="192"/>
      <c r="CO484" s="192"/>
      <c r="CP484" s="192"/>
      <c r="CQ484" s="192"/>
    </row>
    <row r="485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92"/>
      <c r="AF485" s="192"/>
      <c r="AG485" s="192"/>
      <c r="AH485" s="192"/>
      <c r="AI485" s="192"/>
      <c r="AJ485" s="192"/>
      <c r="AK485" s="192"/>
      <c r="AL485" s="192"/>
      <c r="AM485" s="192"/>
      <c r="AN485" s="192"/>
      <c r="AO485" s="192"/>
      <c r="AP485" s="192"/>
      <c r="AQ485" s="192"/>
      <c r="AR485" s="192"/>
      <c r="AS485" s="192"/>
      <c r="AT485" s="192"/>
      <c r="AU485" s="192"/>
      <c r="AV485" s="192"/>
      <c r="AW485" s="192"/>
      <c r="AX485" s="192"/>
      <c r="AY485" s="192"/>
      <c r="AZ485" s="192"/>
      <c r="BA485" s="192"/>
      <c r="BB485" s="192"/>
      <c r="BC485" s="192"/>
      <c r="BD485" s="192"/>
      <c r="BE485" s="192"/>
      <c r="BF485" s="192"/>
      <c r="BG485" s="192"/>
      <c r="BH485" s="192"/>
      <c r="BI485" s="192"/>
      <c r="BJ485" s="192"/>
      <c r="BK485" s="192"/>
      <c r="BL485" s="192"/>
      <c r="BM485" s="192"/>
      <c r="BN485" s="192"/>
      <c r="BO485" s="192"/>
      <c r="BP485" s="192"/>
      <c r="BQ485" s="192"/>
      <c r="BR485" s="192"/>
      <c r="BS485" s="192"/>
      <c r="BT485" s="192"/>
      <c r="BU485" s="192"/>
      <c r="BV485" s="192"/>
      <c r="BW485" s="192"/>
      <c r="BX485" s="192"/>
      <c r="BY485" s="192"/>
      <c r="BZ485" s="192"/>
      <c r="CA485" s="192"/>
      <c r="CB485" s="192"/>
      <c r="CC485" s="192"/>
      <c r="CD485" s="192"/>
      <c r="CE485" s="192"/>
      <c r="CF485" s="192"/>
      <c r="CG485" s="192"/>
      <c r="CH485" s="192"/>
      <c r="CI485" s="192"/>
      <c r="CJ485" s="192"/>
      <c r="CK485" s="192"/>
      <c r="CL485" s="192"/>
      <c r="CM485" s="192"/>
      <c r="CN485" s="192"/>
      <c r="CO485" s="192"/>
      <c r="CP485" s="192"/>
      <c r="CQ485" s="192"/>
    </row>
    <row r="486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92"/>
      <c r="AF486" s="192"/>
      <c r="AG486" s="192"/>
      <c r="AH486" s="192"/>
      <c r="AI486" s="192"/>
      <c r="AJ486" s="192"/>
      <c r="AK486" s="192"/>
      <c r="AL486" s="192"/>
      <c r="AM486" s="192"/>
      <c r="AN486" s="192"/>
      <c r="AO486" s="192"/>
      <c r="AP486" s="192"/>
      <c r="AQ486" s="192"/>
      <c r="AR486" s="192"/>
      <c r="AS486" s="192"/>
      <c r="AT486" s="192"/>
      <c r="AU486" s="192"/>
      <c r="AV486" s="192"/>
      <c r="AW486" s="192"/>
      <c r="AX486" s="192"/>
      <c r="AY486" s="192"/>
      <c r="AZ486" s="192"/>
      <c r="BA486" s="192"/>
      <c r="BB486" s="192"/>
      <c r="BC486" s="192"/>
      <c r="BD486" s="192"/>
      <c r="BE486" s="192"/>
      <c r="BF486" s="192"/>
      <c r="BG486" s="192"/>
      <c r="BH486" s="192"/>
      <c r="BI486" s="192"/>
      <c r="BJ486" s="192"/>
      <c r="BK486" s="192"/>
      <c r="BL486" s="192"/>
      <c r="BM486" s="192"/>
      <c r="BN486" s="192"/>
      <c r="BO486" s="192"/>
      <c r="BP486" s="192"/>
      <c r="BQ486" s="192"/>
      <c r="BR486" s="192"/>
      <c r="BS486" s="192"/>
      <c r="BT486" s="192"/>
      <c r="BU486" s="192"/>
      <c r="BV486" s="192"/>
      <c r="BW486" s="192"/>
      <c r="BX486" s="192"/>
      <c r="BY486" s="192"/>
      <c r="BZ486" s="192"/>
      <c r="CA486" s="192"/>
      <c r="CB486" s="192"/>
      <c r="CC486" s="192"/>
      <c r="CD486" s="192"/>
      <c r="CE486" s="192"/>
      <c r="CF486" s="192"/>
      <c r="CG486" s="192"/>
      <c r="CH486" s="192"/>
      <c r="CI486" s="192"/>
      <c r="CJ486" s="192"/>
      <c r="CK486" s="192"/>
      <c r="CL486" s="192"/>
      <c r="CM486" s="192"/>
      <c r="CN486" s="192"/>
      <c r="CO486" s="192"/>
      <c r="CP486" s="192"/>
      <c r="CQ486" s="192"/>
    </row>
    <row r="487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92"/>
      <c r="AF487" s="192"/>
      <c r="AG487" s="192"/>
      <c r="AH487" s="192"/>
      <c r="AI487" s="192"/>
      <c r="AJ487" s="192"/>
      <c r="AK487" s="192"/>
      <c r="AL487" s="192"/>
      <c r="AM487" s="192"/>
      <c r="AN487" s="192"/>
      <c r="AO487" s="192"/>
      <c r="AP487" s="192"/>
      <c r="AQ487" s="192"/>
      <c r="AR487" s="192"/>
      <c r="AS487" s="192"/>
      <c r="AT487" s="192"/>
      <c r="AU487" s="192"/>
      <c r="AV487" s="192"/>
      <c r="AW487" s="192"/>
      <c r="AX487" s="192"/>
      <c r="AY487" s="192"/>
      <c r="AZ487" s="192"/>
      <c r="BA487" s="192"/>
      <c r="BB487" s="192"/>
      <c r="BC487" s="192"/>
      <c r="BD487" s="192"/>
      <c r="BE487" s="192"/>
      <c r="BF487" s="192"/>
      <c r="BG487" s="192"/>
      <c r="BH487" s="192"/>
      <c r="BI487" s="192"/>
      <c r="BJ487" s="192"/>
      <c r="BK487" s="192"/>
      <c r="BL487" s="192"/>
      <c r="BM487" s="192"/>
      <c r="BN487" s="192"/>
      <c r="BO487" s="192"/>
      <c r="BP487" s="192"/>
      <c r="BQ487" s="192"/>
      <c r="BR487" s="192"/>
      <c r="BS487" s="192"/>
      <c r="BT487" s="192"/>
      <c r="BU487" s="192"/>
      <c r="BV487" s="192"/>
      <c r="BW487" s="192"/>
      <c r="BX487" s="192"/>
      <c r="BY487" s="192"/>
      <c r="BZ487" s="192"/>
      <c r="CA487" s="192"/>
      <c r="CB487" s="192"/>
      <c r="CC487" s="192"/>
      <c r="CD487" s="192"/>
      <c r="CE487" s="192"/>
      <c r="CF487" s="192"/>
      <c r="CG487" s="192"/>
      <c r="CH487" s="192"/>
      <c r="CI487" s="192"/>
      <c r="CJ487" s="192"/>
      <c r="CK487" s="192"/>
      <c r="CL487" s="192"/>
      <c r="CM487" s="192"/>
      <c r="CN487" s="192"/>
      <c r="CO487" s="192"/>
      <c r="CP487" s="192"/>
      <c r="CQ487" s="192"/>
    </row>
    <row r="488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92"/>
      <c r="AF488" s="192"/>
      <c r="AG488" s="192"/>
      <c r="AH488" s="192"/>
      <c r="AI488" s="192"/>
      <c r="AJ488" s="192"/>
      <c r="AK488" s="192"/>
      <c r="AL488" s="192"/>
      <c r="AM488" s="192"/>
      <c r="AN488" s="192"/>
      <c r="AO488" s="192"/>
      <c r="AP488" s="192"/>
      <c r="AQ488" s="192"/>
      <c r="AR488" s="192"/>
      <c r="AS488" s="192"/>
      <c r="AT488" s="192"/>
      <c r="AU488" s="192"/>
      <c r="AV488" s="192"/>
      <c r="AW488" s="192"/>
      <c r="AX488" s="192"/>
      <c r="AY488" s="192"/>
      <c r="AZ488" s="192"/>
      <c r="BA488" s="192"/>
      <c r="BB488" s="192"/>
      <c r="BC488" s="192"/>
      <c r="BD488" s="192"/>
      <c r="BE488" s="192"/>
      <c r="BF488" s="192"/>
      <c r="BG488" s="192"/>
      <c r="BH488" s="192"/>
      <c r="BI488" s="192"/>
      <c r="BJ488" s="192"/>
      <c r="BK488" s="192"/>
      <c r="BL488" s="192"/>
      <c r="BM488" s="192"/>
      <c r="BN488" s="192"/>
      <c r="BO488" s="192"/>
      <c r="BP488" s="192"/>
      <c r="BQ488" s="192"/>
      <c r="BR488" s="192"/>
      <c r="BS488" s="192"/>
      <c r="BT488" s="192"/>
      <c r="BU488" s="192"/>
      <c r="BV488" s="192"/>
      <c r="BW488" s="192"/>
      <c r="BX488" s="192"/>
      <c r="BY488" s="192"/>
      <c r="BZ488" s="192"/>
      <c r="CA488" s="192"/>
      <c r="CB488" s="192"/>
      <c r="CC488" s="192"/>
      <c r="CD488" s="192"/>
      <c r="CE488" s="192"/>
      <c r="CF488" s="192"/>
      <c r="CG488" s="192"/>
      <c r="CH488" s="192"/>
      <c r="CI488" s="192"/>
      <c r="CJ488" s="192"/>
      <c r="CK488" s="192"/>
      <c r="CL488" s="192"/>
      <c r="CM488" s="192"/>
      <c r="CN488" s="192"/>
      <c r="CO488" s="192"/>
      <c r="CP488" s="192"/>
      <c r="CQ488" s="192"/>
    </row>
    <row r="489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92"/>
      <c r="AF489" s="192"/>
      <c r="AG489" s="192"/>
      <c r="AH489" s="192"/>
      <c r="AI489" s="192"/>
      <c r="AJ489" s="192"/>
      <c r="AK489" s="192"/>
      <c r="AL489" s="192"/>
      <c r="AM489" s="192"/>
      <c r="AN489" s="192"/>
      <c r="AO489" s="192"/>
      <c r="AP489" s="192"/>
      <c r="AQ489" s="192"/>
      <c r="AR489" s="192"/>
      <c r="AS489" s="192"/>
      <c r="AT489" s="192"/>
      <c r="AU489" s="192"/>
      <c r="AV489" s="192"/>
      <c r="AW489" s="192"/>
      <c r="AX489" s="192"/>
      <c r="AY489" s="192"/>
      <c r="AZ489" s="192"/>
      <c r="BA489" s="192"/>
      <c r="BB489" s="192"/>
      <c r="BC489" s="192"/>
      <c r="BD489" s="192"/>
      <c r="BE489" s="192"/>
      <c r="BF489" s="192"/>
      <c r="BG489" s="192"/>
      <c r="BH489" s="192"/>
      <c r="BI489" s="192"/>
      <c r="BJ489" s="192"/>
      <c r="BK489" s="192"/>
      <c r="BL489" s="192"/>
      <c r="BM489" s="192"/>
      <c r="BN489" s="192"/>
      <c r="BO489" s="192"/>
      <c r="BP489" s="192"/>
      <c r="BQ489" s="192"/>
      <c r="BR489" s="192"/>
      <c r="BS489" s="192"/>
      <c r="BT489" s="192"/>
      <c r="BU489" s="192"/>
      <c r="BV489" s="192"/>
      <c r="BW489" s="192"/>
      <c r="BX489" s="192"/>
      <c r="BY489" s="192"/>
      <c r="BZ489" s="192"/>
      <c r="CA489" s="192"/>
      <c r="CB489" s="192"/>
      <c r="CC489" s="192"/>
      <c r="CD489" s="192"/>
      <c r="CE489" s="192"/>
      <c r="CF489" s="192"/>
      <c r="CG489" s="192"/>
      <c r="CH489" s="192"/>
      <c r="CI489" s="192"/>
      <c r="CJ489" s="192"/>
      <c r="CK489" s="192"/>
      <c r="CL489" s="192"/>
      <c r="CM489" s="192"/>
      <c r="CN489" s="192"/>
      <c r="CO489" s="192"/>
      <c r="CP489" s="192"/>
      <c r="CQ489" s="192"/>
    </row>
    <row r="490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92"/>
      <c r="AF490" s="192"/>
      <c r="AG490" s="192"/>
      <c r="AH490" s="192"/>
      <c r="AI490" s="192"/>
      <c r="AJ490" s="192"/>
      <c r="AK490" s="192"/>
      <c r="AL490" s="192"/>
      <c r="AM490" s="192"/>
      <c r="AN490" s="192"/>
      <c r="AO490" s="192"/>
      <c r="AP490" s="192"/>
      <c r="AQ490" s="192"/>
      <c r="AR490" s="192"/>
      <c r="AS490" s="192"/>
      <c r="AT490" s="192"/>
      <c r="AU490" s="192"/>
      <c r="AV490" s="192"/>
      <c r="AW490" s="192"/>
      <c r="AX490" s="192"/>
      <c r="AY490" s="192"/>
      <c r="AZ490" s="192"/>
      <c r="BA490" s="192"/>
      <c r="BB490" s="192"/>
      <c r="BC490" s="192"/>
      <c r="BD490" s="192"/>
      <c r="BE490" s="192"/>
      <c r="BF490" s="192"/>
      <c r="BG490" s="192"/>
      <c r="BH490" s="192"/>
      <c r="BI490" s="192"/>
      <c r="BJ490" s="192"/>
      <c r="BK490" s="192"/>
      <c r="BL490" s="192"/>
      <c r="BM490" s="192"/>
      <c r="BN490" s="192"/>
      <c r="BO490" s="192"/>
      <c r="BP490" s="192"/>
      <c r="BQ490" s="192"/>
      <c r="BR490" s="192"/>
      <c r="BS490" s="192"/>
      <c r="BT490" s="192"/>
      <c r="BU490" s="192"/>
      <c r="BV490" s="192"/>
      <c r="BW490" s="192"/>
      <c r="BX490" s="192"/>
      <c r="BY490" s="192"/>
      <c r="BZ490" s="192"/>
      <c r="CA490" s="192"/>
      <c r="CB490" s="192"/>
      <c r="CC490" s="192"/>
      <c r="CD490" s="192"/>
      <c r="CE490" s="192"/>
      <c r="CF490" s="192"/>
      <c r="CG490" s="192"/>
      <c r="CH490" s="192"/>
      <c r="CI490" s="192"/>
      <c r="CJ490" s="192"/>
      <c r="CK490" s="192"/>
      <c r="CL490" s="192"/>
      <c r="CM490" s="192"/>
      <c r="CN490" s="192"/>
      <c r="CO490" s="192"/>
      <c r="CP490" s="192"/>
      <c r="CQ490" s="192"/>
    </row>
    <row r="491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92"/>
      <c r="AF491" s="192"/>
      <c r="AG491" s="192"/>
      <c r="AH491" s="192"/>
      <c r="AI491" s="192"/>
      <c r="AJ491" s="192"/>
      <c r="AK491" s="192"/>
      <c r="AL491" s="192"/>
      <c r="AM491" s="192"/>
      <c r="AN491" s="192"/>
      <c r="AO491" s="192"/>
      <c r="AP491" s="192"/>
      <c r="AQ491" s="192"/>
      <c r="AR491" s="192"/>
      <c r="AS491" s="192"/>
      <c r="AT491" s="192"/>
      <c r="AU491" s="192"/>
      <c r="AV491" s="192"/>
      <c r="AW491" s="192"/>
      <c r="AX491" s="192"/>
      <c r="AY491" s="192"/>
      <c r="AZ491" s="192"/>
      <c r="BA491" s="192"/>
      <c r="BB491" s="192"/>
      <c r="BC491" s="192"/>
      <c r="BD491" s="192"/>
      <c r="BE491" s="192"/>
      <c r="BF491" s="192"/>
      <c r="BG491" s="192"/>
      <c r="BH491" s="192"/>
      <c r="BI491" s="192"/>
      <c r="BJ491" s="192"/>
      <c r="BK491" s="192"/>
      <c r="BL491" s="192"/>
      <c r="BM491" s="192"/>
      <c r="BN491" s="192"/>
      <c r="BO491" s="192"/>
      <c r="BP491" s="192"/>
      <c r="BQ491" s="192"/>
      <c r="BR491" s="192"/>
      <c r="BS491" s="192"/>
      <c r="BT491" s="192"/>
      <c r="BU491" s="192"/>
      <c r="BV491" s="192"/>
      <c r="BW491" s="192"/>
      <c r="BX491" s="192"/>
      <c r="BY491" s="192"/>
      <c r="BZ491" s="192"/>
      <c r="CA491" s="192"/>
      <c r="CB491" s="192"/>
      <c r="CC491" s="192"/>
      <c r="CD491" s="192"/>
      <c r="CE491" s="192"/>
      <c r="CF491" s="192"/>
      <c r="CG491" s="192"/>
      <c r="CH491" s="192"/>
      <c r="CI491" s="192"/>
      <c r="CJ491" s="192"/>
      <c r="CK491" s="192"/>
      <c r="CL491" s="192"/>
      <c r="CM491" s="192"/>
      <c r="CN491" s="192"/>
      <c r="CO491" s="192"/>
      <c r="CP491" s="192"/>
      <c r="CQ491" s="192"/>
    </row>
    <row r="492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92"/>
      <c r="AF492" s="192"/>
      <c r="AG492" s="192"/>
      <c r="AH492" s="192"/>
      <c r="AI492" s="192"/>
      <c r="AJ492" s="192"/>
      <c r="AK492" s="192"/>
      <c r="AL492" s="192"/>
      <c r="AM492" s="192"/>
      <c r="AN492" s="192"/>
      <c r="AO492" s="192"/>
      <c r="AP492" s="192"/>
      <c r="AQ492" s="192"/>
      <c r="AR492" s="192"/>
      <c r="AS492" s="192"/>
      <c r="AT492" s="192"/>
      <c r="AU492" s="192"/>
      <c r="AV492" s="192"/>
      <c r="AW492" s="192"/>
      <c r="AX492" s="192"/>
      <c r="AY492" s="192"/>
      <c r="AZ492" s="192"/>
      <c r="BA492" s="192"/>
      <c r="BB492" s="192"/>
      <c r="BC492" s="192"/>
      <c r="BD492" s="192"/>
      <c r="BE492" s="192"/>
      <c r="BF492" s="192"/>
      <c r="BG492" s="192"/>
      <c r="BH492" s="192"/>
      <c r="BI492" s="192"/>
      <c r="BJ492" s="192"/>
      <c r="BK492" s="192"/>
      <c r="BL492" s="192"/>
      <c r="BM492" s="192"/>
      <c r="BN492" s="192"/>
      <c r="BO492" s="192"/>
      <c r="BP492" s="192"/>
      <c r="BQ492" s="192"/>
      <c r="BR492" s="192"/>
      <c r="BS492" s="192"/>
      <c r="BT492" s="192"/>
      <c r="BU492" s="192"/>
      <c r="BV492" s="192"/>
      <c r="BW492" s="192"/>
      <c r="BX492" s="192"/>
      <c r="BY492" s="192"/>
      <c r="BZ492" s="192"/>
      <c r="CA492" s="192"/>
      <c r="CB492" s="192"/>
      <c r="CC492" s="192"/>
      <c r="CD492" s="192"/>
      <c r="CE492" s="192"/>
      <c r="CF492" s="192"/>
      <c r="CG492" s="192"/>
      <c r="CH492" s="192"/>
      <c r="CI492" s="192"/>
      <c r="CJ492" s="192"/>
      <c r="CK492" s="192"/>
      <c r="CL492" s="192"/>
      <c r="CM492" s="192"/>
      <c r="CN492" s="192"/>
      <c r="CO492" s="192"/>
      <c r="CP492" s="192"/>
      <c r="CQ492" s="192"/>
    </row>
    <row r="493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92"/>
      <c r="AF493" s="192"/>
      <c r="AG493" s="192"/>
      <c r="AH493" s="192"/>
      <c r="AI493" s="192"/>
      <c r="AJ493" s="192"/>
      <c r="AK493" s="192"/>
      <c r="AL493" s="192"/>
      <c r="AM493" s="192"/>
      <c r="AN493" s="192"/>
      <c r="AO493" s="192"/>
      <c r="AP493" s="192"/>
      <c r="AQ493" s="192"/>
      <c r="AR493" s="192"/>
      <c r="AS493" s="192"/>
      <c r="AT493" s="192"/>
      <c r="AU493" s="192"/>
      <c r="AV493" s="192"/>
      <c r="AW493" s="192"/>
      <c r="AX493" s="192"/>
      <c r="AY493" s="192"/>
      <c r="AZ493" s="192"/>
      <c r="BA493" s="192"/>
      <c r="BB493" s="192"/>
      <c r="BC493" s="192"/>
      <c r="BD493" s="192"/>
      <c r="BE493" s="192"/>
      <c r="BF493" s="192"/>
      <c r="BG493" s="192"/>
      <c r="BH493" s="192"/>
      <c r="BI493" s="192"/>
      <c r="BJ493" s="192"/>
      <c r="BK493" s="192"/>
      <c r="BL493" s="192"/>
      <c r="BM493" s="192"/>
      <c r="BN493" s="192"/>
      <c r="BO493" s="192"/>
      <c r="BP493" s="192"/>
      <c r="BQ493" s="192"/>
      <c r="BR493" s="192"/>
      <c r="BS493" s="192"/>
      <c r="BT493" s="192"/>
      <c r="BU493" s="192"/>
      <c r="BV493" s="192"/>
      <c r="BW493" s="192"/>
      <c r="BX493" s="192"/>
      <c r="BY493" s="192"/>
      <c r="BZ493" s="192"/>
      <c r="CA493" s="192"/>
      <c r="CB493" s="192"/>
      <c r="CC493" s="192"/>
      <c r="CD493" s="192"/>
      <c r="CE493" s="192"/>
      <c r="CF493" s="192"/>
      <c r="CG493" s="192"/>
      <c r="CH493" s="192"/>
      <c r="CI493" s="192"/>
      <c r="CJ493" s="192"/>
      <c r="CK493" s="192"/>
      <c r="CL493" s="192"/>
      <c r="CM493" s="192"/>
      <c r="CN493" s="192"/>
      <c r="CO493" s="192"/>
      <c r="CP493" s="192"/>
      <c r="CQ493" s="192"/>
    </row>
    <row r="494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92"/>
      <c r="AF494" s="192"/>
      <c r="AG494" s="192"/>
      <c r="AH494" s="192"/>
      <c r="AI494" s="192"/>
      <c r="AJ494" s="192"/>
      <c r="AK494" s="192"/>
      <c r="AL494" s="192"/>
      <c r="AM494" s="192"/>
      <c r="AN494" s="192"/>
      <c r="AO494" s="192"/>
      <c r="AP494" s="192"/>
      <c r="AQ494" s="192"/>
      <c r="AR494" s="192"/>
      <c r="AS494" s="192"/>
      <c r="AT494" s="192"/>
      <c r="AU494" s="192"/>
      <c r="AV494" s="192"/>
      <c r="AW494" s="192"/>
      <c r="AX494" s="192"/>
      <c r="AY494" s="192"/>
      <c r="AZ494" s="192"/>
      <c r="BA494" s="192"/>
      <c r="BB494" s="192"/>
      <c r="BC494" s="192"/>
      <c r="BD494" s="192"/>
      <c r="BE494" s="192"/>
      <c r="BF494" s="192"/>
      <c r="BG494" s="192"/>
      <c r="BH494" s="192"/>
      <c r="BI494" s="192"/>
      <c r="BJ494" s="192"/>
      <c r="BK494" s="192"/>
      <c r="BL494" s="192"/>
      <c r="BM494" s="192"/>
      <c r="BN494" s="192"/>
      <c r="BO494" s="192"/>
      <c r="BP494" s="192"/>
      <c r="BQ494" s="192"/>
      <c r="BR494" s="192"/>
      <c r="BS494" s="192"/>
      <c r="BT494" s="192"/>
      <c r="BU494" s="192"/>
      <c r="BV494" s="192"/>
      <c r="BW494" s="192"/>
      <c r="BX494" s="192"/>
      <c r="BY494" s="192"/>
      <c r="BZ494" s="192"/>
      <c r="CA494" s="192"/>
      <c r="CB494" s="192"/>
      <c r="CC494" s="192"/>
      <c r="CD494" s="192"/>
      <c r="CE494" s="192"/>
      <c r="CF494" s="192"/>
      <c r="CG494" s="192"/>
      <c r="CH494" s="192"/>
      <c r="CI494" s="192"/>
      <c r="CJ494" s="192"/>
      <c r="CK494" s="192"/>
      <c r="CL494" s="192"/>
      <c r="CM494" s="192"/>
      <c r="CN494" s="192"/>
      <c r="CO494" s="192"/>
      <c r="CP494" s="192"/>
      <c r="CQ494" s="192"/>
    </row>
    <row r="495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92"/>
      <c r="AF495" s="192"/>
      <c r="AG495" s="192"/>
      <c r="AH495" s="192"/>
      <c r="AI495" s="192"/>
      <c r="AJ495" s="192"/>
      <c r="AK495" s="192"/>
      <c r="AL495" s="192"/>
      <c r="AM495" s="192"/>
      <c r="AN495" s="192"/>
      <c r="AO495" s="192"/>
      <c r="AP495" s="192"/>
      <c r="AQ495" s="192"/>
      <c r="AR495" s="192"/>
      <c r="AS495" s="192"/>
      <c r="AT495" s="192"/>
      <c r="AU495" s="192"/>
      <c r="AV495" s="192"/>
      <c r="AW495" s="192"/>
      <c r="AX495" s="192"/>
      <c r="AY495" s="192"/>
      <c r="AZ495" s="192"/>
      <c r="BA495" s="192"/>
      <c r="BB495" s="192"/>
      <c r="BC495" s="192"/>
      <c r="BD495" s="192"/>
      <c r="BE495" s="192"/>
      <c r="BF495" s="192"/>
      <c r="BG495" s="192"/>
      <c r="BH495" s="192"/>
      <c r="BI495" s="192"/>
      <c r="BJ495" s="192"/>
      <c r="BK495" s="192"/>
      <c r="BL495" s="192"/>
      <c r="BM495" s="192"/>
      <c r="BN495" s="192"/>
      <c r="BO495" s="192"/>
      <c r="BP495" s="192"/>
      <c r="BQ495" s="192"/>
      <c r="BR495" s="192"/>
      <c r="BS495" s="192"/>
      <c r="BT495" s="192"/>
      <c r="BU495" s="192"/>
      <c r="BV495" s="192"/>
      <c r="BW495" s="192"/>
      <c r="BX495" s="192"/>
      <c r="BY495" s="192"/>
      <c r="BZ495" s="192"/>
      <c r="CA495" s="192"/>
      <c r="CB495" s="192"/>
      <c r="CC495" s="192"/>
      <c r="CD495" s="192"/>
      <c r="CE495" s="192"/>
      <c r="CF495" s="192"/>
      <c r="CG495" s="192"/>
      <c r="CH495" s="192"/>
      <c r="CI495" s="192"/>
      <c r="CJ495" s="192"/>
      <c r="CK495" s="192"/>
      <c r="CL495" s="192"/>
      <c r="CM495" s="192"/>
      <c r="CN495" s="192"/>
      <c r="CO495" s="192"/>
      <c r="CP495" s="192"/>
      <c r="CQ495" s="192"/>
    </row>
    <row r="496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92"/>
      <c r="AF496" s="192"/>
      <c r="AG496" s="192"/>
      <c r="AH496" s="192"/>
      <c r="AI496" s="192"/>
      <c r="AJ496" s="192"/>
      <c r="AK496" s="192"/>
      <c r="AL496" s="192"/>
      <c r="AM496" s="192"/>
      <c r="AN496" s="192"/>
      <c r="AO496" s="192"/>
      <c r="AP496" s="192"/>
      <c r="AQ496" s="192"/>
      <c r="AR496" s="192"/>
      <c r="AS496" s="192"/>
      <c r="AT496" s="192"/>
      <c r="AU496" s="192"/>
      <c r="AV496" s="192"/>
      <c r="AW496" s="192"/>
      <c r="AX496" s="192"/>
      <c r="AY496" s="192"/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2"/>
      <c r="BK496" s="192"/>
      <c r="BL496" s="192"/>
      <c r="BM496" s="192"/>
      <c r="BN496" s="192"/>
      <c r="BO496" s="192"/>
      <c r="BP496" s="192"/>
      <c r="BQ496" s="192"/>
      <c r="BR496" s="192"/>
      <c r="BS496" s="192"/>
      <c r="BT496" s="192"/>
      <c r="BU496" s="192"/>
      <c r="BV496" s="192"/>
      <c r="BW496" s="192"/>
      <c r="BX496" s="192"/>
      <c r="BY496" s="192"/>
      <c r="BZ496" s="192"/>
      <c r="CA496" s="192"/>
      <c r="CB496" s="192"/>
      <c r="CC496" s="192"/>
      <c r="CD496" s="192"/>
      <c r="CE496" s="192"/>
      <c r="CF496" s="192"/>
      <c r="CG496" s="192"/>
      <c r="CH496" s="192"/>
      <c r="CI496" s="192"/>
      <c r="CJ496" s="192"/>
      <c r="CK496" s="192"/>
      <c r="CL496" s="192"/>
      <c r="CM496" s="192"/>
      <c r="CN496" s="192"/>
      <c r="CO496" s="192"/>
      <c r="CP496" s="192"/>
      <c r="CQ496" s="192"/>
    </row>
    <row r="497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92"/>
      <c r="AF497" s="192"/>
      <c r="AG497" s="192"/>
      <c r="AH497" s="192"/>
      <c r="AI497" s="192"/>
      <c r="AJ497" s="192"/>
      <c r="AK497" s="192"/>
      <c r="AL497" s="192"/>
      <c r="AM497" s="192"/>
      <c r="AN497" s="192"/>
      <c r="AO497" s="192"/>
      <c r="AP497" s="192"/>
      <c r="AQ497" s="192"/>
      <c r="AR497" s="192"/>
      <c r="AS497" s="192"/>
      <c r="AT497" s="192"/>
      <c r="AU497" s="192"/>
      <c r="AV497" s="192"/>
      <c r="AW497" s="192"/>
      <c r="AX497" s="192"/>
      <c r="AY497" s="192"/>
      <c r="AZ497" s="192"/>
      <c r="BA497" s="192"/>
      <c r="BB497" s="192"/>
      <c r="BC497" s="192"/>
      <c r="BD497" s="192"/>
      <c r="BE497" s="192"/>
      <c r="BF497" s="192"/>
      <c r="BG497" s="192"/>
      <c r="BH497" s="192"/>
      <c r="BI497" s="192"/>
      <c r="BJ497" s="192"/>
      <c r="BK497" s="192"/>
      <c r="BL497" s="192"/>
      <c r="BM497" s="192"/>
      <c r="BN497" s="192"/>
      <c r="BO497" s="192"/>
      <c r="BP497" s="192"/>
      <c r="BQ497" s="192"/>
      <c r="BR497" s="192"/>
      <c r="BS497" s="192"/>
      <c r="BT497" s="192"/>
      <c r="BU497" s="192"/>
      <c r="BV497" s="192"/>
      <c r="BW497" s="192"/>
      <c r="BX497" s="192"/>
      <c r="BY497" s="192"/>
      <c r="BZ497" s="192"/>
      <c r="CA497" s="192"/>
      <c r="CB497" s="192"/>
      <c r="CC497" s="192"/>
      <c r="CD497" s="192"/>
      <c r="CE497" s="192"/>
      <c r="CF497" s="192"/>
      <c r="CG497" s="192"/>
      <c r="CH497" s="192"/>
      <c r="CI497" s="192"/>
      <c r="CJ497" s="192"/>
      <c r="CK497" s="192"/>
      <c r="CL497" s="192"/>
      <c r="CM497" s="192"/>
      <c r="CN497" s="192"/>
      <c r="CO497" s="192"/>
      <c r="CP497" s="192"/>
      <c r="CQ497" s="192"/>
    </row>
    <row r="498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92"/>
      <c r="AF498" s="192"/>
      <c r="AG498" s="192"/>
      <c r="AH498" s="192"/>
      <c r="AI498" s="192"/>
      <c r="AJ498" s="192"/>
      <c r="AK498" s="192"/>
      <c r="AL498" s="192"/>
      <c r="AM498" s="192"/>
      <c r="AN498" s="192"/>
      <c r="AO498" s="192"/>
      <c r="AP498" s="192"/>
      <c r="AQ498" s="192"/>
      <c r="AR498" s="192"/>
      <c r="AS498" s="192"/>
      <c r="AT498" s="192"/>
      <c r="AU498" s="192"/>
      <c r="AV498" s="192"/>
      <c r="AW498" s="192"/>
      <c r="AX498" s="192"/>
      <c r="AY498" s="192"/>
      <c r="AZ498" s="192"/>
      <c r="BA498" s="192"/>
      <c r="BB498" s="192"/>
      <c r="BC498" s="192"/>
      <c r="BD498" s="192"/>
      <c r="BE498" s="192"/>
      <c r="BF498" s="192"/>
      <c r="BG498" s="192"/>
      <c r="BH498" s="192"/>
      <c r="BI498" s="192"/>
      <c r="BJ498" s="192"/>
      <c r="BK498" s="192"/>
      <c r="BL498" s="192"/>
      <c r="BM498" s="192"/>
      <c r="BN498" s="192"/>
      <c r="BO498" s="192"/>
      <c r="BP498" s="192"/>
      <c r="BQ498" s="192"/>
      <c r="BR498" s="192"/>
      <c r="BS498" s="192"/>
      <c r="BT498" s="192"/>
      <c r="BU498" s="192"/>
      <c r="BV498" s="192"/>
      <c r="BW498" s="192"/>
      <c r="BX498" s="192"/>
      <c r="BY498" s="192"/>
      <c r="BZ498" s="192"/>
      <c r="CA498" s="192"/>
      <c r="CB498" s="192"/>
      <c r="CC498" s="192"/>
      <c r="CD498" s="192"/>
      <c r="CE498" s="192"/>
      <c r="CF498" s="192"/>
      <c r="CG498" s="192"/>
      <c r="CH498" s="192"/>
      <c r="CI498" s="192"/>
      <c r="CJ498" s="192"/>
      <c r="CK498" s="192"/>
      <c r="CL498" s="192"/>
      <c r="CM498" s="192"/>
      <c r="CN498" s="192"/>
      <c r="CO498" s="192"/>
      <c r="CP498" s="192"/>
      <c r="CQ498" s="192"/>
    </row>
    <row r="499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92"/>
      <c r="AF499" s="192"/>
      <c r="AG499" s="192"/>
      <c r="AH499" s="192"/>
      <c r="AI499" s="192"/>
      <c r="AJ499" s="192"/>
      <c r="AK499" s="192"/>
      <c r="AL499" s="192"/>
      <c r="AM499" s="192"/>
      <c r="AN499" s="192"/>
      <c r="AO499" s="192"/>
      <c r="AP499" s="192"/>
      <c r="AQ499" s="192"/>
      <c r="AR499" s="192"/>
      <c r="AS499" s="192"/>
      <c r="AT499" s="192"/>
      <c r="AU499" s="192"/>
      <c r="AV499" s="192"/>
      <c r="AW499" s="192"/>
      <c r="AX499" s="192"/>
      <c r="AY499" s="192"/>
      <c r="AZ499" s="192"/>
      <c r="BA499" s="192"/>
      <c r="BB499" s="192"/>
      <c r="BC499" s="192"/>
      <c r="BD499" s="192"/>
      <c r="BE499" s="192"/>
      <c r="BF499" s="192"/>
      <c r="BG499" s="192"/>
      <c r="BH499" s="192"/>
      <c r="BI499" s="192"/>
      <c r="BJ499" s="192"/>
      <c r="BK499" s="192"/>
      <c r="BL499" s="192"/>
      <c r="BM499" s="192"/>
      <c r="BN499" s="192"/>
      <c r="BO499" s="192"/>
      <c r="BP499" s="192"/>
      <c r="BQ499" s="192"/>
      <c r="BR499" s="192"/>
      <c r="BS499" s="192"/>
      <c r="BT499" s="192"/>
      <c r="BU499" s="192"/>
      <c r="BV499" s="192"/>
      <c r="BW499" s="192"/>
      <c r="BX499" s="192"/>
      <c r="BY499" s="192"/>
      <c r="BZ499" s="192"/>
      <c r="CA499" s="192"/>
      <c r="CB499" s="192"/>
      <c r="CC499" s="192"/>
      <c r="CD499" s="192"/>
      <c r="CE499" s="192"/>
      <c r="CF499" s="192"/>
      <c r="CG499" s="192"/>
      <c r="CH499" s="192"/>
      <c r="CI499" s="192"/>
      <c r="CJ499" s="192"/>
      <c r="CK499" s="192"/>
      <c r="CL499" s="192"/>
      <c r="CM499" s="192"/>
      <c r="CN499" s="192"/>
      <c r="CO499" s="192"/>
      <c r="CP499" s="192"/>
      <c r="CQ499" s="192"/>
    </row>
    <row r="500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92"/>
      <c r="AF500" s="192"/>
      <c r="AG500" s="192"/>
      <c r="AH500" s="192"/>
      <c r="AI500" s="192"/>
      <c r="AJ500" s="192"/>
      <c r="AK500" s="192"/>
      <c r="AL500" s="192"/>
      <c r="AM500" s="192"/>
      <c r="AN500" s="192"/>
      <c r="AO500" s="192"/>
      <c r="AP500" s="192"/>
      <c r="AQ500" s="192"/>
      <c r="AR500" s="192"/>
      <c r="AS500" s="192"/>
      <c r="AT500" s="192"/>
      <c r="AU500" s="192"/>
      <c r="AV500" s="192"/>
      <c r="AW500" s="192"/>
      <c r="AX500" s="192"/>
      <c r="AY500" s="192"/>
      <c r="AZ500" s="192"/>
      <c r="BA500" s="192"/>
      <c r="BB500" s="192"/>
      <c r="BC500" s="192"/>
      <c r="BD500" s="192"/>
      <c r="BE500" s="192"/>
      <c r="BF500" s="192"/>
      <c r="BG500" s="192"/>
      <c r="BH500" s="192"/>
      <c r="BI500" s="192"/>
      <c r="BJ500" s="192"/>
      <c r="BK500" s="192"/>
      <c r="BL500" s="192"/>
      <c r="BM500" s="192"/>
      <c r="BN500" s="192"/>
      <c r="BO500" s="192"/>
      <c r="BP500" s="192"/>
      <c r="BQ500" s="192"/>
      <c r="BR500" s="192"/>
      <c r="BS500" s="192"/>
      <c r="BT500" s="192"/>
      <c r="BU500" s="192"/>
      <c r="BV500" s="192"/>
      <c r="BW500" s="192"/>
      <c r="BX500" s="192"/>
      <c r="BY500" s="192"/>
      <c r="BZ500" s="192"/>
      <c r="CA500" s="192"/>
      <c r="CB500" s="192"/>
      <c r="CC500" s="192"/>
      <c r="CD500" s="192"/>
      <c r="CE500" s="192"/>
      <c r="CF500" s="192"/>
      <c r="CG500" s="192"/>
      <c r="CH500" s="192"/>
      <c r="CI500" s="192"/>
      <c r="CJ500" s="192"/>
      <c r="CK500" s="192"/>
      <c r="CL500" s="192"/>
      <c r="CM500" s="192"/>
      <c r="CN500" s="192"/>
      <c r="CO500" s="192"/>
      <c r="CP500" s="192"/>
      <c r="CQ500" s="192"/>
    </row>
    <row r="501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92"/>
      <c r="AF501" s="192"/>
      <c r="AG501" s="192"/>
      <c r="AH501" s="192"/>
      <c r="AI501" s="192"/>
      <c r="AJ501" s="192"/>
      <c r="AK501" s="192"/>
      <c r="AL501" s="192"/>
      <c r="AM501" s="192"/>
      <c r="AN501" s="192"/>
      <c r="AO501" s="192"/>
      <c r="AP501" s="192"/>
      <c r="AQ501" s="192"/>
      <c r="AR501" s="192"/>
      <c r="AS501" s="192"/>
      <c r="AT501" s="192"/>
      <c r="AU501" s="192"/>
      <c r="AV501" s="192"/>
      <c r="AW501" s="192"/>
      <c r="AX501" s="192"/>
      <c r="AY501" s="192"/>
      <c r="AZ501" s="192"/>
      <c r="BA501" s="192"/>
      <c r="BB501" s="192"/>
      <c r="BC501" s="192"/>
      <c r="BD501" s="192"/>
      <c r="BE501" s="192"/>
      <c r="BF501" s="192"/>
      <c r="BG501" s="192"/>
      <c r="BH501" s="192"/>
      <c r="BI501" s="192"/>
      <c r="BJ501" s="192"/>
      <c r="BK501" s="192"/>
      <c r="BL501" s="192"/>
      <c r="BM501" s="192"/>
      <c r="BN501" s="192"/>
      <c r="BO501" s="192"/>
      <c r="BP501" s="192"/>
      <c r="BQ501" s="192"/>
      <c r="BR501" s="192"/>
      <c r="BS501" s="192"/>
      <c r="BT501" s="192"/>
      <c r="BU501" s="192"/>
      <c r="BV501" s="192"/>
      <c r="BW501" s="192"/>
      <c r="BX501" s="192"/>
      <c r="BY501" s="192"/>
      <c r="BZ501" s="192"/>
      <c r="CA501" s="192"/>
      <c r="CB501" s="192"/>
      <c r="CC501" s="192"/>
      <c r="CD501" s="192"/>
      <c r="CE501" s="192"/>
      <c r="CF501" s="192"/>
      <c r="CG501" s="192"/>
      <c r="CH501" s="192"/>
      <c r="CI501" s="192"/>
      <c r="CJ501" s="192"/>
      <c r="CK501" s="192"/>
      <c r="CL501" s="192"/>
      <c r="CM501" s="192"/>
      <c r="CN501" s="192"/>
      <c r="CO501" s="192"/>
      <c r="CP501" s="192"/>
      <c r="CQ501" s="192"/>
    </row>
    <row r="502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  <c r="AJ502" s="192"/>
      <c r="AK502" s="192"/>
      <c r="AL502" s="192"/>
      <c r="AM502" s="192"/>
      <c r="AN502" s="192"/>
      <c r="AO502" s="192"/>
      <c r="AP502" s="192"/>
      <c r="AQ502" s="192"/>
      <c r="AR502" s="192"/>
      <c r="AS502" s="192"/>
      <c r="AT502" s="192"/>
      <c r="AU502" s="192"/>
      <c r="AV502" s="192"/>
      <c r="AW502" s="192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192"/>
      <c r="BN502" s="192"/>
      <c r="BO502" s="192"/>
      <c r="BP502" s="192"/>
      <c r="BQ502" s="192"/>
      <c r="BR502" s="192"/>
      <c r="BS502" s="192"/>
      <c r="BT502" s="192"/>
      <c r="BU502" s="192"/>
      <c r="BV502" s="192"/>
      <c r="BW502" s="192"/>
      <c r="BX502" s="192"/>
      <c r="BY502" s="192"/>
      <c r="BZ502" s="192"/>
      <c r="CA502" s="192"/>
      <c r="CB502" s="192"/>
      <c r="CC502" s="192"/>
      <c r="CD502" s="192"/>
      <c r="CE502" s="192"/>
      <c r="CF502" s="192"/>
      <c r="CG502" s="192"/>
      <c r="CH502" s="192"/>
      <c r="CI502" s="192"/>
      <c r="CJ502" s="192"/>
      <c r="CK502" s="192"/>
      <c r="CL502" s="192"/>
      <c r="CM502" s="192"/>
      <c r="CN502" s="192"/>
      <c r="CO502" s="192"/>
      <c r="CP502" s="192"/>
      <c r="CQ502" s="192"/>
    </row>
    <row r="503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92"/>
      <c r="AF503" s="192"/>
      <c r="AG503" s="192"/>
      <c r="AH503" s="192"/>
      <c r="AI503" s="192"/>
      <c r="AJ503" s="192"/>
      <c r="AK503" s="192"/>
      <c r="AL503" s="192"/>
      <c r="AM503" s="192"/>
      <c r="AN503" s="192"/>
      <c r="AO503" s="192"/>
      <c r="AP503" s="192"/>
      <c r="AQ503" s="192"/>
      <c r="AR503" s="192"/>
      <c r="AS503" s="192"/>
      <c r="AT503" s="192"/>
      <c r="AU503" s="192"/>
      <c r="AV503" s="192"/>
      <c r="AW503" s="192"/>
      <c r="AX503" s="192"/>
      <c r="AY503" s="192"/>
      <c r="AZ503" s="192"/>
      <c r="BA503" s="192"/>
      <c r="BB503" s="192"/>
      <c r="BC503" s="192"/>
      <c r="BD503" s="192"/>
      <c r="BE503" s="192"/>
      <c r="BF503" s="192"/>
      <c r="BG503" s="192"/>
      <c r="BH503" s="192"/>
      <c r="BI503" s="192"/>
      <c r="BJ503" s="192"/>
      <c r="BK503" s="192"/>
      <c r="BL503" s="192"/>
      <c r="BM503" s="192"/>
      <c r="BN503" s="192"/>
      <c r="BO503" s="192"/>
      <c r="BP503" s="192"/>
      <c r="BQ503" s="192"/>
      <c r="BR503" s="192"/>
      <c r="BS503" s="192"/>
      <c r="BT503" s="192"/>
      <c r="BU503" s="192"/>
      <c r="BV503" s="192"/>
      <c r="BW503" s="192"/>
      <c r="BX503" s="192"/>
      <c r="BY503" s="192"/>
      <c r="BZ503" s="192"/>
      <c r="CA503" s="192"/>
      <c r="CB503" s="192"/>
      <c r="CC503" s="192"/>
      <c r="CD503" s="192"/>
      <c r="CE503" s="192"/>
      <c r="CF503" s="192"/>
      <c r="CG503" s="192"/>
      <c r="CH503" s="192"/>
      <c r="CI503" s="192"/>
      <c r="CJ503" s="192"/>
      <c r="CK503" s="192"/>
      <c r="CL503" s="192"/>
      <c r="CM503" s="192"/>
      <c r="CN503" s="192"/>
      <c r="CO503" s="192"/>
      <c r="CP503" s="192"/>
      <c r="CQ503" s="192"/>
    </row>
    <row r="504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92"/>
      <c r="AF504" s="192"/>
      <c r="AG504" s="192"/>
      <c r="AH504" s="192"/>
      <c r="AI504" s="192"/>
      <c r="AJ504" s="192"/>
      <c r="AK504" s="192"/>
      <c r="AL504" s="192"/>
      <c r="AM504" s="192"/>
      <c r="AN504" s="192"/>
      <c r="AO504" s="192"/>
      <c r="AP504" s="192"/>
      <c r="AQ504" s="192"/>
      <c r="AR504" s="192"/>
      <c r="AS504" s="192"/>
      <c r="AT504" s="192"/>
      <c r="AU504" s="192"/>
      <c r="AV504" s="192"/>
      <c r="AW504" s="192"/>
      <c r="AX504" s="192"/>
      <c r="AY504" s="192"/>
      <c r="AZ504" s="192"/>
      <c r="BA504" s="192"/>
      <c r="BB504" s="192"/>
      <c r="BC504" s="192"/>
      <c r="BD504" s="192"/>
      <c r="BE504" s="192"/>
      <c r="BF504" s="192"/>
      <c r="BG504" s="192"/>
      <c r="BH504" s="192"/>
      <c r="BI504" s="192"/>
      <c r="BJ504" s="192"/>
      <c r="BK504" s="192"/>
      <c r="BL504" s="192"/>
      <c r="BM504" s="192"/>
      <c r="BN504" s="192"/>
      <c r="BO504" s="192"/>
      <c r="BP504" s="192"/>
      <c r="BQ504" s="192"/>
      <c r="BR504" s="192"/>
      <c r="BS504" s="192"/>
      <c r="BT504" s="192"/>
      <c r="BU504" s="192"/>
      <c r="BV504" s="192"/>
      <c r="BW504" s="192"/>
      <c r="BX504" s="192"/>
      <c r="BY504" s="192"/>
      <c r="BZ504" s="192"/>
      <c r="CA504" s="192"/>
      <c r="CB504" s="192"/>
      <c r="CC504" s="192"/>
      <c r="CD504" s="192"/>
      <c r="CE504" s="192"/>
      <c r="CF504" s="192"/>
      <c r="CG504" s="192"/>
      <c r="CH504" s="192"/>
      <c r="CI504" s="192"/>
      <c r="CJ504" s="192"/>
      <c r="CK504" s="192"/>
      <c r="CL504" s="192"/>
      <c r="CM504" s="192"/>
      <c r="CN504" s="192"/>
      <c r="CO504" s="192"/>
      <c r="CP504" s="192"/>
      <c r="CQ504" s="192"/>
    </row>
    <row r="505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  <c r="AJ505" s="192"/>
      <c r="AK505" s="192"/>
      <c r="AL505" s="192"/>
      <c r="AM505" s="192"/>
      <c r="AN505" s="192"/>
      <c r="AO505" s="192"/>
      <c r="AP505" s="192"/>
      <c r="AQ505" s="192"/>
      <c r="AR505" s="192"/>
      <c r="AS505" s="192"/>
      <c r="AT505" s="192"/>
      <c r="AU505" s="192"/>
      <c r="AV505" s="192"/>
      <c r="AW505" s="192"/>
      <c r="AX505" s="192"/>
      <c r="AY505" s="192"/>
      <c r="AZ505" s="192"/>
      <c r="BA505" s="192"/>
      <c r="BB505" s="192"/>
      <c r="BC505" s="192"/>
      <c r="BD505" s="192"/>
      <c r="BE505" s="192"/>
      <c r="BF505" s="192"/>
      <c r="BG505" s="192"/>
      <c r="BH505" s="192"/>
      <c r="BI505" s="192"/>
      <c r="BJ505" s="192"/>
      <c r="BK505" s="192"/>
      <c r="BL505" s="192"/>
      <c r="BM505" s="192"/>
      <c r="BN505" s="192"/>
      <c r="BO505" s="192"/>
      <c r="BP505" s="192"/>
      <c r="BQ505" s="192"/>
      <c r="BR505" s="192"/>
      <c r="BS505" s="192"/>
      <c r="BT505" s="192"/>
      <c r="BU505" s="192"/>
      <c r="BV505" s="192"/>
      <c r="BW505" s="192"/>
      <c r="BX505" s="192"/>
      <c r="BY505" s="192"/>
      <c r="BZ505" s="192"/>
      <c r="CA505" s="192"/>
      <c r="CB505" s="192"/>
      <c r="CC505" s="192"/>
      <c r="CD505" s="192"/>
      <c r="CE505" s="192"/>
      <c r="CF505" s="192"/>
      <c r="CG505" s="192"/>
      <c r="CH505" s="192"/>
      <c r="CI505" s="192"/>
      <c r="CJ505" s="192"/>
      <c r="CK505" s="192"/>
      <c r="CL505" s="192"/>
      <c r="CM505" s="192"/>
      <c r="CN505" s="192"/>
      <c r="CO505" s="192"/>
      <c r="CP505" s="192"/>
      <c r="CQ505" s="192"/>
    </row>
    <row r="506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  <c r="AO506" s="192"/>
      <c r="AP506" s="192"/>
      <c r="AQ506" s="192"/>
      <c r="AR506" s="192"/>
      <c r="AS506" s="192"/>
      <c r="AT506" s="192"/>
      <c r="AU506" s="192"/>
      <c r="AV506" s="192"/>
      <c r="AW506" s="192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92"/>
      <c r="BI506" s="192"/>
      <c r="BJ506" s="192"/>
      <c r="BK506" s="192"/>
      <c r="BL506" s="192"/>
      <c r="BM506" s="192"/>
      <c r="BN506" s="192"/>
      <c r="BO506" s="192"/>
      <c r="BP506" s="192"/>
      <c r="BQ506" s="192"/>
      <c r="BR506" s="192"/>
      <c r="BS506" s="192"/>
      <c r="BT506" s="192"/>
      <c r="BU506" s="192"/>
      <c r="BV506" s="192"/>
      <c r="BW506" s="192"/>
      <c r="BX506" s="192"/>
      <c r="BY506" s="192"/>
      <c r="BZ506" s="192"/>
      <c r="CA506" s="192"/>
      <c r="CB506" s="192"/>
      <c r="CC506" s="192"/>
      <c r="CD506" s="192"/>
      <c r="CE506" s="192"/>
      <c r="CF506" s="192"/>
      <c r="CG506" s="192"/>
      <c r="CH506" s="192"/>
      <c r="CI506" s="192"/>
      <c r="CJ506" s="192"/>
      <c r="CK506" s="192"/>
      <c r="CL506" s="192"/>
      <c r="CM506" s="192"/>
      <c r="CN506" s="192"/>
      <c r="CO506" s="192"/>
      <c r="CP506" s="192"/>
      <c r="CQ506" s="192"/>
    </row>
    <row r="507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  <c r="AO507" s="192"/>
      <c r="AP507" s="192"/>
      <c r="AQ507" s="192"/>
      <c r="AR507" s="192"/>
      <c r="AS507" s="192"/>
      <c r="AT507" s="192"/>
      <c r="AU507" s="192"/>
      <c r="AV507" s="192"/>
      <c r="AW507" s="192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92"/>
      <c r="BI507" s="192"/>
      <c r="BJ507" s="192"/>
      <c r="BK507" s="192"/>
      <c r="BL507" s="192"/>
      <c r="BM507" s="192"/>
      <c r="BN507" s="192"/>
      <c r="BO507" s="192"/>
      <c r="BP507" s="192"/>
      <c r="BQ507" s="192"/>
      <c r="BR507" s="192"/>
      <c r="BS507" s="192"/>
      <c r="BT507" s="192"/>
      <c r="BU507" s="192"/>
      <c r="BV507" s="192"/>
      <c r="BW507" s="192"/>
      <c r="BX507" s="192"/>
      <c r="BY507" s="192"/>
      <c r="BZ507" s="192"/>
      <c r="CA507" s="192"/>
      <c r="CB507" s="192"/>
      <c r="CC507" s="192"/>
      <c r="CD507" s="192"/>
      <c r="CE507" s="192"/>
      <c r="CF507" s="192"/>
      <c r="CG507" s="192"/>
      <c r="CH507" s="192"/>
      <c r="CI507" s="192"/>
      <c r="CJ507" s="192"/>
      <c r="CK507" s="192"/>
      <c r="CL507" s="192"/>
      <c r="CM507" s="192"/>
      <c r="CN507" s="192"/>
      <c r="CO507" s="192"/>
      <c r="CP507" s="192"/>
      <c r="CQ507" s="192"/>
    </row>
    <row r="508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  <c r="AO508" s="192"/>
      <c r="AP508" s="192"/>
      <c r="AQ508" s="192"/>
      <c r="AR508" s="192"/>
      <c r="AS508" s="192"/>
      <c r="AT508" s="192"/>
      <c r="AU508" s="192"/>
      <c r="AV508" s="192"/>
      <c r="AW508" s="192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92"/>
      <c r="BI508" s="192"/>
      <c r="BJ508" s="192"/>
      <c r="BK508" s="192"/>
      <c r="BL508" s="192"/>
      <c r="BM508" s="192"/>
      <c r="BN508" s="192"/>
      <c r="BO508" s="192"/>
      <c r="BP508" s="192"/>
      <c r="BQ508" s="192"/>
      <c r="BR508" s="192"/>
      <c r="BS508" s="192"/>
      <c r="BT508" s="192"/>
      <c r="BU508" s="192"/>
      <c r="BV508" s="192"/>
      <c r="BW508" s="192"/>
      <c r="BX508" s="192"/>
      <c r="BY508" s="192"/>
      <c r="BZ508" s="192"/>
      <c r="CA508" s="192"/>
      <c r="CB508" s="192"/>
      <c r="CC508" s="192"/>
      <c r="CD508" s="192"/>
      <c r="CE508" s="192"/>
      <c r="CF508" s="192"/>
      <c r="CG508" s="192"/>
      <c r="CH508" s="192"/>
      <c r="CI508" s="192"/>
      <c r="CJ508" s="192"/>
      <c r="CK508" s="192"/>
      <c r="CL508" s="192"/>
      <c r="CM508" s="192"/>
      <c r="CN508" s="192"/>
      <c r="CO508" s="192"/>
      <c r="CP508" s="192"/>
      <c r="CQ508" s="192"/>
    </row>
    <row r="509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  <c r="AO509" s="192"/>
      <c r="AP509" s="192"/>
      <c r="AQ509" s="192"/>
      <c r="AR509" s="192"/>
      <c r="AS509" s="192"/>
      <c r="AT509" s="192"/>
      <c r="AU509" s="192"/>
      <c r="AV509" s="192"/>
      <c r="AW509" s="192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92"/>
      <c r="BI509" s="192"/>
      <c r="BJ509" s="192"/>
      <c r="BK509" s="192"/>
      <c r="BL509" s="192"/>
      <c r="BM509" s="192"/>
      <c r="BN509" s="192"/>
      <c r="BO509" s="192"/>
      <c r="BP509" s="192"/>
      <c r="BQ509" s="192"/>
      <c r="BR509" s="192"/>
      <c r="BS509" s="192"/>
      <c r="BT509" s="192"/>
      <c r="BU509" s="192"/>
      <c r="BV509" s="192"/>
      <c r="BW509" s="192"/>
      <c r="BX509" s="192"/>
      <c r="BY509" s="192"/>
      <c r="BZ509" s="192"/>
      <c r="CA509" s="192"/>
      <c r="CB509" s="192"/>
      <c r="CC509" s="192"/>
      <c r="CD509" s="192"/>
      <c r="CE509" s="192"/>
      <c r="CF509" s="192"/>
      <c r="CG509" s="192"/>
      <c r="CH509" s="192"/>
      <c r="CI509" s="192"/>
      <c r="CJ509" s="192"/>
      <c r="CK509" s="192"/>
      <c r="CL509" s="192"/>
      <c r="CM509" s="192"/>
      <c r="CN509" s="192"/>
      <c r="CO509" s="192"/>
      <c r="CP509" s="192"/>
      <c r="CQ509" s="192"/>
    </row>
    <row r="510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  <c r="AO510" s="192"/>
      <c r="AP510" s="192"/>
      <c r="AQ510" s="192"/>
      <c r="AR510" s="192"/>
      <c r="AS510" s="192"/>
      <c r="AT510" s="192"/>
      <c r="AU510" s="192"/>
      <c r="AV510" s="192"/>
      <c r="AW510" s="192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92"/>
      <c r="BI510" s="192"/>
      <c r="BJ510" s="192"/>
      <c r="BK510" s="192"/>
      <c r="BL510" s="192"/>
      <c r="BM510" s="192"/>
      <c r="BN510" s="192"/>
      <c r="BO510" s="192"/>
      <c r="BP510" s="192"/>
      <c r="BQ510" s="192"/>
      <c r="BR510" s="192"/>
      <c r="BS510" s="192"/>
      <c r="BT510" s="192"/>
      <c r="BU510" s="192"/>
      <c r="BV510" s="192"/>
      <c r="BW510" s="192"/>
      <c r="BX510" s="192"/>
      <c r="BY510" s="192"/>
      <c r="BZ510" s="192"/>
      <c r="CA510" s="192"/>
      <c r="CB510" s="192"/>
      <c r="CC510" s="192"/>
      <c r="CD510" s="192"/>
      <c r="CE510" s="192"/>
      <c r="CF510" s="192"/>
      <c r="CG510" s="192"/>
      <c r="CH510" s="192"/>
      <c r="CI510" s="192"/>
      <c r="CJ510" s="192"/>
      <c r="CK510" s="192"/>
      <c r="CL510" s="192"/>
      <c r="CM510" s="192"/>
      <c r="CN510" s="192"/>
      <c r="CO510" s="192"/>
      <c r="CP510" s="192"/>
      <c r="CQ510" s="192"/>
    </row>
    <row r="51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92"/>
      <c r="BI511" s="192"/>
      <c r="BJ511" s="192"/>
      <c r="BK511" s="192"/>
      <c r="BL511" s="192"/>
      <c r="BM511" s="192"/>
      <c r="BN511" s="192"/>
      <c r="BO511" s="192"/>
      <c r="BP511" s="192"/>
      <c r="BQ511" s="192"/>
      <c r="BR511" s="192"/>
      <c r="BS511" s="192"/>
      <c r="BT511" s="192"/>
      <c r="BU511" s="192"/>
      <c r="BV511" s="192"/>
      <c r="BW511" s="192"/>
      <c r="BX511" s="192"/>
      <c r="BY511" s="192"/>
      <c r="BZ511" s="192"/>
      <c r="CA511" s="192"/>
      <c r="CB511" s="192"/>
      <c r="CC511" s="192"/>
      <c r="CD511" s="192"/>
      <c r="CE511" s="192"/>
      <c r="CF511" s="192"/>
      <c r="CG511" s="192"/>
      <c r="CH511" s="192"/>
      <c r="CI511" s="192"/>
      <c r="CJ511" s="192"/>
      <c r="CK511" s="192"/>
      <c r="CL511" s="192"/>
      <c r="CM511" s="192"/>
      <c r="CN511" s="192"/>
      <c r="CO511" s="192"/>
      <c r="CP511" s="192"/>
      <c r="CQ511" s="192"/>
    </row>
    <row r="512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  <c r="AJ512" s="192"/>
      <c r="AK512" s="192"/>
      <c r="AL512" s="192"/>
      <c r="AM512" s="192"/>
      <c r="AN512" s="192"/>
      <c r="AO512" s="192"/>
      <c r="AP512" s="192"/>
      <c r="AQ512" s="192"/>
      <c r="AR512" s="192"/>
      <c r="AS512" s="192"/>
      <c r="AT512" s="192"/>
      <c r="AU512" s="192"/>
      <c r="AV512" s="192"/>
      <c r="AW512" s="192"/>
      <c r="AX512" s="192"/>
      <c r="AY512" s="192"/>
      <c r="AZ512" s="192"/>
      <c r="BA512" s="192"/>
      <c r="BB512" s="192"/>
      <c r="BC512" s="192"/>
      <c r="BD512" s="192"/>
      <c r="BE512" s="192"/>
      <c r="BF512" s="192"/>
      <c r="BG512" s="192"/>
      <c r="BH512" s="192"/>
      <c r="BI512" s="192"/>
      <c r="BJ512" s="192"/>
      <c r="BK512" s="192"/>
      <c r="BL512" s="192"/>
      <c r="BM512" s="192"/>
      <c r="BN512" s="192"/>
      <c r="BO512" s="192"/>
      <c r="BP512" s="192"/>
      <c r="BQ512" s="192"/>
      <c r="BR512" s="192"/>
      <c r="BS512" s="192"/>
      <c r="BT512" s="192"/>
      <c r="BU512" s="192"/>
      <c r="BV512" s="192"/>
      <c r="BW512" s="192"/>
      <c r="BX512" s="192"/>
      <c r="BY512" s="192"/>
      <c r="BZ512" s="192"/>
      <c r="CA512" s="192"/>
      <c r="CB512" s="192"/>
      <c r="CC512" s="192"/>
      <c r="CD512" s="192"/>
      <c r="CE512" s="192"/>
      <c r="CF512" s="192"/>
      <c r="CG512" s="192"/>
      <c r="CH512" s="192"/>
      <c r="CI512" s="192"/>
      <c r="CJ512" s="192"/>
      <c r="CK512" s="192"/>
      <c r="CL512" s="192"/>
      <c r="CM512" s="192"/>
      <c r="CN512" s="192"/>
      <c r="CO512" s="192"/>
      <c r="CP512" s="192"/>
      <c r="CQ512" s="192"/>
    </row>
    <row r="513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  <c r="AJ513" s="192"/>
      <c r="AK513" s="192"/>
      <c r="AL513" s="192"/>
      <c r="AM513" s="192"/>
      <c r="AN513" s="192"/>
      <c r="AO513" s="192"/>
      <c r="AP513" s="192"/>
      <c r="AQ513" s="192"/>
      <c r="AR513" s="192"/>
      <c r="AS513" s="192"/>
      <c r="AT513" s="192"/>
      <c r="AU513" s="192"/>
      <c r="AV513" s="192"/>
      <c r="AW513" s="192"/>
      <c r="AX513" s="192"/>
      <c r="AY513" s="192"/>
      <c r="AZ513" s="192"/>
      <c r="BA513" s="192"/>
      <c r="BB513" s="192"/>
      <c r="BC513" s="192"/>
      <c r="BD513" s="192"/>
      <c r="BE513" s="192"/>
      <c r="BF513" s="192"/>
      <c r="BG513" s="192"/>
      <c r="BH513" s="192"/>
      <c r="BI513" s="192"/>
      <c r="BJ513" s="192"/>
      <c r="BK513" s="192"/>
      <c r="BL513" s="192"/>
      <c r="BM513" s="192"/>
      <c r="BN513" s="192"/>
      <c r="BO513" s="192"/>
      <c r="BP513" s="192"/>
      <c r="BQ513" s="192"/>
      <c r="BR513" s="192"/>
      <c r="BS513" s="192"/>
      <c r="BT513" s="192"/>
      <c r="BU513" s="192"/>
      <c r="BV513" s="192"/>
      <c r="BW513" s="192"/>
      <c r="BX513" s="192"/>
      <c r="BY513" s="192"/>
      <c r="BZ513" s="192"/>
      <c r="CA513" s="192"/>
      <c r="CB513" s="192"/>
      <c r="CC513" s="192"/>
      <c r="CD513" s="192"/>
      <c r="CE513" s="192"/>
      <c r="CF513" s="192"/>
      <c r="CG513" s="192"/>
      <c r="CH513" s="192"/>
      <c r="CI513" s="192"/>
      <c r="CJ513" s="192"/>
      <c r="CK513" s="192"/>
      <c r="CL513" s="192"/>
      <c r="CM513" s="192"/>
      <c r="CN513" s="192"/>
      <c r="CO513" s="192"/>
      <c r="CP513" s="192"/>
      <c r="CQ513" s="192"/>
    </row>
    <row r="514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92"/>
      <c r="AF514" s="192"/>
      <c r="AG514" s="192"/>
      <c r="AH514" s="192"/>
      <c r="AI514" s="192"/>
      <c r="AJ514" s="192"/>
      <c r="AK514" s="192"/>
      <c r="AL514" s="192"/>
      <c r="AM514" s="192"/>
      <c r="AN514" s="192"/>
      <c r="AO514" s="192"/>
      <c r="AP514" s="192"/>
      <c r="AQ514" s="192"/>
      <c r="AR514" s="192"/>
      <c r="AS514" s="192"/>
      <c r="AT514" s="192"/>
      <c r="AU514" s="192"/>
      <c r="AV514" s="192"/>
      <c r="AW514" s="192"/>
      <c r="AX514" s="192"/>
      <c r="AY514" s="192"/>
      <c r="AZ514" s="192"/>
      <c r="BA514" s="192"/>
      <c r="BB514" s="192"/>
      <c r="BC514" s="192"/>
      <c r="BD514" s="192"/>
      <c r="BE514" s="192"/>
      <c r="BF514" s="192"/>
      <c r="BG514" s="192"/>
      <c r="BH514" s="192"/>
      <c r="BI514" s="192"/>
      <c r="BJ514" s="192"/>
      <c r="BK514" s="192"/>
      <c r="BL514" s="192"/>
      <c r="BM514" s="192"/>
      <c r="BN514" s="192"/>
      <c r="BO514" s="192"/>
      <c r="BP514" s="192"/>
      <c r="BQ514" s="192"/>
      <c r="BR514" s="192"/>
      <c r="BS514" s="192"/>
      <c r="BT514" s="192"/>
      <c r="BU514" s="192"/>
      <c r="BV514" s="192"/>
      <c r="BW514" s="192"/>
      <c r="BX514" s="192"/>
      <c r="BY514" s="192"/>
      <c r="BZ514" s="192"/>
      <c r="CA514" s="192"/>
      <c r="CB514" s="192"/>
      <c r="CC514" s="192"/>
      <c r="CD514" s="192"/>
      <c r="CE514" s="192"/>
      <c r="CF514" s="192"/>
      <c r="CG514" s="192"/>
      <c r="CH514" s="192"/>
      <c r="CI514" s="192"/>
      <c r="CJ514" s="192"/>
      <c r="CK514" s="192"/>
      <c r="CL514" s="192"/>
      <c r="CM514" s="192"/>
      <c r="CN514" s="192"/>
      <c r="CO514" s="192"/>
      <c r="CP514" s="192"/>
      <c r="CQ514" s="192"/>
    </row>
    <row r="515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92"/>
      <c r="AF515" s="192"/>
      <c r="AG515" s="192"/>
      <c r="AH515" s="192"/>
      <c r="AI515" s="192"/>
      <c r="AJ515" s="192"/>
      <c r="AK515" s="192"/>
      <c r="AL515" s="192"/>
      <c r="AM515" s="192"/>
      <c r="AN515" s="192"/>
      <c r="AO515" s="192"/>
      <c r="AP515" s="192"/>
      <c r="AQ515" s="192"/>
      <c r="AR515" s="192"/>
      <c r="AS515" s="192"/>
      <c r="AT515" s="192"/>
      <c r="AU515" s="192"/>
      <c r="AV515" s="192"/>
      <c r="AW515" s="192"/>
      <c r="AX515" s="192"/>
      <c r="AY515" s="192"/>
      <c r="AZ515" s="192"/>
      <c r="BA515" s="192"/>
      <c r="BB515" s="192"/>
      <c r="BC515" s="192"/>
      <c r="BD515" s="192"/>
      <c r="BE515" s="192"/>
      <c r="BF515" s="192"/>
      <c r="BG515" s="192"/>
      <c r="BH515" s="192"/>
      <c r="BI515" s="192"/>
      <c r="BJ515" s="192"/>
      <c r="BK515" s="192"/>
      <c r="BL515" s="192"/>
      <c r="BM515" s="192"/>
      <c r="BN515" s="192"/>
      <c r="BO515" s="192"/>
      <c r="BP515" s="192"/>
      <c r="BQ515" s="192"/>
      <c r="BR515" s="192"/>
      <c r="BS515" s="192"/>
      <c r="BT515" s="192"/>
      <c r="BU515" s="192"/>
      <c r="BV515" s="192"/>
      <c r="BW515" s="192"/>
      <c r="BX515" s="192"/>
      <c r="BY515" s="192"/>
      <c r="BZ515" s="192"/>
      <c r="CA515" s="192"/>
      <c r="CB515" s="192"/>
      <c r="CC515" s="192"/>
      <c r="CD515" s="192"/>
      <c r="CE515" s="192"/>
      <c r="CF515" s="192"/>
      <c r="CG515" s="192"/>
      <c r="CH515" s="192"/>
      <c r="CI515" s="192"/>
      <c r="CJ515" s="192"/>
      <c r="CK515" s="192"/>
      <c r="CL515" s="192"/>
      <c r="CM515" s="192"/>
      <c r="CN515" s="192"/>
      <c r="CO515" s="192"/>
      <c r="CP515" s="192"/>
      <c r="CQ515" s="192"/>
    </row>
    <row r="516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92"/>
      <c r="AF516" s="192"/>
      <c r="AG516" s="192"/>
      <c r="AH516" s="192"/>
      <c r="AI516" s="192"/>
      <c r="AJ516" s="192"/>
      <c r="AK516" s="192"/>
      <c r="AL516" s="192"/>
      <c r="AM516" s="192"/>
      <c r="AN516" s="192"/>
      <c r="AO516" s="192"/>
      <c r="AP516" s="192"/>
      <c r="AQ516" s="192"/>
      <c r="AR516" s="192"/>
      <c r="AS516" s="192"/>
      <c r="AT516" s="192"/>
      <c r="AU516" s="192"/>
      <c r="AV516" s="192"/>
      <c r="AW516" s="192"/>
      <c r="AX516" s="192"/>
      <c r="AY516" s="192"/>
      <c r="AZ516" s="192"/>
      <c r="BA516" s="192"/>
      <c r="BB516" s="192"/>
      <c r="BC516" s="192"/>
      <c r="BD516" s="192"/>
      <c r="BE516" s="192"/>
      <c r="BF516" s="192"/>
      <c r="BG516" s="192"/>
      <c r="BH516" s="192"/>
      <c r="BI516" s="192"/>
      <c r="BJ516" s="192"/>
      <c r="BK516" s="192"/>
      <c r="BL516" s="192"/>
      <c r="BM516" s="192"/>
      <c r="BN516" s="192"/>
      <c r="BO516" s="192"/>
      <c r="BP516" s="192"/>
      <c r="BQ516" s="192"/>
      <c r="BR516" s="192"/>
      <c r="BS516" s="192"/>
      <c r="BT516" s="192"/>
      <c r="BU516" s="192"/>
      <c r="BV516" s="192"/>
      <c r="BW516" s="192"/>
      <c r="BX516" s="192"/>
      <c r="BY516" s="192"/>
      <c r="BZ516" s="192"/>
      <c r="CA516" s="192"/>
      <c r="CB516" s="192"/>
      <c r="CC516" s="192"/>
      <c r="CD516" s="192"/>
      <c r="CE516" s="192"/>
      <c r="CF516" s="192"/>
      <c r="CG516" s="192"/>
      <c r="CH516" s="192"/>
      <c r="CI516" s="192"/>
      <c r="CJ516" s="192"/>
      <c r="CK516" s="192"/>
      <c r="CL516" s="192"/>
      <c r="CM516" s="192"/>
      <c r="CN516" s="192"/>
      <c r="CO516" s="192"/>
      <c r="CP516" s="192"/>
      <c r="CQ516" s="192"/>
    </row>
    <row r="517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92"/>
      <c r="AF517" s="192"/>
      <c r="AG517" s="192"/>
      <c r="AH517" s="192"/>
      <c r="AI517" s="192"/>
      <c r="AJ517" s="192"/>
      <c r="AK517" s="192"/>
      <c r="AL517" s="192"/>
      <c r="AM517" s="192"/>
      <c r="AN517" s="192"/>
      <c r="AO517" s="192"/>
      <c r="AP517" s="192"/>
      <c r="AQ517" s="192"/>
      <c r="AR517" s="192"/>
      <c r="AS517" s="192"/>
      <c r="AT517" s="192"/>
      <c r="AU517" s="192"/>
      <c r="AV517" s="192"/>
      <c r="AW517" s="192"/>
      <c r="AX517" s="192"/>
      <c r="AY517" s="192"/>
      <c r="AZ517" s="192"/>
      <c r="BA517" s="192"/>
      <c r="BB517" s="192"/>
      <c r="BC517" s="192"/>
      <c r="BD517" s="192"/>
      <c r="BE517" s="192"/>
      <c r="BF517" s="192"/>
      <c r="BG517" s="192"/>
      <c r="BH517" s="192"/>
      <c r="BI517" s="192"/>
      <c r="BJ517" s="192"/>
      <c r="BK517" s="192"/>
      <c r="BL517" s="192"/>
      <c r="BM517" s="192"/>
      <c r="BN517" s="192"/>
      <c r="BO517" s="192"/>
      <c r="BP517" s="192"/>
      <c r="BQ517" s="192"/>
      <c r="BR517" s="192"/>
      <c r="BS517" s="192"/>
      <c r="BT517" s="192"/>
      <c r="BU517" s="192"/>
      <c r="BV517" s="192"/>
      <c r="BW517" s="192"/>
      <c r="BX517" s="192"/>
      <c r="BY517" s="192"/>
      <c r="BZ517" s="192"/>
      <c r="CA517" s="192"/>
      <c r="CB517" s="192"/>
      <c r="CC517" s="192"/>
      <c r="CD517" s="192"/>
      <c r="CE517" s="192"/>
      <c r="CF517" s="192"/>
      <c r="CG517" s="192"/>
      <c r="CH517" s="192"/>
      <c r="CI517" s="192"/>
      <c r="CJ517" s="192"/>
      <c r="CK517" s="192"/>
      <c r="CL517" s="192"/>
      <c r="CM517" s="192"/>
      <c r="CN517" s="192"/>
      <c r="CO517" s="192"/>
      <c r="CP517" s="192"/>
      <c r="CQ517" s="192"/>
    </row>
    <row r="518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92"/>
      <c r="AF518" s="192"/>
      <c r="AG518" s="192"/>
      <c r="AH518" s="192"/>
      <c r="AI518" s="192"/>
      <c r="AJ518" s="192"/>
      <c r="AK518" s="192"/>
      <c r="AL518" s="192"/>
      <c r="AM518" s="192"/>
      <c r="AN518" s="192"/>
      <c r="AO518" s="192"/>
      <c r="AP518" s="192"/>
      <c r="AQ518" s="192"/>
      <c r="AR518" s="192"/>
      <c r="AS518" s="192"/>
      <c r="AT518" s="192"/>
      <c r="AU518" s="192"/>
      <c r="AV518" s="192"/>
      <c r="AW518" s="192"/>
      <c r="AX518" s="192"/>
      <c r="AY518" s="192"/>
      <c r="AZ518" s="192"/>
      <c r="BA518" s="192"/>
      <c r="BB518" s="192"/>
      <c r="BC518" s="192"/>
      <c r="BD518" s="192"/>
      <c r="BE518" s="192"/>
      <c r="BF518" s="192"/>
      <c r="BG518" s="192"/>
      <c r="BH518" s="192"/>
      <c r="BI518" s="192"/>
      <c r="BJ518" s="192"/>
      <c r="BK518" s="192"/>
      <c r="BL518" s="192"/>
      <c r="BM518" s="192"/>
      <c r="BN518" s="192"/>
      <c r="BO518" s="192"/>
      <c r="BP518" s="192"/>
      <c r="BQ518" s="192"/>
      <c r="BR518" s="192"/>
      <c r="BS518" s="192"/>
      <c r="BT518" s="192"/>
      <c r="BU518" s="192"/>
      <c r="BV518" s="192"/>
      <c r="BW518" s="192"/>
      <c r="BX518" s="192"/>
      <c r="BY518" s="192"/>
      <c r="BZ518" s="192"/>
      <c r="CA518" s="192"/>
      <c r="CB518" s="192"/>
      <c r="CC518" s="192"/>
      <c r="CD518" s="192"/>
      <c r="CE518" s="192"/>
      <c r="CF518" s="192"/>
      <c r="CG518" s="192"/>
      <c r="CH518" s="192"/>
      <c r="CI518" s="192"/>
      <c r="CJ518" s="192"/>
      <c r="CK518" s="192"/>
      <c r="CL518" s="192"/>
      <c r="CM518" s="192"/>
      <c r="CN518" s="192"/>
      <c r="CO518" s="192"/>
      <c r="CP518" s="192"/>
      <c r="CQ518" s="192"/>
    </row>
    <row r="519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92"/>
      <c r="AF519" s="192"/>
      <c r="AG519" s="192"/>
      <c r="AH519" s="192"/>
      <c r="AI519" s="192"/>
      <c r="AJ519" s="192"/>
      <c r="AK519" s="192"/>
      <c r="AL519" s="192"/>
      <c r="AM519" s="192"/>
      <c r="AN519" s="192"/>
      <c r="AO519" s="192"/>
      <c r="AP519" s="192"/>
      <c r="AQ519" s="192"/>
      <c r="AR519" s="192"/>
      <c r="AS519" s="192"/>
      <c r="AT519" s="192"/>
      <c r="AU519" s="192"/>
      <c r="AV519" s="192"/>
      <c r="AW519" s="192"/>
      <c r="AX519" s="192"/>
      <c r="AY519" s="192"/>
      <c r="AZ519" s="192"/>
      <c r="BA519" s="192"/>
      <c r="BB519" s="192"/>
      <c r="BC519" s="192"/>
      <c r="BD519" s="192"/>
      <c r="BE519" s="192"/>
      <c r="BF519" s="192"/>
      <c r="BG519" s="192"/>
      <c r="BH519" s="192"/>
      <c r="BI519" s="192"/>
      <c r="BJ519" s="192"/>
      <c r="BK519" s="192"/>
      <c r="BL519" s="192"/>
      <c r="BM519" s="192"/>
      <c r="BN519" s="192"/>
      <c r="BO519" s="192"/>
      <c r="BP519" s="192"/>
      <c r="BQ519" s="192"/>
      <c r="BR519" s="192"/>
      <c r="BS519" s="192"/>
      <c r="BT519" s="192"/>
      <c r="BU519" s="192"/>
      <c r="BV519" s="192"/>
      <c r="BW519" s="192"/>
      <c r="BX519" s="192"/>
      <c r="BY519" s="192"/>
      <c r="BZ519" s="192"/>
      <c r="CA519" s="192"/>
      <c r="CB519" s="192"/>
      <c r="CC519" s="192"/>
      <c r="CD519" s="192"/>
      <c r="CE519" s="192"/>
      <c r="CF519" s="192"/>
      <c r="CG519" s="192"/>
      <c r="CH519" s="192"/>
      <c r="CI519" s="192"/>
      <c r="CJ519" s="192"/>
      <c r="CK519" s="192"/>
      <c r="CL519" s="192"/>
      <c r="CM519" s="192"/>
      <c r="CN519" s="192"/>
      <c r="CO519" s="192"/>
      <c r="CP519" s="192"/>
      <c r="CQ519" s="192"/>
    </row>
    <row r="520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92"/>
      <c r="AF520" s="192"/>
      <c r="AG520" s="192"/>
      <c r="AH520" s="192"/>
      <c r="AI520" s="192"/>
      <c r="AJ520" s="192"/>
      <c r="AK520" s="192"/>
      <c r="AL520" s="192"/>
      <c r="AM520" s="192"/>
      <c r="AN520" s="192"/>
      <c r="AO520" s="192"/>
      <c r="AP520" s="192"/>
      <c r="AQ520" s="192"/>
      <c r="AR520" s="192"/>
      <c r="AS520" s="192"/>
      <c r="AT520" s="192"/>
      <c r="AU520" s="192"/>
      <c r="AV520" s="192"/>
      <c r="AW520" s="192"/>
      <c r="AX520" s="192"/>
      <c r="AY520" s="192"/>
      <c r="AZ520" s="192"/>
      <c r="BA520" s="192"/>
      <c r="BB520" s="192"/>
      <c r="BC520" s="192"/>
      <c r="BD520" s="192"/>
      <c r="BE520" s="192"/>
      <c r="BF520" s="192"/>
      <c r="BG520" s="192"/>
      <c r="BH520" s="192"/>
      <c r="BI520" s="192"/>
      <c r="BJ520" s="192"/>
      <c r="BK520" s="192"/>
      <c r="BL520" s="192"/>
      <c r="BM520" s="192"/>
      <c r="BN520" s="192"/>
      <c r="BO520" s="192"/>
      <c r="BP520" s="192"/>
      <c r="BQ520" s="192"/>
      <c r="BR520" s="192"/>
      <c r="BS520" s="192"/>
      <c r="BT520" s="192"/>
      <c r="BU520" s="192"/>
      <c r="BV520" s="192"/>
      <c r="BW520" s="192"/>
      <c r="BX520" s="192"/>
      <c r="BY520" s="192"/>
      <c r="BZ520" s="192"/>
      <c r="CA520" s="192"/>
      <c r="CB520" s="192"/>
      <c r="CC520" s="192"/>
      <c r="CD520" s="192"/>
      <c r="CE520" s="192"/>
      <c r="CF520" s="192"/>
      <c r="CG520" s="192"/>
      <c r="CH520" s="192"/>
      <c r="CI520" s="192"/>
      <c r="CJ520" s="192"/>
      <c r="CK520" s="192"/>
      <c r="CL520" s="192"/>
      <c r="CM520" s="192"/>
      <c r="CN520" s="192"/>
      <c r="CO520" s="192"/>
      <c r="CP520" s="192"/>
      <c r="CQ520" s="192"/>
    </row>
    <row r="521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  <c r="AJ521" s="192"/>
      <c r="AK521" s="192"/>
      <c r="AL521" s="192"/>
      <c r="AM521" s="192"/>
      <c r="AN521" s="192"/>
      <c r="AO521" s="192"/>
      <c r="AP521" s="192"/>
      <c r="AQ521" s="192"/>
      <c r="AR521" s="192"/>
      <c r="AS521" s="192"/>
      <c r="AT521" s="192"/>
      <c r="AU521" s="192"/>
      <c r="AV521" s="192"/>
      <c r="AW521" s="192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192"/>
      <c r="BN521" s="192"/>
      <c r="BO521" s="192"/>
      <c r="BP521" s="192"/>
      <c r="BQ521" s="192"/>
      <c r="BR521" s="192"/>
      <c r="BS521" s="192"/>
      <c r="BT521" s="192"/>
      <c r="BU521" s="192"/>
      <c r="BV521" s="192"/>
      <c r="BW521" s="192"/>
      <c r="BX521" s="192"/>
      <c r="BY521" s="192"/>
      <c r="BZ521" s="192"/>
      <c r="CA521" s="192"/>
      <c r="CB521" s="192"/>
      <c r="CC521" s="192"/>
      <c r="CD521" s="192"/>
      <c r="CE521" s="192"/>
      <c r="CF521" s="192"/>
      <c r="CG521" s="192"/>
      <c r="CH521" s="192"/>
      <c r="CI521" s="192"/>
      <c r="CJ521" s="192"/>
      <c r="CK521" s="192"/>
      <c r="CL521" s="192"/>
      <c r="CM521" s="192"/>
      <c r="CN521" s="192"/>
      <c r="CO521" s="192"/>
      <c r="CP521" s="192"/>
      <c r="CQ521" s="192"/>
    </row>
    <row r="522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92"/>
      <c r="AF522" s="192"/>
      <c r="AG522" s="192"/>
      <c r="AH522" s="192"/>
      <c r="AI522" s="192"/>
      <c r="AJ522" s="192"/>
      <c r="AK522" s="192"/>
      <c r="AL522" s="192"/>
      <c r="AM522" s="192"/>
      <c r="AN522" s="192"/>
      <c r="AO522" s="192"/>
      <c r="AP522" s="192"/>
      <c r="AQ522" s="192"/>
      <c r="AR522" s="192"/>
      <c r="AS522" s="192"/>
      <c r="AT522" s="192"/>
      <c r="AU522" s="192"/>
      <c r="AV522" s="192"/>
      <c r="AW522" s="192"/>
      <c r="AX522" s="192"/>
      <c r="AY522" s="192"/>
      <c r="AZ522" s="192"/>
      <c r="BA522" s="192"/>
      <c r="BB522" s="192"/>
      <c r="BC522" s="192"/>
      <c r="BD522" s="192"/>
      <c r="BE522" s="192"/>
      <c r="BF522" s="192"/>
      <c r="BG522" s="192"/>
      <c r="BH522" s="192"/>
      <c r="BI522" s="192"/>
      <c r="BJ522" s="192"/>
      <c r="BK522" s="192"/>
      <c r="BL522" s="192"/>
      <c r="BM522" s="192"/>
      <c r="BN522" s="192"/>
      <c r="BO522" s="192"/>
      <c r="BP522" s="192"/>
      <c r="BQ522" s="192"/>
      <c r="BR522" s="192"/>
      <c r="BS522" s="192"/>
      <c r="BT522" s="192"/>
      <c r="BU522" s="192"/>
      <c r="BV522" s="192"/>
      <c r="BW522" s="192"/>
      <c r="BX522" s="192"/>
      <c r="BY522" s="192"/>
      <c r="BZ522" s="192"/>
      <c r="CA522" s="192"/>
      <c r="CB522" s="192"/>
      <c r="CC522" s="192"/>
      <c r="CD522" s="192"/>
      <c r="CE522" s="192"/>
      <c r="CF522" s="192"/>
      <c r="CG522" s="192"/>
      <c r="CH522" s="192"/>
      <c r="CI522" s="192"/>
      <c r="CJ522" s="192"/>
      <c r="CK522" s="192"/>
      <c r="CL522" s="192"/>
      <c r="CM522" s="192"/>
      <c r="CN522" s="192"/>
      <c r="CO522" s="192"/>
      <c r="CP522" s="192"/>
      <c r="CQ522" s="192"/>
    </row>
    <row r="523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92"/>
      <c r="AF523" s="192"/>
      <c r="AG523" s="192"/>
      <c r="AH523" s="192"/>
      <c r="AI523" s="192"/>
      <c r="AJ523" s="192"/>
      <c r="AK523" s="192"/>
      <c r="AL523" s="192"/>
      <c r="AM523" s="192"/>
      <c r="AN523" s="192"/>
      <c r="AO523" s="192"/>
      <c r="AP523" s="192"/>
      <c r="AQ523" s="192"/>
      <c r="AR523" s="192"/>
      <c r="AS523" s="192"/>
      <c r="AT523" s="192"/>
      <c r="AU523" s="192"/>
      <c r="AV523" s="192"/>
      <c r="AW523" s="192"/>
      <c r="AX523" s="192"/>
      <c r="AY523" s="192"/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2"/>
      <c r="BK523" s="192"/>
      <c r="BL523" s="192"/>
      <c r="BM523" s="192"/>
      <c r="BN523" s="192"/>
      <c r="BO523" s="192"/>
      <c r="BP523" s="192"/>
      <c r="BQ523" s="192"/>
      <c r="BR523" s="192"/>
      <c r="BS523" s="192"/>
      <c r="BT523" s="192"/>
      <c r="BU523" s="192"/>
      <c r="BV523" s="192"/>
      <c r="BW523" s="192"/>
      <c r="BX523" s="192"/>
      <c r="BY523" s="192"/>
      <c r="BZ523" s="192"/>
      <c r="CA523" s="192"/>
      <c r="CB523" s="192"/>
      <c r="CC523" s="192"/>
      <c r="CD523" s="192"/>
      <c r="CE523" s="192"/>
      <c r="CF523" s="192"/>
      <c r="CG523" s="192"/>
      <c r="CH523" s="192"/>
      <c r="CI523" s="192"/>
      <c r="CJ523" s="192"/>
      <c r="CK523" s="192"/>
      <c r="CL523" s="192"/>
      <c r="CM523" s="192"/>
      <c r="CN523" s="192"/>
      <c r="CO523" s="192"/>
      <c r="CP523" s="192"/>
      <c r="CQ523" s="192"/>
    </row>
    <row r="524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  <c r="AJ524" s="192"/>
      <c r="AK524" s="192"/>
      <c r="AL524" s="192"/>
      <c r="AM524" s="192"/>
      <c r="AN524" s="192"/>
      <c r="AO524" s="192"/>
      <c r="AP524" s="192"/>
      <c r="AQ524" s="192"/>
      <c r="AR524" s="192"/>
      <c r="AS524" s="192"/>
      <c r="AT524" s="192"/>
      <c r="AU524" s="192"/>
      <c r="AV524" s="192"/>
      <c r="AW524" s="192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192"/>
      <c r="BJ524" s="192"/>
      <c r="BK524" s="192"/>
      <c r="BL524" s="192"/>
      <c r="BM524" s="192"/>
      <c r="BN524" s="192"/>
      <c r="BO524" s="192"/>
      <c r="BP524" s="192"/>
      <c r="BQ524" s="192"/>
      <c r="BR524" s="192"/>
      <c r="BS524" s="192"/>
      <c r="BT524" s="192"/>
      <c r="BU524" s="192"/>
      <c r="BV524" s="192"/>
      <c r="BW524" s="192"/>
      <c r="BX524" s="192"/>
      <c r="BY524" s="192"/>
      <c r="BZ524" s="192"/>
      <c r="CA524" s="192"/>
      <c r="CB524" s="192"/>
      <c r="CC524" s="192"/>
      <c r="CD524" s="192"/>
      <c r="CE524" s="192"/>
      <c r="CF524" s="192"/>
      <c r="CG524" s="192"/>
      <c r="CH524" s="192"/>
      <c r="CI524" s="192"/>
      <c r="CJ524" s="192"/>
      <c r="CK524" s="192"/>
      <c r="CL524" s="192"/>
      <c r="CM524" s="192"/>
      <c r="CN524" s="192"/>
      <c r="CO524" s="192"/>
      <c r="CP524" s="192"/>
      <c r="CQ524" s="192"/>
    </row>
    <row r="525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  <c r="AJ525" s="192"/>
      <c r="AK525" s="192"/>
      <c r="AL525" s="192"/>
      <c r="AM525" s="192"/>
      <c r="AN525" s="192"/>
      <c r="AO525" s="192"/>
      <c r="AP525" s="192"/>
      <c r="AQ525" s="192"/>
      <c r="AR525" s="192"/>
      <c r="AS525" s="192"/>
      <c r="AT525" s="192"/>
      <c r="AU525" s="192"/>
      <c r="AV525" s="192"/>
      <c r="AW525" s="192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192"/>
      <c r="BJ525" s="192"/>
      <c r="BK525" s="192"/>
      <c r="BL525" s="192"/>
      <c r="BM525" s="192"/>
      <c r="BN525" s="192"/>
      <c r="BO525" s="192"/>
      <c r="BP525" s="192"/>
      <c r="BQ525" s="192"/>
      <c r="BR525" s="192"/>
      <c r="BS525" s="192"/>
      <c r="BT525" s="192"/>
      <c r="BU525" s="192"/>
      <c r="BV525" s="192"/>
      <c r="BW525" s="192"/>
      <c r="BX525" s="192"/>
      <c r="BY525" s="192"/>
      <c r="BZ525" s="192"/>
      <c r="CA525" s="192"/>
      <c r="CB525" s="192"/>
      <c r="CC525" s="192"/>
      <c r="CD525" s="192"/>
      <c r="CE525" s="192"/>
      <c r="CF525" s="192"/>
      <c r="CG525" s="192"/>
      <c r="CH525" s="192"/>
      <c r="CI525" s="192"/>
      <c r="CJ525" s="192"/>
      <c r="CK525" s="192"/>
      <c r="CL525" s="192"/>
      <c r="CM525" s="192"/>
      <c r="CN525" s="192"/>
      <c r="CO525" s="192"/>
      <c r="CP525" s="192"/>
      <c r="CQ525" s="192"/>
    </row>
    <row r="526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  <c r="AJ526" s="192"/>
      <c r="AK526" s="192"/>
      <c r="AL526" s="192"/>
      <c r="AM526" s="192"/>
      <c r="AN526" s="192"/>
      <c r="AO526" s="192"/>
      <c r="AP526" s="192"/>
      <c r="AQ526" s="192"/>
      <c r="AR526" s="192"/>
      <c r="AS526" s="192"/>
      <c r="AT526" s="192"/>
      <c r="AU526" s="192"/>
      <c r="AV526" s="192"/>
      <c r="AW526" s="192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192"/>
      <c r="BJ526" s="192"/>
      <c r="BK526" s="192"/>
      <c r="BL526" s="192"/>
      <c r="BM526" s="192"/>
      <c r="BN526" s="192"/>
      <c r="BO526" s="192"/>
      <c r="BP526" s="192"/>
      <c r="BQ526" s="192"/>
      <c r="BR526" s="192"/>
      <c r="BS526" s="192"/>
      <c r="BT526" s="192"/>
      <c r="BU526" s="192"/>
      <c r="BV526" s="192"/>
      <c r="BW526" s="192"/>
      <c r="BX526" s="192"/>
      <c r="BY526" s="192"/>
      <c r="BZ526" s="192"/>
      <c r="CA526" s="192"/>
      <c r="CB526" s="192"/>
      <c r="CC526" s="192"/>
      <c r="CD526" s="192"/>
      <c r="CE526" s="192"/>
      <c r="CF526" s="192"/>
      <c r="CG526" s="192"/>
      <c r="CH526" s="192"/>
      <c r="CI526" s="192"/>
      <c r="CJ526" s="192"/>
      <c r="CK526" s="192"/>
      <c r="CL526" s="192"/>
      <c r="CM526" s="192"/>
      <c r="CN526" s="192"/>
      <c r="CO526" s="192"/>
      <c r="CP526" s="192"/>
      <c r="CQ526" s="192"/>
    </row>
    <row r="527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  <c r="AJ527" s="192"/>
      <c r="AK527" s="192"/>
      <c r="AL527" s="192"/>
      <c r="AM527" s="192"/>
      <c r="AN527" s="192"/>
      <c r="AO527" s="192"/>
      <c r="AP527" s="192"/>
      <c r="AQ527" s="192"/>
      <c r="AR527" s="192"/>
      <c r="AS527" s="192"/>
      <c r="AT527" s="192"/>
      <c r="AU527" s="192"/>
      <c r="AV527" s="192"/>
      <c r="AW527" s="192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192"/>
      <c r="BJ527" s="192"/>
      <c r="BK527" s="192"/>
      <c r="BL527" s="192"/>
      <c r="BM527" s="192"/>
      <c r="BN527" s="192"/>
      <c r="BO527" s="192"/>
      <c r="BP527" s="192"/>
      <c r="BQ527" s="192"/>
      <c r="BR527" s="192"/>
      <c r="BS527" s="192"/>
      <c r="BT527" s="192"/>
      <c r="BU527" s="192"/>
      <c r="BV527" s="192"/>
      <c r="BW527" s="192"/>
      <c r="BX527" s="192"/>
      <c r="BY527" s="192"/>
      <c r="BZ527" s="192"/>
      <c r="CA527" s="192"/>
      <c r="CB527" s="192"/>
      <c r="CC527" s="192"/>
      <c r="CD527" s="192"/>
      <c r="CE527" s="192"/>
      <c r="CF527" s="192"/>
      <c r="CG527" s="192"/>
      <c r="CH527" s="192"/>
      <c r="CI527" s="192"/>
      <c r="CJ527" s="192"/>
      <c r="CK527" s="192"/>
      <c r="CL527" s="192"/>
      <c r="CM527" s="192"/>
      <c r="CN527" s="192"/>
      <c r="CO527" s="192"/>
      <c r="CP527" s="192"/>
      <c r="CQ527" s="192"/>
    </row>
    <row r="528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  <c r="AJ528" s="192"/>
      <c r="AK528" s="192"/>
      <c r="AL528" s="192"/>
      <c r="AM528" s="192"/>
      <c r="AN528" s="192"/>
      <c r="AO528" s="192"/>
      <c r="AP528" s="192"/>
      <c r="AQ528" s="192"/>
      <c r="AR528" s="192"/>
      <c r="AS528" s="192"/>
      <c r="AT528" s="192"/>
      <c r="AU528" s="192"/>
      <c r="AV528" s="192"/>
      <c r="AW528" s="192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192"/>
      <c r="BJ528" s="192"/>
      <c r="BK528" s="192"/>
      <c r="BL528" s="192"/>
      <c r="BM528" s="192"/>
      <c r="BN528" s="192"/>
      <c r="BO528" s="192"/>
      <c r="BP528" s="192"/>
      <c r="BQ528" s="192"/>
      <c r="BR528" s="192"/>
      <c r="BS528" s="192"/>
      <c r="BT528" s="192"/>
      <c r="BU528" s="192"/>
      <c r="BV528" s="192"/>
      <c r="BW528" s="192"/>
      <c r="BX528" s="192"/>
      <c r="BY528" s="192"/>
      <c r="BZ528" s="192"/>
      <c r="CA528" s="192"/>
      <c r="CB528" s="192"/>
      <c r="CC528" s="192"/>
      <c r="CD528" s="192"/>
      <c r="CE528" s="192"/>
      <c r="CF528" s="192"/>
      <c r="CG528" s="192"/>
      <c r="CH528" s="192"/>
      <c r="CI528" s="192"/>
      <c r="CJ528" s="192"/>
      <c r="CK528" s="192"/>
      <c r="CL528" s="192"/>
      <c r="CM528" s="192"/>
      <c r="CN528" s="192"/>
      <c r="CO528" s="192"/>
      <c r="CP528" s="192"/>
      <c r="CQ528" s="192"/>
    </row>
    <row r="529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  <c r="AJ529" s="192"/>
      <c r="AK529" s="192"/>
      <c r="AL529" s="192"/>
      <c r="AM529" s="192"/>
      <c r="AN529" s="192"/>
      <c r="AO529" s="192"/>
      <c r="AP529" s="192"/>
      <c r="AQ529" s="192"/>
      <c r="AR529" s="192"/>
      <c r="AS529" s="192"/>
      <c r="AT529" s="192"/>
      <c r="AU529" s="192"/>
      <c r="AV529" s="192"/>
      <c r="AW529" s="192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192"/>
      <c r="BJ529" s="192"/>
      <c r="BK529" s="192"/>
      <c r="BL529" s="192"/>
      <c r="BM529" s="192"/>
      <c r="BN529" s="192"/>
      <c r="BO529" s="192"/>
      <c r="BP529" s="192"/>
      <c r="BQ529" s="192"/>
      <c r="BR529" s="192"/>
      <c r="BS529" s="192"/>
      <c r="BT529" s="192"/>
      <c r="BU529" s="192"/>
      <c r="BV529" s="192"/>
      <c r="BW529" s="192"/>
      <c r="BX529" s="192"/>
      <c r="BY529" s="192"/>
      <c r="BZ529" s="192"/>
      <c r="CA529" s="192"/>
      <c r="CB529" s="192"/>
      <c r="CC529" s="192"/>
      <c r="CD529" s="192"/>
      <c r="CE529" s="192"/>
      <c r="CF529" s="192"/>
      <c r="CG529" s="192"/>
      <c r="CH529" s="192"/>
      <c r="CI529" s="192"/>
      <c r="CJ529" s="192"/>
      <c r="CK529" s="192"/>
      <c r="CL529" s="192"/>
      <c r="CM529" s="192"/>
      <c r="CN529" s="192"/>
      <c r="CO529" s="192"/>
      <c r="CP529" s="192"/>
      <c r="CQ529" s="192"/>
    </row>
    <row r="530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  <c r="AJ530" s="192"/>
      <c r="AK530" s="192"/>
      <c r="AL530" s="192"/>
      <c r="AM530" s="192"/>
      <c r="AN530" s="192"/>
      <c r="AO530" s="192"/>
      <c r="AP530" s="192"/>
      <c r="AQ530" s="192"/>
      <c r="AR530" s="192"/>
      <c r="AS530" s="192"/>
      <c r="AT530" s="192"/>
      <c r="AU530" s="192"/>
      <c r="AV530" s="192"/>
      <c r="AW530" s="192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192"/>
      <c r="BJ530" s="192"/>
      <c r="BK530" s="192"/>
      <c r="BL530" s="192"/>
      <c r="BM530" s="192"/>
      <c r="BN530" s="192"/>
      <c r="BO530" s="192"/>
      <c r="BP530" s="192"/>
      <c r="BQ530" s="192"/>
      <c r="BR530" s="192"/>
      <c r="BS530" s="192"/>
      <c r="BT530" s="192"/>
      <c r="BU530" s="192"/>
      <c r="BV530" s="192"/>
      <c r="BW530" s="192"/>
      <c r="BX530" s="192"/>
      <c r="BY530" s="192"/>
      <c r="BZ530" s="192"/>
      <c r="CA530" s="192"/>
      <c r="CB530" s="192"/>
      <c r="CC530" s="192"/>
      <c r="CD530" s="192"/>
      <c r="CE530" s="192"/>
      <c r="CF530" s="192"/>
      <c r="CG530" s="192"/>
      <c r="CH530" s="192"/>
      <c r="CI530" s="192"/>
      <c r="CJ530" s="192"/>
      <c r="CK530" s="192"/>
      <c r="CL530" s="192"/>
      <c r="CM530" s="192"/>
      <c r="CN530" s="192"/>
      <c r="CO530" s="192"/>
      <c r="CP530" s="192"/>
      <c r="CQ530" s="192"/>
    </row>
    <row r="531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  <c r="AO531" s="192"/>
      <c r="AP531" s="192"/>
      <c r="AQ531" s="192"/>
      <c r="AR531" s="192"/>
      <c r="AS531" s="192"/>
      <c r="AT531" s="192"/>
      <c r="AU531" s="192"/>
      <c r="AV531" s="192"/>
      <c r="AW531" s="192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2"/>
      <c r="BN531" s="192"/>
      <c r="BO531" s="192"/>
      <c r="BP531" s="192"/>
      <c r="BQ531" s="192"/>
      <c r="BR531" s="192"/>
      <c r="BS531" s="192"/>
      <c r="BT531" s="192"/>
      <c r="BU531" s="192"/>
      <c r="BV531" s="192"/>
      <c r="BW531" s="192"/>
      <c r="BX531" s="192"/>
      <c r="BY531" s="192"/>
      <c r="BZ531" s="192"/>
      <c r="CA531" s="192"/>
      <c r="CB531" s="192"/>
      <c r="CC531" s="192"/>
      <c r="CD531" s="192"/>
      <c r="CE531" s="192"/>
      <c r="CF531" s="192"/>
      <c r="CG531" s="192"/>
      <c r="CH531" s="192"/>
      <c r="CI531" s="192"/>
      <c r="CJ531" s="192"/>
      <c r="CK531" s="192"/>
      <c r="CL531" s="192"/>
      <c r="CM531" s="192"/>
      <c r="CN531" s="192"/>
      <c r="CO531" s="192"/>
      <c r="CP531" s="192"/>
      <c r="CQ531" s="192"/>
    </row>
    <row r="532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  <c r="AO532" s="192"/>
      <c r="AP532" s="192"/>
      <c r="AQ532" s="192"/>
      <c r="AR532" s="192"/>
      <c r="AS532" s="192"/>
      <c r="AT532" s="192"/>
      <c r="AU532" s="192"/>
      <c r="AV532" s="192"/>
      <c r="AW532" s="192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2"/>
      <c r="BN532" s="192"/>
      <c r="BO532" s="192"/>
      <c r="BP532" s="192"/>
      <c r="BQ532" s="192"/>
      <c r="BR532" s="192"/>
      <c r="BS532" s="192"/>
      <c r="BT532" s="192"/>
      <c r="BU532" s="192"/>
      <c r="BV532" s="192"/>
      <c r="BW532" s="192"/>
      <c r="BX532" s="192"/>
      <c r="BY532" s="192"/>
      <c r="BZ532" s="192"/>
      <c r="CA532" s="192"/>
      <c r="CB532" s="192"/>
      <c r="CC532" s="192"/>
      <c r="CD532" s="192"/>
      <c r="CE532" s="192"/>
      <c r="CF532" s="192"/>
      <c r="CG532" s="192"/>
      <c r="CH532" s="192"/>
      <c r="CI532" s="192"/>
      <c r="CJ532" s="192"/>
      <c r="CK532" s="192"/>
      <c r="CL532" s="192"/>
      <c r="CM532" s="192"/>
      <c r="CN532" s="192"/>
      <c r="CO532" s="192"/>
      <c r="CP532" s="192"/>
      <c r="CQ532" s="192"/>
    </row>
    <row r="533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  <c r="AJ533" s="192"/>
      <c r="AK533" s="192"/>
      <c r="AL533" s="192"/>
      <c r="AM533" s="192"/>
      <c r="AN533" s="192"/>
      <c r="AO533" s="192"/>
      <c r="AP533" s="192"/>
      <c r="AQ533" s="192"/>
      <c r="AR533" s="192"/>
      <c r="AS533" s="192"/>
      <c r="AT533" s="192"/>
      <c r="AU533" s="192"/>
      <c r="AV533" s="192"/>
      <c r="AW533" s="192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2"/>
      <c r="BN533" s="192"/>
      <c r="BO533" s="192"/>
      <c r="BP533" s="192"/>
      <c r="BQ533" s="192"/>
      <c r="BR533" s="192"/>
      <c r="BS533" s="192"/>
      <c r="BT533" s="192"/>
      <c r="BU533" s="192"/>
      <c r="BV533" s="192"/>
      <c r="BW533" s="192"/>
      <c r="BX533" s="192"/>
      <c r="BY533" s="192"/>
      <c r="BZ533" s="192"/>
      <c r="CA533" s="192"/>
      <c r="CB533" s="192"/>
      <c r="CC533" s="192"/>
      <c r="CD533" s="192"/>
      <c r="CE533" s="192"/>
      <c r="CF533" s="192"/>
      <c r="CG533" s="192"/>
      <c r="CH533" s="192"/>
      <c r="CI533" s="192"/>
      <c r="CJ533" s="192"/>
      <c r="CK533" s="192"/>
      <c r="CL533" s="192"/>
      <c r="CM533" s="192"/>
      <c r="CN533" s="192"/>
      <c r="CO533" s="192"/>
      <c r="CP533" s="192"/>
      <c r="CQ533" s="192"/>
    </row>
    <row r="534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  <c r="AJ534" s="192"/>
      <c r="AK534" s="192"/>
      <c r="AL534" s="192"/>
      <c r="AM534" s="192"/>
      <c r="AN534" s="192"/>
      <c r="AO534" s="192"/>
      <c r="AP534" s="192"/>
      <c r="AQ534" s="192"/>
      <c r="AR534" s="192"/>
      <c r="AS534" s="192"/>
      <c r="AT534" s="192"/>
      <c r="AU534" s="192"/>
      <c r="AV534" s="192"/>
      <c r="AW534" s="192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2"/>
      <c r="BN534" s="192"/>
      <c r="BO534" s="192"/>
      <c r="BP534" s="192"/>
      <c r="BQ534" s="192"/>
      <c r="BR534" s="192"/>
      <c r="BS534" s="192"/>
      <c r="BT534" s="192"/>
      <c r="BU534" s="192"/>
      <c r="BV534" s="192"/>
      <c r="BW534" s="192"/>
      <c r="BX534" s="192"/>
      <c r="BY534" s="192"/>
      <c r="BZ534" s="192"/>
      <c r="CA534" s="192"/>
      <c r="CB534" s="192"/>
      <c r="CC534" s="192"/>
      <c r="CD534" s="192"/>
      <c r="CE534" s="192"/>
      <c r="CF534" s="192"/>
      <c r="CG534" s="192"/>
      <c r="CH534" s="192"/>
      <c r="CI534" s="192"/>
      <c r="CJ534" s="192"/>
      <c r="CK534" s="192"/>
      <c r="CL534" s="192"/>
      <c r="CM534" s="192"/>
      <c r="CN534" s="192"/>
      <c r="CO534" s="192"/>
      <c r="CP534" s="192"/>
      <c r="CQ534" s="192"/>
    </row>
    <row r="535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  <c r="AO535" s="192"/>
      <c r="AP535" s="192"/>
      <c r="AQ535" s="192"/>
      <c r="AR535" s="192"/>
      <c r="AS535" s="192"/>
      <c r="AT535" s="192"/>
      <c r="AU535" s="192"/>
      <c r="AV535" s="192"/>
      <c r="AW535" s="192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2"/>
      <c r="BN535" s="192"/>
      <c r="BO535" s="192"/>
      <c r="BP535" s="192"/>
      <c r="BQ535" s="192"/>
      <c r="BR535" s="192"/>
      <c r="BS535" s="192"/>
      <c r="BT535" s="192"/>
      <c r="BU535" s="192"/>
      <c r="BV535" s="192"/>
      <c r="BW535" s="192"/>
      <c r="BX535" s="192"/>
      <c r="BY535" s="192"/>
      <c r="BZ535" s="192"/>
      <c r="CA535" s="192"/>
      <c r="CB535" s="192"/>
      <c r="CC535" s="192"/>
      <c r="CD535" s="192"/>
      <c r="CE535" s="192"/>
      <c r="CF535" s="192"/>
      <c r="CG535" s="192"/>
      <c r="CH535" s="192"/>
      <c r="CI535" s="192"/>
      <c r="CJ535" s="192"/>
      <c r="CK535" s="192"/>
      <c r="CL535" s="192"/>
      <c r="CM535" s="192"/>
      <c r="CN535" s="192"/>
      <c r="CO535" s="192"/>
      <c r="CP535" s="192"/>
      <c r="CQ535" s="192"/>
    </row>
    <row r="536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  <c r="AO536" s="192"/>
      <c r="AP536" s="192"/>
      <c r="AQ536" s="192"/>
      <c r="AR536" s="192"/>
      <c r="AS536" s="192"/>
      <c r="AT536" s="192"/>
      <c r="AU536" s="192"/>
      <c r="AV536" s="192"/>
      <c r="AW536" s="192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192"/>
      <c r="BN536" s="192"/>
      <c r="BO536" s="192"/>
      <c r="BP536" s="192"/>
      <c r="BQ536" s="192"/>
      <c r="BR536" s="192"/>
      <c r="BS536" s="192"/>
      <c r="BT536" s="192"/>
      <c r="BU536" s="192"/>
      <c r="BV536" s="192"/>
      <c r="BW536" s="192"/>
      <c r="BX536" s="192"/>
      <c r="BY536" s="192"/>
      <c r="BZ536" s="192"/>
      <c r="CA536" s="192"/>
      <c r="CB536" s="192"/>
      <c r="CC536" s="192"/>
      <c r="CD536" s="192"/>
      <c r="CE536" s="192"/>
      <c r="CF536" s="192"/>
      <c r="CG536" s="192"/>
      <c r="CH536" s="192"/>
      <c r="CI536" s="192"/>
      <c r="CJ536" s="192"/>
      <c r="CK536" s="192"/>
      <c r="CL536" s="192"/>
      <c r="CM536" s="192"/>
      <c r="CN536" s="192"/>
      <c r="CO536" s="192"/>
      <c r="CP536" s="192"/>
      <c r="CQ536" s="192"/>
    </row>
    <row r="537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192"/>
      <c r="AT537" s="192"/>
      <c r="AU537" s="192"/>
      <c r="AV537" s="192"/>
      <c r="AW537" s="192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192"/>
      <c r="BN537" s="192"/>
      <c r="BO537" s="192"/>
      <c r="BP537" s="192"/>
      <c r="BQ537" s="192"/>
      <c r="BR537" s="192"/>
      <c r="BS537" s="192"/>
      <c r="BT537" s="192"/>
      <c r="BU537" s="192"/>
      <c r="BV537" s="192"/>
      <c r="BW537" s="192"/>
      <c r="BX537" s="192"/>
      <c r="BY537" s="192"/>
      <c r="BZ537" s="192"/>
      <c r="CA537" s="192"/>
      <c r="CB537" s="192"/>
      <c r="CC537" s="192"/>
      <c r="CD537" s="192"/>
      <c r="CE537" s="192"/>
      <c r="CF537" s="192"/>
      <c r="CG537" s="192"/>
      <c r="CH537" s="192"/>
      <c r="CI537" s="192"/>
      <c r="CJ537" s="192"/>
      <c r="CK537" s="192"/>
      <c r="CL537" s="192"/>
      <c r="CM537" s="192"/>
      <c r="CN537" s="192"/>
      <c r="CO537" s="192"/>
      <c r="CP537" s="192"/>
      <c r="CQ537" s="192"/>
    </row>
    <row r="538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  <c r="AO538" s="192"/>
      <c r="AP538" s="192"/>
      <c r="AQ538" s="192"/>
      <c r="AR538" s="192"/>
      <c r="AS538" s="192"/>
      <c r="AT538" s="192"/>
      <c r="AU538" s="192"/>
      <c r="AV538" s="192"/>
      <c r="AW538" s="192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192"/>
      <c r="BN538" s="192"/>
      <c r="BO538" s="192"/>
      <c r="BP538" s="192"/>
      <c r="BQ538" s="192"/>
      <c r="BR538" s="192"/>
      <c r="BS538" s="192"/>
      <c r="BT538" s="192"/>
      <c r="BU538" s="192"/>
      <c r="BV538" s="192"/>
      <c r="BW538" s="192"/>
      <c r="BX538" s="192"/>
      <c r="BY538" s="192"/>
      <c r="BZ538" s="192"/>
      <c r="CA538" s="192"/>
      <c r="CB538" s="192"/>
      <c r="CC538" s="192"/>
      <c r="CD538" s="192"/>
      <c r="CE538" s="192"/>
      <c r="CF538" s="192"/>
      <c r="CG538" s="192"/>
      <c r="CH538" s="192"/>
      <c r="CI538" s="192"/>
      <c r="CJ538" s="192"/>
      <c r="CK538" s="192"/>
      <c r="CL538" s="192"/>
      <c r="CM538" s="192"/>
      <c r="CN538" s="192"/>
      <c r="CO538" s="192"/>
      <c r="CP538" s="192"/>
      <c r="CQ538" s="192"/>
    </row>
    <row r="539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  <c r="AO539" s="192"/>
      <c r="AP539" s="192"/>
      <c r="AQ539" s="192"/>
      <c r="AR539" s="192"/>
      <c r="AS539" s="192"/>
      <c r="AT539" s="192"/>
      <c r="AU539" s="192"/>
      <c r="AV539" s="192"/>
      <c r="AW539" s="192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192"/>
      <c r="BN539" s="192"/>
      <c r="BO539" s="192"/>
      <c r="BP539" s="192"/>
      <c r="BQ539" s="192"/>
      <c r="BR539" s="192"/>
      <c r="BS539" s="192"/>
      <c r="BT539" s="192"/>
      <c r="BU539" s="192"/>
      <c r="BV539" s="192"/>
      <c r="BW539" s="192"/>
      <c r="BX539" s="192"/>
      <c r="BY539" s="192"/>
      <c r="BZ539" s="192"/>
      <c r="CA539" s="192"/>
      <c r="CB539" s="192"/>
      <c r="CC539" s="192"/>
      <c r="CD539" s="192"/>
      <c r="CE539" s="192"/>
      <c r="CF539" s="192"/>
      <c r="CG539" s="192"/>
      <c r="CH539" s="192"/>
      <c r="CI539" s="192"/>
      <c r="CJ539" s="192"/>
      <c r="CK539" s="192"/>
      <c r="CL539" s="192"/>
      <c r="CM539" s="192"/>
      <c r="CN539" s="192"/>
      <c r="CO539" s="192"/>
      <c r="CP539" s="192"/>
      <c r="CQ539" s="192"/>
    </row>
    <row r="540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  <c r="AJ540" s="192"/>
      <c r="AK540" s="192"/>
      <c r="AL540" s="192"/>
      <c r="AM540" s="192"/>
      <c r="AN540" s="192"/>
      <c r="AO540" s="192"/>
      <c r="AP540" s="192"/>
      <c r="AQ540" s="192"/>
      <c r="AR540" s="192"/>
      <c r="AS540" s="192"/>
      <c r="AT540" s="192"/>
      <c r="AU540" s="192"/>
      <c r="AV540" s="192"/>
      <c r="AW540" s="192"/>
      <c r="AX540" s="192"/>
      <c r="AY540" s="192"/>
      <c r="AZ540" s="192"/>
      <c r="BA540" s="192"/>
      <c r="BB540" s="192"/>
      <c r="BC540" s="192"/>
      <c r="BD540" s="192"/>
      <c r="BE540" s="192"/>
      <c r="BF540" s="192"/>
      <c r="BG540" s="192"/>
      <c r="BH540" s="192"/>
      <c r="BI540" s="192"/>
      <c r="BJ540" s="192"/>
      <c r="BK540" s="192"/>
      <c r="BL540" s="192"/>
      <c r="BM540" s="192"/>
      <c r="BN540" s="192"/>
      <c r="BO540" s="192"/>
      <c r="BP540" s="192"/>
      <c r="BQ540" s="192"/>
      <c r="BR540" s="192"/>
      <c r="BS540" s="192"/>
      <c r="BT540" s="192"/>
      <c r="BU540" s="192"/>
      <c r="BV540" s="192"/>
      <c r="BW540" s="192"/>
      <c r="BX540" s="192"/>
      <c r="BY540" s="192"/>
      <c r="BZ540" s="192"/>
      <c r="CA540" s="192"/>
      <c r="CB540" s="192"/>
      <c r="CC540" s="192"/>
      <c r="CD540" s="192"/>
      <c r="CE540" s="192"/>
      <c r="CF540" s="192"/>
      <c r="CG540" s="192"/>
      <c r="CH540" s="192"/>
      <c r="CI540" s="192"/>
      <c r="CJ540" s="192"/>
      <c r="CK540" s="192"/>
      <c r="CL540" s="192"/>
      <c r="CM540" s="192"/>
      <c r="CN540" s="192"/>
      <c r="CO540" s="192"/>
      <c r="CP540" s="192"/>
      <c r="CQ540" s="192"/>
    </row>
    <row r="541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  <c r="AJ541" s="192"/>
      <c r="AK541" s="192"/>
      <c r="AL541" s="192"/>
      <c r="AM541" s="192"/>
      <c r="AN541" s="192"/>
      <c r="AO541" s="192"/>
      <c r="AP541" s="192"/>
      <c r="AQ541" s="192"/>
      <c r="AR541" s="192"/>
      <c r="AS541" s="192"/>
      <c r="AT541" s="192"/>
      <c r="AU541" s="192"/>
      <c r="AV541" s="192"/>
      <c r="AW541" s="192"/>
      <c r="AX541" s="192"/>
      <c r="AY541" s="192"/>
      <c r="AZ541" s="192"/>
      <c r="BA541" s="192"/>
      <c r="BB541" s="192"/>
      <c r="BC541" s="192"/>
      <c r="BD541" s="192"/>
      <c r="BE541" s="192"/>
      <c r="BF541" s="192"/>
      <c r="BG541" s="192"/>
      <c r="BH541" s="192"/>
      <c r="BI541" s="192"/>
      <c r="BJ541" s="192"/>
      <c r="BK541" s="192"/>
      <c r="BL541" s="192"/>
      <c r="BM541" s="192"/>
      <c r="BN541" s="192"/>
      <c r="BO541" s="192"/>
      <c r="BP541" s="192"/>
      <c r="BQ541" s="192"/>
      <c r="BR541" s="192"/>
      <c r="BS541" s="192"/>
      <c r="BT541" s="192"/>
      <c r="BU541" s="192"/>
      <c r="BV541" s="192"/>
      <c r="BW541" s="192"/>
      <c r="BX541" s="192"/>
      <c r="BY541" s="192"/>
      <c r="BZ541" s="192"/>
      <c r="CA541" s="192"/>
      <c r="CB541" s="192"/>
      <c r="CC541" s="192"/>
      <c r="CD541" s="192"/>
      <c r="CE541" s="192"/>
      <c r="CF541" s="192"/>
      <c r="CG541" s="192"/>
      <c r="CH541" s="192"/>
      <c r="CI541" s="192"/>
      <c r="CJ541" s="192"/>
      <c r="CK541" s="192"/>
      <c r="CL541" s="192"/>
      <c r="CM541" s="192"/>
      <c r="CN541" s="192"/>
      <c r="CO541" s="192"/>
      <c r="CP541" s="192"/>
      <c r="CQ541" s="192"/>
    </row>
    <row r="542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  <c r="AJ542" s="192"/>
      <c r="AK542" s="192"/>
      <c r="AL542" s="192"/>
      <c r="AM542" s="192"/>
      <c r="AN542" s="192"/>
      <c r="AO542" s="192"/>
      <c r="AP542" s="192"/>
      <c r="AQ542" s="192"/>
      <c r="AR542" s="192"/>
      <c r="AS542" s="192"/>
      <c r="AT542" s="192"/>
      <c r="AU542" s="192"/>
      <c r="AV542" s="192"/>
      <c r="AW542" s="192"/>
      <c r="AX542" s="192"/>
      <c r="AY542" s="192"/>
      <c r="AZ542" s="192"/>
      <c r="BA542" s="192"/>
      <c r="BB542" s="192"/>
      <c r="BC542" s="192"/>
      <c r="BD542" s="192"/>
      <c r="BE542" s="192"/>
      <c r="BF542" s="192"/>
      <c r="BG542" s="192"/>
      <c r="BH542" s="192"/>
      <c r="BI542" s="192"/>
      <c r="BJ542" s="192"/>
      <c r="BK542" s="192"/>
      <c r="BL542" s="192"/>
      <c r="BM542" s="192"/>
      <c r="BN542" s="192"/>
      <c r="BO542" s="192"/>
      <c r="BP542" s="192"/>
      <c r="BQ542" s="192"/>
      <c r="BR542" s="192"/>
      <c r="BS542" s="192"/>
      <c r="BT542" s="192"/>
      <c r="BU542" s="192"/>
      <c r="BV542" s="192"/>
      <c r="BW542" s="192"/>
      <c r="BX542" s="192"/>
      <c r="BY542" s="192"/>
      <c r="BZ542" s="192"/>
      <c r="CA542" s="192"/>
      <c r="CB542" s="192"/>
      <c r="CC542" s="192"/>
      <c r="CD542" s="192"/>
      <c r="CE542" s="192"/>
      <c r="CF542" s="192"/>
      <c r="CG542" s="192"/>
      <c r="CH542" s="192"/>
      <c r="CI542" s="192"/>
      <c r="CJ542" s="192"/>
      <c r="CK542" s="192"/>
      <c r="CL542" s="192"/>
      <c r="CM542" s="192"/>
      <c r="CN542" s="192"/>
      <c r="CO542" s="192"/>
      <c r="CP542" s="192"/>
      <c r="CQ542" s="192"/>
    </row>
    <row r="543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  <c r="AJ543" s="192"/>
      <c r="AK543" s="192"/>
      <c r="AL543" s="192"/>
      <c r="AM543" s="192"/>
      <c r="AN543" s="192"/>
      <c r="AO543" s="192"/>
      <c r="AP543" s="192"/>
      <c r="AQ543" s="192"/>
      <c r="AR543" s="192"/>
      <c r="AS543" s="192"/>
      <c r="AT543" s="192"/>
      <c r="AU543" s="192"/>
      <c r="AV543" s="192"/>
      <c r="AW543" s="192"/>
      <c r="AX543" s="192"/>
      <c r="AY543" s="192"/>
      <c r="AZ543" s="192"/>
      <c r="BA543" s="192"/>
      <c r="BB543" s="192"/>
      <c r="BC543" s="192"/>
      <c r="BD543" s="192"/>
      <c r="BE543" s="192"/>
      <c r="BF543" s="192"/>
      <c r="BG543" s="192"/>
      <c r="BH543" s="192"/>
      <c r="BI543" s="192"/>
      <c r="BJ543" s="192"/>
      <c r="BK543" s="192"/>
      <c r="BL543" s="192"/>
      <c r="BM543" s="192"/>
      <c r="BN543" s="192"/>
      <c r="BO543" s="192"/>
      <c r="BP543" s="192"/>
      <c r="BQ543" s="192"/>
      <c r="BR543" s="192"/>
      <c r="BS543" s="192"/>
      <c r="BT543" s="192"/>
      <c r="BU543" s="192"/>
      <c r="BV543" s="192"/>
      <c r="BW543" s="192"/>
      <c r="BX543" s="192"/>
      <c r="BY543" s="192"/>
      <c r="BZ543" s="192"/>
      <c r="CA543" s="192"/>
      <c r="CB543" s="192"/>
      <c r="CC543" s="192"/>
      <c r="CD543" s="192"/>
      <c r="CE543" s="192"/>
      <c r="CF543" s="192"/>
      <c r="CG543" s="192"/>
      <c r="CH543" s="192"/>
      <c r="CI543" s="192"/>
      <c r="CJ543" s="192"/>
      <c r="CK543" s="192"/>
      <c r="CL543" s="192"/>
      <c r="CM543" s="192"/>
      <c r="CN543" s="192"/>
      <c r="CO543" s="192"/>
      <c r="CP543" s="192"/>
      <c r="CQ543" s="192"/>
    </row>
    <row r="544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92"/>
      <c r="AF544" s="192"/>
      <c r="AG544" s="192"/>
      <c r="AH544" s="192"/>
      <c r="AI544" s="192"/>
      <c r="AJ544" s="192"/>
      <c r="AK544" s="192"/>
      <c r="AL544" s="192"/>
      <c r="AM544" s="192"/>
      <c r="AN544" s="192"/>
      <c r="AO544" s="192"/>
      <c r="AP544" s="192"/>
      <c r="AQ544" s="192"/>
      <c r="AR544" s="192"/>
      <c r="AS544" s="192"/>
      <c r="AT544" s="192"/>
      <c r="AU544" s="192"/>
      <c r="AV544" s="192"/>
      <c r="AW544" s="192"/>
      <c r="AX544" s="192"/>
      <c r="AY544" s="192"/>
      <c r="AZ544" s="192"/>
      <c r="BA544" s="192"/>
      <c r="BB544" s="192"/>
      <c r="BC544" s="192"/>
      <c r="BD544" s="192"/>
      <c r="BE544" s="192"/>
      <c r="BF544" s="192"/>
      <c r="BG544" s="192"/>
      <c r="BH544" s="192"/>
      <c r="BI544" s="192"/>
      <c r="BJ544" s="192"/>
      <c r="BK544" s="192"/>
      <c r="BL544" s="192"/>
      <c r="BM544" s="192"/>
      <c r="BN544" s="192"/>
      <c r="BO544" s="192"/>
      <c r="BP544" s="192"/>
      <c r="BQ544" s="192"/>
      <c r="BR544" s="192"/>
      <c r="BS544" s="192"/>
      <c r="BT544" s="192"/>
      <c r="BU544" s="192"/>
      <c r="BV544" s="192"/>
      <c r="BW544" s="192"/>
      <c r="BX544" s="192"/>
      <c r="BY544" s="192"/>
      <c r="BZ544" s="192"/>
      <c r="CA544" s="192"/>
      <c r="CB544" s="192"/>
      <c r="CC544" s="192"/>
      <c r="CD544" s="192"/>
      <c r="CE544" s="192"/>
      <c r="CF544" s="192"/>
      <c r="CG544" s="192"/>
      <c r="CH544" s="192"/>
      <c r="CI544" s="192"/>
      <c r="CJ544" s="192"/>
      <c r="CK544" s="192"/>
      <c r="CL544" s="192"/>
      <c r="CM544" s="192"/>
      <c r="CN544" s="192"/>
      <c r="CO544" s="192"/>
      <c r="CP544" s="192"/>
      <c r="CQ544" s="192"/>
    </row>
    <row r="545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  <c r="AJ545" s="192"/>
      <c r="AK545" s="192"/>
      <c r="AL545" s="192"/>
      <c r="AM545" s="192"/>
      <c r="AN545" s="192"/>
      <c r="AO545" s="192"/>
      <c r="AP545" s="192"/>
      <c r="AQ545" s="192"/>
      <c r="AR545" s="192"/>
      <c r="AS545" s="192"/>
      <c r="AT545" s="192"/>
      <c r="AU545" s="192"/>
      <c r="AV545" s="192"/>
      <c r="AW545" s="192"/>
      <c r="AX545" s="192"/>
      <c r="AY545" s="192"/>
      <c r="AZ545" s="192"/>
      <c r="BA545" s="192"/>
      <c r="BB545" s="192"/>
      <c r="BC545" s="192"/>
      <c r="BD545" s="192"/>
      <c r="BE545" s="192"/>
      <c r="BF545" s="192"/>
      <c r="BG545" s="192"/>
      <c r="BH545" s="192"/>
      <c r="BI545" s="192"/>
      <c r="BJ545" s="192"/>
      <c r="BK545" s="192"/>
      <c r="BL545" s="192"/>
      <c r="BM545" s="192"/>
      <c r="BN545" s="192"/>
      <c r="BO545" s="192"/>
      <c r="BP545" s="192"/>
      <c r="BQ545" s="192"/>
      <c r="BR545" s="192"/>
      <c r="BS545" s="192"/>
      <c r="BT545" s="192"/>
      <c r="BU545" s="192"/>
      <c r="BV545" s="192"/>
      <c r="BW545" s="192"/>
      <c r="BX545" s="192"/>
      <c r="BY545" s="192"/>
      <c r="BZ545" s="192"/>
      <c r="CA545" s="192"/>
      <c r="CB545" s="192"/>
      <c r="CC545" s="192"/>
      <c r="CD545" s="192"/>
      <c r="CE545" s="192"/>
      <c r="CF545" s="192"/>
      <c r="CG545" s="192"/>
      <c r="CH545" s="192"/>
      <c r="CI545" s="192"/>
      <c r="CJ545" s="192"/>
      <c r="CK545" s="192"/>
      <c r="CL545" s="192"/>
      <c r="CM545" s="192"/>
      <c r="CN545" s="192"/>
      <c r="CO545" s="192"/>
      <c r="CP545" s="192"/>
      <c r="CQ545" s="192"/>
    </row>
    <row r="546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  <c r="AJ546" s="192"/>
      <c r="AK546" s="192"/>
      <c r="AL546" s="192"/>
      <c r="AM546" s="192"/>
      <c r="AN546" s="192"/>
      <c r="AO546" s="192"/>
      <c r="AP546" s="192"/>
      <c r="AQ546" s="192"/>
      <c r="AR546" s="192"/>
      <c r="AS546" s="192"/>
      <c r="AT546" s="192"/>
      <c r="AU546" s="192"/>
      <c r="AV546" s="192"/>
      <c r="AW546" s="192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2"/>
      <c r="BN546" s="192"/>
      <c r="BO546" s="192"/>
      <c r="BP546" s="192"/>
      <c r="BQ546" s="192"/>
      <c r="BR546" s="192"/>
      <c r="BS546" s="192"/>
      <c r="BT546" s="192"/>
      <c r="BU546" s="192"/>
      <c r="BV546" s="192"/>
      <c r="BW546" s="192"/>
      <c r="BX546" s="192"/>
      <c r="BY546" s="192"/>
      <c r="BZ546" s="192"/>
      <c r="CA546" s="192"/>
      <c r="CB546" s="192"/>
      <c r="CC546" s="192"/>
      <c r="CD546" s="192"/>
      <c r="CE546" s="192"/>
      <c r="CF546" s="192"/>
      <c r="CG546" s="192"/>
      <c r="CH546" s="192"/>
      <c r="CI546" s="192"/>
      <c r="CJ546" s="192"/>
      <c r="CK546" s="192"/>
      <c r="CL546" s="192"/>
      <c r="CM546" s="192"/>
      <c r="CN546" s="192"/>
      <c r="CO546" s="192"/>
      <c r="CP546" s="192"/>
      <c r="CQ546" s="192"/>
    </row>
    <row r="547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  <c r="AJ547" s="192"/>
      <c r="AK547" s="192"/>
      <c r="AL547" s="192"/>
      <c r="AM547" s="192"/>
      <c r="AN547" s="192"/>
      <c r="AO547" s="192"/>
      <c r="AP547" s="192"/>
      <c r="AQ547" s="192"/>
      <c r="AR547" s="192"/>
      <c r="AS547" s="192"/>
      <c r="AT547" s="192"/>
      <c r="AU547" s="192"/>
      <c r="AV547" s="192"/>
      <c r="AW547" s="192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2"/>
      <c r="BN547" s="192"/>
      <c r="BO547" s="192"/>
      <c r="BP547" s="192"/>
      <c r="BQ547" s="192"/>
      <c r="BR547" s="192"/>
      <c r="BS547" s="192"/>
      <c r="BT547" s="192"/>
      <c r="BU547" s="192"/>
      <c r="BV547" s="192"/>
      <c r="BW547" s="192"/>
      <c r="BX547" s="192"/>
      <c r="BY547" s="192"/>
      <c r="BZ547" s="192"/>
      <c r="CA547" s="192"/>
      <c r="CB547" s="192"/>
      <c r="CC547" s="192"/>
      <c r="CD547" s="192"/>
      <c r="CE547" s="192"/>
      <c r="CF547" s="192"/>
      <c r="CG547" s="192"/>
      <c r="CH547" s="192"/>
      <c r="CI547" s="192"/>
      <c r="CJ547" s="192"/>
      <c r="CK547" s="192"/>
      <c r="CL547" s="192"/>
      <c r="CM547" s="192"/>
      <c r="CN547" s="192"/>
      <c r="CO547" s="192"/>
      <c r="CP547" s="192"/>
      <c r="CQ547" s="192"/>
    </row>
    <row r="548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  <c r="AJ548" s="192"/>
      <c r="AK548" s="192"/>
      <c r="AL548" s="192"/>
      <c r="AM548" s="192"/>
      <c r="AN548" s="192"/>
      <c r="AO548" s="192"/>
      <c r="AP548" s="192"/>
      <c r="AQ548" s="192"/>
      <c r="AR548" s="192"/>
      <c r="AS548" s="192"/>
      <c r="AT548" s="192"/>
      <c r="AU548" s="192"/>
      <c r="AV548" s="192"/>
      <c r="AW548" s="192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/>
      <c r="BJ548" s="192"/>
      <c r="BK548" s="192"/>
      <c r="BL548" s="192"/>
      <c r="BM548" s="192"/>
      <c r="BN548" s="192"/>
      <c r="BO548" s="192"/>
      <c r="BP548" s="192"/>
      <c r="BQ548" s="192"/>
      <c r="BR548" s="192"/>
      <c r="BS548" s="192"/>
      <c r="BT548" s="192"/>
      <c r="BU548" s="192"/>
      <c r="BV548" s="192"/>
      <c r="BW548" s="192"/>
      <c r="BX548" s="192"/>
      <c r="BY548" s="192"/>
      <c r="BZ548" s="192"/>
      <c r="CA548" s="192"/>
      <c r="CB548" s="192"/>
      <c r="CC548" s="192"/>
      <c r="CD548" s="192"/>
      <c r="CE548" s="192"/>
      <c r="CF548" s="192"/>
      <c r="CG548" s="192"/>
      <c r="CH548" s="192"/>
      <c r="CI548" s="192"/>
      <c r="CJ548" s="192"/>
      <c r="CK548" s="192"/>
      <c r="CL548" s="192"/>
      <c r="CM548" s="192"/>
      <c r="CN548" s="192"/>
      <c r="CO548" s="192"/>
      <c r="CP548" s="192"/>
      <c r="CQ548" s="192"/>
    </row>
    <row r="549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  <c r="AJ549" s="192"/>
      <c r="AK549" s="192"/>
      <c r="AL549" s="192"/>
      <c r="AM549" s="192"/>
      <c r="AN549" s="192"/>
      <c r="AO549" s="192"/>
      <c r="AP549" s="192"/>
      <c r="AQ549" s="192"/>
      <c r="AR549" s="192"/>
      <c r="AS549" s="192"/>
      <c r="AT549" s="192"/>
      <c r="AU549" s="192"/>
      <c r="AV549" s="192"/>
      <c r="AW549" s="192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/>
      <c r="BJ549" s="192"/>
      <c r="BK549" s="192"/>
      <c r="BL549" s="192"/>
      <c r="BM549" s="192"/>
      <c r="BN549" s="192"/>
      <c r="BO549" s="192"/>
      <c r="BP549" s="192"/>
      <c r="BQ549" s="192"/>
      <c r="BR549" s="192"/>
      <c r="BS549" s="192"/>
      <c r="BT549" s="192"/>
      <c r="BU549" s="192"/>
      <c r="BV549" s="192"/>
      <c r="BW549" s="192"/>
      <c r="BX549" s="192"/>
      <c r="BY549" s="192"/>
      <c r="BZ549" s="192"/>
      <c r="CA549" s="192"/>
      <c r="CB549" s="192"/>
      <c r="CC549" s="192"/>
      <c r="CD549" s="192"/>
      <c r="CE549" s="192"/>
      <c r="CF549" s="192"/>
      <c r="CG549" s="192"/>
      <c r="CH549" s="192"/>
      <c r="CI549" s="192"/>
      <c r="CJ549" s="192"/>
      <c r="CK549" s="192"/>
      <c r="CL549" s="192"/>
      <c r="CM549" s="192"/>
      <c r="CN549" s="192"/>
      <c r="CO549" s="192"/>
      <c r="CP549" s="192"/>
      <c r="CQ549" s="192"/>
    </row>
    <row r="550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2"/>
      <c r="AM550" s="192"/>
      <c r="AN550" s="192"/>
      <c r="AO550" s="192"/>
      <c r="AP550" s="192"/>
      <c r="AQ550" s="192"/>
      <c r="AR550" s="192"/>
      <c r="AS550" s="192"/>
      <c r="AT550" s="192"/>
      <c r="AU550" s="192"/>
      <c r="AV550" s="192"/>
      <c r="AW550" s="192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2"/>
      <c r="BN550" s="192"/>
      <c r="BO550" s="192"/>
      <c r="BP550" s="192"/>
      <c r="BQ550" s="192"/>
      <c r="BR550" s="192"/>
      <c r="BS550" s="192"/>
      <c r="BT550" s="192"/>
      <c r="BU550" s="192"/>
      <c r="BV550" s="192"/>
      <c r="BW550" s="192"/>
      <c r="BX550" s="192"/>
      <c r="BY550" s="192"/>
      <c r="BZ550" s="192"/>
      <c r="CA550" s="192"/>
      <c r="CB550" s="192"/>
      <c r="CC550" s="192"/>
      <c r="CD550" s="192"/>
      <c r="CE550" s="192"/>
      <c r="CF550" s="192"/>
      <c r="CG550" s="192"/>
      <c r="CH550" s="192"/>
      <c r="CI550" s="192"/>
      <c r="CJ550" s="192"/>
      <c r="CK550" s="192"/>
      <c r="CL550" s="192"/>
      <c r="CM550" s="192"/>
      <c r="CN550" s="192"/>
      <c r="CO550" s="192"/>
      <c r="CP550" s="192"/>
      <c r="CQ550" s="192"/>
    </row>
    <row r="551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  <c r="AJ551" s="192"/>
      <c r="AK551" s="192"/>
      <c r="AL551" s="192"/>
      <c r="AM551" s="192"/>
      <c r="AN551" s="192"/>
      <c r="AO551" s="192"/>
      <c r="AP551" s="192"/>
      <c r="AQ551" s="192"/>
      <c r="AR551" s="192"/>
      <c r="AS551" s="192"/>
      <c r="AT551" s="192"/>
      <c r="AU551" s="192"/>
      <c r="AV551" s="192"/>
      <c r="AW551" s="192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/>
      <c r="BJ551" s="192"/>
      <c r="BK551" s="192"/>
      <c r="BL551" s="192"/>
      <c r="BM551" s="192"/>
      <c r="BN551" s="192"/>
      <c r="BO551" s="192"/>
      <c r="BP551" s="192"/>
      <c r="BQ551" s="192"/>
      <c r="BR551" s="192"/>
      <c r="BS551" s="192"/>
      <c r="BT551" s="192"/>
      <c r="BU551" s="192"/>
      <c r="BV551" s="192"/>
      <c r="BW551" s="192"/>
      <c r="BX551" s="192"/>
      <c r="BY551" s="192"/>
      <c r="BZ551" s="192"/>
      <c r="CA551" s="192"/>
      <c r="CB551" s="192"/>
      <c r="CC551" s="192"/>
      <c r="CD551" s="192"/>
      <c r="CE551" s="192"/>
      <c r="CF551" s="192"/>
      <c r="CG551" s="192"/>
      <c r="CH551" s="192"/>
      <c r="CI551" s="192"/>
      <c r="CJ551" s="192"/>
      <c r="CK551" s="192"/>
      <c r="CL551" s="192"/>
      <c r="CM551" s="192"/>
      <c r="CN551" s="192"/>
      <c r="CO551" s="192"/>
      <c r="CP551" s="192"/>
      <c r="CQ551" s="192"/>
    </row>
    <row r="552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  <c r="AJ552" s="192"/>
      <c r="AK552" s="192"/>
      <c r="AL552" s="192"/>
      <c r="AM552" s="192"/>
      <c r="AN552" s="192"/>
      <c r="AO552" s="192"/>
      <c r="AP552" s="192"/>
      <c r="AQ552" s="192"/>
      <c r="AR552" s="192"/>
      <c r="AS552" s="192"/>
      <c r="AT552" s="192"/>
      <c r="AU552" s="192"/>
      <c r="AV552" s="192"/>
      <c r="AW552" s="192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/>
      <c r="BJ552" s="192"/>
      <c r="BK552" s="192"/>
      <c r="BL552" s="192"/>
      <c r="BM552" s="192"/>
      <c r="BN552" s="192"/>
      <c r="BO552" s="192"/>
      <c r="BP552" s="192"/>
      <c r="BQ552" s="192"/>
      <c r="BR552" s="192"/>
      <c r="BS552" s="192"/>
      <c r="BT552" s="192"/>
      <c r="BU552" s="192"/>
      <c r="BV552" s="192"/>
      <c r="BW552" s="192"/>
      <c r="BX552" s="192"/>
      <c r="BY552" s="192"/>
      <c r="BZ552" s="192"/>
      <c r="CA552" s="192"/>
      <c r="CB552" s="192"/>
      <c r="CC552" s="192"/>
      <c r="CD552" s="192"/>
      <c r="CE552" s="192"/>
      <c r="CF552" s="192"/>
      <c r="CG552" s="192"/>
      <c r="CH552" s="192"/>
      <c r="CI552" s="192"/>
      <c r="CJ552" s="192"/>
      <c r="CK552" s="192"/>
      <c r="CL552" s="192"/>
      <c r="CM552" s="192"/>
      <c r="CN552" s="192"/>
      <c r="CO552" s="192"/>
      <c r="CP552" s="192"/>
      <c r="CQ552" s="192"/>
    </row>
    <row r="553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  <c r="AJ553" s="192"/>
      <c r="AK553" s="192"/>
      <c r="AL553" s="192"/>
      <c r="AM553" s="192"/>
      <c r="AN553" s="192"/>
      <c r="AO553" s="192"/>
      <c r="AP553" s="192"/>
      <c r="AQ553" s="192"/>
      <c r="AR553" s="192"/>
      <c r="AS553" s="192"/>
      <c r="AT553" s="192"/>
      <c r="AU553" s="192"/>
      <c r="AV553" s="192"/>
      <c r="AW553" s="192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/>
      <c r="BJ553" s="192"/>
      <c r="BK553" s="192"/>
      <c r="BL553" s="192"/>
      <c r="BM553" s="192"/>
      <c r="BN553" s="192"/>
      <c r="BO553" s="192"/>
      <c r="BP553" s="192"/>
      <c r="BQ553" s="192"/>
      <c r="BR553" s="192"/>
      <c r="BS553" s="192"/>
      <c r="BT553" s="192"/>
      <c r="BU553" s="192"/>
      <c r="BV553" s="192"/>
      <c r="BW553" s="192"/>
      <c r="BX553" s="192"/>
      <c r="BY553" s="192"/>
      <c r="BZ553" s="192"/>
      <c r="CA553" s="192"/>
      <c r="CB553" s="192"/>
      <c r="CC553" s="192"/>
      <c r="CD553" s="192"/>
      <c r="CE553" s="192"/>
      <c r="CF553" s="192"/>
      <c r="CG553" s="192"/>
      <c r="CH553" s="192"/>
      <c r="CI553" s="192"/>
      <c r="CJ553" s="192"/>
      <c r="CK553" s="192"/>
      <c r="CL553" s="192"/>
      <c r="CM553" s="192"/>
      <c r="CN553" s="192"/>
      <c r="CO553" s="192"/>
      <c r="CP553" s="192"/>
      <c r="CQ553" s="192"/>
    </row>
    <row r="554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  <c r="AO554" s="192"/>
      <c r="AP554" s="192"/>
      <c r="AQ554" s="192"/>
      <c r="AR554" s="192"/>
      <c r="AS554" s="192"/>
      <c r="AT554" s="192"/>
      <c r="AU554" s="192"/>
      <c r="AV554" s="192"/>
      <c r="AW554" s="192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192"/>
      <c r="BJ554" s="192"/>
      <c r="BK554" s="192"/>
      <c r="BL554" s="192"/>
      <c r="BM554" s="192"/>
      <c r="BN554" s="192"/>
      <c r="BO554" s="192"/>
      <c r="BP554" s="192"/>
      <c r="BQ554" s="192"/>
      <c r="BR554" s="192"/>
      <c r="BS554" s="192"/>
      <c r="BT554" s="192"/>
      <c r="BU554" s="192"/>
      <c r="BV554" s="192"/>
      <c r="BW554" s="192"/>
      <c r="BX554" s="192"/>
      <c r="BY554" s="192"/>
      <c r="BZ554" s="192"/>
      <c r="CA554" s="192"/>
      <c r="CB554" s="192"/>
      <c r="CC554" s="192"/>
      <c r="CD554" s="192"/>
      <c r="CE554" s="192"/>
      <c r="CF554" s="192"/>
      <c r="CG554" s="192"/>
      <c r="CH554" s="192"/>
      <c r="CI554" s="192"/>
      <c r="CJ554" s="192"/>
      <c r="CK554" s="192"/>
      <c r="CL554" s="192"/>
      <c r="CM554" s="192"/>
      <c r="CN554" s="192"/>
      <c r="CO554" s="192"/>
      <c r="CP554" s="192"/>
      <c r="CQ554" s="192"/>
    </row>
    <row r="555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  <c r="AJ555" s="192"/>
      <c r="AK555" s="192"/>
      <c r="AL555" s="192"/>
      <c r="AM555" s="192"/>
      <c r="AN555" s="192"/>
      <c r="AO555" s="192"/>
      <c r="AP555" s="192"/>
      <c r="AQ555" s="192"/>
      <c r="AR555" s="192"/>
      <c r="AS555" s="192"/>
      <c r="AT555" s="192"/>
      <c r="AU555" s="192"/>
      <c r="AV555" s="192"/>
      <c r="AW555" s="192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192"/>
      <c r="BJ555" s="192"/>
      <c r="BK555" s="192"/>
      <c r="BL555" s="192"/>
      <c r="BM555" s="192"/>
      <c r="BN555" s="192"/>
      <c r="BO555" s="192"/>
      <c r="BP555" s="192"/>
      <c r="BQ555" s="192"/>
      <c r="BR555" s="192"/>
      <c r="BS555" s="192"/>
      <c r="BT555" s="192"/>
      <c r="BU555" s="192"/>
      <c r="BV555" s="192"/>
      <c r="BW555" s="192"/>
      <c r="BX555" s="192"/>
      <c r="BY555" s="192"/>
      <c r="BZ555" s="192"/>
      <c r="CA555" s="192"/>
      <c r="CB555" s="192"/>
      <c r="CC555" s="192"/>
      <c r="CD555" s="192"/>
      <c r="CE555" s="192"/>
      <c r="CF555" s="192"/>
      <c r="CG555" s="192"/>
      <c r="CH555" s="192"/>
      <c r="CI555" s="192"/>
      <c r="CJ555" s="192"/>
      <c r="CK555" s="192"/>
      <c r="CL555" s="192"/>
      <c r="CM555" s="192"/>
      <c r="CN555" s="192"/>
      <c r="CO555" s="192"/>
      <c r="CP555" s="192"/>
      <c r="CQ555" s="192"/>
    </row>
    <row r="556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  <c r="AJ556" s="192"/>
      <c r="AK556" s="192"/>
      <c r="AL556" s="192"/>
      <c r="AM556" s="192"/>
      <c r="AN556" s="192"/>
      <c r="AO556" s="192"/>
      <c r="AP556" s="192"/>
      <c r="AQ556" s="192"/>
      <c r="AR556" s="192"/>
      <c r="AS556" s="192"/>
      <c r="AT556" s="192"/>
      <c r="AU556" s="192"/>
      <c r="AV556" s="192"/>
      <c r="AW556" s="192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192"/>
      <c r="BJ556" s="192"/>
      <c r="BK556" s="192"/>
      <c r="BL556" s="192"/>
      <c r="BM556" s="192"/>
      <c r="BN556" s="192"/>
      <c r="BO556" s="192"/>
      <c r="BP556" s="192"/>
      <c r="BQ556" s="192"/>
      <c r="BR556" s="192"/>
      <c r="BS556" s="192"/>
      <c r="BT556" s="192"/>
      <c r="BU556" s="192"/>
      <c r="BV556" s="192"/>
      <c r="BW556" s="192"/>
      <c r="BX556" s="192"/>
      <c r="BY556" s="192"/>
      <c r="BZ556" s="192"/>
      <c r="CA556" s="192"/>
      <c r="CB556" s="192"/>
      <c r="CC556" s="192"/>
      <c r="CD556" s="192"/>
      <c r="CE556" s="192"/>
      <c r="CF556" s="192"/>
      <c r="CG556" s="192"/>
      <c r="CH556" s="192"/>
      <c r="CI556" s="192"/>
      <c r="CJ556" s="192"/>
      <c r="CK556" s="192"/>
      <c r="CL556" s="192"/>
      <c r="CM556" s="192"/>
      <c r="CN556" s="192"/>
      <c r="CO556" s="192"/>
      <c r="CP556" s="192"/>
      <c r="CQ556" s="192"/>
    </row>
    <row r="557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  <c r="AO557" s="192"/>
      <c r="AP557" s="192"/>
      <c r="AQ557" s="192"/>
      <c r="AR557" s="192"/>
      <c r="AS557" s="192"/>
      <c r="AT557" s="192"/>
      <c r="AU557" s="192"/>
      <c r="AV557" s="192"/>
      <c r="AW557" s="192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/>
      <c r="BJ557" s="192"/>
      <c r="BK557" s="192"/>
      <c r="BL557" s="192"/>
      <c r="BM557" s="192"/>
      <c r="BN557" s="192"/>
      <c r="BO557" s="192"/>
      <c r="BP557" s="192"/>
      <c r="BQ557" s="192"/>
      <c r="BR557" s="192"/>
      <c r="BS557" s="192"/>
      <c r="BT557" s="192"/>
      <c r="BU557" s="192"/>
      <c r="BV557" s="192"/>
      <c r="BW557" s="192"/>
      <c r="BX557" s="192"/>
      <c r="BY557" s="192"/>
      <c r="BZ557" s="192"/>
      <c r="CA557" s="192"/>
      <c r="CB557" s="192"/>
      <c r="CC557" s="192"/>
      <c r="CD557" s="192"/>
      <c r="CE557" s="192"/>
      <c r="CF557" s="192"/>
      <c r="CG557" s="192"/>
      <c r="CH557" s="192"/>
      <c r="CI557" s="192"/>
      <c r="CJ557" s="192"/>
      <c r="CK557" s="192"/>
      <c r="CL557" s="192"/>
      <c r="CM557" s="192"/>
      <c r="CN557" s="192"/>
      <c r="CO557" s="192"/>
      <c r="CP557" s="192"/>
      <c r="CQ557" s="192"/>
    </row>
    <row r="558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  <c r="AJ558" s="192"/>
      <c r="AK558" s="192"/>
      <c r="AL558" s="192"/>
      <c r="AM558" s="192"/>
      <c r="AN558" s="192"/>
      <c r="AO558" s="192"/>
      <c r="AP558" s="192"/>
      <c r="AQ558" s="192"/>
      <c r="AR558" s="192"/>
      <c r="AS558" s="192"/>
      <c r="AT558" s="192"/>
      <c r="AU558" s="192"/>
      <c r="AV558" s="192"/>
      <c r="AW558" s="192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192"/>
      <c r="BJ558" s="192"/>
      <c r="BK558" s="192"/>
      <c r="BL558" s="192"/>
      <c r="BM558" s="192"/>
      <c r="BN558" s="192"/>
      <c r="BO558" s="192"/>
      <c r="BP558" s="192"/>
      <c r="BQ558" s="192"/>
      <c r="BR558" s="192"/>
      <c r="BS558" s="192"/>
      <c r="BT558" s="192"/>
      <c r="BU558" s="192"/>
      <c r="BV558" s="192"/>
      <c r="BW558" s="192"/>
      <c r="BX558" s="192"/>
      <c r="BY558" s="192"/>
      <c r="BZ558" s="192"/>
      <c r="CA558" s="192"/>
      <c r="CB558" s="192"/>
      <c r="CC558" s="192"/>
      <c r="CD558" s="192"/>
      <c r="CE558" s="192"/>
      <c r="CF558" s="192"/>
      <c r="CG558" s="192"/>
      <c r="CH558" s="192"/>
      <c r="CI558" s="192"/>
      <c r="CJ558" s="192"/>
      <c r="CK558" s="192"/>
      <c r="CL558" s="192"/>
      <c r="CM558" s="192"/>
      <c r="CN558" s="192"/>
      <c r="CO558" s="192"/>
      <c r="CP558" s="192"/>
      <c r="CQ558" s="192"/>
    </row>
    <row r="559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  <c r="AJ559" s="192"/>
      <c r="AK559" s="192"/>
      <c r="AL559" s="192"/>
      <c r="AM559" s="192"/>
      <c r="AN559" s="192"/>
      <c r="AO559" s="192"/>
      <c r="AP559" s="192"/>
      <c r="AQ559" s="192"/>
      <c r="AR559" s="192"/>
      <c r="AS559" s="192"/>
      <c r="AT559" s="192"/>
      <c r="AU559" s="192"/>
      <c r="AV559" s="192"/>
      <c r="AW559" s="192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192"/>
      <c r="BJ559" s="192"/>
      <c r="BK559" s="192"/>
      <c r="BL559" s="192"/>
      <c r="BM559" s="192"/>
      <c r="BN559" s="192"/>
      <c r="BO559" s="192"/>
      <c r="BP559" s="192"/>
      <c r="BQ559" s="192"/>
      <c r="BR559" s="192"/>
      <c r="BS559" s="192"/>
      <c r="BT559" s="192"/>
      <c r="BU559" s="192"/>
      <c r="BV559" s="192"/>
      <c r="BW559" s="192"/>
      <c r="BX559" s="192"/>
      <c r="BY559" s="192"/>
      <c r="BZ559" s="192"/>
      <c r="CA559" s="192"/>
      <c r="CB559" s="192"/>
      <c r="CC559" s="192"/>
      <c r="CD559" s="192"/>
      <c r="CE559" s="192"/>
      <c r="CF559" s="192"/>
      <c r="CG559" s="192"/>
      <c r="CH559" s="192"/>
      <c r="CI559" s="192"/>
      <c r="CJ559" s="192"/>
      <c r="CK559" s="192"/>
      <c r="CL559" s="192"/>
      <c r="CM559" s="192"/>
      <c r="CN559" s="192"/>
      <c r="CO559" s="192"/>
      <c r="CP559" s="192"/>
      <c r="CQ559" s="192"/>
    </row>
    <row r="560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  <c r="AJ560" s="192"/>
      <c r="AK560" s="192"/>
      <c r="AL560" s="192"/>
      <c r="AM560" s="192"/>
      <c r="AN560" s="192"/>
      <c r="AO560" s="192"/>
      <c r="AP560" s="192"/>
      <c r="AQ560" s="192"/>
      <c r="AR560" s="192"/>
      <c r="AS560" s="192"/>
      <c r="AT560" s="192"/>
      <c r="AU560" s="192"/>
      <c r="AV560" s="192"/>
      <c r="AW560" s="192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192"/>
      <c r="BJ560" s="192"/>
      <c r="BK560" s="192"/>
      <c r="BL560" s="192"/>
      <c r="BM560" s="192"/>
      <c r="BN560" s="192"/>
      <c r="BO560" s="192"/>
      <c r="BP560" s="192"/>
      <c r="BQ560" s="192"/>
      <c r="BR560" s="192"/>
      <c r="BS560" s="192"/>
      <c r="BT560" s="192"/>
      <c r="BU560" s="192"/>
      <c r="BV560" s="192"/>
      <c r="BW560" s="192"/>
      <c r="BX560" s="192"/>
      <c r="BY560" s="192"/>
      <c r="BZ560" s="192"/>
      <c r="CA560" s="192"/>
      <c r="CB560" s="192"/>
      <c r="CC560" s="192"/>
      <c r="CD560" s="192"/>
      <c r="CE560" s="192"/>
      <c r="CF560" s="192"/>
      <c r="CG560" s="192"/>
      <c r="CH560" s="192"/>
      <c r="CI560" s="192"/>
      <c r="CJ560" s="192"/>
      <c r="CK560" s="192"/>
      <c r="CL560" s="192"/>
      <c r="CM560" s="192"/>
      <c r="CN560" s="192"/>
      <c r="CO560" s="192"/>
      <c r="CP560" s="192"/>
      <c r="CQ560" s="192"/>
    </row>
    <row r="561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  <c r="AJ561" s="192"/>
      <c r="AK561" s="192"/>
      <c r="AL561" s="192"/>
      <c r="AM561" s="192"/>
      <c r="AN561" s="192"/>
      <c r="AO561" s="192"/>
      <c r="AP561" s="192"/>
      <c r="AQ561" s="192"/>
      <c r="AR561" s="192"/>
      <c r="AS561" s="192"/>
      <c r="AT561" s="192"/>
      <c r="AU561" s="192"/>
      <c r="AV561" s="192"/>
      <c r="AW561" s="192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192"/>
      <c r="BJ561" s="192"/>
      <c r="BK561" s="192"/>
      <c r="BL561" s="192"/>
      <c r="BM561" s="192"/>
      <c r="BN561" s="192"/>
      <c r="BO561" s="192"/>
      <c r="BP561" s="192"/>
      <c r="BQ561" s="192"/>
      <c r="BR561" s="192"/>
      <c r="BS561" s="192"/>
      <c r="BT561" s="192"/>
      <c r="BU561" s="192"/>
      <c r="BV561" s="192"/>
      <c r="BW561" s="192"/>
      <c r="BX561" s="192"/>
      <c r="BY561" s="192"/>
      <c r="BZ561" s="192"/>
      <c r="CA561" s="192"/>
      <c r="CB561" s="192"/>
      <c r="CC561" s="192"/>
      <c r="CD561" s="192"/>
      <c r="CE561" s="192"/>
      <c r="CF561" s="192"/>
      <c r="CG561" s="192"/>
      <c r="CH561" s="192"/>
      <c r="CI561" s="192"/>
      <c r="CJ561" s="192"/>
      <c r="CK561" s="192"/>
      <c r="CL561" s="192"/>
      <c r="CM561" s="192"/>
      <c r="CN561" s="192"/>
      <c r="CO561" s="192"/>
      <c r="CP561" s="192"/>
      <c r="CQ561" s="192"/>
    </row>
    <row r="562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  <c r="AJ562" s="192"/>
      <c r="AK562" s="192"/>
      <c r="AL562" s="192"/>
      <c r="AM562" s="192"/>
      <c r="AN562" s="192"/>
      <c r="AO562" s="192"/>
      <c r="AP562" s="192"/>
      <c r="AQ562" s="192"/>
      <c r="AR562" s="192"/>
      <c r="AS562" s="192"/>
      <c r="AT562" s="192"/>
      <c r="AU562" s="192"/>
      <c r="AV562" s="192"/>
      <c r="AW562" s="192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192"/>
      <c r="BJ562" s="192"/>
      <c r="BK562" s="192"/>
      <c r="BL562" s="192"/>
      <c r="BM562" s="192"/>
      <c r="BN562" s="192"/>
      <c r="BO562" s="192"/>
      <c r="BP562" s="192"/>
      <c r="BQ562" s="192"/>
      <c r="BR562" s="192"/>
      <c r="BS562" s="192"/>
      <c r="BT562" s="192"/>
      <c r="BU562" s="192"/>
      <c r="BV562" s="192"/>
      <c r="BW562" s="192"/>
      <c r="BX562" s="192"/>
      <c r="BY562" s="192"/>
      <c r="BZ562" s="192"/>
      <c r="CA562" s="192"/>
      <c r="CB562" s="192"/>
      <c r="CC562" s="192"/>
      <c r="CD562" s="192"/>
      <c r="CE562" s="192"/>
      <c r="CF562" s="192"/>
      <c r="CG562" s="192"/>
      <c r="CH562" s="192"/>
      <c r="CI562" s="192"/>
      <c r="CJ562" s="192"/>
      <c r="CK562" s="192"/>
      <c r="CL562" s="192"/>
      <c r="CM562" s="192"/>
      <c r="CN562" s="192"/>
      <c r="CO562" s="192"/>
      <c r="CP562" s="192"/>
      <c r="CQ562" s="192"/>
    </row>
    <row r="563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92"/>
      <c r="AF563" s="192"/>
      <c r="AG563" s="192"/>
      <c r="AH563" s="192"/>
      <c r="AI563" s="192"/>
      <c r="AJ563" s="192"/>
      <c r="AK563" s="192"/>
      <c r="AL563" s="192"/>
      <c r="AM563" s="192"/>
      <c r="AN563" s="192"/>
      <c r="AO563" s="192"/>
      <c r="AP563" s="192"/>
      <c r="AQ563" s="192"/>
      <c r="AR563" s="192"/>
      <c r="AS563" s="192"/>
      <c r="AT563" s="192"/>
      <c r="AU563" s="192"/>
      <c r="AV563" s="192"/>
      <c r="AW563" s="192"/>
      <c r="AX563" s="192"/>
      <c r="AY563" s="192"/>
      <c r="AZ563" s="192"/>
      <c r="BA563" s="192"/>
      <c r="BB563" s="192"/>
      <c r="BC563" s="192"/>
      <c r="BD563" s="192"/>
      <c r="BE563" s="192"/>
      <c r="BF563" s="192"/>
      <c r="BG563" s="192"/>
      <c r="BH563" s="192"/>
      <c r="BI563" s="192"/>
      <c r="BJ563" s="192"/>
      <c r="BK563" s="192"/>
      <c r="BL563" s="192"/>
      <c r="BM563" s="192"/>
      <c r="BN563" s="192"/>
      <c r="BO563" s="192"/>
      <c r="BP563" s="192"/>
      <c r="BQ563" s="192"/>
      <c r="BR563" s="192"/>
      <c r="BS563" s="192"/>
      <c r="BT563" s="192"/>
      <c r="BU563" s="192"/>
      <c r="BV563" s="192"/>
      <c r="BW563" s="192"/>
      <c r="BX563" s="192"/>
      <c r="BY563" s="192"/>
      <c r="BZ563" s="192"/>
      <c r="CA563" s="192"/>
      <c r="CB563" s="192"/>
      <c r="CC563" s="192"/>
      <c r="CD563" s="192"/>
      <c r="CE563" s="192"/>
      <c r="CF563" s="192"/>
      <c r="CG563" s="192"/>
      <c r="CH563" s="192"/>
      <c r="CI563" s="192"/>
      <c r="CJ563" s="192"/>
      <c r="CK563" s="192"/>
      <c r="CL563" s="192"/>
      <c r="CM563" s="192"/>
      <c r="CN563" s="192"/>
      <c r="CO563" s="192"/>
      <c r="CP563" s="192"/>
      <c r="CQ563" s="192"/>
    </row>
    <row r="564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  <c r="AJ564" s="192"/>
      <c r="AK564" s="192"/>
      <c r="AL564" s="192"/>
      <c r="AM564" s="192"/>
      <c r="AN564" s="192"/>
      <c r="AO564" s="192"/>
      <c r="AP564" s="192"/>
      <c r="AQ564" s="192"/>
      <c r="AR564" s="192"/>
      <c r="AS564" s="192"/>
      <c r="AT564" s="192"/>
      <c r="AU564" s="192"/>
      <c r="AV564" s="192"/>
      <c r="AW564" s="192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/>
      <c r="BJ564" s="192"/>
      <c r="BK564" s="192"/>
      <c r="BL564" s="192"/>
      <c r="BM564" s="192"/>
      <c r="BN564" s="192"/>
      <c r="BO564" s="192"/>
      <c r="BP564" s="192"/>
      <c r="BQ564" s="192"/>
      <c r="BR564" s="192"/>
      <c r="BS564" s="192"/>
      <c r="BT564" s="192"/>
      <c r="BU564" s="192"/>
      <c r="BV564" s="192"/>
      <c r="BW564" s="192"/>
      <c r="BX564" s="192"/>
      <c r="BY564" s="192"/>
      <c r="BZ564" s="192"/>
      <c r="CA564" s="192"/>
      <c r="CB564" s="192"/>
      <c r="CC564" s="192"/>
      <c r="CD564" s="192"/>
      <c r="CE564" s="192"/>
      <c r="CF564" s="192"/>
      <c r="CG564" s="192"/>
      <c r="CH564" s="192"/>
      <c r="CI564" s="192"/>
      <c r="CJ564" s="192"/>
      <c r="CK564" s="192"/>
      <c r="CL564" s="192"/>
      <c r="CM564" s="192"/>
      <c r="CN564" s="192"/>
      <c r="CO564" s="192"/>
      <c r="CP564" s="192"/>
      <c r="CQ564" s="192"/>
    </row>
    <row r="565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  <c r="AO565" s="192"/>
      <c r="AP565" s="192"/>
      <c r="AQ565" s="192"/>
      <c r="AR565" s="192"/>
      <c r="AS565" s="192"/>
      <c r="AT565" s="192"/>
      <c r="AU565" s="192"/>
      <c r="AV565" s="192"/>
      <c r="AW565" s="192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/>
      <c r="BJ565" s="192"/>
      <c r="BK565" s="192"/>
      <c r="BL565" s="192"/>
      <c r="BM565" s="192"/>
      <c r="BN565" s="192"/>
      <c r="BO565" s="192"/>
      <c r="BP565" s="192"/>
      <c r="BQ565" s="192"/>
      <c r="BR565" s="192"/>
      <c r="BS565" s="192"/>
      <c r="BT565" s="192"/>
      <c r="BU565" s="192"/>
      <c r="BV565" s="192"/>
      <c r="BW565" s="192"/>
      <c r="BX565" s="192"/>
      <c r="BY565" s="192"/>
      <c r="BZ565" s="192"/>
      <c r="CA565" s="192"/>
      <c r="CB565" s="192"/>
      <c r="CC565" s="192"/>
      <c r="CD565" s="192"/>
      <c r="CE565" s="192"/>
      <c r="CF565" s="192"/>
      <c r="CG565" s="192"/>
      <c r="CH565" s="192"/>
      <c r="CI565" s="192"/>
      <c r="CJ565" s="192"/>
      <c r="CK565" s="192"/>
      <c r="CL565" s="192"/>
      <c r="CM565" s="192"/>
      <c r="CN565" s="192"/>
      <c r="CO565" s="192"/>
      <c r="CP565" s="192"/>
      <c r="CQ565" s="192"/>
    </row>
    <row r="566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  <c r="AO566" s="192"/>
      <c r="AP566" s="192"/>
      <c r="AQ566" s="192"/>
      <c r="AR566" s="192"/>
      <c r="AS566" s="192"/>
      <c r="AT566" s="192"/>
      <c r="AU566" s="192"/>
      <c r="AV566" s="192"/>
      <c r="AW566" s="192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/>
      <c r="BJ566" s="192"/>
      <c r="BK566" s="192"/>
      <c r="BL566" s="192"/>
      <c r="BM566" s="192"/>
      <c r="BN566" s="192"/>
      <c r="BO566" s="192"/>
      <c r="BP566" s="192"/>
      <c r="BQ566" s="192"/>
      <c r="BR566" s="192"/>
      <c r="BS566" s="192"/>
      <c r="BT566" s="192"/>
      <c r="BU566" s="192"/>
      <c r="BV566" s="192"/>
      <c r="BW566" s="192"/>
      <c r="BX566" s="192"/>
      <c r="BY566" s="192"/>
      <c r="BZ566" s="192"/>
      <c r="CA566" s="192"/>
      <c r="CB566" s="192"/>
      <c r="CC566" s="192"/>
      <c r="CD566" s="192"/>
      <c r="CE566" s="192"/>
      <c r="CF566" s="192"/>
      <c r="CG566" s="192"/>
      <c r="CH566" s="192"/>
      <c r="CI566" s="192"/>
      <c r="CJ566" s="192"/>
      <c r="CK566" s="192"/>
      <c r="CL566" s="192"/>
      <c r="CM566" s="192"/>
      <c r="CN566" s="192"/>
      <c r="CO566" s="192"/>
      <c r="CP566" s="192"/>
      <c r="CQ566" s="192"/>
    </row>
    <row r="567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  <c r="AO567" s="192"/>
      <c r="AP567" s="192"/>
      <c r="AQ567" s="192"/>
      <c r="AR567" s="192"/>
      <c r="AS567" s="192"/>
      <c r="AT567" s="192"/>
      <c r="AU567" s="192"/>
      <c r="AV567" s="192"/>
      <c r="AW567" s="192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2"/>
      <c r="BN567" s="192"/>
      <c r="BO567" s="192"/>
      <c r="BP567" s="192"/>
      <c r="BQ567" s="192"/>
      <c r="BR567" s="192"/>
      <c r="BS567" s="192"/>
      <c r="BT567" s="192"/>
      <c r="BU567" s="192"/>
      <c r="BV567" s="192"/>
      <c r="BW567" s="192"/>
      <c r="BX567" s="192"/>
      <c r="BY567" s="192"/>
      <c r="BZ567" s="192"/>
      <c r="CA567" s="192"/>
      <c r="CB567" s="192"/>
      <c r="CC567" s="192"/>
      <c r="CD567" s="192"/>
      <c r="CE567" s="192"/>
      <c r="CF567" s="192"/>
      <c r="CG567" s="192"/>
      <c r="CH567" s="192"/>
      <c r="CI567" s="192"/>
      <c r="CJ567" s="192"/>
      <c r="CK567" s="192"/>
      <c r="CL567" s="192"/>
      <c r="CM567" s="192"/>
      <c r="CN567" s="192"/>
      <c r="CO567" s="192"/>
      <c r="CP567" s="192"/>
      <c r="CQ567" s="192"/>
    </row>
    <row r="568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  <c r="AO568" s="192"/>
      <c r="AP568" s="192"/>
      <c r="AQ568" s="192"/>
      <c r="AR568" s="192"/>
      <c r="AS568" s="192"/>
      <c r="AT568" s="192"/>
      <c r="AU568" s="192"/>
      <c r="AV568" s="192"/>
      <c r="AW568" s="192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2"/>
      <c r="BN568" s="192"/>
      <c r="BO568" s="192"/>
      <c r="BP568" s="192"/>
      <c r="BQ568" s="192"/>
      <c r="BR568" s="192"/>
      <c r="BS568" s="192"/>
      <c r="BT568" s="192"/>
      <c r="BU568" s="192"/>
      <c r="BV568" s="192"/>
      <c r="BW568" s="192"/>
      <c r="BX568" s="192"/>
      <c r="BY568" s="192"/>
      <c r="BZ568" s="192"/>
      <c r="CA568" s="192"/>
      <c r="CB568" s="192"/>
      <c r="CC568" s="192"/>
      <c r="CD568" s="192"/>
      <c r="CE568" s="192"/>
      <c r="CF568" s="192"/>
      <c r="CG568" s="192"/>
      <c r="CH568" s="192"/>
      <c r="CI568" s="192"/>
      <c r="CJ568" s="192"/>
      <c r="CK568" s="192"/>
      <c r="CL568" s="192"/>
      <c r="CM568" s="192"/>
      <c r="CN568" s="192"/>
      <c r="CO568" s="192"/>
      <c r="CP568" s="192"/>
      <c r="CQ568" s="192"/>
    </row>
    <row r="569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  <c r="AO569" s="192"/>
      <c r="AP569" s="192"/>
      <c r="AQ569" s="192"/>
      <c r="AR569" s="192"/>
      <c r="AS569" s="192"/>
      <c r="AT569" s="192"/>
      <c r="AU569" s="192"/>
      <c r="AV569" s="192"/>
      <c r="AW569" s="192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192"/>
      <c r="BN569" s="192"/>
      <c r="BO569" s="192"/>
      <c r="BP569" s="192"/>
      <c r="BQ569" s="192"/>
      <c r="BR569" s="192"/>
      <c r="BS569" s="192"/>
      <c r="BT569" s="192"/>
      <c r="BU569" s="192"/>
      <c r="BV569" s="192"/>
      <c r="BW569" s="192"/>
      <c r="BX569" s="192"/>
      <c r="BY569" s="192"/>
      <c r="BZ569" s="192"/>
      <c r="CA569" s="192"/>
      <c r="CB569" s="192"/>
      <c r="CC569" s="192"/>
      <c r="CD569" s="192"/>
      <c r="CE569" s="192"/>
      <c r="CF569" s="192"/>
      <c r="CG569" s="192"/>
      <c r="CH569" s="192"/>
      <c r="CI569" s="192"/>
      <c r="CJ569" s="192"/>
      <c r="CK569" s="192"/>
      <c r="CL569" s="192"/>
      <c r="CM569" s="192"/>
      <c r="CN569" s="192"/>
      <c r="CO569" s="192"/>
      <c r="CP569" s="192"/>
      <c r="CQ569" s="192"/>
    </row>
    <row r="570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  <c r="AO570" s="192"/>
      <c r="AP570" s="192"/>
      <c r="AQ570" s="192"/>
      <c r="AR570" s="192"/>
      <c r="AS570" s="192"/>
      <c r="AT570" s="192"/>
      <c r="AU570" s="192"/>
      <c r="AV570" s="192"/>
      <c r="AW570" s="192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192"/>
      <c r="BN570" s="192"/>
      <c r="BO570" s="192"/>
      <c r="BP570" s="192"/>
      <c r="BQ570" s="192"/>
      <c r="BR570" s="192"/>
      <c r="BS570" s="192"/>
      <c r="BT570" s="192"/>
      <c r="BU570" s="192"/>
      <c r="BV570" s="192"/>
      <c r="BW570" s="192"/>
      <c r="BX570" s="192"/>
      <c r="BY570" s="192"/>
      <c r="BZ570" s="192"/>
      <c r="CA570" s="192"/>
      <c r="CB570" s="192"/>
      <c r="CC570" s="192"/>
      <c r="CD570" s="192"/>
      <c r="CE570" s="192"/>
      <c r="CF570" s="192"/>
      <c r="CG570" s="192"/>
      <c r="CH570" s="192"/>
      <c r="CI570" s="192"/>
      <c r="CJ570" s="192"/>
      <c r="CK570" s="192"/>
      <c r="CL570" s="192"/>
      <c r="CM570" s="192"/>
      <c r="CN570" s="192"/>
      <c r="CO570" s="192"/>
      <c r="CP570" s="192"/>
      <c r="CQ570" s="192"/>
    </row>
    <row r="571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  <c r="AO571" s="192"/>
      <c r="AP571" s="192"/>
      <c r="AQ571" s="192"/>
      <c r="AR571" s="192"/>
      <c r="AS571" s="192"/>
      <c r="AT571" s="192"/>
      <c r="AU571" s="192"/>
      <c r="AV571" s="192"/>
      <c r="AW571" s="192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192"/>
      <c r="BN571" s="192"/>
      <c r="BO571" s="192"/>
      <c r="BP571" s="192"/>
      <c r="BQ571" s="192"/>
      <c r="BR571" s="192"/>
      <c r="BS571" s="192"/>
      <c r="BT571" s="192"/>
      <c r="BU571" s="192"/>
      <c r="BV571" s="192"/>
      <c r="BW571" s="192"/>
      <c r="BX571" s="192"/>
      <c r="BY571" s="192"/>
      <c r="BZ571" s="192"/>
      <c r="CA571" s="192"/>
      <c r="CB571" s="192"/>
      <c r="CC571" s="192"/>
      <c r="CD571" s="192"/>
      <c r="CE571" s="192"/>
      <c r="CF571" s="192"/>
      <c r="CG571" s="192"/>
      <c r="CH571" s="192"/>
      <c r="CI571" s="192"/>
      <c r="CJ571" s="192"/>
      <c r="CK571" s="192"/>
      <c r="CL571" s="192"/>
      <c r="CM571" s="192"/>
      <c r="CN571" s="192"/>
      <c r="CO571" s="192"/>
      <c r="CP571" s="192"/>
      <c r="CQ571" s="192"/>
    </row>
    <row r="572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  <c r="AO572" s="192"/>
      <c r="AP572" s="192"/>
      <c r="AQ572" s="192"/>
      <c r="AR572" s="192"/>
      <c r="AS572" s="192"/>
      <c r="AT572" s="192"/>
      <c r="AU572" s="192"/>
      <c r="AV572" s="192"/>
      <c r="AW572" s="192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192"/>
      <c r="BN572" s="192"/>
      <c r="BO572" s="192"/>
      <c r="BP572" s="192"/>
      <c r="BQ572" s="192"/>
      <c r="BR572" s="192"/>
      <c r="BS572" s="192"/>
      <c r="BT572" s="192"/>
      <c r="BU572" s="192"/>
      <c r="BV572" s="192"/>
      <c r="BW572" s="192"/>
      <c r="BX572" s="192"/>
      <c r="BY572" s="192"/>
      <c r="BZ572" s="192"/>
      <c r="CA572" s="192"/>
      <c r="CB572" s="192"/>
      <c r="CC572" s="192"/>
      <c r="CD572" s="192"/>
      <c r="CE572" s="192"/>
      <c r="CF572" s="192"/>
      <c r="CG572" s="192"/>
      <c r="CH572" s="192"/>
      <c r="CI572" s="192"/>
      <c r="CJ572" s="192"/>
      <c r="CK572" s="192"/>
      <c r="CL572" s="192"/>
      <c r="CM572" s="192"/>
      <c r="CN572" s="192"/>
      <c r="CO572" s="192"/>
      <c r="CP572" s="192"/>
      <c r="CQ572" s="192"/>
    </row>
    <row r="573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  <c r="AJ573" s="192"/>
      <c r="AK573" s="192"/>
      <c r="AL573" s="192"/>
      <c r="AM573" s="192"/>
      <c r="AN573" s="192"/>
      <c r="AO573" s="192"/>
      <c r="AP573" s="192"/>
      <c r="AQ573" s="192"/>
      <c r="AR573" s="192"/>
      <c r="AS573" s="192"/>
      <c r="AT573" s="192"/>
      <c r="AU573" s="192"/>
      <c r="AV573" s="192"/>
      <c r="AW573" s="192"/>
      <c r="AX573" s="192"/>
      <c r="AY573" s="192"/>
      <c r="AZ573" s="192"/>
      <c r="BA573" s="192"/>
      <c r="BB573" s="192"/>
      <c r="BC573" s="192"/>
      <c r="BD573" s="192"/>
      <c r="BE573" s="192"/>
      <c r="BF573" s="192"/>
      <c r="BG573" s="192"/>
      <c r="BH573" s="192"/>
      <c r="BI573" s="192"/>
      <c r="BJ573" s="192"/>
      <c r="BK573" s="192"/>
      <c r="BL573" s="192"/>
      <c r="BM573" s="192"/>
      <c r="BN573" s="192"/>
      <c r="BO573" s="192"/>
      <c r="BP573" s="192"/>
      <c r="BQ573" s="192"/>
      <c r="BR573" s="192"/>
      <c r="BS573" s="192"/>
      <c r="BT573" s="192"/>
      <c r="BU573" s="192"/>
      <c r="BV573" s="192"/>
      <c r="BW573" s="192"/>
      <c r="BX573" s="192"/>
      <c r="BY573" s="192"/>
      <c r="BZ573" s="192"/>
      <c r="CA573" s="192"/>
      <c r="CB573" s="192"/>
      <c r="CC573" s="192"/>
      <c r="CD573" s="192"/>
      <c r="CE573" s="192"/>
      <c r="CF573" s="192"/>
      <c r="CG573" s="192"/>
      <c r="CH573" s="192"/>
      <c r="CI573" s="192"/>
      <c r="CJ573" s="192"/>
      <c r="CK573" s="192"/>
      <c r="CL573" s="192"/>
      <c r="CM573" s="192"/>
      <c r="CN573" s="192"/>
      <c r="CO573" s="192"/>
      <c r="CP573" s="192"/>
      <c r="CQ573" s="192"/>
    </row>
    <row r="574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92"/>
      <c r="AF574" s="192"/>
      <c r="AG574" s="192"/>
      <c r="AH574" s="192"/>
      <c r="AI574" s="192"/>
      <c r="AJ574" s="192"/>
      <c r="AK574" s="192"/>
      <c r="AL574" s="192"/>
      <c r="AM574" s="192"/>
      <c r="AN574" s="192"/>
      <c r="AO574" s="192"/>
      <c r="AP574" s="192"/>
      <c r="AQ574" s="192"/>
      <c r="AR574" s="192"/>
      <c r="AS574" s="192"/>
      <c r="AT574" s="192"/>
      <c r="AU574" s="192"/>
      <c r="AV574" s="192"/>
      <c r="AW574" s="192"/>
      <c r="AX574" s="192"/>
      <c r="AY574" s="192"/>
      <c r="AZ574" s="192"/>
      <c r="BA574" s="192"/>
      <c r="BB574" s="192"/>
      <c r="BC574" s="192"/>
      <c r="BD574" s="192"/>
      <c r="BE574" s="192"/>
      <c r="BF574" s="192"/>
      <c r="BG574" s="192"/>
      <c r="BH574" s="192"/>
      <c r="BI574" s="192"/>
      <c r="BJ574" s="192"/>
      <c r="BK574" s="192"/>
      <c r="BL574" s="192"/>
      <c r="BM574" s="192"/>
      <c r="BN574" s="192"/>
      <c r="BO574" s="192"/>
      <c r="BP574" s="192"/>
      <c r="BQ574" s="192"/>
      <c r="BR574" s="192"/>
      <c r="BS574" s="192"/>
      <c r="BT574" s="192"/>
      <c r="BU574" s="192"/>
      <c r="BV574" s="192"/>
      <c r="BW574" s="192"/>
      <c r="BX574" s="192"/>
      <c r="BY574" s="192"/>
      <c r="BZ574" s="192"/>
      <c r="CA574" s="192"/>
      <c r="CB574" s="192"/>
      <c r="CC574" s="192"/>
      <c r="CD574" s="192"/>
      <c r="CE574" s="192"/>
      <c r="CF574" s="192"/>
      <c r="CG574" s="192"/>
      <c r="CH574" s="192"/>
      <c r="CI574" s="192"/>
      <c r="CJ574" s="192"/>
      <c r="CK574" s="192"/>
      <c r="CL574" s="192"/>
      <c r="CM574" s="192"/>
      <c r="CN574" s="192"/>
      <c r="CO574" s="192"/>
      <c r="CP574" s="192"/>
      <c r="CQ574" s="192"/>
    </row>
    <row r="575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  <c r="AJ575" s="192"/>
      <c r="AK575" s="192"/>
      <c r="AL575" s="192"/>
      <c r="AM575" s="192"/>
      <c r="AN575" s="192"/>
      <c r="AO575" s="192"/>
      <c r="AP575" s="192"/>
      <c r="AQ575" s="192"/>
      <c r="AR575" s="192"/>
      <c r="AS575" s="192"/>
      <c r="AT575" s="192"/>
      <c r="AU575" s="192"/>
      <c r="AV575" s="192"/>
      <c r="AW575" s="192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192"/>
      <c r="BN575" s="192"/>
      <c r="BO575" s="192"/>
      <c r="BP575" s="192"/>
      <c r="BQ575" s="192"/>
      <c r="BR575" s="192"/>
      <c r="BS575" s="192"/>
      <c r="BT575" s="192"/>
      <c r="BU575" s="192"/>
      <c r="BV575" s="192"/>
      <c r="BW575" s="192"/>
      <c r="BX575" s="192"/>
      <c r="BY575" s="192"/>
      <c r="BZ575" s="192"/>
      <c r="CA575" s="192"/>
      <c r="CB575" s="192"/>
      <c r="CC575" s="192"/>
      <c r="CD575" s="192"/>
      <c r="CE575" s="192"/>
      <c r="CF575" s="192"/>
      <c r="CG575" s="192"/>
      <c r="CH575" s="192"/>
      <c r="CI575" s="192"/>
      <c r="CJ575" s="192"/>
      <c r="CK575" s="192"/>
      <c r="CL575" s="192"/>
      <c r="CM575" s="192"/>
      <c r="CN575" s="192"/>
      <c r="CO575" s="192"/>
      <c r="CP575" s="192"/>
      <c r="CQ575" s="192"/>
    </row>
    <row r="576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92"/>
      <c r="AF576" s="192"/>
      <c r="AG576" s="192"/>
      <c r="AH576" s="192"/>
      <c r="AI576" s="192"/>
      <c r="AJ576" s="192"/>
      <c r="AK576" s="192"/>
      <c r="AL576" s="192"/>
      <c r="AM576" s="192"/>
      <c r="AN576" s="192"/>
      <c r="AO576" s="192"/>
      <c r="AP576" s="192"/>
      <c r="AQ576" s="192"/>
      <c r="AR576" s="192"/>
      <c r="AS576" s="192"/>
      <c r="AT576" s="192"/>
      <c r="AU576" s="192"/>
      <c r="AV576" s="192"/>
      <c r="AW576" s="192"/>
      <c r="AX576" s="192"/>
      <c r="AY576" s="192"/>
      <c r="AZ576" s="192"/>
      <c r="BA576" s="192"/>
      <c r="BB576" s="192"/>
      <c r="BC576" s="192"/>
      <c r="BD576" s="192"/>
      <c r="BE576" s="192"/>
      <c r="BF576" s="192"/>
      <c r="BG576" s="192"/>
      <c r="BH576" s="192"/>
      <c r="BI576" s="192"/>
      <c r="BJ576" s="192"/>
      <c r="BK576" s="192"/>
      <c r="BL576" s="192"/>
      <c r="BM576" s="192"/>
      <c r="BN576" s="192"/>
      <c r="BO576" s="192"/>
      <c r="BP576" s="192"/>
      <c r="BQ576" s="192"/>
      <c r="BR576" s="192"/>
      <c r="BS576" s="192"/>
      <c r="BT576" s="192"/>
      <c r="BU576" s="192"/>
      <c r="BV576" s="192"/>
      <c r="BW576" s="192"/>
      <c r="BX576" s="192"/>
      <c r="BY576" s="192"/>
      <c r="BZ576" s="192"/>
      <c r="CA576" s="192"/>
      <c r="CB576" s="192"/>
      <c r="CC576" s="192"/>
      <c r="CD576" s="192"/>
      <c r="CE576" s="192"/>
      <c r="CF576" s="192"/>
      <c r="CG576" s="192"/>
      <c r="CH576" s="192"/>
      <c r="CI576" s="192"/>
      <c r="CJ576" s="192"/>
      <c r="CK576" s="192"/>
      <c r="CL576" s="192"/>
      <c r="CM576" s="192"/>
      <c r="CN576" s="192"/>
      <c r="CO576" s="192"/>
      <c r="CP576" s="192"/>
      <c r="CQ576" s="192"/>
    </row>
    <row r="577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2"/>
      <c r="AM577" s="192"/>
      <c r="AN577" s="192"/>
      <c r="AO577" s="192"/>
      <c r="AP577" s="192"/>
      <c r="AQ577" s="192"/>
      <c r="AR577" s="192"/>
      <c r="AS577" s="192"/>
      <c r="AT577" s="192"/>
      <c r="AU577" s="192"/>
      <c r="AV577" s="192"/>
      <c r="AW577" s="192"/>
      <c r="AX577" s="192"/>
      <c r="AY577" s="192"/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2"/>
      <c r="BK577" s="192"/>
      <c r="BL577" s="192"/>
      <c r="BM577" s="192"/>
      <c r="BN577" s="192"/>
      <c r="BO577" s="192"/>
      <c r="BP577" s="192"/>
      <c r="BQ577" s="192"/>
      <c r="BR577" s="192"/>
      <c r="BS577" s="192"/>
      <c r="BT577" s="192"/>
      <c r="BU577" s="192"/>
      <c r="BV577" s="192"/>
      <c r="BW577" s="192"/>
      <c r="BX577" s="192"/>
      <c r="BY577" s="192"/>
      <c r="BZ577" s="192"/>
      <c r="CA577" s="192"/>
      <c r="CB577" s="192"/>
      <c r="CC577" s="192"/>
      <c r="CD577" s="192"/>
      <c r="CE577" s="192"/>
      <c r="CF577" s="192"/>
      <c r="CG577" s="192"/>
      <c r="CH577" s="192"/>
      <c r="CI577" s="192"/>
      <c r="CJ577" s="192"/>
      <c r="CK577" s="192"/>
      <c r="CL577" s="192"/>
      <c r="CM577" s="192"/>
      <c r="CN577" s="192"/>
      <c r="CO577" s="192"/>
      <c r="CP577" s="192"/>
      <c r="CQ577" s="192"/>
    </row>
    <row r="578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92"/>
      <c r="AF578" s="192"/>
      <c r="AG578" s="192"/>
      <c r="AH578" s="192"/>
      <c r="AI578" s="192"/>
      <c r="AJ578" s="192"/>
      <c r="AK578" s="192"/>
      <c r="AL578" s="192"/>
      <c r="AM578" s="192"/>
      <c r="AN578" s="192"/>
      <c r="AO578" s="192"/>
      <c r="AP578" s="192"/>
      <c r="AQ578" s="192"/>
      <c r="AR578" s="192"/>
      <c r="AS578" s="192"/>
      <c r="AT578" s="192"/>
      <c r="AU578" s="192"/>
      <c r="AV578" s="192"/>
      <c r="AW578" s="192"/>
      <c r="AX578" s="192"/>
      <c r="AY578" s="192"/>
      <c r="AZ578" s="192"/>
      <c r="BA578" s="192"/>
      <c r="BB578" s="192"/>
      <c r="BC578" s="192"/>
      <c r="BD578" s="192"/>
      <c r="BE578" s="192"/>
      <c r="BF578" s="192"/>
      <c r="BG578" s="192"/>
      <c r="BH578" s="192"/>
      <c r="BI578" s="192"/>
      <c r="BJ578" s="192"/>
      <c r="BK578" s="192"/>
      <c r="BL578" s="192"/>
      <c r="BM578" s="192"/>
      <c r="BN578" s="192"/>
      <c r="BO578" s="192"/>
      <c r="BP578" s="192"/>
      <c r="BQ578" s="192"/>
      <c r="BR578" s="192"/>
      <c r="BS578" s="192"/>
      <c r="BT578" s="192"/>
      <c r="BU578" s="192"/>
      <c r="BV578" s="192"/>
      <c r="BW578" s="192"/>
      <c r="BX578" s="192"/>
      <c r="BY578" s="192"/>
      <c r="BZ578" s="192"/>
      <c r="CA578" s="192"/>
      <c r="CB578" s="192"/>
      <c r="CC578" s="192"/>
      <c r="CD578" s="192"/>
      <c r="CE578" s="192"/>
      <c r="CF578" s="192"/>
      <c r="CG578" s="192"/>
      <c r="CH578" s="192"/>
      <c r="CI578" s="192"/>
      <c r="CJ578" s="192"/>
      <c r="CK578" s="192"/>
      <c r="CL578" s="192"/>
      <c r="CM578" s="192"/>
      <c r="CN578" s="192"/>
      <c r="CO578" s="192"/>
      <c r="CP578" s="192"/>
      <c r="CQ578" s="192"/>
    </row>
    <row r="579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92"/>
      <c r="AF579" s="192"/>
      <c r="AG579" s="192"/>
      <c r="AH579" s="192"/>
      <c r="AI579" s="192"/>
      <c r="AJ579" s="192"/>
      <c r="AK579" s="192"/>
      <c r="AL579" s="192"/>
      <c r="AM579" s="192"/>
      <c r="AN579" s="192"/>
      <c r="AO579" s="192"/>
      <c r="AP579" s="192"/>
      <c r="AQ579" s="192"/>
      <c r="AR579" s="192"/>
      <c r="AS579" s="192"/>
      <c r="AT579" s="192"/>
      <c r="AU579" s="192"/>
      <c r="AV579" s="192"/>
      <c r="AW579" s="192"/>
      <c r="AX579" s="192"/>
      <c r="AY579" s="192"/>
      <c r="AZ579" s="192"/>
      <c r="BA579" s="192"/>
      <c r="BB579" s="192"/>
      <c r="BC579" s="192"/>
      <c r="BD579" s="192"/>
      <c r="BE579" s="192"/>
      <c r="BF579" s="192"/>
      <c r="BG579" s="192"/>
      <c r="BH579" s="192"/>
      <c r="BI579" s="192"/>
      <c r="BJ579" s="192"/>
      <c r="BK579" s="192"/>
      <c r="BL579" s="192"/>
      <c r="BM579" s="192"/>
      <c r="BN579" s="192"/>
      <c r="BO579" s="192"/>
      <c r="BP579" s="192"/>
      <c r="BQ579" s="192"/>
      <c r="BR579" s="192"/>
      <c r="BS579" s="192"/>
      <c r="BT579" s="192"/>
      <c r="BU579" s="192"/>
      <c r="BV579" s="192"/>
      <c r="BW579" s="192"/>
      <c r="BX579" s="192"/>
      <c r="BY579" s="192"/>
      <c r="BZ579" s="192"/>
      <c r="CA579" s="192"/>
      <c r="CB579" s="192"/>
      <c r="CC579" s="192"/>
      <c r="CD579" s="192"/>
      <c r="CE579" s="192"/>
      <c r="CF579" s="192"/>
      <c r="CG579" s="192"/>
      <c r="CH579" s="192"/>
      <c r="CI579" s="192"/>
      <c r="CJ579" s="192"/>
      <c r="CK579" s="192"/>
      <c r="CL579" s="192"/>
      <c r="CM579" s="192"/>
      <c r="CN579" s="192"/>
      <c r="CO579" s="192"/>
      <c r="CP579" s="192"/>
      <c r="CQ579" s="192"/>
    </row>
    <row r="580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  <c r="AJ580" s="192"/>
      <c r="AK580" s="192"/>
      <c r="AL580" s="192"/>
      <c r="AM580" s="192"/>
      <c r="AN580" s="192"/>
      <c r="AO580" s="192"/>
      <c r="AP580" s="192"/>
      <c r="AQ580" s="192"/>
      <c r="AR580" s="192"/>
      <c r="AS580" s="192"/>
      <c r="AT580" s="192"/>
      <c r="AU580" s="192"/>
      <c r="AV580" s="192"/>
      <c r="AW580" s="192"/>
      <c r="AX580" s="192"/>
      <c r="AY580" s="192"/>
      <c r="AZ580" s="192"/>
      <c r="BA580" s="192"/>
      <c r="BB580" s="192"/>
      <c r="BC580" s="192"/>
      <c r="BD580" s="192"/>
      <c r="BE580" s="192"/>
      <c r="BF580" s="192"/>
      <c r="BG580" s="192"/>
      <c r="BH580" s="192"/>
      <c r="BI580" s="192"/>
      <c r="BJ580" s="192"/>
      <c r="BK580" s="192"/>
      <c r="BL580" s="192"/>
      <c r="BM580" s="192"/>
      <c r="BN580" s="192"/>
      <c r="BO580" s="192"/>
      <c r="BP580" s="192"/>
      <c r="BQ580" s="192"/>
      <c r="BR580" s="192"/>
      <c r="BS580" s="192"/>
      <c r="BT580" s="192"/>
      <c r="BU580" s="192"/>
      <c r="BV580" s="192"/>
      <c r="BW580" s="192"/>
      <c r="BX580" s="192"/>
      <c r="BY580" s="192"/>
      <c r="BZ580" s="192"/>
      <c r="CA580" s="192"/>
      <c r="CB580" s="192"/>
      <c r="CC580" s="192"/>
      <c r="CD580" s="192"/>
      <c r="CE580" s="192"/>
      <c r="CF580" s="192"/>
      <c r="CG580" s="192"/>
      <c r="CH580" s="192"/>
      <c r="CI580" s="192"/>
      <c r="CJ580" s="192"/>
      <c r="CK580" s="192"/>
      <c r="CL580" s="192"/>
      <c r="CM580" s="192"/>
      <c r="CN580" s="192"/>
      <c r="CO580" s="192"/>
      <c r="CP580" s="192"/>
      <c r="CQ580" s="192"/>
    </row>
    <row r="581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  <c r="AJ581" s="192"/>
      <c r="AK581" s="192"/>
      <c r="AL581" s="192"/>
      <c r="AM581" s="192"/>
      <c r="AN581" s="192"/>
      <c r="AO581" s="192"/>
      <c r="AP581" s="192"/>
      <c r="AQ581" s="192"/>
      <c r="AR581" s="192"/>
      <c r="AS581" s="192"/>
      <c r="AT581" s="192"/>
      <c r="AU581" s="192"/>
      <c r="AV581" s="192"/>
      <c r="AW581" s="192"/>
      <c r="AX581" s="192"/>
      <c r="AY581" s="192"/>
      <c r="AZ581" s="192"/>
      <c r="BA581" s="192"/>
      <c r="BB581" s="192"/>
      <c r="BC581" s="192"/>
      <c r="BD581" s="192"/>
      <c r="BE581" s="192"/>
      <c r="BF581" s="192"/>
      <c r="BG581" s="192"/>
      <c r="BH581" s="192"/>
      <c r="BI581" s="192"/>
      <c r="BJ581" s="192"/>
      <c r="BK581" s="192"/>
      <c r="BL581" s="192"/>
      <c r="BM581" s="192"/>
      <c r="BN581" s="192"/>
      <c r="BO581" s="192"/>
      <c r="BP581" s="192"/>
      <c r="BQ581" s="192"/>
      <c r="BR581" s="192"/>
      <c r="BS581" s="192"/>
      <c r="BT581" s="192"/>
      <c r="BU581" s="192"/>
      <c r="BV581" s="192"/>
      <c r="BW581" s="192"/>
      <c r="BX581" s="192"/>
      <c r="BY581" s="192"/>
      <c r="BZ581" s="192"/>
      <c r="CA581" s="192"/>
      <c r="CB581" s="192"/>
      <c r="CC581" s="192"/>
      <c r="CD581" s="192"/>
      <c r="CE581" s="192"/>
      <c r="CF581" s="192"/>
      <c r="CG581" s="192"/>
      <c r="CH581" s="192"/>
      <c r="CI581" s="192"/>
      <c r="CJ581" s="192"/>
      <c r="CK581" s="192"/>
      <c r="CL581" s="192"/>
      <c r="CM581" s="192"/>
      <c r="CN581" s="192"/>
      <c r="CO581" s="192"/>
      <c r="CP581" s="192"/>
      <c r="CQ581" s="192"/>
    </row>
    <row r="582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  <c r="AJ582" s="192"/>
      <c r="AK582" s="192"/>
      <c r="AL582" s="192"/>
      <c r="AM582" s="192"/>
      <c r="AN582" s="192"/>
      <c r="AO582" s="192"/>
      <c r="AP582" s="192"/>
      <c r="AQ582" s="192"/>
      <c r="AR582" s="192"/>
      <c r="AS582" s="192"/>
      <c r="AT582" s="192"/>
      <c r="AU582" s="192"/>
      <c r="AV582" s="192"/>
      <c r="AW582" s="192"/>
      <c r="AX582" s="192"/>
      <c r="AY582" s="192"/>
      <c r="AZ582" s="192"/>
      <c r="BA582" s="192"/>
      <c r="BB582" s="192"/>
      <c r="BC582" s="192"/>
      <c r="BD582" s="192"/>
      <c r="BE582" s="192"/>
      <c r="BF582" s="192"/>
      <c r="BG582" s="192"/>
      <c r="BH582" s="192"/>
      <c r="BI582" s="192"/>
      <c r="BJ582" s="192"/>
      <c r="BK582" s="192"/>
      <c r="BL582" s="192"/>
      <c r="BM582" s="192"/>
      <c r="BN582" s="192"/>
      <c r="BO582" s="192"/>
      <c r="BP582" s="192"/>
      <c r="BQ582" s="192"/>
      <c r="BR582" s="192"/>
      <c r="BS582" s="192"/>
      <c r="BT582" s="192"/>
      <c r="BU582" s="192"/>
      <c r="BV582" s="192"/>
      <c r="BW582" s="192"/>
      <c r="BX582" s="192"/>
      <c r="BY582" s="192"/>
      <c r="BZ582" s="192"/>
      <c r="CA582" s="192"/>
      <c r="CB582" s="192"/>
      <c r="CC582" s="192"/>
      <c r="CD582" s="192"/>
      <c r="CE582" s="192"/>
      <c r="CF582" s="192"/>
      <c r="CG582" s="192"/>
      <c r="CH582" s="192"/>
      <c r="CI582" s="192"/>
      <c r="CJ582" s="192"/>
      <c r="CK582" s="192"/>
      <c r="CL582" s="192"/>
      <c r="CM582" s="192"/>
      <c r="CN582" s="192"/>
      <c r="CO582" s="192"/>
      <c r="CP582" s="192"/>
      <c r="CQ582" s="192"/>
    </row>
    <row r="583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  <c r="AJ583" s="192"/>
      <c r="AK583" s="192"/>
      <c r="AL583" s="192"/>
      <c r="AM583" s="192"/>
      <c r="AN583" s="192"/>
      <c r="AO583" s="192"/>
      <c r="AP583" s="192"/>
      <c r="AQ583" s="192"/>
      <c r="AR583" s="192"/>
      <c r="AS583" s="192"/>
      <c r="AT583" s="192"/>
      <c r="AU583" s="192"/>
      <c r="AV583" s="192"/>
      <c r="AW583" s="192"/>
      <c r="AX583" s="192"/>
      <c r="AY583" s="192"/>
      <c r="AZ583" s="192"/>
      <c r="BA583" s="192"/>
      <c r="BB583" s="192"/>
      <c r="BC583" s="192"/>
      <c r="BD583" s="192"/>
      <c r="BE583" s="192"/>
      <c r="BF583" s="192"/>
      <c r="BG583" s="192"/>
      <c r="BH583" s="192"/>
      <c r="BI583" s="192"/>
      <c r="BJ583" s="192"/>
      <c r="BK583" s="192"/>
      <c r="BL583" s="192"/>
      <c r="BM583" s="192"/>
      <c r="BN583" s="192"/>
      <c r="BO583" s="192"/>
      <c r="BP583" s="192"/>
      <c r="BQ583" s="192"/>
      <c r="BR583" s="192"/>
      <c r="BS583" s="192"/>
      <c r="BT583" s="192"/>
      <c r="BU583" s="192"/>
      <c r="BV583" s="192"/>
      <c r="BW583" s="192"/>
      <c r="BX583" s="192"/>
      <c r="BY583" s="192"/>
      <c r="BZ583" s="192"/>
      <c r="CA583" s="192"/>
      <c r="CB583" s="192"/>
      <c r="CC583" s="192"/>
      <c r="CD583" s="192"/>
      <c r="CE583" s="192"/>
      <c r="CF583" s="192"/>
      <c r="CG583" s="192"/>
      <c r="CH583" s="192"/>
      <c r="CI583" s="192"/>
      <c r="CJ583" s="192"/>
      <c r="CK583" s="192"/>
      <c r="CL583" s="192"/>
      <c r="CM583" s="192"/>
      <c r="CN583" s="192"/>
      <c r="CO583" s="192"/>
      <c r="CP583" s="192"/>
      <c r="CQ583" s="192"/>
    </row>
    <row r="584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  <c r="AO584" s="192"/>
      <c r="AP584" s="192"/>
      <c r="AQ584" s="192"/>
      <c r="AR584" s="192"/>
      <c r="AS584" s="192"/>
      <c r="AT584" s="192"/>
      <c r="AU584" s="192"/>
      <c r="AV584" s="192"/>
      <c r="AW584" s="192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192"/>
      <c r="BJ584" s="192"/>
      <c r="BK584" s="192"/>
      <c r="BL584" s="192"/>
      <c r="BM584" s="192"/>
      <c r="BN584" s="192"/>
      <c r="BO584" s="192"/>
      <c r="BP584" s="192"/>
      <c r="BQ584" s="192"/>
      <c r="BR584" s="192"/>
      <c r="BS584" s="192"/>
      <c r="BT584" s="192"/>
      <c r="BU584" s="192"/>
      <c r="BV584" s="192"/>
      <c r="BW584" s="192"/>
      <c r="BX584" s="192"/>
      <c r="BY584" s="192"/>
      <c r="BZ584" s="192"/>
      <c r="CA584" s="192"/>
      <c r="CB584" s="192"/>
      <c r="CC584" s="192"/>
      <c r="CD584" s="192"/>
      <c r="CE584" s="192"/>
      <c r="CF584" s="192"/>
      <c r="CG584" s="192"/>
      <c r="CH584" s="192"/>
      <c r="CI584" s="192"/>
      <c r="CJ584" s="192"/>
      <c r="CK584" s="192"/>
      <c r="CL584" s="192"/>
      <c r="CM584" s="192"/>
      <c r="CN584" s="192"/>
      <c r="CO584" s="192"/>
      <c r="CP584" s="192"/>
      <c r="CQ584" s="192"/>
    </row>
    <row r="585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  <c r="AJ585" s="192"/>
      <c r="AK585" s="192"/>
      <c r="AL585" s="192"/>
      <c r="AM585" s="192"/>
      <c r="AN585" s="192"/>
      <c r="AO585" s="192"/>
      <c r="AP585" s="192"/>
      <c r="AQ585" s="192"/>
      <c r="AR585" s="192"/>
      <c r="AS585" s="192"/>
      <c r="AT585" s="192"/>
      <c r="AU585" s="192"/>
      <c r="AV585" s="192"/>
      <c r="AW585" s="192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192"/>
      <c r="BJ585" s="192"/>
      <c r="BK585" s="192"/>
      <c r="BL585" s="192"/>
      <c r="BM585" s="192"/>
      <c r="BN585" s="192"/>
      <c r="BO585" s="192"/>
      <c r="BP585" s="192"/>
      <c r="BQ585" s="192"/>
      <c r="BR585" s="192"/>
      <c r="BS585" s="192"/>
      <c r="BT585" s="192"/>
      <c r="BU585" s="192"/>
      <c r="BV585" s="192"/>
      <c r="BW585" s="192"/>
      <c r="BX585" s="192"/>
      <c r="BY585" s="192"/>
      <c r="BZ585" s="192"/>
      <c r="CA585" s="192"/>
      <c r="CB585" s="192"/>
      <c r="CC585" s="192"/>
      <c r="CD585" s="192"/>
      <c r="CE585" s="192"/>
      <c r="CF585" s="192"/>
      <c r="CG585" s="192"/>
      <c r="CH585" s="192"/>
      <c r="CI585" s="192"/>
      <c r="CJ585" s="192"/>
      <c r="CK585" s="192"/>
      <c r="CL585" s="192"/>
      <c r="CM585" s="192"/>
      <c r="CN585" s="192"/>
      <c r="CO585" s="192"/>
      <c r="CP585" s="192"/>
      <c r="CQ585" s="192"/>
    </row>
    <row r="586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  <c r="AJ586" s="192"/>
      <c r="AK586" s="192"/>
      <c r="AL586" s="192"/>
      <c r="AM586" s="192"/>
      <c r="AN586" s="192"/>
      <c r="AO586" s="192"/>
      <c r="AP586" s="192"/>
      <c r="AQ586" s="192"/>
      <c r="AR586" s="192"/>
      <c r="AS586" s="192"/>
      <c r="AT586" s="192"/>
      <c r="AU586" s="192"/>
      <c r="AV586" s="192"/>
      <c r="AW586" s="192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192"/>
      <c r="BJ586" s="192"/>
      <c r="BK586" s="192"/>
      <c r="BL586" s="192"/>
      <c r="BM586" s="192"/>
      <c r="BN586" s="192"/>
      <c r="BO586" s="192"/>
      <c r="BP586" s="192"/>
      <c r="BQ586" s="192"/>
      <c r="BR586" s="192"/>
      <c r="BS586" s="192"/>
      <c r="BT586" s="192"/>
      <c r="BU586" s="192"/>
      <c r="BV586" s="192"/>
      <c r="BW586" s="192"/>
      <c r="BX586" s="192"/>
      <c r="BY586" s="192"/>
      <c r="BZ586" s="192"/>
      <c r="CA586" s="192"/>
      <c r="CB586" s="192"/>
      <c r="CC586" s="192"/>
      <c r="CD586" s="192"/>
      <c r="CE586" s="192"/>
      <c r="CF586" s="192"/>
      <c r="CG586" s="192"/>
      <c r="CH586" s="192"/>
      <c r="CI586" s="192"/>
      <c r="CJ586" s="192"/>
      <c r="CK586" s="192"/>
      <c r="CL586" s="192"/>
      <c r="CM586" s="192"/>
      <c r="CN586" s="192"/>
      <c r="CO586" s="192"/>
      <c r="CP586" s="192"/>
      <c r="CQ586" s="192"/>
    </row>
    <row r="587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  <c r="AJ587" s="192"/>
      <c r="AK587" s="192"/>
      <c r="AL587" s="192"/>
      <c r="AM587" s="192"/>
      <c r="AN587" s="192"/>
      <c r="AO587" s="192"/>
      <c r="AP587" s="192"/>
      <c r="AQ587" s="192"/>
      <c r="AR587" s="192"/>
      <c r="AS587" s="192"/>
      <c r="AT587" s="192"/>
      <c r="AU587" s="192"/>
      <c r="AV587" s="192"/>
      <c r="AW587" s="192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192"/>
      <c r="BJ587" s="192"/>
      <c r="BK587" s="192"/>
      <c r="BL587" s="192"/>
      <c r="BM587" s="192"/>
      <c r="BN587" s="192"/>
      <c r="BO587" s="192"/>
      <c r="BP587" s="192"/>
      <c r="BQ587" s="192"/>
      <c r="BR587" s="192"/>
      <c r="BS587" s="192"/>
      <c r="BT587" s="192"/>
      <c r="BU587" s="192"/>
      <c r="BV587" s="192"/>
      <c r="BW587" s="192"/>
      <c r="BX587" s="192"/>
      <c r="BY587" s="192"/>
      <c r="BZ587" s="192"/>
      <c r="CA587" s="192"/>
      <c r="CB587" s="192"/>
      <c r="CC587" s="192"/>
      <c r="CD587" s="192"/>
      <c r="CE587" s="192"/>
      <c r="CF587" s="192"/>
      <c r="CG587" s="192"/>
      <c r="CH587" s="192"/>
      <c r="CI587" s="192"/>
      <c r="CJ587" s="192"/>
      <c r="CK587" s="192"/>
      <c r="CL587" s="192"/>
      <c r="CM587" s="192"/>
      <c r="CN587" s="192"/>
      <c r="CO587" s="192"/>
      <c r="CP587" s="192"/>
      <c r="CQ587" s="192"/>
    </row>
    <row r="588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  <c r="AO588" s="192"/>
      <c r="AP588" s="192"/>
      <c r="AQ588" s="192"/>
      <c r="AR588" s="192"/>
      <c r="AS588" s="192"/>
      <c r="AT588" s="192"/>
      <c r="AU588" s="192"/>
      <c r="AV588" s="192"/>
      <c r="AW588" s="192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192"/>
      <c r="BJ588" s="192"/>
      <c r="BK588" s="192"/>
      <c r="BL588" s="192"/>
      <c r="BM588" s="192"/>
      <c r="BN588" s="192"/>
      <c r="BO588" s="192"/>
      <c r="BP588" s="192"/>
      <c r="BQ588" s="192"/>
      <c r="BR588" s="192"/>
      <c r="BS588" s="192"/>
      <c r="BT588" s="192"/>
      <c r="BU588" s="192"/>
      <c r="BV588" s="192"/>
      <c r="BW588" s="192"/>
      <c r="BX588" s="192"/>
      <c r="BY588" s="192"/>
      <c r="BZ588" s="192"/>
      <c r="CA588" s="192"/>
      <c r="CB588" s="192"/>
      <c r="CC588" s="192"/>
      <c r="CD588" s="192"/>
      <c r="CE588" s="192"/>
      <c r="CF588" s="192"/>
      <c r="CG588" s="192"/>
      <c r="CH588" s="192"/>
      <c r="CI588" s="192"/>
      <c r="CJ588" s="192"/>
      <c r="CK588" s="192"/>
      <c r="CL588" s="192"/>
      <c r="CM588" s="192"/>
      <c r="CN588" s="192"/>
      <c r="CO588" s="192"/>
      <c r="CP588" s="192"/>
      <c r="CQ588" s="192"/>
    </row>
    <row r="589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  <c r="AJ589" s="192"/>
      <c r="AK589" s="192"/>
      <c r="AL589" s="192"/>
      <c r="AM589" s="192"/>
      <c r="AN589" s="192"/>
      <c r="AO589" s="192"/>
      <c r="AP589" s="192"/>
      <c r="AQ589" s="192"/>
      <c r="AR589" s="192"/>
      <c r="AS589" s="192"/>
      <c r="AT589" s="192"/>
      <c r="AU589" s="192"/>
      <c r="AV589" s="192"/>
      <c r="AW589" s="192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192"/>
      <c r="BJ589" s="192"/>
      <c r="BK589" s="192"/>
      <c r="BL589" s="192"/>
      <c r="BM589" s="192"/>
      <c r="BN589" s="192"/>
      <c r="BO589" s="192"/>
      <c r="BP589" s="192"/>
      <c r="BQ589" s="192"/>
      <c r="BR589" s="192"/>
      <c r="BS589" s="192"/>
      <c r="BT589" s="192"/>
      <c r="BU589" s="192"/>
      <c r="BV589" s="192"/>
      <c r="BW589" s="192"/>
      <c r="BX589" s="192"/>
      <c r="BY589" s="192"/>
      <c r="BZ589" s="192"/>
      <c r="CA589" s="192"/>
      <c r="CB589" s="192"/>
      <c r="CC589" s="192"/>
      <c r="CD589" s="192"/>
      <c r="CE589" s="192"/>
      <c r="CF589" s="192"/>
      <c r="CG589" s="192"/>
      <c r="CH589" s="192"/>
      <c r="CI589" s="192"/>
      <c r="CJ589" s="192"/>
      <c r="CK589" s="192"/>
      <c r="CL589" s="192"/>
      <c r="CM589" s="192"/>
      <c r="CN589" s="192"/>
      <c r="CO589" s="192"/>
      <c r="CP589" s="192"/>
      <c r="CQ589" s="192"/>
    </row>
    <row r="590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  <c r="AJ590" s="192"/>
      <c r="AK590" s="192"/>
      <c r="AL590" s="192"/>
      <c r="AM590" s="192"/>
      <c r="AN590" s="192"/>
      <c r="AO590" s="192"/>
      <c r="AP590" s="192"/>
      <c r="AQ590" s="192"/>
      <c r="AR590" s="192"/>
      <c r="AS590" s="192"/>
      <c r="AT590" s="192"/>
      <c r="AU590" s="192"/>
      <c r="AV590" s="192"/>
      <c r="AW590" s="192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192"/>
      <c r="BJ590" s="192"/>
      <c r="BK590" s="192"/>
      <c r="BL590" s="192"/>
      <c r="BM590" s="192"/>
      <c r="BN590" s="192"/>
      <c r="BO590" s="192"/>
      <c r="BP590" s="192"/>
      <c r="BQ590" s="192"/>
      <c r="BR590" s="192"/>
      <c r="BS590" s="192"/>
      <c r="BT590" s="192"/>
      <c r="BU590" s="192"/>
      <c r="BV590" s="192"/>
      <c r="BW590" s="192"/>
      <c r="BX590" s="192"/>
      <c r="BY590" s="192"/>
      <c r="BZ590" s="192"/>
      <c r="CA590" s="192"/>
      <c r="CB590" s="192"/>
      <c r="CC590" s="192"/>
      <c r="CD590" s="192"/>
      <c r="CE590" s="192"/>
      <c r="CF590" s="192"/>
      <c r="CG590" s="192"/>
      <c r="CH590" s="192"/>
      <c r="CI590" s="192"/>
      <c r="CJ590" s="192"/>
      <c r="CK590" s="192"/>
      <c r="CL590" s="192"/>
      <c r="CM590" s="192"/>
      <c r="CN590" s="192"/>
      <c r="CO590" s="192"/>
      <c r="CP590" s="192"/>
      <c r="CQ590" s="192"/>
    </row>
    <row r="591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  <c r="AJ591" s="192"/>
      <c r="AK591" s="192"/>
      <c r="AL591" s="192"/>
      <c r="AM591" s="192"/>
      <c r="AN591" s="192"/>
      <c r="AO591" s="192"/>
      <c r="AP591" s="192"/>
      <c r="AQ591" s="192"/>
      <c r="AR591" s="192"/>
      <c r="AS591" s="192"/>
      <c r="AT591" s="192"/>
      <c r="AU591" s="192"/>
      <c r="AV591" s="192"/>
      <c r="AW591" s="192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192"/>
      <c r="BJ591" s="192"/>
      <c r="BK591" s="192"/>
      <c r="BL591" s="192"/>
      <c r="BM591" s="192"/>
      <c r="BN591" s="192"/>
      <c r="BO591" s="192"/>
      <c r="BP591" s="192"/>
      <c r="BQ591" s="192"/>
      <c r="BR591" s="192"/>
      <c r="BS591" s="192"/>
      <c r="BT591" s="192"/>
      <c r="BU591" s="192"/>
      <c r="BV591" s="192"/>
      <c r="BW591" s="192"/>
      <c r="BX591" s="192"/>
      <c r="BY591" s="192"/>
      <c r="BZ591" s="192"/>
      <c r="CA591" s="192"/>
      <c r="CB591" s="192"/>
      <c r="CC591" s="192"/>
      <c r="CD591" s="192"/>
      <c r="CE591" s="192"/>
      <c r="CF591" s="192"/>
      <c r="CG591" s="192"/>
      <c r="CH591" s="192"/>
      <c r="CI591" s="192"/>
      <c r="CJ591" s="192"/>
      <c r="CK591" s="192"/>
      <c r="CL591" s="192"/>
      <c r="CM591" s="192"/>
      <c r="CN591" s="192"/>
      <c r="CO591" s="192"/>
      <c r="CP591" s="192"/>
      <c r="CQ591" s="192"/>
    </row>
    <row r="592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  <c r="AJ592" s="192"/>
      <c r="AK592" s="192"/>
      <c r="AL592" s="192"/>
      <c r="AM592" s="192"/>
      <c r="AN592" s="192"/>
      <c r="AO592" s="192"/>
      <c r="AP592" s="192"/>
      <c r="AQ592" s="192"/>
      <c r="AR592" s="192"/>
      <c r="AS592" s="192"/>
      <c r="AT592" s="192"/>
      <c r="AU592" s="192"/>
      <c r="AV592" s="192"/>
      <c r="AW592" s="192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192"/>
      <c r="BJ592" s="192"/>
      <c r="BK592" s="192"/>
      <c r="BL592" s="192"/>
      <c r="BM592" s="192"/>
      <c r="BN592" s="192"/>
      <c r="BO592" s="192"/>
      <c r="BP592" s="192"/>
      <c r="BQ592" s="192"/>
      <c r="BR592" s="192"/>
      <c r="BS592" s="192"/>
      <c r="BT592" s="192"/>
      <c r="BU592" s="192"/>
      <c r="BV592" s="192"/>
      <c r="BW592" s="192"/>
      <c r="BX592" s="192"/>
      <c r="BY592" s="192"/>
      <c r="BZ592" s="192"/>
      <c r="CA592" s="192"/>
      <c r="CB592" s="192"/>
      <c r="CC592" s="192"/>
      <c r="CD592" s="192"/>
      <c r="CE592" s="192"/>
      <c r="CF592" s="192"/>
      <c r="CG592" s="192"/>
      <c r="CH592" s="192"/>
      <c r="CI592" s="192"/>
      <c r="CJ592" s="192"/>
      <c r="CK592" s="192"/>
      <c r="CL592" s="192"/>
      <c r="CM592" s="192"/>
      <c r="CN592" s="192"/>
      <c r="CO592" s="192"/>
      <c r="CP592" s="192"/>
      <c r="CQ592" s="192"/>
    </row>
    <row r="593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92"/>
      <c r="AF593" s="192"/>
      <c r="AG593" s="192"/>
      <c r="AH593" s="192"/>
      <c r="AI593" s="192"/>
      <c r="AJ593" s="192"/>
      <c r="AK593" s="192"/>
      <c r="AL593" s="192"/>
      <c r="AM593" s="192"/>
      <c r="AN593" s="192"/>
      <c r="AO593" s="192"/>
      <c r="AP593" s="192"/>
      <c r="AQ593" s="192"/>
      <c r="AR593" s="192"/>
      <c r="AS593" s="192"/>
      <c r="AT593" s="192"/>
      <c r="AU593" s="192"/>
      <c r="AV593" s="192"/>
      <c r="AW593" s="192"/>
      <c r="AX593" s="192"/>
      <c r="AY593" s="192"/>
      <c r="AZ593" s="192"/>
      <c r="BA593" s="192"/>
      <c r="BB593" s="192"/>
      <c r="BC593" s="192"/>
      <c r="BD593" s="192"/>
      <c r="BE593" s="192"/>
      <c r="BF593" s="192"/>
      <c r="BG593" s="192"/>
      <c r="BH593" s="192"/>
      <c r="BI593" s="192"/>
      <c r="BJ593" s="192"/>
      <c r="BK593" s="192"/>
      <c r="BL593" s="192"/>
      <c r="BM593" s="192"/>
      <c r="BN593" s="192"/>
      <c r="BO593" s="192"/>
      <c r="BP593" s="192"/>
      <c r="BQ593" s="192"/>
      <c r="BR593" s="192"/>
      <c r="BS593" s="192"/>
      <c r="BT593" s="192"/>
      <c r="BU593" s="192"/>
      <c r="BV593" s="192"/>
      <c r="BW593" s="192"/>
      <c r="BX593" s="192"/>
      <c r="BY593" s="192"/>
      <c r="BZ593" s="192"/>
      <c r="CA593" s="192"/>
      <c r="CB593" s="192"/>
      <c r="CC593" s="192"/>
      <c r="CD593" s="192"/>
      <c r="CE593" s="192"/>
      <c r="CF593" s="192"/>
      <c r="CG593" s="192"/>
      <c r="CH593" s="192"/>
      <c r="CI593" s="192"/>
      <c r="CJ593" s="192"/>
      <c r="CK593" s="192"/>
      <c r="CL593" s="192"/>
      <c r="CM593" s="192"/>
      <c r="CN593" s="192"/>
      <c r="CO593" s="192"/>
      <c r="CP593" s="192"/>
      <c r="CQ593" s="192"/>
    </row>
    <row r="594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92"/>
      <c r="AF594" s="192"/>
      <c r="AG594" s="192"/>
      <c r="AH594" s="192"/>
      <c r="AI594" s="192"/>
      <c r="AJ594" s="192"/>
      <c r="AK594" s="192"/>
      <c r="AL594" s="192"/>
      <c r="AM594" s="192"/>
      <c r="AN594" s="192"/>
      <c r="AO594" s="192"/>
      <c r="AP594" s="192"/>
      <c r="AQ594" s="192"/>
      <c r="AR594" s="192"/>
      <c r="AS594" s="192"/>
      <c r="AT594" s="192"/>
      <c r="AU594" s="192"/>
      <c r="AV594" s="192"/>
      <c r="AW594" s="192"/>
      <c r="AX594" s="192"/>
      <c r="AY594" s="192"/>
      <c r="AZ594" s="192"/>
      <c r="BA594" s="192"/>
      <c r="BB594" s="192"/>
      <c r="BC594" s="192"/>
      <c r="BD594" s="192"/>
      <c r="BE594" s="192"/>
      <c r="BF594" s="192"/>
      <c r="BG594" s="192"/>
      <c r="BH594" s="192"/>
      <c r="BI594" s="192"/>
      <c r="BJ594" s="192"/>
      <c r="BK594" s="192"/>
      <c r="BL594" s="192"/>
      <c r="BM594" s="192"/>
      <c r="BN594" s="192"/>
      <c r="BO594" s="192"/>
      <c r="BP594" s="192"/>
      <c r="BQ594" s="192"/>
      <c r="BR594" s="192"/>
      <c r="BS594" s="192"/>
      <c r="BT594" s="192"/>
      <c r="BU594" s="192"/>
      <c r="BV594" s="192"/>
      <c r="BW594" s="192"/>
      <c r="BX594" s="192"/>
      <c r="BY594" s="192"/>
      <c r="BZ594" s="192"/>
      <c r="CA594" s="192"/>
      <c r="CB594" s="192"/>
      <c r="CC594" s="192"/>
      <c r="CD594" s="192"/>
      <c r="CE594" s="192"/>
      <c r="CF594" s="192"/>
      <c r="CG594" s="192"/>
      <c r="CH594" s="192"/>
      <c r="CI594" s="192"/>
      <c r="CJ594" s="192"/>
      <c r="CK594" s="192"/>
      <c r="CL594" s="192"/>
      <c r="CM594" s="192"/>
      <c r="CN594" s="192"/>
      <c r="CO594" s="192"/>
      <c r="CP594" s="192"/>
      <c r="CQ594" s="192"/>
    </row>
    <row r="595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  <c r="AJ595" s="192"/>
      <c r="AK595" s="192"/>
      <c r="AL595" s="192"/>
      <c r="AM595" s="192"/>
      <c r="AN595" s="192"/>
      <c r="AO595" s="192"/>
      <c r="AP595" s="192"/>
      <c r="AQ595" s="192"/>
      <c r="AR595" s="192"/>
      <c r="AS595" s="192"/>
      <c r="AT595" s="192"/>
      <c r="AU595" s="192"/>
      <c r="AV595" s="192"/>
      <c r="AW595" s="192"/>
      <c r="AX595" s="192"/>
      <c r="AY595" s="192"/>
      <c r="AZ595" s="192"/>
      <c r="BA595" s="192"/>
      <c r="BB595" s="192"/>
      <c r="BC595" s="192"/>
      <c r="BD595" s="192"/>
      <c r="BE595" s="192"/>
      <c r="BF595" s="192"/>
      <c r="BG595" s="192"/>
      <c r="BH595" s="192"/>
      <c r="BI595" s="192"/>
      <c r="BJ595" s="192"/>
      <c r="BK595" s="192"/>
      <c r="BL595" s="192"/>
      <c r="BM595" s="192"/>
      <c r="BN595" s="192"/>
      <c r="BO595" s="192"/>
      <c r="BP595" s="192"/>
      <c r="BQ595" s="192"/>
      <c r="BR595" s="192"/>
      <c r="BS595" s="192"/>
      <c r="BT595" s="192"/>
      <c r="BU595" s="192"/>
      <c r="BV595" s="192"/>
      <c r="BW595" s="192"/>
      <c r="BX595" s="192"/>
      <c r="BY595" s="192"/>
      <c r="BZ595" s="192"/>
      <c r="CA595" s="192"/>
      <c r="CB595" s="192"/>
      <c r="CC595" s="192"/>
      <c r="CD595" s="192"/>
      <c r="CE595" s="192"/>
      <c r="CF595" s="192"/>
      <c r="CG595" s="192"/>
      <c r="CH595" s="192"/>
      <c r="CI595" s="192"/>
      <c r="CJ595" s="192"/>
      <c r="CK595" s="192"/>
      <c r="CL595" s="192"/>
      <c r="CM595" s="192"/>
      <c r="CN595" s="192"/>
      <c r="CO595" s="192"/>
      <c r="CP595" s="192"/>
      <c r="CQ595" s="192"/>
    </row>
    <row r="596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  <c r="AJ596" s="192"/>
      <c r="AK596" s="192"/>
      <c r="AL596" s="192"/>
      <c r="AM596" s="192"/>
      <c r="AN596" s="192"/>
      <c r="AO596" s="192"/>
      <c r="AP596" s="192"/>
      <c r="AQ596" s="192"/>
      <c r="AR596" s="192"/>
      <c r="AS596" s="192"/>
      <c r="AT596" s="192"/>
      <c r="AU596" s="192"/>
      <c r="AV596" s="192"/>
      <c r="AW596" s="192"/>
      <c r="AX596" s="192"/>
      <c r="AY596" s="192"/>
      <c r="AZ596" s="192"/>
      <c r="BA596" s="192"/>
      <c r="BB596" s="192"/>
      <c r="BC596" s="192"/>
      <c r="BD596" s="192"/>
      <c r="BE596" s="192"/>
      <c r="BF596" s="192"/>
      <c r="BG596" s="192"/>
      <c r="BH596" s="192"/>
      <c r="BI596" s="192"/>
      <c r="BJ596" s="192"/>
      <c r="BK596" s="192"/>
      <c r="BL596" s="192"/>
      <c r="BM596" s="192"/>
      <c r="BN596" s="192"/>
      <c r="BO596" s="192"/>
      <c r="BP596" s="192"/>
      <c r="BQ596" s="192"/>
      <c r="BR596" s="192"/>
      <c r="BS596" s="192"/>
      <c r="BT596" s="192"/>
      <c r="BU596" s="192"/>
      <c r="BV596" s="192"/>
      <c r="BW596" s="192"/>
      <c r="BX596" s="192"/>
      <c r="BY596" s="192"/>
      <c r="BZ596" s="192"/>
      <c r="CA596" s="192"/>
      <c r="CB596" s="192"/>
      <c r="CC596" s="192"/>
      <c r="CD596" s="192"/>
      <c r="CE596" s="192"/>
      <c r="CF596" s="192"/>
      <c r="CG596" s="192"/>
      <c r="CH596" s="192"/>
      <c r="CI596" s="192"/>
      <c r="CJ596" s="192"/>
      <c r="CK596" s="192"/>
      <c r="CL596" s="192"/>
      <c r="CM596" s="192"/>
      <c r="CN596" s="192"/>
      <c r="CO596" s="192"/>
      <c r="CP596" s="192"/>
      <c r="CQ596" s="192"/>
    </row>
    <row r="597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  <c r="AJ597" s="192"/>
      <c r="AK597" s="192"/>
      <c r="AL597" s="192"/>
      <c r="AM597" s="192"/>
      <c r="AN597" s="192"/>
      <c r="AO597" s="192"/>
      <c r="AP597" s="192"/>
      <c r="AQ597" s="192"/>
      <c r="AR597" s="192"/>
      <c r="AS597" s="192"/>
      <c r="AT597" s="192"/>
      <c r="AU597" s="192"/>
      <c r="AV597" s="192"/>
      <c r="AW597" s="192"/>
      <c r="AX597" s="192"/>
      <c r="AY597" s="192"/>
      <c r="AZ597" s="192"/>
      <c r="BA597" s="192"/>
      <c r="BB597" s="192"/>
      <c r="BC597" s="192"/>
      <c r="BD597" s="192"/>
      <c r="BE597" s="192"/>
      <c r="BF597" s="192"/>
      <c r="BG597" s="192"/>
      <c r="BH597" s="192"/>
      <c r="BI597" s="192"/>
      <c r="BJ597" s="192"/>
      <c r="BK597" s="192"/>
      <c r="BL597" s="192"/>
      <c r="BM597" s="192"/>
      <c r="BN597" s="192"/>
      <c r="BO597" s="192"/>
      <c r="BP597" s="192"/>
      <c r="BQ597" s="192"/>
      <c r="BR597" s="192"/>
      <c r="BS597" s="192"/>
      <c r="BT597" s="192"/>
      <c r="BU597" s="192"/>
      <c r="BV597" s="192"/>
      <c r="BW597" s="192"/>
      <c r="BX597" s="192"/>
      <c r="BY597" s="192"/>
      <c r="BZ597" s="192"/>
      <c r="CA597" s="192"/>
      <c r="CB597" s="192"/>
      <c r="CC597" s="192"/>
      <c r="CD597" s="192"/>
      <c r="CE597" s="192"/>
      <c r="CF597" s="192"/>
      <c r="CG597" s="192"/>
      <c r="CH597" s="192"/>
      <c r="CI597" s="192"/>
      <c r="CJ597" s="192"/>
      <c r="CK597" s="192"/>
      <c r="CL597" s="192"/>
      <c r="CM597" s="192"/>
      <c r="CN597" s="192"/>
      <c r="CO597" s="192"/>
      <c r="CP597" s="192"/>
      <c r="CQ597" s="192"/>
    </row>
    <row r="598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  <c r="AJ598" s="192"/>
      <c r="AK598" s="192"/>
      <c r="AL598" s="192"/>
      <c r="AM598" s="192"/>
      <c r="AN598" s="192"/>
      <c r="AO598" s="192"/>
      <c r="AP598" s="192"/>
      <c r="AQ598" s="192"/>
      <c r="AR598" s="192"/>
      <c r="AS598" s="192"/>
      <c r="AT598" s="192"/>
      <c r="AU598" s="192"/>
      <c r="AV598" s="192"/>
      <c r="AW598" s="192"/>
      <c r="AX598" s="192"/>
      <c r="AY598" s="192"/>
      <c r="AZ598" s="192"/>
      <c r="BA598" s="192"/>
      <c r="BB598" s="192"/>
      <c r="BC598" s="192"/>
      <c r="BD598" s="192"/>
      <c r="BE598" s="192"/>
      <c r="BF598" s="192"/>
      <c r="BG598" s="192"/>
      <c r="BH598" s="192"/>
      <c r="BI598" s="192"/>
      <c r="BJ598" s="192"/>
      <c r="BK598" s="192"/>
      <c r="BL598" s="192"/>
      <c r="BM598" s="192"/>
      <c r="BN598" s="192"/>
      <c r="BO598" s="192"/>
      <c r="BP598" s="192"/>
      <c r="BQ598" s="192"/>
      <c r="BR598" s="192"/>
      <c r="BS598" s="192"/>
      <c r="BT598" s="192"/>
      <c r="BU598" s="192"/>
      <c r="BV598" s="192"/>
      <c r="BW598" s="192"/>
      <c r="BX598" s="192"/>
      <c r="BY598" s="192"/>
      <c r="BZ598" s="192"/>
      <c r="CA598" s="192"/>
      <c r="CB598" s="192"/>
      <c r="CC598" s="192"/>
      <c r="CD598" s="192"/>
      <c r="CE598" s="192"/>
      <c r="CF598" s="192"/>
      <c r="CG598" s="192"/>
      <c r="CH598" s="192"/>
      <c r="CI598" s="192"/>
      <c r="CJ598" s="192"/>
      <c r="CK598" s="192"/>
      <c r="CL598" s="192"/>
      <c r="CM598" s="192"/>
      <c r="CN598" s="192"/>
      <c r="CO598" s="192"/>
      <c r="CP598" s="192"/>
      <c r="CQ598" s="192"/>
    </row>
    <row r="599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  <c r="AO599" s="192"/>
      <c r="AP599" s="192"/>
      <c r="AQ599" s="192"/>
      <c r="AR599" s="192"/>
      <c r="AS599" s="192"/>
      <c r="AT599" s="192"/>
      <c r="AU599" s="192"/>
      <c r="AV599" s="192"/>
      <c r="AW599" s="192"/>
      <c r="AX599" s="192"/>
      <c r="AY599" s="192"/>
      <c r="AZ599" s="192"/>
      <c r="BA599" s="192"/>
      <c r="BB599" s="192"/>
      <c r="BC599" s="192"/>
      <c r="BD599" s="192"/>
      <c r="BE599" s="192"/>
      <c r="BF599" s="192"/>
      <c r="BG599" s="192"/>
      <c r="BH599" s="192"/>
      <c r="BI599" s="192"/>
      <c r="BJ599" s="192"/>
      <c r="BK599" s="192"/>
      <c r="BL599" s="192"/>
      <c r="BM599" s="192"/>
      <c r="BN599" s="192"/>
      <c r="BO599" s="192"/>
      <c r="BP599" s="192"/>
      <c r="BQ599" s="192"/>
      <c r="BR599" s="192"/>
      <c r="BS599" s="192"/>
      <c r="BT599" s="192"/>
      <c r="BU599" s="192"/>
      <c r="BV599" s="192"/>
      <c r="BW599" s="192"/>
      <c r="BX599" s="192"/>
      <c r="BY599" s="192"/>
      <c r="BZ599" s="192"/>
      <c r="CA599" s="192"/>
      <c r="CB599" s="192"/>
      <c r="CC599" s="192"/>
      <c r="CD599" s="192"/>
      <c r="CE599" s="192"/>
      <c r="CF599" s="192"/>
      <c r="CG599" s="192"/>
      <c r="CH599" s="192"/>
      <c r="CI599" s="192"/>
      <c r="CJ599" s="192"/>
      <c r="CK599" s="192"/>
      <c r="CL599" s="192"/>
      <c r="CM599" s="192"/>
      <c r="CN599" s="192"/>
      <c r="CO599" s="192"/>
      <c r="CP599" s="192"/>
      <c r="CQ599" s="192"/>
    </row>
    <row r="600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192"/>
      <c r="AT600" s="192"/>
      <c r="AU600" s="192"/>
      <c r="AV600" s="192"/>
      <c r="AW600" s="192"/>
      <c r="AX600" s="192"/>
      <c r="AY600" s="192"/>
      <c r="AZ600" s="192"/>
      <c r="BA600" s="192"/>
      <c r="BB600" s="192"/>
      <c r="BC600" s="192"/>
      <c r="BD600" s="192"/>
      <c r="BE600" s="192"/>
      <c r="BF600" s="192"/>
      <c r="BG600" s="192"/>
      <c r="BH600" s="192"/>
      <c r="BI600" s="192"/>
      <c r="BJ600" s="192"/>
      <c r="BK600" s="192"/>
      <c r="BL600" s="192"/>
      <c r="BM600" s="192"/>
      <c r="BN600" s="192"/>
      <c r="BO600" s="192"/>
      <c r="BP600" s="192"/>
      <c r="BQ600" s="192"/>
      <c r="BR600" s="192"/>
      <c r="BS600" s="192"/>
      <c r="BT600" s="192"/>
      <c r="BU600" s="192"/>
      <c r="BV600" s="192"/>
      <c r="BW600" s="192"/>
      <c r="BX600" s="192"/>
      <c r="BY600" s="192"/>
      <c r="BZ600" s="192"/>
      <c r="CA600" s="192"/>
      <c r="CB600" s="192"/>
      <c r="CC600" s="192"/>
      <c r="CD600" s="192"/>
      <c r="CE600" s="192"/>
      <c r="CF600" s="192"/>
      <c r="CG600" s="192"/>
      <c r="CH600" s="192"/>
      <c r="CI600" s="192"/>
      <c r="CJ600" s="192"/>
      <c r="CK600" s="192"/>
      <c r="CL600" s="192"/>
      <c r="CM600" s="192"/>
      <c r="CN600" s="192"/>
      <c r="CO600" s="192"/>
      <c r="CP600" s="192"/>
      <c r="CQ600" s="192"/>
    </row>
    <row r="601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  <c r="AO601" s="192"/>
      <c r="AP601" s="192"/>
      <c r="AQ601" s="192"/>
      <c r="AR601" s="192"/>
      <c r="AS601" s="192"/>
      <c r="AT601" s="192"/>
      <c r="AU601" s="192"/>
      <c r="AV601" s="192"/>
      <c r="AW601" s="192"/>
      <c r="AX601" s="192"/>
      <c r="AY601" s="192"/>
      <c r="AZ601" s="192"/>
      <c r="BA601" s="192"/>
      <c r="BB601" s="192"/>
      <c r="BC601" s="192"/>
      <c r="BD601" s="192"/>
      <c r="BE601" s="192"/>
      <c r="BF601" s="192"/>
      <c r="BG601" s="192"/>
      <c r="BH601" s="192"/>
      <c r="BI601" s="192"/>
      <c r="BJ601" s="192"/>
      <c r="BK601" s="192"/>
      <c r="BL601" s="192"/>
      <c r="BM601" s="192"/>
      <c r="BN601" s="192"/>
      <c r="BO601" s="192"/>
      <c r="BP601" s="192"/>
      <c r="BQ601" s="192"/>
      <c r="BR601" s="192"/>
      <c r="BS601" s="192"/>
      <c r="BT601" s="192"/>
      <c r="BU601" s="192"/>
      <c r="BV601" s="192"/>
      <c r="BW601" s="192"/>
      <c r="BX601" s="192"/>
      <c r="BY601" s="192"/>
      <c r="BZ601" s="192"/>
      <c r="CA601" s="192"/>
      <c r="CB601" s="192"/>
      <c r="CC601" s="192"/>
      <c r="CD601" s="192"/>
      <c r="CE601" s="192"/>
      <c r="CF601" s="192"/>
      <c r="CG601" s="192"/>
      <c r="CH601" s="192"/>
      <c r="CI601" s="192"/>
      <c r="CJ601" s="192"/>
      <c r="CK601" s="192"/>
      <c r="CL601" s="192"/>
      <c r="CM601" s="192"/>
      <c r="CN601" s="192"/>
      <c r="CO601" s="192"/>
      <c r="CP601" s="192"/>
      <c r="CQ601" s="192"/>
    </row>
    <row r="602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  <c r="AO602" s="192"/>
      <c r="AP602" s="192"/>
      <c r="AQ602" s="192"/>
      <c r="AR602" s="192"/>
      <c r="AS602" s="192"/>
      <c r="AT602" s="192"/>
      <c r="AU602" s="192"/>
      <c r="AV602" s="192"/>
      <c r="AW602" s="192"/>
      <c r="AX602" s="192"/>
      <c r="AY602" s="192"/>
      <c r="AZ602" s="192"/>
      <c r="BA602" s="192"/>
      <c r="BB602" s="192"/>
      <c r="BC602" s="192"/>
      <c r="BD602" s="192"/>
      <c r="BE602" s="192"/>
      <c r="BF602" s="192"/>
      <c r="BG602" s="192"/>
      <c r="BH602" s="192"/>
      <c r="BI602" s="192"/>
      <c r="BJ602" s="192"/>
      <c r="BK602" s="192"/>
      <c r="BL602" s="192"/>
      <c r="BM602" s="192"/>
      <c r="BN602" s="192"/>
      <c r="BO602" s="192"/>
      <c r="BP602" s="192"/>
      <c r="BQ602" s="192"/>
      <c r="BR602" s="192"/>
      <c r="BS602" s="192"/>
      <c r="BT602" s="192"/>
      <c r="BU602" s="192"/>
      <c r="BV602" s="192"/>
      <c r="BW602" s="192"/>
      <c r="BX602" s="192"/>
      <c r="BY602" s="192"/>
      <c r="BZ602" s="192"/>
      <c r="CA602" s="192"/>
      <c r="CB602" s="192"/>
      <c r="CC602" s="192"/>
      <c r="CD602" s="192"/>
      <c r="CE602" s="192"/>
      <c r="CF602" s="192"/>
      <c r="CG602" s="192"/>
      <c r="CH602" s="192"/>
      <c r="CI602" s="192"/>
      <c r="CJ602" s="192"/>
      <c r="CK602" s="192"/>
      <c r="CL602" s="192"/>
      <c r="CM602" s="192"/>
      <c r="CN602" s="192"/>
      <c r="CO602" s="192"/>
      <c r="CP602" s="192"/>
      <c r="CQ602" s="192"/>
    </row>
    <row r="603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  <c r="AO603" s="192"/>
      <c r="AP603" s="192"/>
      <c r="AQ603" s="192"/>
      <c r="AR603" s="192"/>
      <c r="AS603" s="192"/>
      <c r="AT603" s="192"/>
      <c r="AU603" s="192"/>
      <c r="AV603" s="192"/>
      <c r="AW603" s="192"/>
      <c r="AX603" s="192"/>
      <c r="AY603" s="192"/>
      <c r="AZ603" s="192"/>
      <c r="BA603" s="192"/>
      <c r="BB603" s="192"/>
      <c r="BC603" s="192"/>
      <c r="BD603" s="192"/>
      <c r="BE603" s="192"/>
      <c r="BF603" s="192"/>
      <c r="BG603" s="192"/>
      <c r="BH603" s="192"/>
      <c r="BI603" s="192"/>
      <c r="BJ603" s="192"/>
      <c r="BK603" s="192"/>
      <c r="BL603" s="192"/>
      <c r="BM603" s="192"/>
      <c r="BN603" s="192"/>
      <c r="BO603" s="192"/>
      <c r="BP603" s="192"/>
      <c r="BQ603" s="192"/>
      <c r="BR603" s="192"/>
      <c r="BS603" s="192"/>
      <c r="BT603" s="192"/>
      <c r="BU603" s="192"/>
      <c r="BV603" s="192"/>
      <c r="BW603" s="192"/>
      <c r="BX603" s="192"/>
      <c r="BY603" s="192"/>
      <c r="BZ603" s="192"/>
      <c r="CA603" s="192"/>
      <c r="CB603" s="192"/>
      <c r="CC603" s="192"/>
      <c r="CD603" s="192"/>
      <c r="CE603" s="192"/>
      <c r="CF603" s="192"/>
      <c r="CG603" s="192"/>
      <c r="CH603" s="192"/>
      <c r="CI603" s="192"/>
      <c r="CJ603" s="192"/>
      <c r="CK603" s="192"/>
      <c r="CL603" s="192"/>
      <c r="CM603" s="192"/>
      <c r="CN603" s="192"/>
      <c r="CO603" s="192"/>
      <c r="CP603" s="192"/>
      <c r="CQ603" s="192"/>
    </row>
    <row r="604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2"/>
      <c r="AM604" s="192"/>
      <c r="AN604" s="192"/>
      <c r="AO604" s="192"/>
      <c r="AP604" s="192"/>
      <c r="AQ604" s="192"/>
      <c r="AR604" s="192"/>
      <c r="AS604" s="192"/>
      <c r="AT604" s="192"/>
      <c r="AU604" s="192"/>
      <c r="AV604" s="192"/>
      <c r="AW604" s="192"/>
      <c r="AX604" s="192"/>
      <c r="AY604" s="192"/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2"/>
      <c r="BK604" s="192"/>
      <c r="BL604" s="192"/>
      <c r="BM604" s="192"/>
      <c r="BN604" s="192"/>
      <c r="BO604" s="192"/>
      <c r="BP604" s="192"/>
      <c r="BQ604" s="192"/>
      <c r="BR604" s="192"/>
      <c r="BS604" s="192"/>
      <c r="BT604" s="192"/>
      <c r="BU604" s="192"/>
      <c r="BV604" s="192"/>
      <c r="BW604" s="192"/>
      <c r="BX604" s="192"/>
      <c r="BY604" s="192"/>
      <c r="BZ604" s="192"/>
      <c r="CA604" s="192"/>
      <c r="CB604" s="192"/>
      <c r="CC604" s="192"/>
      <c r="CD604" s="192"/>
      <c r="CE604" s="192"/>
      <c r="CF604" s="192"/>
      <c r="CG604" s="192"/>
      <c r="CH604" s="192"/>
      <c r="CI604" s="192"/>
      <c r="CJ604" s="192"/>
      <c r="CK604" s="192"/>
      <c r="CL604" s="192"/>
      <c r="CM604" s="192"/>
      <c r="CN604" s="192"/>
      <c r="CO604" s="192"/>
      <c r="CP604" s="192"/>
      <c r="CQ604" s="192"/>
    </row>
    <row r="605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  <c r="AJ605" s="192"/>
      <c r="AK605" s="192"/>
      <c r="AL605" s="192"/>
      <c r="AM605" s="192"/>
      <c r="AN605" s="192"/>
      <c r="AO605" s="192"/>
      <c r="AP605" s="192"/>
      <c r="AQ605" s="192"/>
      <c r="AR605" s="192"/>
      <c r="AS605" s="192"/>
      <c r="AT605" s="192"/>
      <c r="AU605" s="192"/>
      <c r="AV605" s="192"/>
      <c r="AW605" s="192"/>
      <c r="AX605" s="192"/>
      <c r="AY605" s="192"/>
      <c r="AZ605" s="192"/>
      <c r="BA605" s="192"/>
      <c r="BB605" s="192"/>
      <c r="BC605" s="192"/>
      <c r="BD605" s="192"/>
      <c r="BE605" s="192"/>
      <c r="BF605" s="192"/>
      <c r="BG605" s="192"/>
      <c r="BH605" s="192"/>
      <c r="BI605" s="192"/>
      <c r="BJ605" s="192"/>
      <c r="BK605" s="192"/>
      <c r="BL605" s="192"/>
      <c r="BM605" s="192"/>
      <c r="BN605" s="192"/>
      <c r="BO605" s="192"/>
      <c r="BP605" s="192"/>
      <c r="BQ605" s="192"/>
      <c r="BR605" s="192"/>
      <c r="BS605" s="192"/>
      <c r="BT605" s="192"/>
      <c r="BU605" s="192"/>
      <c r="BV605" s="192"/>
      <c r="BW605" s="192"/>
      <c r="BX605" s="192"/>
      <c r="BY605" s="192"/>
      <c r="BZ605" s="192"/>
      <c r="CA605" s="192"/>
      <c r="CB605" s="192"/>
      <c r="CC605" s="192"/>
      <c r="CD605" s="192"/>
      <c r="CE605" s="192"/>
      <c r="CF605" s="192"/>
      <c r="CG605" s="192"/>
      <c r="CH605" s="192"/>
      <c r="CI605" s="192"/>
      <c r="CJ605" s="192"/>
      <c r="CK605" s="192"/>
      <c r="CL605" s="192"/>
      <c r="CM605" s="192"/>
      <c r="CN605" s="192"/>
      <c r="CO605" s="192"/>
      <c r="CP605" s="192"/>
      <c r="CQ605" s="192"/>
    </row>
    <row r="606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  <c r="AJ606" s="192"/>
      <c r="AK606" s="192"/>
      <c r="AL606" s="192"/>
      <c r="AM606" s="192"/>
      <c r="AN606" s="192"/>
      <c r="AO606" s="192"/>
      <c r="AP606" s="192"/>
      <c r="AQ606" s="192"/>
      <c r="AR606" s="192"/>
      <c r="AS606" s="192"/>
      <c r="AT606" s="192"/>
      <c r="AU606" s="192"/>
      <c r="AV606" s="192"/>
      <c r="AW606" s="192"/>
      <c r="AX606" s="192"/>
      <c r="AY606" s="192"/>
      <c r="AZ606" s="192"/>
      <c r="BA606" s="192"/>
      <c r="BB606" s="192"/>
      <c r="BC606" s="192"/>
      <c r="BD606" s="192"/>
      <c r="BE606" s="192"/>
      <c r="BF606" s="192"/>
      <c r="BG606" s="192"/>
      <c r="BH606" s="192"/>
      <c r="BI606" s="192"/>
      <c r="BJ606" s="192"/>
      <c r="BK606" s="192"/>
      <c r="BL606" s="192"/>
      <c r="BM606" s="192"/>
      <c r="BN606" s="192"/>
      <c r="BO606" s="192"/>
      <c r="BP606" s="192"/>
      <c r="BQ606" s="192"/>
      <c r="BR606" s="192"/>
      <c r="BS606" s="192"/>
      <c r="BT606" s="192"/>
      <c r="BU606" s="192"/>
      <c r="BV606" s="192"/>
      <c r="BW606" s="192"/>
      <c r="BX606" s="192"/>
      <c r="BY606" s="192"/>
      <c r="BZ606" s="192"/>
      <c r="CA606" s="192"/>
      <c r="CB606" s="192"/>
      <c r="CC606" s="192"/>
      <c r="CD606" s="192"/>
      <c r="CE606" s="192"/>
      <c r="CF606" s="192"/>
      <c r="CG606" s="192"/>
      <c r="CH606" s="192"/>
      <c r="CI606" s="192"/>
      <c r="CJ606" s="192"/>
      <c r="CK606" s="192"/>
      <c r="CL606" s="192"/>
      <c r="CM606" s="192"/>
      <c r="CN606" s="192"/>
      <c r="CO606" s="192"/>
      <c r="CP606" s="192"/>
      <c r="CQ606" s="192"/>
    </row>
    <row r="607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  <c r="AJ607" s="192"/>
      <c r="AK607" s="192"/>
      <c r="AL607" s="192"/>
      <c r="AM607" s="192"/>
      <c r="AN607" s="192"/>
      <c r="AO607" s="192"/>
      <c r="AP607" s="192"/>
      <c r="AQ607" s="192"/>
      <c r="AR607" s="192"/>
      <c r="AS607" s="192"/>
      <c r="AT607" s="192"/>
      <c r="AU607" s="192"/>
      <c r="AV607" s="192"/>
      <c r="AW607" s="192"/>
      <c r="AX607" s="192"/>
      <c r="AY607" s="192"/>
      <c r="AZ607" s="192"/>
      <c r="BA607" s="192"/>
      <c r="BB607" s="192"/>
      <c r="BC607" s="192"/>
      <c r="BD607" s="192"/>
      <c r="BE607" s="192"/>
      <c r="BF607" s="192"/>
      <c r="BG607" s="192"/>
      <c r="BH607" s="192"/>
      <c r="BI607" s="192"/>
      <c r="BJ607" s="192"/>
      <c r="BK607" s="192"/>
      <c r="BL607" s="192"/>
      <c r="BM607" s="192"/>
      <c r="BN607" s="192"/>
      <c r="BO607" s="192"/>
      <c r="BP607" s="192"/>
      <c r="BQ607" s="192"/>
      <c r="BR607" s="192"/>
      <c r="BS607" s="192"/>
      <c r="BT607" s="192"/>
      <c r="BU607" s="192"/>
      <c r="BV607" s="192"/>
      <c r="BW607" s="192"/>
      <c r="BX607" s="192"/>
      <c r="BY607" s="192"/>
      <c r="BZ607" s="192"/>
      <c r="CA607" s="192"/>
      <c r="CB607" s="192"/>
      <c r="CC607" s="192"/>
      <c r="CD607" s="192"/>
      <c r="CE607" s="192"/>
      <c r="CF607" s="192"/>
      <c r="CG607" s="192"/>
      <c r="CH607" s="192"/>
      <c r="CI607" s="192"/>
      <c r="CJ607" s="192"/>
      <c r="CK607" s="192"/>
      <c r="CL607" s="192"/>
      <c r="CM607" s="192"/>
      <c r="CN607" s="192"/>
      <c r="CO607" s="192"/>
      <c r="CP607" s="192"/>
      <c r="CQ607" s="192"/>
    </row>
    <row r="608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  <c r="AJ608" s="192"/>
      <c r="AK608" s="192"/>
      <c r="AL608" s="192"/>
      <c r="AM608" s="192"/>
      <c r="AN608" s="192"/>
      <c r="AO608" s="192"/>
      <c r="AP608" s="192"/>
      <c r="AQ608" s="192"/>
      <c r="AR608" s="192"/>
      <c r="AS608" s="192"/>
      <c r="AT608" s="192"/>
      <c r="AU608" s="192"/>
      <c r="AV608" s="192"/>
      <c r="AW608" s="192"/>
      <c r="AX608" s="192"/>
      <c r="AY608" s="192"/>
      <c r="AZ608" s="192"/>
      <c r="BA608" s="192"/>
      <c r="BB608" s="192"/>
      <c r="BC608" s="192"/>
      <c r="BD608" s="192"/>
      <c r="BE608" s="192"/>
      <c r="BF608" s="192"/>
      <c r="BG608" s="192"/>
      <c r="BH608" s="192"/>
      <c r="BI608" s="192"/>
      <c r="BJ608" s="192"/>
      <c r="BK608" s="192"/>
      <c r="BL608" s="192"/>
      <c r="BM608" s="192"/>
      <c r="BN608" s="192"/>
      <c r="BO608" s="192"/>
      <c r="BP608" s="192"/>
      <c r="BQ608" s="192"/>
      <c r="BR608" s="192"/>
      <c r="BS608" s="192"/>
      <c r="BT608" s="192"/>
      <c r="BU608" s="192"/>
      <c r="BV608" s="192"/>
      <c r="BW608" s="192"/>
      <c r="BX608" s="192"/>
      <c r="BY608" s="192"/>
      <c r="BZ608" s="192"/>
      <c r="CA608" s="192"/>
      <c r="CB608" s="192"/>
      <c r="CC608" s="192"/>
      <c r="CD608" s="192"/>
      <c r="CE608" s="192"/>
      <c r="CF608" s="192"/>
      <c r="CG608" s="192"/>
      <c r="CH608" s="192"/>
      <c r="CI608" s="192"/>
      <c r="CJ608" s="192"/>
      <c r="CK608" s="192"/>
      <c r="CL608" s="192"/>
      <c r="CM608" s="192"/>
      <c r="CN608" s="192"/>
      <c r="CO608" s="192"/>
      <c r="CP608" s="192"/>
      <c r="CQ608" s="192"/>
    </row>
    <row r="609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  <c r="AO609" s="192"/>
      <c r="AP609" s="192"/>
      <c r="AQ609" s="192"/>
      <c r="AR609" s="192"/>
      <c r="AS609" s="192"/>
      <c r="AT609" s="192"/>
      <c r="AU609" s="192"/>
      <c r="AV609" s="192"/>
      <c r="AW609" s="192"/>
      <c r="AX609" s="192"/>
      <c r="AY609" s="192"/>
      <c r="AZ609" s="192"/>
      <c r="BA609" s="192"/>
      <c r="BB609" s="192"/>
      <c r="BC609" s="192"/>
      <c r="BD609" s="192"/>
      <c r="BE609" s="192"/>
      <c r="BF609" s="192"/>
      <c r="BG609" s="192"/>
      <c r="BH609" s="192"/>
      <c r="BI609" s="192"/>
      <c r="BJ609" s="192"/>
      <c r="BK609" s="192"/>
      <c r="BL609" s="192"/>
      <c r="BM609" s="192"/>
      <c r="BN609" s="192"/>
      <c r="BO609" s="192"/>
      <c r="BP609" s="192"/>
      <c r="BQ609" s="192"/>
      <c r="BR609" s="192"/>
      <c r="BS609" s="192"/>
      <c r="BT609" s="192"/>
      <c r="BU609" s="192"/>
      <c r="BV609" s="192"/>
      <c r="BW609" s="192"/>
      <c r="BX609" s="192"/>
      <c r="BY609" s="192"/>
      <c r="BZ609" s="192"/>
      <c r="CA609" s="192"/>
      <c r="CB609" s="192"/>
      <c r="CC609" s="192"/>
      <c r="CD609" s="192"/>
      <c r="CE609" s="192"/>
      <c r="CF609" s="192"/>
      <c r="CG609" s="192"/>
      <c r="CH609" s="192"/>
      <c r="CI609" s="192"/>
      <c r="CJ609" s="192"/>
      <c r="CK609" s="192"/>
      <c r="CL609" s="192"/>
      <c r="CM609" s="192"/>
      <c r="CN609" s="192"/>
      <c r="CO609" s="192"/>
      <c r="CP609" s="192"/>
      <c r="CQ609" s="192"/>
    </row>
    <row r="610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  <c r="AO610" s="192"/>
      <c r="AP610" s="192"/>
      <c r="AQ610" s="192"/>
      <c r="AR610" s="192"/>
      <c r="AS610" s="192"/>
      <c r="AT610" s="192"/>
      <c r="AU610" s="192"/>
      <c r="AV610" s="192"/>
      <c r="AW610" s="192"/>
      <c r="AX610" s="192"/>
      <c r="AY610" s="192"/>
      <c r="AZ610" s="192"/>
      <c r="BA610" s="192"/>
      <c r="BB610" s="192"/>
      <c r="BC610" s="192"/>
      <c r="BD610" s="192"/>
      <c r="BE610" s="192"/>
      <c r="BF610" s="192"/>
      <c r="BG610" s="192"/>
      <c r="BH610" s="192"/>
      <c r="BI610" s="192"/>
      <c r="BJ610" s="192"/>
      <c r="BK610" s="192"/>
      <c r="BL610" s="192"/>
      <c r="BM610" s="192"/>
      <c r="BN610" s="192"/>
      <c r="BO610" s="192"/>
      <c r="BP610" s="192"/>
      <c r="BQ610" s="192"/>
      <c r="BR610" s="192"/>
      <c r="BS610" s="192"/>
      <c r="BT610" s="192"/>
      <c r="BU610" s="192"/>
      <c r="BV610" s="192"/>
      <c r="BW610" s="192"/>
      <c r="BX610" s="192"/>
      <c r="BY610" s="192"/>
      <c r="BZ610" s="192"/>
      <c r="CA610" s="192"/>
      <c r="CB610" s="192"/>
      <c r="CC610" s="192"/>
      <c r="CD610" s="192"/>
      <c r="CE610" s="192"/>
      <c r="CF610" s="192"/>
      <c r="CG610" s="192"/>
      <c r="CH610" s="192"/>
      <c r="CI610" s="192"/>
      <c r="CJ610" s="192"/>
      <c r="CK610" s="192"/>
      <c r="CL610" s="192"/>
      <c r="CM610" s="192"/>
      <c r="CN610" s="192"/>
      <c r="CO610" s="192"/>
      <c r="CP610" s="192"/>
      <c r="CQ610" s="192"/>
    </row>
    <row r="611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  <c r="AO611" s="192"/>
      <c r="AP611" s="192"/>
      <c r="AQ611" s="192"/>
      <c r="AR611" s="192"/>
      <c r="AS611" s="192"/>
      <c r="AT611" s="192"/>
      <c r="AU611" s="192"/>
      <c r="AV611" s="192"/>
      <c r="AW611" s="192"/>
      <c r="AX611" s="192"/>
      <c r="AY611" s="192"/>
      <c r="AZ611" s="192"/>
      <c r="BA611" s="192"/>
      <c r="BB611" s="192"/>
      <c r="BC611" s="192"/>
      <c r="BD611" s="192"/>
      <c r="BE611" s="192"/>
      <c r="BF611" s="192"/>
      <c r="BG611" s="192"/>
      <c r="BH611" s="192"/>
      <c r="BI611" s="192"/>
      <c r="BJ611" s="192"/>
      <c r="BK611" s="192"/>
      <c r="BL611" s="192"/>
      <c r="BM611" s="192"/>
      <c r="BN611" s="192"/>
      <c r="BO611" s="192"/>
      <c r="BP611" s="192"/>
      <c r="BQ611" s="192"/>
      <c r="BR611" s="192"/>
      <c r="BS611" s="192"/>
      <c r="BT611" s="192"/>
      <c r="BU611" s="192"/>
      <c r="BV611" s="192"/>
      <c r="BW611" s="192"/>
      <c r="BX611" s="192"/>
      <c r="BY611" s="192"/>
      <c r="BZ611" s="192"/>
      <c r="CA611" s="192"/>
      <c r="CB611" s="192"/>
      <c r="CC611" s="192"/>
      <c r="CD611" s="192"/>
      <c r="CE611" s="192"/>
      <c r="CF611" s="192"/>
      <c r="CG611" s="192"/>
      <c r="CH611" s="192"/>
      <c r="CI611" s="192"/>
      <c r="CJ611" s="192"/>
      <c r="CK611" s="192"/>
      <c r="CL611" s="192"/>
      <c r="CM611" s="192"/>
      <c r="CN611" s="192"/>
      <c r="CO611" s="192"/>
      <c r="CP611" s="192"/>
      <c r="CQ611" s="192"/>
    </row>
    <row r="612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  <c r="AO612" s="192"/>
      <c r="AP612" s="192"/>
      <c r="AQ612" s="192"/>
      <c r="AR612" s="192"/>
      <c r="AS612" s="192"/>
      <c r="AT612" s="192"/>
      <c r="AU612" s="192"/>
      <c r="AV612" s="192"/>
      <c r="AW612" s="192"/>
      <c r="AX612" s="192"/>
      <c r="AY612" s="192"/>
      <c r="AZ612" s="192"/>
      <c r="BA612" s="192"/>
      <c r="BB612" s="192"/>
      <c r="BC612" s="192"/>
      <c r="BD612" s="192"/>
      <c r="BE612" s="192"/>
      <c r="BF612" s="192"/>
      <c r="BG612" s="192"/>
      <c r="BH612" s="192"/>
      <c r="BI612" s="192"/>
      <c r="BJ612" s="192"/>
      <c r="BK612" s="192"/>
      <c r="BL612" s="192"/>
      <c r="BM612" s="192"/>
      <c r="BN612" s="192"/>
      <c r="BO612" s="192"/>
      <c r="BP612" s="192"/>
      <c r="BQ612" s="192"/>
      <c r="BR612" s="192"/>
      <c r="BS612" s="192"/>
      <c r="BT612" s="192"/>
      <c r="BU612" s="192"/>
      <c r="BV612" s="192"/>
      <c r="BW612" s="192"/>
      <c r="BX612" s="192"/>
      <c r="BY612" s="192"/>
      <c r="BZ612" s="192"/>
      <c r="CA612" s="192"/>
      <c r="CB612" s="192"/>
      <c r="CC612" s="192"/>
      <c r="CD612" s="192"/>
      <c r="CE612" s="192"/>
      <c r="CF612" s="192"/>
      <c r="CG612" s="192"/>
      <c r="CH612" s="192"/>
      <c r="CI612" s="192"/>
      <c r="CJ612" s="192"/>
      <c r="CK612" s="192"/>
      <c r="CL612" s="192"/>
      <c r="CM612" s="192"/>
      <c r="CN612" s="192"/>
      <c r="CO612" s="192"/>
      <c r="CP612" s="192"/>
      <c r="CQ612" s="192"/>
    </row>
    <row r="613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  <c r="AO613" s="192"/>
      <c r="AP613" s="192"/>
      <c r="AQ613" s="192"/>
      <c r="AR613" s="192"/>
      <c r="AS613" s="192"/>
      <c r="AT613" s="192"/>
      <c r="AU613" s="192"/>
      <c r="AV613" s="192"/>
      <c r="AW613" s="192"/>
      <c r="AX613" s="192"/>
      <c r="AY613" s="192"/>
      <c r="AZ613" s="192"/>
      <c r="BA613" s="192"/>
      <c r="BB613" s="192"/>
      <c r="BC613" s="192"/>
      <c r="BD613" s="192"/>
      <c r="BE613" s="192"/>
      <c r="BF613" s="192"/>
      <c r="BG613" s="192"/>
      <c r="BH613" s="192"/>
      <c r="BI613" s="192"/>
      <c r="BJ613" s="192"/>
      <c r="BK613" s="192"/>
      <c r="BL613" s="192"/>
      <c r="BM613" s="192"/>
      <c r="BN613" s="192"/>
      <c r="BO613" s="192"/>
      <c r="BP613" s="192"/>
      <c r="BQ613" s="192"/>
      <c r="BR613" s="192"/>
      <c r="BS613" s="192"/>
      <c r="BT613" s="192"/>
      <c r="BU613" s="192"/>
      <c r="BV613" s="192"/>
      <c r="BW613" s="192"/>
      <c r="BX613" s="192"/>
      <c r="BY613" s="192"/>
      <c r="BZ613" s="192"/>
      <c r="CA613" s="192"/>
      <c r="CB613" s="192"/>
      <c r="CC613" s="192"/>
      <c r="CD613" s="192"/>
      <c r="CE613" s="192"/>
      <c r="CF613" s="192"/>
      <c r="CG613" s="192"/>
      <c r="CH613" s="192"/>
      <c r="CI613" s="192"/>
      <c r="CJ613" s="192"/>
      <c r="CK613" s="192"/>
      <c r="CL613" s="192"/>
      <c r="CM613" s="192"/>
      <c r="CN613" s="192"/>
      <c r="CO613" s="192"/>
      <c r="CP613" s="192"/>
      <c r="CQ613" s="192"/>
    </row>
    <row r="614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192"/>
      <c r="AT614" s="192"/>
      <c r="AU614" s="192"/>
      <c r="AV614" s="192"/>
      <c r="AW614" s="192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192"/>
      <c r="BJ614" s="192"/>
      <c r="BK614" s="192"/>
      <c r="BL614" s="192"/>
      <c r="BM614" s="192"/>
      <c r="BN614" s="192"/>
      <c r="BO614" s="192"/>
      <c r="BP614" s="192"/>
      <c r="BQ614" s="192"/>
      <c r="BR614" s="192"/>
      <c r="BS614" s="192"/>
      <c r="BT614" s="192"/>
      <c r="BU614" s="192"/>
      <c r="BV614" s="192"/>
      <c r="BW614" s="192"/>
      <c r="BX614" s="192"/>
      <c r="BY614" s="192"/>
      <c r="BZ614" s="192"/>
      <c r="CA614" s="192"/>
      <c r="CB614" s="192"/>
      <c r="CC614" s="192"/>
      <c r="CD614" s="192"/>
      <c r="CE614" s="192"/>
      <c r="CF614" s="192"/>
      <c r="CG614" s="192"/>
      <c r="CH614" s="192"/>
      <c r="CI614" s="192"/>
      <c r="CJ614" s="192"/>
      <c r="CK614" s="192"/>
      <c r="CL614" s="192"/>
      <c r="CM614" s="192"/>
      <c r="CN614" s="192"/>
      <c r="CO614" s="192"/>
      <c r="CP614" s="192"/>
      <c r="CQ614" s="192"/>
    </row>
    <row r="615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192"/>
      <c r="AT615" s="192"/>
      <c r="AU615" s="192"/>
      <c r="AV615" s="192"/>
      <c r="AW615" s="192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192"/>
      <c r="BJ615" s="192"/>
      <c r="BK615" s="192"/>
      <c r="BL615" s="192"/>
      <c r="BM615" s="192"/>
      <c r="BN615" s="192"/>
      <c r="BO615" s="192"/>
      <c r="BP615" s="192"/>
      <c r="BQ615" s="192"/>
      <c r="BR615" s="192"/>
      <c r="BS615" s="192"/>
      <c r="BT615" s="192"/>
      <c r="BU615" s="192"/>
      <c r="BV615" s="192"/>
      <c r="BW615" s="192"/>
      <c r="BX615" s="192"/>
      <c r="BY615" s="192"/>
      <c r="BZ615" s="192"/>
      <c r="CA615" s="192"/>
      <c r="CB615" s="192"/>
      <c r="CC615" s="192"/>
      <c r="CD615" s="192"/>
      <c r="CE615" s="192"/>
      <c r="CF615" s="192"/>
      <c r="CG615" s="192"/>
      <c r="CH615" s="192"/>
      <c r="CI615" s="192"/>
      <c r="CJ615" s="192"/>
      <c r="CK615" s="192"/>
      <c r="CL615" s="192"/>
      <c r="CM615" s="192"/>
      <c r="CN615" s="192"/>
      <c r="CO615" s="192"/>
      <c r="CP615" s="192"/>
      <c r="CQ615" s="192"/>
    </row>
    <row r="616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  <c r="AO616" s="192"/>
      <c r="AP616" s="192"/>
      <c r="AQ616" s="192"/>
      <c r="AR616" s="192"/>
      <c r="AS616" s="192"/>
      <c r="AT616" s="192"/>
      <c r="AU616" s="192"/>
      <c r="AV616" s="192"/>
      <c r="AW616" s="192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192"/>
      <c r="BJ616" s="192"/>
      <c r="BK616" s="192"/>
      <c r="BL616" s="192"/>
      <c r="BM616" s="192"/>
      <c r="BN616" s="192"/>
      <c r="BO616" s="192"/>
      <c r="BP616" s="192"/>
      <c r="BQ616" s="192"/>
      <c r="BR616" s="192"/>
      <c r="BS616" s="192"/>
      <c r="BT616" s="192"/>
      <c r="BU616" s="192"/>
      <c r="BV616" s="192"/>
      <c r="BW616" s="192"/>
      <c r="BX616" s="192"/>
      <c r="BY616" s="192"/>
      <c r="BZ616" s="192"/>
      <c r="CA616" s="192"/>
      <c r="CB616" s="192"/>
      <c r="CC616" s="192"/>
      <c r="CD616" s="192"/>
      <c r="CE616" s="192"/>
      <c r="CF616" s="192"/>
      <c r="CG616" s="192"/>
      <c r="CH616" s="192"/>
      <c r="CI616" s="192"/>
      <c r="CJ616" s="192"/>
      <c r="CK616" s="192"/>
      <c r="CL616" s="192"/>
      <c r="CM616" s="192"/>
      <c r="CN616" s="192"/>
      <c r="CO616" s="192"/>
      <c r="CP616" s="192"/>
      <c r="CQ616" s="192"/>
    </row>
    <row r="617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  <c r="AO617" s="192"/>
      <c r="AP617" s="192"/>
      <c r="AQ617" s="192"/>
      <c r="AR617" s="192"/>
      <c r="AS617" s="192"/>
      <c r="AT617" s="192"/>
      <c r="AU617" s="192"/>
      <c r="AV617" s="192"/>
      <c r="AW617" s="192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192"/>
      <c r="BJ617" s="192"/>
      <c r="BK617" s="192"/>
      <c r="BL617" s="192"/>
      <c r="BM617" s="192"/>
      <c r="BN617" s="192"/>
      <c r="BO617" s="192"/>
      <c r="BP617" s="192"/>
      <c r="BQ617" s="192"/>
      <c r="BR617" s="192"/>
      <c r="BS617" s="192"/>
      <c r="BT617" s="192"/>
      <c r="BU617" s="192"/>
      <c r="BV617" s="192"/>
      <c r="BW617" s="192"/>
      <c r="BX617" s="192"/>
      <c r="BY617" s="192"/>
      <c r="BZ617" s="192"/>
      <c r="CA617" s="192"/>
      <c r="CB617" s="192"/>
      <c r="CC617" s="192"/>
      <c r="CD617" s="192"/>
      <c r="CE617" s="192"/>
      <c r="CF617" s="192"/>
      <c r="CG617" s="192"/>
      <c r="CH617" s="192"/>
      <c r="CI617" s="192"/>
      <c r="CJ617" s="192"/>
      <c r="CK617" s="192"/>
      <c r="CL617" s="192"/>
      <c r="CM617" s="192"/>
      <c r="CN617" s="192"/>
      <c r="CO617" s="192"/>
      <c r="CP617" s="192"/>
      <c r="CQ617" s="192"/>
    </row>
    <row r="618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192"/>
      <c r="AT618" s="192"/>
      <c r="AU618" s="192"/>
      <c r="AV618" s="192"/>
      <c r="AW618" s="192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192"/>
      <c r="BJ618" s="192"/>
      <c r="BK618" s="192"/>
      <c r="BL618" s="192"/>
      <c r="BM618" s="192"/>
      <c r="BN618" s="192"/>
      <c r="BO618" s="192"/>
      <c r="BP618" s="192"/>
      <c r="BQ618" s="192"/>
      <c r="BR618" s="192"/>
      <c r="BS618" s="192"/>
      <c r="BT618" s="192"/>
      <c r="BU618" s="192"/>
      <c r="BV618" s="192"/>
      <c r="BW618" s="192"/>
      <c r="BX618" s="192"/>
      <c r="BY618" s="192"/>
      <c r="BZ618" s="192"/>
      <c r="CA618" s="192"/>
      <c r="CB618" s="192"/>
      <c r="CC618" s="192"/>
      <c r="CD618" s="192"/>
      <c r="CE618" s="192"/>
      <c r="CF618" s="192"/>
      <c r="CG618" s="192"/>
      <c r="CH618" s="192"/>
      <c r="CI618" s="192"/>
      <c r="CJ618" s="192"/>
      <c r="CK618" s="192"/>
      <c r="CL618" s="192"/>
      <c r="CM618" s="192"/>
      <c r="CN618" s="192"/>
      <c r="CO618" s="192"/>
      <c r="CP618" s="192"/>
      <c r="CQ618" s="192"/>
    </row>
    <row r="619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192"/>
      <c r="AT619" s="192"/>
      <c r="AU619" s="192"/>
      <c r="AV619" s="192"/>
      <c r="AW619" s="192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192"/>
      <c r="BJ619" s="192"/>
      <c r="BK619" s="192"/>
      <c r="BL619" s="192"/>
      <c r="BM619" s="192"/>
      <c r="BN619" s="192"/>
      <c r="BO619" s="192"/>
      <c r="BP619" s="192"/>
      <c r="BQ619" s="192"/>
      <c r="BR619" s="192"/>
      <c r="BS619" s="192"/>
      <c r="BT619" s="192"/>
      <c r="BU619" s="192"/>
      <c r="BV619" s="192"/>
      <c r="BW619" s="192"/>
      <c r="BX619" s="192"/>
      <c r="BY619" s="192"/>
      <c r="BZ619" s="192"/>
      <c r="CA619" s="192"/>
      <c r="CB619" s="192"/>
      <c r="CC619" s="192"/>
      <c r="CD619" s="192"/>
      <c r="CE619" s="192"/>
      <c r="CF619" s="192"/>
      <c r="CG619" s="192"/>
      <c r="CH619" s="192"/>
      <c r="CI619" s="192"/>
      <c r="CJ619" s="192"/>
      <c r="CK619" s="192"/>
      <c r="CL619" s="192"/>
      <c r="CM619" s="192"/>
      <c r="CN619" s="192"/>
      <c r="CO619" s="192"/>
      <c r="CP619" s="192"/>
      <c r="CQ619" s="192"/>
    </row>
    <row r="620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  <c r="AO620" s="192"/>
      <c r="AP620" s="192"/>
      <c r="AQ620" s="192"/>
      <c r="AR620" s="192"/>
      <c r="AS620" s="192"/>
      <c r="AT620" s="192"/>
      <c r="AU620" s="192"/>
      <c r="AV620" s="192"/>
      <c r="AW620" s="192"/>
      <c r="AX620" s="192"/>
      <c r="AY620" s="192"/>
      <c r="AZ620" s="192"/>
      <c r="BA620" s="192"/>
      <c r="BB620" s="192"/>
      <c r="BC620" s="192"/>
      <c r="BD620" s="192"/>
      <c r="BE620" s="192"/>
      <c r="BF620" s="192"/>
      <c r="BG620" s="192"/>
      <c r="BH620" s="192"/>
      <c r="BI620" s="192"/>
      <c r="BJ620" s="192"/>
      <c r="BK620" s="192"/>
      <c r="BL620" s="192"/>
      <c r="BM620" s="192"/>
      <c r="BN620" s="192"/>
      <c r="BO620" s="192"/>
      <c r="BP620" s="192"/>
      <c r="BQ620" s="192"/>
      <c r="BR620" s="192"/>
      <c r="BS620" s="192"/>
      <c r="BT620" s="192"/>
      <c r="BU620" s="192"/>
      <c r="BV620" s="192"/>
      <c r="BW620" s="192"/>
      <c r="BX620" s="192"/>
      <c r="BY620" s="192"/>
      <c r="BZ620" s="192"/>
      <c r="CA620" s="192"/>
      <c r="CB620" s="192"/>
      <c r="CC620" s="192"/>
      <c r="CD620" s="192"/>
      <c r="CE620" s="192"/>
      <c r="CF620" s="192"/>
      <c r="CG620" s="192"/>
      <c r="CH620" s="192"/>
      <c r="CI620" s="192"/>
      <c r="CJ620" s="192"/>
      <c r="CK620" s="192"/>
      <c r="CL620" s="192"/>
      <c r="CM620" s="192"/>
      <c r="CN620" s="192"/>
      <c r="CO620" s="192"/>
      <c r="CP620" s="192"/>
      <c r="CQ620" s="192"/>
    </row>
    <row r="621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  <c r="AO621" s="192"/>
      <c r="AP621" s="192"/>
      <c r="AQ621" s="192"/>
      <c r="AR621" s="192"/>
      <c r="AS621" s="192"/>
      <c r="AT621" s="192"/>
      <c r="AU621" s="192"/>
      <c r="AV621" s="192"/>
      <c r="AW621" s="192"/>
      <c r="AX621" s="192"/>
      <c r="AY621" s="192"/>
      <c r="AZ621" s="192"/>
      <c r="BA621" s="192"/>
      <c r="BB621" s="192"/>
      <c r="BC621" s="192"/>
      <c r="BD621" s="192"/>
      <c r="BE621" s="192"/>
      <c r="BF621" s="192"/>
      <c r="BG621" s="192"/>
      <c r="BH621" s="192"/>
      <c r="BI621" s="192"/>
      <c r="BJ621" s="192"/>
      <c r="BK621" s="192"/>
      <c r="BL621" s="192"/>
      <c r="BM621" s="192"/>
      <c r="BN621" s="192"/>
      <c r="BO621" s="192"/>
      <c r="BP621" s="192"/>
      <c r="BQ621" s="192"/>
      <c r="BR621" s="192"/>
      <c r="BS621" s="192"/>
      <c r="BT621" s="192"/>
      <c r="BU621" s="192"/>
      <c r="BV621" s="192"/>
      <c r="BW621" s="192"/>
      <c r="BX621" s="192"/>
      <c r="BY621" s="192"/>
      <c r="BZ621" s="192"/>
      <c r="CA621" s="192"/>
      <c r="CB621" s="192"/>
      <c r="CC621" s="192"/>
      <c r="CD621" s="192"/>
      <c r="CE621" s="192"/>
      <c r="CF621" s="192"/>
      <c r="CG621" s="192"/>
      <c r="CH621" s="192"/>
      <c r="CI621" s="192"/>
      <c r="CJ621" s="192"/>
      <c r="CK621" s="192"/>
      <c r="CL621" s="192"/>
      <c r="CM621" s="192"/>
      <c r="CN621" s="192"/>
      <c r="CO621" s="192"/>
      <c r="CP621" s="192"/>
      <c r="CQ621" s="192"/>
    </row>
    <row r="622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  <c r="AJ622" s="192"/>
      <c r="AK622" s="192"/>
      <c r="AL622" s="192"/>
      <c r="AM622" s="192"/>
      <c r="AN622" s="192"/>
      <c r="AO622" s="192"/>
      <c r="AP622" s="192"/>
      <c r="AQ622" s="192"/>
      <c r="AR622" s="192"/>
      <c r="AS622" s="192"/>
      <c r="AT622" s="192"/>
      <c r="AU622" s="192"/>
      <c r="AV622" s="192"/>
      <c r="AW622" s="192"/>
      <c r="AX622" s="192"/>
      <c r="AY622" s="192"/>
      <c r="AZ622" s="192"/>
      <c r="BA622" s="192"/>
      <c r="BB622" s="192"/>
      <c r="BC622" s="192"/>
      <c r="BD622" s="192"/>
      <c r="BE622" s="192"/>
      <c r="BF622" s="192"/>
      <c r="BG622" s="192"/>
      <c r="BH622" s="192"/>
      <c r="BI622" s="192"/>
      <c r="BJ622" s="192"/>
      <c r="BK622" s="192"/>
      <c r="BL622" s="192"/>
      <c r="BM622" s="192"/>
      <c r="BN622" s="192"/>
      <c r="BO622" s="192"/>
      <c r="BP622" s="192"/>
      <c r="BQ622" s="192"/>
      <c r="BR622" s="192"/>
      <c r="BS622" s="192"/>
      <c r="BT622" s="192"/>
      <c r="BU622" s="192"/>
      <c r="BV622" s="192"/>
      <c r="BW622" s="192"/>
      <c r="BX622" s="192"/>
      <c r="BY622" s="192"/>
      <c r="BZ622" s="192"/>
      <c r="CA622" s="192"/>
      <c r="CB622" s="192"/>
      <c r="CC622" s="192"/>
      <c r="CD622" s="192"/>
      <c r="CE622" s="192"/>
      <c r="CF622" s="192"/>
      <c r="CG622" s="192"/>
      <c r="CH622" s="192"/>
      <c r="CI622" s="192"/>
      <c r="CJ622" s="192"/>
      <c r="CK622" s="192"/>
      <c r="CL622" s="192"/>
      <c r="CM622" s="192"/>
      <c r="CN622" s="192"/>
      <c r="CO622" s="192"/>
      <c r="CP622" s="192"/>
      <c r="CQ622" s="192"/>
    </row>
    <row r="623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  <c r="AJ623" s="192"/>
      <c r="AK623" s="192"/>
      <c r="AL623" s="192"/>
      <c r="AM623" s="192"/>
      <c r="AN623" s="192"/>
      <c r="AO623" s="192"/>
      <c r="AP623" s="192"/>
      <c r="AQ623" s="192"/>
      <c r="AR623" s="192"/>
      <c r="AS623" s="192"/>
      <c r="AT623" s="192"/>
      <c r="AU623" s="192"/>
      <c r="AV623" s="192"/>
      <c r="AW623" s="192"/>
      <c r="AX623" s="192"/>
      <c r="AY623" s="192"/>
      <c r="AZ623" s="192"/>
      <c r="BA623" s="192"/>
      <c r="BB623" s="192"/>
      <c r="BC623" s="192"/>
      <c r="BD623" s="192"/>
      <c r="BE623" s="192"/>
      <c r="BF623" s="192"/>
      <c r="BG623" s="192"/>
      <c r="BH623" s="192"/>
      <c r="BI623" s="192"/>
      <c r="BJ623" s="192"/>
      <c r="BK623" s="192"/>
      <c r="BL623" s="192"/>
      <c r="BM623" s="192"/>
      <c r="BN623" s="192"/>
      <c r="BO623" s="192"/>
      <c r="BP623" s="192"/>
      <c r="BQ623" s="192"/>
      <c r="BR623" s="192"/>
      <c r="BS623" s="192"/>
      <c r="BT623" s="192"/>
      <c r="BU623" s="192"/>
      <c r="BV623" s="192"/>
      <c r="BW623" s="192"/>
      <c r="BX623" s="192"/>
      <c r="BY623" s="192"/>
      <c r="BZ623" s="192"/>
      <c r="CA623" s="192"/>
      <c r="CB623" s="192"/>
      <c r="CC623" s="192"/>
      <c r="CD623" s="192"/>
      <c r="CE623" s="192"/>
      <c r="CF623" s="192"/>
      <c r="CG623" s="192"/>
      <c r="CH623" s="192"/>
      <c r="CI623" s="192"/>
      <c r="CJ623" s="192"/>
      <c r="CK623" s="192"/>
      <c r="CL623" s="192"/>
      <c r="CM623" s="192"/>
      <c r="CN623" s="192"/>
      <c r="CO623" s="192"/>
      <c r="CP623" s="192"/>
      <c r="CQ623" s="192"/>
    </row>
    <row r="624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  <c r="AO624" s="192"/>
      <c r="AP624" s="192"/>
      <c r="AQ624" s="192"/>
      <c r="AR624" s="192"/>
      <c r="AS624" s="192"/>
      <c r="AT624" s="192"/>
      <c r="AU624" s="192"/>
      <c r="AV624" s="192"/>
      <c r="AW624" s="192"/>
      <c r="AX624" s="192"/>
      <c r="AY624" s="192"/>
      <c r="AZ624" s="192"/>
      <c r="BA624" s="192"/>
      <c r="BB624" s="192"/>
      <c r="BC624" s="192"/>
      <c r="BD624" s="192"/>
      <c r="BE624" s="192"/>
      <c r="BF624" s="192"/>
      <c r="BG624" s="192"/>
      <c r="BH624" s="192"/>
      <c r="BI624" s="192"/>
      <c r="BJ624" s="192"/>
      <c r="BK624" s="192"/>
      <c r="BL624" s="192"/>
      <c r="BM624" s="192"/>
      <c r="BN624" s="192"/>
      <c r="BO624" s="192"/>
      <c r="BP624" s="192"/>
      <c r="BQ624" s="192"/>
      <c r="BR624" s="192"/>
      <c r="BS624" s="192"/>
      <c r="BT624" s="192"/>
      <c r="BU624" s="192"/>
      <c r="BV624" s="192"/>
      <c r="BW624" s="192"/>
      <c r="BX624" s="192"/>
      <c r="BY624" s="192"/>
      <c r="BZ624" s="192"/>
      <c r="CA624" s="192"/>
      <c r="CB624" s="192"/>
      <c r="CC624" s="192"/>
      <c r="CD624" s="192"/>
      <c r="CE624" s="192"/>
      <c r="CF624" s="192"/>
      <c r="CG624" s="192"/>
      <c r="CH624" s="192"/>
      <c r="CI624" s="192"/>
      <c r="CJ624" s="192"/>
      <c r="CK624" s="192"/>
      <c r="CL624" s="192"/>
      <c r="CM624" s="192"/>
      <c r="CN624" s="192"/>
      <c r="CO624" s="192"/>
      <c r="CP624" s="192"/>
      <c r="CQ624" s="192"/>
    </row>
    <row r="625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  <c r="AO625" s="192"/>
      <c r="AP625" s="192"/>
      <c r="AQ625" s="192"/>
      <c r="AR625" s="192"/>
      <c r="AS625" s="192"/>
      <c r="AT625" s="192"/>
      <c r="AU625" s="192"/>
      <c r="AV625" s="192"/>
      <c r="AW625" s="192"/>
      <c r="AX625" s="192"/>
      <c r="AY625" s="192"/>
      <c r="AZ625" s="192"/>
      <c r="BA625" s="192"/>
      <c r="BB625" s="192"/>
      <c r="BC625" s="192"/>
      <c r="BD625" s="192"/>
      <c r="BE625" s="192"/>
      <c r="BF625" s="192"/>
      <c r="BG625" s="192"/>
      <c r="BH625" s="192"/>
      <c r="BI625" s="192"/>
      <c r="BJ625" s="192"/>
      <c r="BK625" s="192"/>
      <c r="BL625" s="192"/>
      <c r="BM625" s="192"/>
      <c r="BN625" s="192"/>
      <c r="BO625" s="192"/>
      <c r="BP625" s="192"/>
      <c r="BQ625" s="192"/>
      <c r="BR625" s="192"/>
      <c r="BS625" s="192"/>
      <c r="BT625" s="192"/>
      <c r="BU625" s="192"/>
      <c r="BV625" s="192"/>
      <c r="BW625" s="192"/>
      <c r="BX625" s="192"/>
      <c r="BY625" s="192"/>
      <c r="BZ625" s="192"/>
      <c r="CA625" s="192"/>
      <c r="CB625" s="192"/>
      <c r="CC625" s="192"/>
      <c r="CD625" s="192"/>
      <c r="CE625" s="192"/>
      <c r="CF625" s="192"/>
      <c r="CG625" s="192"/>
      <c r="CH625" s="192"/>
      <c r="CI625" s="192"/>
      <c r="CJ625" s="192"/>
      <c r="CK625" s="192"/>
      <c r="CL625" s="192"/>
      <c r="CM625" s="192"/>
      <c r="CN625" s="192"/>
      <c r="CO625" s="192"/>
      <c r="CP625" s="192"/>
      <c r="CQ625" s="192"/>
    </row>
    <row r="626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  <c r="AO626" s="192"/>
      <c r="AP626" s="192"/>
      <c r="AQ626" s="192"/>
      <c r="AR626" s="192"/>
      <c r="AS626" s="192"/>
      <c r="AT626" s="192"/>
      <c r="AU626" s="192"/>
      <c r="AV626" s="192"/>
      <c r="AW626" s="192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  <c r="BJ626" s="192"/>
      <c r="BK626" s="192"/>
      <c r="BL626" s="192"/>
      <c r="BM626" s="192"/>
      <c r="BN626" s="192"/>
      <c r="BO626" s="192"/>
      <c r="BP626" s="192"/>
      <c r="BQ626" s="192"/>
      <c r="BR626" s="192"/>
      <c r="BS626" s="192"/>
      <c r="BT626" s="192"/>
      <c r="BU626" s="192"/>
      <c r="BV626" s="192"/>
      <c r="BW626" s="192"/>
      <c r="BX626" s="192"/>
      <c r="BY626" s="192"/>
      <c r="BZ626" s="192"/>
      <c r="CA626" s="192"/>
      <c r="CB626" s="192"/>
      <c r="CC626" s="192"/>
      <c r="CD626" s="192"/>
      <c r="CE626" s="192"/>
      <c r="CF626" s="192"/>
      <c r="CG626" s="192"/>
      <c r="CH626" s="192"/>
      <c r="CI626" s="192"/>
      <c r="CJ626" s="192"/>
      <c r="CK626" s="192"/>
      <c r="CL626" s="192"/>
      <c r="CM626" s="192"/>
      <c r="CN626" s="192"/>
      <c r="CO626" s="192"/>
      <c r="CP626" s="192"/>
      <c r="CQ626" s="192"/>
    </row>
    <row r="627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  <c r="AJ627" s="192"/>
      <c r="AK627" s="192"/>
      <c r="AL627" s="192"/>
      <c r="AM627" s="192"/>
      <c r="AN627" s="192"/>
      <c r="AO627" s="192"/>
      <c r="AP627" s="192"/>
      <c r="AQ627" s="192"/>
      <c r="AR627" s="192"/>
      <c r="AS627" s="192"/>
      <c r="AT627" s="192"/>
      <c r="AU627" s="192"/>
      <c r="AV627" s="192"/>
      <c r="AW627" s="192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  <c r="BJ627" s="192"/>
      <c r="BK627" s="192"/>
      <c r="BL627" s="192"/>
      <c r="BM627" s="192"/>
      <c r="BN627" s="192"/>
      <c r="BO627" s="192"/>
      <c r="BP627" s="192"/>
      <c r="BQ627" s="192"/>
      <c r="BR627" s="192"/>
      <c r="BS627" s="192"/>
      <c r="BT627" s="192"/>
      <c r="BU627" s="192"/>
      <c r="BV627" s="192"/>
      <c r="BW627" s="192"/>
      <c r="BX627" s="192"/>
      <c r="BY627" s="192"/>
      <c r="BZ627" s="192"/>
      <c r="CA627" s="192"/>
      <c r="CB627" s="192"/>
      <c r="CC627" s="192"/>
      <c r="CD627" s="192"/>
      <c r="CE627" s="192"/>
      <c r="CF627" s="192"/>
      <c r="CG627" s="192"/>
      <c r="CH627" s="192"/>
      <c r="CI627" s="192"/>
      <c r="CJ627" s="192"/>
      <c r="CK627" s="192"/>
      <c r="CL627" s="192"/>
      <c r="CM627" s="192"/>
      <c r="CN627" s="192"/>
      <c r="CO627" s="192"/>
      <c r="CP627" s="192"/>
      <c r="CQ627" s="192"/>
    </row>
    <row r="628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  <c r="AJ628" s="192"/>
      <c r="AK628" s="192"/>
      <c r="AL628" s="192"/>
      <c r="AM628" s="192"/>
      <c r="AN628" s="192"/>
      <c r="AO628" s="192"/>
      <c r="AP628" s="192"/>
      <c r="AQ628" s="192"/>
      <c r="AR628" s="192"/>
      <c r="AS628" s="192"/>
      <c r="AT628" s="192"/>
      <c r="AU628" s="192"/>
      <c r="AV628" s="192"/>
      <c r="AW628" s="192"/>
      <c r="AX628" s="192"/>
      <c r="AY628" s="192"/>
      <c r="AZ628" s="192"/>
      <c r="BA628" s="192"/>
      <c r="BB628" s="192"/>
      <c r="BC628" s="192"/>
      <c r="BD628" s="192"/>
      <c r="BE628" s="192"/>
      <c r="BF628" s="192"/>
      <c r="BG628" s="192"/>
      <c r="BH628" s="192"/>
      <c r="BI628" s="192"/>
      <c r="BJ628" s="192"/>
      <c r="BK628" s="192"/>
      <c r="BL628" s="192"/>
      <c r="BM628" s="192"/>
      <c r="BN628" s="192"/>
      <c r="BO628" s="192"/>
      <c r="BP628" s="192"/>
      <c r="BQ628" s="192"/>
      <c r="BR628" s="192"/>
      <c r="BS628" s="192"/>
      <c r="BT628" s="192"/>
      <c r="BU628" s="192"/>
      <c r="BV628" s="192"/>
      <c r="BW628" s="192"/>
      <c r="BX628" s="192"/>
      <c r="BY628" s="192"/>
      <c r="BZ628" s="192"/>
      <c r="CA628" s="192"/>
      <c r="CB628" s="192"/>
      <c r="CC628" s="192"/>
      <c r="CD628" s="192"/>
      <c r="CE628" s="192"/>
      <c r="CF628" s="192"/>
      <c r="CG628" s="192"/>
      <c r="CH628" s="192"/>
      <c r="CI628" s="192"/>
      <c r="CJ628" s="192"/>
      <c r="CK628" s="192"/>
      <c r="CL628" s="192"/>
      <c r="CM628" s="192"/>
      <c r="CN628" s="192"/>
      <c r="CO628" s="192"/>
      <c r="CP628" s="192"/>
      <c r="CQ628" s="192"/>
    </row>
    <row r="629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  <c r="AJ629" s="192"/>
      <c r="AK629" s="192"/>
      <c r="AL629" s="192"/>
      <c r="AM629" s="192"/>
      <c r="AN629" s="192"/>
      <c r="AO629" s="192"/>
      <c r="AP629" s="192"/>
      <c r="AQ629" s="192"/>
      <c r="AR629" s="192"/>
      <c r="AS629" s="192"/>
      <c r="AT629" s="192"/>
      <c r="AU629" s="192"/>
      <c r="AV629" s="192"/>
      <c r="AW629" s="192"/>
      <c r="AX629" s="192"/>
      <c r="AY629" s="192"/>
      <c r="AZ629" s="192"/>
      <c r="BA629" s="192"/>
      <c r="BB629" s="192"/>
      <c r="BC629" s="192"/>
      <c r="BD629" s="192"/>
      <c r="BE629" s="192"/>
      <c r="BF629" s="192"/>
      <c r="BG629" s="192"/>
      <c r="BH629" s="192"/>
      <c r="BI629" s="192"/>
      <c r="BJ629" s="192"/>
      <c r="BK629" s="192"/>
      <c r="BL629" s="192"/>
      <c r="BM629" s="192"/>
      <c r="BN629" s="192"/>
      <c r="BO629" s="192"/>
      <c r="BP629" s="192"/>
      <c r="BQ629" s="192"/>
      <c r="BR629" s="192"/>
      <c r="BS629" s="192"/>
      <c r="BT629" s="192"/>
      <c r="BU629" s="192"/>
      <c r="BV629" s="192"/>
      <c r="BW629" s="192"/>
      <c r="BX629" s="192"/>
      <c r="BY629" s="192"/>
      <c r="BZ629" s="192"/>
      <c r="CA629" s="192"/>
      <c r="CB629" s="192"/>
      <c r="CC629" s="192"/>
      <c r="CD629" s="192"/>
      <c r="CE629" s="192"/>
      <c r="CF629" s="192"/>
      <c r="CG629" s="192"/>
      <c r="CH629" s="192"/>
      <c r="CI629" s="192"/>
      <c r="CJ629" s="192"/>
      <c r="CK629" s="192"/>
      <c r="CL629" s="192"/>
      <c r="CM629" s="192"/>
      <c r="CN629" s="192"/>
      <c r="CO629" s="192"/>
      <c r="CP629" s="192"/>
      <c r="CQ629" s="192"/>
    </row>
    <row r="630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92"/>
      <c r="AF630" s="192"/>
      <c r="AG630" s="192"/>
      <c r="AH630" s="192"/>
      <c r="AI630" s="192"/>
      <c r="AJ630" s="192"/>
      <c r="AK630" s="192"/>
      <c r="AL630" s="192"/>
      <c r="AM630" s="192"/>
      <c r="AN630" s="192"/>
      <c r="AO630" s="192"/>
      <c r="AP630" s="192"/>
      <c r="AQ630" s="192"/>
      <c r="AR630" s="192"/>
      <c r="AS630" s="192"/>
      <c r="AT630" s="192"/>
      <c r="AU630" s="192"/>
      <c r="AV630" s="192"/>
      <c r="AW630" s="192"/>
      <c r="AX630" s="192"/>
      <c r="AY630" s="192"/>
      <c r="AZ630" s="192"/>
      <c r="BA630" s="192"/>
      <c r="BB630" s="192"/>
      <c r="BC630" s="192"/>
      <c r="BD630" s="192"/>
      <c r="BE630" s="192"/>
      <c r="BF630" s="192"/>
      <c r="BG630" s="192"/>
      <c r="BH630" s="192"/>
      <c r="BI630" s="192"/>
      <c r="BJ630" s="192"/>
      <c r="BK630" s="192"/>
      <c r="BL630" s="192"/>
      <c r="BM630" s="192"/>
      <c r="BN630" s="192"/>
      <c r="BO630" s="192"/>
      <c r="BP630" s="192"/>
      <c r="BQ630" s="192"/>
      <c r="BR630" s="192"/>
      <c r="BS630" s="192"/>
      <c r="BT630" s="192"/>
      <c r="BU630" s="192"/>
      <c r="BV630" s="192"/>
      <c r="BW630" s="192"/>
      <c r="BX630" s="192"/>
      <c r="BY630" s="192"/>
      <c r="BZ630" s="192"/>
      <c r="CA630" s="192"/>
      <c r="CB630" s="192"/>
      <c r="CC630" s="192"/>
      <c r="CD630" s="192"/>
      <c r="CE630" s="192"/>
      <c r="CF630" s="192"/>
      <c r="CG630" s="192"/>
      <c r="CH630" s="192"/>
      <c r="CI630" s="192"/>
      <c r="CJ630" s="192"/>
      <c r="CK630" s="192"/>
      <c r="CL630" s="192"/>
      <c r="CM630" s="192"/>
      <c r="CN630" s="192"/>
      <c r="CO630" s="192"/>
      <c r="CP630" s="192"/>
      <c r="CQ630" s="192"/>
    </row>
    <row r="631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2"/>
      <c r="AM631" s="192"/>
      <c r="AN631" s="192"/>
      <c r="AO631" s="192"/>
      <c r="AP631" s="192"/>
      <c r="AQ631" s="192"/>
      <c r="AR631" s="192"/>
      <c r="AS631" s="192"/>
      <c r="AT631" s="192"/>
      <c r="AU631" s="192"/>
      <c r="AV631" s="192"/>
      <c r="AW631" s="192"/>
      <c r="AX631" s="192"/>
      <c r="AY631" s="192"/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2"/>
      <c r="BK631" s="192"/>
      <c r="BL631" s="192"/>
      <c r="BM631" s="192"/>
      <c r="BN631" s="192"/>
      <c r="BO631" s="192"/>
      <c r="BP631" s="192"/>
      <c r="BQ631" s="192"/>
      <c r="BR631" s="192"/>
      <c r="BS631" s="192"/>
      <c r="BT631" s="192"/>
      <c r="BU631" s="192"/>
      <c r="BV631" s="192"/>
      <c r="BW631" s="192"/>
      <c r="BX631" s="192"/>
      <c r="BY631" s="192"/>
      <c r="BZ631" s="192"/>
      <c r="CA631" s="192"/>
      <c r="CB631" s="192"/>
      <c r="CC631" s="192"/>
      <c r="CD631" s="192"/>
      <c r="CE631" s="192"/>
      <c r="CF631" s="192"/>
      <c r="CG631" s="192"/>
      <c r="CH631" s="192"/>
      <c r="CI631" s="192"/>
      <c r="CJ631" s="192"/>
      <c r="CK631" s="192"/>
      <c r="CL631" s="192"/>
      <c r="CM631" s="192"/>
      <c r="CN631" s="192"/>
      <c r="CO631" s="192"/>
      <c r="CP631" s="192"/>
      <c r="CQ631" s="192"/>
    </row>
    <row r="632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  <c r="AJ632" s="192"/>
      <c r="AK632" s="192"/>
      <c r="AL632" s="192"/>
      <c r="AM632" s="192"/>
      <c r="AN632" s="192"/>
      <c r="AO632" s="192"/>
      <c r="AP632" s="192"/>
      <c r="AQ632" s="192"/>
      <c r="AR632" s="192"/>
      <c r="AS632" s="192"/>
      <c r="AT632" s="192"/>
      <c r="AU632" s="192"/>
      <c r="AV632" s="192"/>
      <c r="AW632" s="192"/>
      <c r="AX632" s="192"/>
      <c r="AY632" s="192"/>
      <c r="AZ632" s="192"/>
      <c r="BA632" s="192"/>
      <c r="BB632" s="192"/>
      <c r="BC632" s="192"/>
      <c r="BD632" s="192"/>
      <c r="BE632" s="192"/>
      <c r="BF632" s="192"/>
      <c r="BG632" s="192"/>
      <c r="BH632" s="192"/>
      <c r="BI632" s="192"/>
      <c r="BJ632" s="192"/>
      <c r="BK632" s="192"/>
      <c r="BL632" s="192"/>
      <c r="BM632" s="192"/>
      <c r="BN632" s="192"/>
      <c r="BO632" s="192"/>
      <c r="BP632" s="192"/>
      <c r="BQ632" s="192"/>
      <c r="BR632" s="192"/>
      <c r="BS632" s="192"/>
      <c r="BT632" s="192"/>
      <c r="BU632" s="192"/>
      <c r="BV632" s="192"/>
      <c r="BW632" s="192"/>
      <c r="BX632" s="192"/>
      <c r="BY632" s="192"/>
      <c r="BZ632" s="192"/>
      <c r="CA632" s="192"/>
      <c r="CB632" s="192"/>
      <c r="CC632" s="192"/>
      <c r="CD632" s="192"/>
      <c r="CE632" s="192"/>
      <c r="CF632" s="192"/>
      <c r="CG632" s="192"/>
      <c r="CH632" s="192"/>
      <c r="CI632" s="192"/>
      <c r="CJ632" s="192"/>
      <c r="CK632" s="192"/>
      <c r="CL632" s="192"/>
      <c r="CM632" s="192"/>
      <c r="CN632" s="192"/>
      <c r="CO632" s="192"/>
      <c r="CP632" s="192"/>
      <c r="CQ632" s="192"/>
    </row>
    <row r="633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  <c r="AJ633" s="192"/>
      <c r="AK633" s="192"/>
      <c r="AL633" s="192"/>
      <c r="AM633" s="192"/>
      <c r="AN633" s="192"/>
      <c r="AO633" s="192"/>
      <c r="AP633" s="192"/>
      <c r="AQ633" s="192"/>
      <c r="AR633" s="192"/>
      <c r="AS633" s="192"/>
      <c r="AT633" s="192"/>
      <c r="AU633" s="192"/>
      <c r="AV633" s="192"/>
      <c r="AW633" s="192"/>
      <c r="AX633" s="192"/>
      <c r="AY633" s="192"/>
      <c r="AZ633" s="192"/>
      <c r="BA633" s="192"/>
      <c r="BB633" s="192"/>
      <c r="BC633" s="192"/>
      <c r="BD633" s="192"/>
      <c r="BE633" s="192"/>
      <c r="BF633" s="192"/>
      <c r="BG633" s="192"/>
      <c r="BH633" s="192"/>
      <c r="BI633" s="192"/>
      <c r="BJ633" s="192"/>
      <c r="BK633" s="192"/>
      <c r="BL633" s="192"/>
      <c r="BM633" s="192"/>
      <c r="BN633" s="192"/>
      <c r="BO633" s="192"/>
      <c r="BP633" s="192"/>
      <c r="BQ633" s="192"/>
      <c r="BR633" s="192"/>
      <c r="BS633" s="192"/>
      <c r="BT633" s="192"/>
      <c r="BU633" s="192"/>
      <c r="BV633" s="192"/>
      <c r="BW633" s="192"/>
      <c r="BX633" s="192"/>
      <c r="BY633" s="192"/>
      <c r="BZ633" s="192"/>
      <c r="CA633" s="192"/>
      <c r="CB633" s="192"/>
      <c r="CC633" s="192"/>
      <c r="CD633" s="192"/>
      <c r="CE633" s="192"/>
      <c r="CF633" s="192"/>
      <c r="CG633" s="192"/>
      <c r="CH633" s="192"/>
      <c r="CI633" s="192"/>
      <c r="CJ633" s="192"/>
      <c r="CK633" s="192"/>
      <c r="CL633" s="192"/>
      <c r="CM633" s="192"/>
      <c r="CN633" s="192"/>
      <c r="CO633" s="192"/>
      <c r="CP633" s="192"/>
      <c r="CQ633" s="192"/>
    </row>
    <row r="634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  <c r="AJ634" s="192"/>
      <c r="AK634" s="192"/>
      <c r="AL634" s="192"/>
      <c r="AM634" s="192"/>
      <c r="AN634" s="192"/>
      <c r="AO634" s="192"/>
      <c r="AP634" s="192"/>
      <c r="AQ634" s="192"/>
      <c r="AR634" s="192"/>
      <c r="AS634" s="192"/>
      <c r="AT634" s="192"/>
      <c r="AU634" s="192"/>
      <c r="AV634" s="192"/>
      <c r="AW634" s="192"/>
      <c r="AX634" s="192"/>
      <c r="AY634" s="192"/>
      <c r="AZ634" s="192"/>
      <c r="BA634" s="192"/>
      <c r="BB634" s="192"/>
      <c r="BC634" s="192"/>
      <c r="BD634" s="192"/>
      <c r="BE634" s="192"/>
      <c r="BF634" s="192"/>
      <c r="BG634" s="192"/>
      <c r="BH634" s="192"/>
      <c r="BI634" s="192"/>
      <c r="BJ634" s="192"/>
      <c r="BK634" s="192"/>
      <c r="BL634" s="192"/>
      <c r="BM634" s="192"/>
      <c r="BN634" s="192"/>
      <c r="BO634" s="192"/>
      <c r="BP634" s="192"/>
      <c r="BQ634" s="192"/>
      <c r="BR634" s="192"/>
      <c r="BS634" s="192"/>
      <c r="BT634" s="192"/>
      <c r="BU634" s="192"/>
      <c r="BV634" s="192"/>
      <c r="BW634" s="192"/>
      <c r="BX634" s="192"/>
      <c r="BY634" s="192"/>
      <c r="BZ634" s="192"/>
      <c r="CA634" s="192"/>
      <c r="CB634" s="192"/>
      <c r="CC634" s="192"/>
      <c r="CD634" s="192"/>
      <c r="CE634" s="192"/>
      <c r="CF634" s="192"/>
      <c r="CG634" s="192"/>
      <c r="CH634" s="192"/>
      <c r="CI634" s="192"/>
      <c r="CJ634" s="192"/>
      <c r="CK634" s="192"/>
      <c r="CL634" s="192"/>
      <c r="CM634" s="192"/>
      <c r="CN634" s="192"/>
      <c r="CO634" s="192"/>
      <c r="CP634" s="192"/>
      <c r="CQ634" s="192"/>
    </row>
    <row r="635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  <c r="AJ635" s="192"/>
      <c r="AK635" s="192"/>
      <c r="AL635" s="192"/>
      <c r="AM635" s="192"/>
      <c r="AN635" s="192"/>
      <c r="AO635" s="192"/>
      <c r="AP635" s="192"/>
      <c r="AQ635" s="192"/>
      <c r="AR635" s="192"/>
      <c r="AS635" s="192"/>
      <c r="AT635" s="192"/>
      <c r="AU635" s="192"/>
      <c r="AV635" s="192"/>
      <c r="AW635" s="192"/>
      <c r="AX635" s="192"/>
      <c r="AY635" s="192"/>
      <c r="AZ635" s="192"/>
      <c r="BA635" s="192"/>
      <c r="BB635" s="192"/>
      <c r="BC635" s="192"/>
      <c r="BD635" s="192"/>
      <c r="BE635" s="192"/>
      <c r="BF635" s="192"/>
      <c r="BG635" s="192"/>
      <c r="BH635" s="192"/>
      <c r="BI635" s="192"/>
      <c r="BJ635" s="192"/>
      <c r="BK635" s="192"/>
      <c r="BL635" s="192"/>
      <c r="BM635" s="192"/>
      <c r="BN635" s="192"/>
      <c r="BO635" s="192"/>
      <c r="BP635" s="192"/>
      <c r="BQ635" s="192"/>
      <c r="BR635" s="192"/>
      <c r="BS635" s="192"/>
      <c r="BT635" s="192"/>
      <c r="BU635" s="192"/>
      <c r="BV635" s="192"/>
      <c r="BW635" s="192"/>
      <c r="BX635" s="192"/>
      <c r="BY635" s="192"/>
      <c r="BZ635" s="192"/>
      <c r="CA635" s="192"/>
      <c r="CB635" s="192"/>
      <c r="CC635" s="192"/>
      <c r="CD635" s="192"/>
      <c r="CE635" s="192"/>
      <c r="CF635" s="192"/>
      <c r="CG635" s="192"/>
      <c r="CH635" s="192"/>
      <c r="CI635" s="192"/>
      <c r="CJ635" s="192"/>
      <c r="CK635" s="192"/>
      <c r="CL635" s="192"/>
      <c r="CM635" s="192"/>
      <c r="CN635" s="192"/>
      <c r="CO635" s="192"/>
      <c r="CP635" s="192"/>
      <c r="CQ635" s="192"/>
    </row>
    <row r="636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  <c r="AJ636" s="192"/>
      <c r="AK636" s="192"/>
      <c r="AL636" s="192"/>
      <c r="AM636" s="192"/>
      <c r="AN636" s="192"/>
      <c r="AO636" s="192"/>
      <c r="AP636" s="192"/>
      <c r="AQ636" s="192"/>
      <c r="AR636" s="192"/>
      <c r="AS636" s="192"/>
      <c r="AT636" s="192"/>
      <c r="AU636" s="192"/>
      <c r="AV636" s="192"/>
      <c r="AW636" s="192"/>
      <c r="AX636" s="192"/>
      <c r="AY636" s="192"/>
      <c r="AZ636" s="192"/>
      <c r="BA636" s="192"/>
      <c r="BB636" s="192"/>
      <c r="BC636" s="192"/>
      <c r="BD636" s="192"/>
      <c r="BE636" s="192"/>
      <c r="BF636" s="192"/>
      <c r="BG636" s="192"/>
      <c r="BH636" s="192"/>
      <c r="BI636" s="192"/>
      <c r="BJ636" s="192"/>
      <c r="BK636" s="192"/>
      <c r="BL636" s="192"/>
      <c r="BM636" s="192"/>
      <c r="BN636" s="192"/>
      <c r="BO636" s="192"/>
      <c r="BP636" s="192"/>
      <c r="BQ636" s="192"/>
      <c r="BR636" s="192"/>
      <c r="BS636" s="192"/>
      <c r="BT636" s="192"/>
      <c r="BU636" s="192"/>
      <c r="BV636" s="192"/>
      <c r="BW636" s="192"/>
      <c r="BX636" s="192"/>
      <c r="BY636" s="192"/>
      <c r="BZ636" s="192"/>
      <c r="CA636" s="192"/>
      <c r="CB636" s="192"/>
      <c r="CC636" s="192"/>
      <c r="CD636" s="192"/>
      <c r="CE636" s="192"/>
      <c r="CF636" s="192"/>
      <c r="CG636" s="192"/>
      <c r="CH636" s="192"/>
      <c r="CI636" s="192"/>
      <c r="CJ636" s="192"/>
      <c r="CK636" s="192"/>
      <c r="CL636" s="192"/>
      <c r="CM636" s="192"/>
      <c r="CN636" s="192"/>
      <c r="CO636" s="192"/>
      <c r="CP636" s="192"/>
      <c r="CQ636" s="192"/>
    </row>
    <row r="637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92"/>
      <c r="AF637" s="192"/>
      <c r="AG637" s="192"/>
      <c r="AH637" s="192"/>
      <c r="AI637" s="192"/>
      <c r="AJ637" s="192"/>
      <c r="AK637" s="192"/>
      <c r="AL637" s="192"/>
      <c r="AM637" s="192"/>
      <c r="AN637" s="192"/>
      <c r="AO637" s="192"/>
      <c r="AP637" s="192"/>
      <c r="AQ637" s="192"/>
      <c r="AR637" s="192"/>
      <c r="AS637" s="192"/>
      <c r="AT637" s="192"/>
      <c r="AU637" s="192"/>
      <c r="AV637" s="192"/>
      <c r="AW637" s="192"/>
      <c r="AX637" s="192"/>
      <c r="AY637" s="192"/>
      <c r="AZ637" s="192"/>
      <c r="BA637" s="192"/>
      <c r="BB637" s="192"/>
      <c r="BC637" s="192"/>
      <c r="BD637" s="192"/>
      <c r="BE637" s="192"/>
      <c r="BF637" s="192"/>
      <c r="BG637" s="192"/>
      <c r="BH637" s="192"/>
      <c r="BI637" s="192"/>
      <c r="BJ637" s="192"/>
      <c r="BK637" s="192"/>
      <c r="BL637" s="192"/>
      <c r="BM637" s="192"/>
      <c r="BN637" s="192"/>
      <c r="BO637" s="192"/>
      <c r="BP637" s="192"/>
      <c r="BQ637" s="192"/>
      <c r="BR637" s="192"/>
      <c r="BS637" s="192"/>
      <c r="BT637" s="192"/>
      <c r="BU637" s="192"/>
      <c r="BV637" s="192"/>
      <c r="BW637" s="192"/>
      <c r="BX637" s="192"/>
      <c r="BY637" s="192"/>
      <c r="BZ637" s="192"/>
      <c r="CA637" s="192"/>
      <c r="CB637" s="192"/>
      <c r="CC637" s="192"/>
      <c r="CD637" s="192"/>
      <c r="CE637" s="192"/>
      <c r="CF637" s="192"/>
      <c r="CG637" s="192"/>
      <c r="CH637" s="192"/>
      <c r="CI637" s="192"/>
      <c r="CJ637" s="192"/>
      <c r="CK637" s="192"/>
      <c r="CL637" s="192"/>
      <c r="CM637" s="192"/>
      <c r="CN637" s="192"/>
      <c r="CO637" s="192"/>
      <c r="CP637" s="192"/>
      <c r="CQ637" s="192"/>
    </row>
    <row r="638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  <c r="AJ638" s="192"/>
      <c r="AK638" s="192"/>
      <c r="AL638" s="192"/>
      <c r="AM638" s="192"/>
      <c r="AN638" s="192"/>
      <c r="AO638" s="192"/>
      <c r="AP638" s="192"/>
      <c r="AQ638" s="192"/>
      <c r="AR638" s="192"/>
      <c r="AS638" s="192"/>
      <c r="AT638" s="192"/>
      <c r="AU638" s="192"/>
      <c r="AV638" s="192"/>
      <c r="AW638" s="192"/>
      <c r="AX638" s="192"/>
      <c r="AY638" s="192"/>
      <c r="AZ638" s="192"/>
      <c r="BA638" s="192"/>
      <c r="BB638" s="192"/>
      <c r="BC638" s="192"/>
      <c r="BD638" s="192"/>
      <c r="BE638" s="192"/>
      <c r="BF638" s="192"/>
      <c r="BG638" s="192"/>
      <c r="BH638" s="192"/>
      <c r="BI638" s="192"/>
      <c r="BJ638" s="192"/>
      <c r="BK638" s="192"/>
      <c r="BL638" s="192"/>
      <c r="BM638" s="192"/>
      <c r="BN638" s="192"/>
      <c r="BO638" s="192"/>
      <c r="BP638" s="192"/>
      <c r="BQ638" s="192"/>
      <c r="BR638" s="192"/>
      <c r="BS638" s="192"/>
      <c r="BT638" s="192"/>
      <c r="BU638" s="192"/>
      <c r="BV638" s="192"/>
      <c r="BW638" s="192"/>
      <c r="BX638" s="192"/>
      <c r="BY638" s="192"/>
      <c r="BZ638" s="192"/>
      <c r="CA638" s="192"/>
      <c r="CB638" s="192"/>
      <c r="CC638" s="192"/>
      <c r="CD638" s="192"/>
      <c r="CE638" s="192"/>
      <c r="CF638" s="192"/>
      <c r="CG638" s="192"/>
      <c r="CH638" s="192"/>
      <c r="CI638" s="192"/>
      <c r="CJ638" s="192"/>
      <c r="CK638" s="192"/>
      <c r="CL638" s="192"/>
      <c r="CM638" s="192"/>
      <c r="CN638" s="192"/>
      <c r="CO638" s="192"/>
      <c r="CP638" s="192"/>
      <c r="CQ638" s="192"/>
    </row>
    <row r="639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  <c r="AO639" s="192"/>
      <c r="AP639" s="192"/>
      <c r="AQ639" s="192"/>
      <c r="AR639" s="192"/>
      <c r="AS639" s="192"/>
      <c r="AT639" s="192"/>
      <c r="AU639" s="192"/>
      <c r="AV639" s="192"/>
      <c r="AW639" s="192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2"/>
      <c r="BN639" s="192"/>
      <c r="BO639" s="192"/>
      <c r="BP639" s="192"/>
      <c r="BQ639" s="192"/>
      <c r="BR639" s="192"/>
      <c r="BS639" s="192"/>
      <c r="BT639" s="192"/>
      <c r="BU639" s="192"/>
      <c r="BV639" s="192"/>
      <c r="BW639" s="192"/>
      <c r="BX639" s="192"/>
      <c r="BY639" s="192"/>
      <c r="BZ639" s="192"/>
      <c r="CA639" s="192"/>
      <c r="CB639" s="192"/>
      <c r="CC639" s="192"/>
      <c r="CD639" s="192"/>
      <c r="CE639" s="192"/>
      <c r="CF639" s="192"/>
      <c r="CG639" s="192"/>
      <c r="CH639" s="192"/>
      <c r="CI639" s="192"/>
      <c r="CJ639" s="192"/>
      <c r="CK639" s="192"/>
      <c r="CL639" s="192"/>
      <c r="CM639" s="192"/>
      <c r="CN639" s="192"/>
      <c r="CO639" s="192"/>
      <c r="CP639" s="192"/>
      <c r="CQ639" s="192"/>
    </row>
    <row r="640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  <c r="AO640" s="192"/>
      <c r="AP640" s="192"/>
      <c r="AQ640" s="192"/>
      <c r="AR640" s="192"/>
      <c r="AS640" s="192"/>
      <c r="AT640" s="192"/>
      <c r="AU640" s="192"/>
      <c r="AV640" s="192"/>
      <c r="AW640" s="192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2"/>
      <c r="BN640" s="192"/>
      <c r="BO640" s="192"/>
      <c r="BP640" s="192"/>
      <c r="BQ640" s="192"/>
      <c r="BR640" s="192"/>
      <c r="BS640" s="192"/>
      <c r="BT640" s="192"/>
      <c r="BU640" s="192"/>
      <c r="BV640" s="192"/>
      <c r="BW640" s="192"/>
      <c r="BX640" s="192"/>
      <c r="BY640" s="192"/>
      <c r="BZ640" s="192"/>
      <c r="CA640" s="192"/>
      <c r="CB640" s="192"/>
      <c r="CC640" s="192"/>
      <c r="CD640" s="192"/>
      <c r="CE640" s="192"/>
      <c r="CF640" s="192"/>
      <c r="CG640" s="192"/>
      <c r="CH640" s="192"/>
      <c r="CI640" s="192"/>
      <c r="CJ640" s="192"/>
      <c r="CK640" s="192"/>
      <c r="CL640" s="192"/>
      <c r="CM640" s="192"/>
      <c r="CN640" s="192"/>
      <c r="CO640" s="192"/>
      <c r="CP640" s="192"/>
      <c r="CQ640" s="192"/>
    </row>
    <row r="641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  <c r="AO641" s="192"/>
      <c r="AP641" s="192"/>
      <c r="AQ641" s="192"/>
      <c r="AR641" s="192"/>
      <c r="AS641" s="192"/>
      <c r="AT641" s="192"/>
      <c r="AU641" s="192"/>
      <c r="AV641" s="192"/>
      <c r="AW641" s="192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2"/>
      <c r="BN641" s="192"/>
      <c r="BO641" s="192"/>
      <c r="BP641" s="192"/>
      <c r="BQ641" s="192"/>
      <c r="BR641" s="192"/>
      <c r="BS641" s="192"/>
      <c r="BT641" s="192"/>
      <c r="BU641" s="192"/>
      <c r="BV641" s="192"/>
      <c r="BW641" s="192"/>
      <c r="BX641" s="192"/>
      <c r="BY641" s="192"/>
      <c r="BZ641" s="192"/>
      <c r="CA641" s="192"/>
      <c r="CB641" s="192"/>
      <c r="CC641" s="192"/>
      <c r="CD641" s="192"/>
      <c r="CE641" s="192"/>
      <c r="CF641" s="192"/>
      <c r="CG641" s="192"/>
      <c r="CH641" s="192"/>
      <c r="CI641" s="192"/>
      <c r="CJ641" s="192"/>
      <c r="CK641" s="192"/>
      <c r="CL641" s="192"/>
      <c r="CM641" s="192"/>
      <c r="CN641" s="192"/>
      <c r="CO641" s="192"/>
      <c r="CP641" s="192"/>
      <c r="CQ641" s="192"/>
    </row>
    <row r="642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  <c r="AO642" s="192"/>
      <c r="AP642" s="192"/>
      <c r="AQ642" s="192"/>
      <c r="AR642" s="192"/>
      <c r="AS642" s="192"/>
      <c r="AT642" s="192"/>
      <c r="AU642" s="192"/>
      <c r="AV642" s="192"/>
      <c r="AW642" s="192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2"/>
      <c r="BN642" s="192"/>
      <c r="BO642" s="192"/>
      <c r="BP642" s="192"/>
      <c r="BQ642" s="192"/>
      <c r="BR642" s="192"/>
      <c r="BS642" s="192"/>
      <c r="BT642" s="192"/>
      <c r="BU642" s="192"/>
      <c r="BV642" s="192"/>
      <c r="BW642" s="192"/>
      <c r="BX642" s="192"/>
      <c r="BY642" s="192"/>
      <c r="BZ642" s="192"/>
      <c r="CA642" s="192"/>
      <c r="CB642" s="192"/>
      <c r="CC642" s="192"/>
      <c r="CD642" s="192"/>
      <c r="CE642" s="192"/>
      <c r="CF642" s="192"/>
      <c r="CG642" s="192"/>
      <c r="CH642" s="192"/>
      <c r="CI642" s="192"/>
      <c r="CJ642" s="192"/>
      <c r="CK642" s="192"/>
      <c r="CL642" s="192"/>
      <c r="CM642" s="192"/>
      <c r="CN642" s="192"/>
      <c r="CO642" s="192"/>
      <c r="CP642" s="192"/>
      <c r="CQ642" s="192"/>
    </row>
    <row r="643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  <c r="AO643" s="192"/>
      <c r="AP643" s="192"/>
      <c r="AQ643" s="192"/>
      <c r="AR643" s="192"/>
      <c r="AS643" s="192"/>
      <c r="AT643" s="192"/>
      <c r="AU643" s="192"/>
      <c r="AV643" s="192"/>
      <c r="AW643" s="192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2"/>
      <c r="BN643" s="192"/>
      <c r="BO643" s="192"/>
      <c r="BP643" s="192"/>
      <c r="BQ643" s="192"/>
      <c r="BR643" s="192"/>
      <c r="BS643" s="192"/>
      <c r="BT643" s="192"/>
      <c r="BU643" s="192"/>
      <c r="BV643" s="192"/>
      <c r="BW643" s="192"/>
      <c r="BX643" s="192"/>
      <c r="BY643" s="192"/>
      <c r="BZ643" s="192"/>
      <c r="CA643" s="192"/>
      <c r="CB643" s="192"/>
      <c r="CC643" s="192"/>
      <c r="CD643" s="192"/>
      <c r="CE643" s="192"/>
      <c r="CF643" s="192"/>
      <c r="CG643" s="192"/>
      <c r="CH643" s="192"/>
      <c r="CI643" s="192"/>
      <c r="CJ643" s="192"/>
      <c r="CK643" s="192"/>
      <c r="CL643" s="192"/>
      <c r="CM643" s="192"/>
      <c r="CN643" s="192"/>
      <c r="CO643" s="192"/>
      <c r="CP643" s="192"/>
      <c r="CQ643" s="192"/>
    </row>
    <row r="644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  <c r="AJ644" s="192"/>
      <c r="AK644" s="192"/>
      <c r="AL644" s="192"/>
      <c r="AM644" s="192"/>
      <c r="AN644" s="192"/>
      <c r="AO644" s="192"/>
      <c r="AP644" s="192"/>
      <c r="AQ644" s="192"/>
      <c r="AR644" s="192"/>
      <c r="AS644" s="192"/>
      <c r="AT644" s="192"/>
      <c r="AU644" s="192"/>
      <c r="AV644" s="192"/>
      <c r="AW644" s="192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192"/>
      <c r="BN644" s="192"/>
      <c r="BO644" s="192"/>
      <c r="BP644" s="192"/>
      <c r="BQ644" s="192"/>
      <c r="BR644" s="192"/>
      <c r="BS644" s="192"/>
      <c r="BT644" s="192"/>
      <c r="BU644" s="192"/>
      <c r="BV644" s="192"/>
      <c r="BW644" s="192"/>
      <c r="BX644" s="192"/>
      <c r="BY644" s="192"/>
      <c r="BZ644" s="192"/>
      <c r="CA644" s="192"/>
      <c r="CB644" s="192"/>
      <c r="CC644" s="192"/>
      <c r="CD644" s="192"/>
      <c r="CE644" s="192"/>
      <c r="CF644" s="192"/>
      <c r="CG644" s="192"/>
      <c r="CH644" s="192"/>
      <c r="CI644" s="192"/>
      <c r="CJ644" s="192"/>
      <c r="CK644" s="192"/>
      <c r="CL644" s="192"/>
      <c r="CM644" s="192"/>
      <c r="CN644" s="192"/>
      <c r="CO644" s="192"/>
      <c r="CP644" s="192"/>
      <c r="CQ644" s="192"/>
    </row>
    <row r="645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  <c r="AO645" s="192"/>
      <c r="AP645" s="192"/>
      <c r="AQ645" s="192"/>
      <c r="AR645" s="192"/>
      <c r="AS645" s="192"/>
      <c r="AT645" s="192"/>
      <c r="AU645" s="192"/>
      <c r="AV645" s="192"/>
      <c r="AW645" s="192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192"/>
      <c r="BN645" s="192"/>
      <c r="BO645" s="192"/>
      <c r="BP645" s="192"/>
      <c r="BQ645" s="192"/>
      <c r="BR645" s="192"/>
      <c r="BS645" s="192"/>
      <c r="BT645" s="192"/>
      <c r="BU645" s="192"/>
      <c r="BV645" s="192"/>
      <c r="BW645" s="192"/>
      <c r="BX645" s="192"/>
      <c r="BY645" s="192"/>
      <c r="BZ645" s="192"/>
      <c r="CA645" s="192"/>
      <c r="CB645" s="192"/>
      <c r="CC645" s="192"/>
      <c r="CD645" s="192"/>
      <c r="CE645" s="192"/>
      <c r="CF645" s="192"/>
      <c r="CG645" s="192"/>
      <c r="CH645" s="192"/>
      <c r="CI645" s="192"/>
      <c r="CJ645" s="192"/>
      <c r="CK645" s="192"/>
      <c r="CL645" s="192"/>
      <c r="CM645" s="192"/>
      <c r="CN645" s="192"/>
      <c r="CO645" s="192"/>
      <c r="CP645" s="192"/>
      <c r="CQ645" s="192"/>
    </row>
    <row r="646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  <c r="AO646" s="192"/>
      <c r="AP646" s="192"/>
      <c r="AQ646" s="192"/>
      <c r="AR646" s="192"/>
      <c r="AS646" s="192"/>
      <c r="AT646" s="192"/>
      <c r="AU646" s="192"/>
      <c r="AV646" s="192"/>
      <c r="AW646" s="192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192"/>
      <c r="BN646" s="192"/>
      <c r="BO646" s="192"/>
      <c r="BP646" s="192"/>
      <c r="BQ646" s="192"/>
      <c r="BR646" s="192"/>
      <c r="BS646" s="192"/>
      <c r="BT646" s="192"/>
      <c r="BU646" s="192"/>
      <c r="BV646" s="192"/>
      <c r="BW646" s="192"/>
      <c r="BX646" s="192"/>
      <c r="BY646" s="192"/>
      <c r="BZ646" s="192"/>
      <c r="CA646" s="192"/>
      <c r="CB646" s="192"/>
      <c r="CC646" s="192"/>
      <c r="CD646" s="192"/>
      <c r="CE646" s="192"/>
      <c r="CF646" s="192"/>
      <c r="CG646" s="192"/>
      <c r="CH646" s="192"/>
      <c r="CI646" s="192"/>
      <c r="CJ646" s="192"/>
      <c r="CK646" s="192"/>
      <c r="CL646" s="192"/>
      <c r="CM646" s="192"/>
      <c r="CN646" s="192"/>
      <c r="CO646" s="192"/>
      <c r="CP646" s="192"/>
      <c r="CQ646" s="192"/>
    </row>
    <row r="647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  <c r="AO647" s="192"/>
      <c r="AP647" s="192"/>
      <c r="AQ647" s="192"/>
      <c r="AR647" s="192"/>
      <c r="AS647" s="192"/>
      <c r="AT647" s="192"/>
      <c r="AU647" s="192"/>
      <c r="AV647" s="192"/>
      <c r="AW647" s="192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192"/>
      <c r="BN647" s="192"/>
      <c r="BO647" s="192"/>
      <c r="BP647" s="192"/>
      <c r="BQ647" s="192"/>
      <c r="BR647" s="192"/>
      <c r="BS647" s="192"/>
      <c r="BT647" s="192"/>
      <c r="BU647" s="192"/>
      <c r="BV647" s="192"/>
      <c r="BW647" s="192"/>
      <c r="BX647" s="192"/>
      <c r="BY647" s="192"/>
      <c r="BZ647" s="192"/>
      <c r="CA647" s="192"/>
      <c r="CB647" s="192"/>
      <c r="CC647" s="192"/>
      <c r="CD647" s="192"/>
      <c r="CE647" s="192"/>
      <c r="CF647" s="192"/>
      <c r="CG647" s="192"/>
      <c r="CH647" s="192"/>
      <c r="CI647" s="192"/>
      <c r="CJ647" s="192"/>
      <c r="CK647" s="192"/>
      <c r="CL647" s="192"/>
      <c r="CM647" s="192"/>
      <c r="CN647" s="192"/>
      <c r="CO647" s="192"/>
      <c r="CP647" s="192"/>
      <c r="CQ647" s="192"/>
    </row>
    <row r="648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  <c r="AJ648" s="192"/>
      <c r="AK648" s="192"/>
      <c r="AL648" s="192"/>
      <c r="AM648" s="192"/>
      <c r="AN648" s="192"/>
      <c r="AO648" s="192"/>
      <c r="AP648" s="192"/>
      <c r="AQ648" s="192"/>
      <c r="AR648" s="192"/>
      <c r="AS648" s="192"/>
      <c r="AT648" s="192"/>
      <c r="AU648" s="192"/>
      <c r="AV648" s="192"/>
      <c r="AW648" s="192"/>
      <c r="AX648" s="192"/>
      <c r="AY648" s="192"/>
      <c r="AZ648" s="192"/>
      <c r="BA648" s="192"/>
      <c r="BB648" s="192"/>
      <c r="BC648" s="192"/>
      <c r="BD648" s="192"/>
      <c r="BE648" s="192"/>
      <c r="BF648" s="192"/>
      <c r="BG648" s="192"/>
      <c r="BH648" s="192"/>
      <c r="BI648" s="192"/>
      <c r="BJ648" s="192"/>
      <c r="BK648" s="192"/>
      <c r="BL648" s="192"/>
      <c r="BM648" s="192"/>
      <c r="BN648" s="192"/>
      <c r="BO648" s="192"/>
      <c r="BP648" s="192"/>
      <c r="BQ648" s="192"/>
      <c r="BR648" s="192"/>
      <c r="BS648" s="192"/>
      <c r="BT648" s="192"/>
      <c r="BU648" s="192"/>
      <c r="BV648" s="192"/>
      <c r="BW648" s="192"/>
      <c r="BX648" s="192"/>
      <c r="BY648" s="192"/>
      <c r="BZ648" s="192"/>
      <c r="CA648" s="192"/>
      <c r="CB648" s="192"/>
      <c r="CC648" s="192"/>
      <c r="CD648" s="192"/>
      <c r="CE648" s="192"/>
      <c r="CF648" s="192"/>
      <c r="CG648" s="192"/>
      <c r="CH648" s="192"/>
      <c r="CI648" s="192"/>
      <c r="CJ648" s="192"/>
      <c r="CK648" s="192"/>
      <c r="CL648" s="192"/>
      <c r="CM648" s="192"/>
      <c r="CN648" s="192"/>
      <c r="CO648" s="192"/>
      <c r="CP648" s="192"/>
      <c r="CQ648" s="192"/>
    </row>
    <row r="649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  <c r="AJ649" s="192"/>
      <c r="AK649" s="192"/>
      <c r="AL649" s="192"/>
      <c r="AM649" s="192"/>
      <c r="AN649" s="192"/>
      <c r="AO649" s="192"/>
      <c r="AP649" s="192"/>
      <c r="AQ649" s="192"/>
      <c r="AR649" s="192"/>
      <c r="AS649" s="192"/>
      <c r="AT649" s="192"/>
      <c r="AU649" s="192"/>
      <c r="AV649" s="192"/>
      <c r="AW649" s="192"/>
      <c r="AX649" s="192"/>
      <c r="AY649" s="192"/>
      <c r="AZ649" s="192"/>
      <c r="BA649" s="192"/>
      <c r="BB649" s="192"/>
      <c r="BC649" s="192"/>
      <c r="BD649" s="192"/>
      <c r="BE649" s="192"/>
      <c r="BF649" s="192"/>
      <c r="BG649" s="192"/>
      <c r="BH649" s="192"/>
      <c r="BI649" s="192"/>
      <c r="BJ649" s="192"/>
      <c r="BK649" s="192"/>
      <c r="BL649" s="192"/>
      <c r="BM649" s="192"/>
      <c r="BN649" s="192"/>
      <c r="BO649" s="192"/>
      <c r="BP649" s="192"/>
      <c r="BQ649" s="192"/>
      <c r="BR649" s="192"/>
      <c r="BS649" s="192"/>
      <c r="BT649" s="192"/>
      <c r="BU649" s="192"/>
      <c r="BV649" s="192"/>
      <c r="BW649" s="192"/>
      <c r="BX649" s="192"/>
      <c r="BY649" s="192"/>
      <c r="BZ649" s="192"/>
      <c r="CA649" s="192"/>
      <c r="CB649" s="192"/>
      <c r="CC649" s="192"/>
      <c r="CD649" s="192"/>
      <c r="CE649" s="192"/>
      <c r="CF649" s="192"/>
      <c r="CG649" s="192"/>
      <c r="CH649" s="192"/>
      <c r="CI649" s="192"/>
      <c r="CJ649" s="192"/>
      <c r="CK649" s="192"/>
      <c r="CL649" s="192"/>
      <c r="CM649" s="192"/>
      <c r="CN649" s="192"/>
      <c r="CO649" s="192"/>
      <c r="CP649" s="192"/>
      <c r="CQ649" s="192"/>
    </row>
    <row r="650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  <c r="AO650" s="192"/>
      <c r="AP650" s="192"/>
      <c r="AQ650" s="192"/>
      <c r="AR650" s="192"/>
      <c r="AS650" s="192"/>
      <c r="AT650" s="192"/>
      <c r="AU650" s="192"/>
      <c r="AV650" s="192"/>
      <c r="AW650" s="192"/>
      <c r="AX650" s="192"/>
      <c r="AY650" s="192"/>
      <c r="AZ650" s="192"/>
      <c r="BA650" s="192"/>
      <c r="BB650" s="192"/>
      <c r="BC650" s="192"/>
      <c r="BD650" s="192"/>
      <c r="BE650" s="192"/>
      <c r="BF650" s="192"/>
      <c r="BG650" s="192"/>
      <c r="BH650" s="192"/>
      <c r="BI650" s="192"/>
      <c r="BJ650" s="192"/>
      <c r="BK650" s="192"/>
      <c r="BL650" s="192"/>
      <c r="BM650" s="192"/>
      <c r="BN650" s="192"/>
      <c r="BO650" s="192"/>
      <c r="BP650" s="192"/>
      <c r="BQ650" s="192"/>
      <c r="BR650" s="192"/>
      <c r="BS650" s="192"/>
      <c r="BT650" s="192"/>
      <c r="BU650" s="192"/>
      <c r="BV650" s="192"/>
      <c r="BW650" s="192"/>
      <c r="BX650" s="192"/>
      <c r="BY650" s="192"/>
      <c r="BZ650" s="192"/>
      <c r="CA650" s="192"/>
      <c r="CB650" s="192"/>
      <c r="CC650" s="192"/>
      <c r="CD650" s="192"/>
      <c r="CE650" s="192"/>
      <c r="CF650" s="192"/>
      <c r="CG650" s="192"/>
      <c r="CH650" s="192"/>
      <c r="CI650" s="192"/>
      <c r="CJ650" s="192"/>
      <c r="CK650" s="192"/>
      <c r="CL650" s="192"/>
      <c r="CM650" s="192"/>
      <c r="CN650" s="192"/>
      <c r="CO650" s="192"/>
      <c r="CP650" s="192"/>
      <c r="CQ650" s="192"/>
    </row>
    <row r="651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  <c r="AO651" s="192"/>
      <c r="AP651" s="192"/>
      <c r="AQ651" s="192"/>
      <c r="AR651" s="192"/>
      <c r="AS651" s="192"/>
      <c r="AT651" s="192"/>
      <c r="AU651" s="192"/>
      <c r="AV651" s="192"/>
      <c r="AW651" s="192"/>
      <c r="AX651" s="192"/>
      <c r="AY651" s="192"/>
      <c r="AZ651" s="192"/>
      <c r="BA651" s="192"/>
      <c r="BB651" s="192"/>
      <c r="BC651" s="192"/>
      <c r="BD651" s="192"/>
      <c r="BE651" s="192"/>
      <c r="BF651" s="192"/>
      <c r="BG651" s="192"/>
      <c r="BH651" s="192"/>
      <c r="BI651" s="192"/>
      <c r="BJ651" s="192"/>
      <c r="BK651" s="192"/>
      <c r="BL651" s="192"/>
      <c r="BM651" s="192"/>
      <c r="BN651" s="192"/>
      <c r="BO651" s="192"/>
      <c r="BP651" s="192"/>
      <c r="BQ651" s="192"/>
      <c r="BR651" s="192"/>
      <c r="BS651" s="192"/>
      <c r="BT651" s="192"/>
      <c r="BU651" s="192"/>
      <c r="BV651" s="192"/>
      <c r="BW651" s="192"/>
      <c r="BX651" s="192"/>
      <c r="BY651" s="192"/>
      <c r="BZ651" s="192"/>
      <c r="CA651" s="192"/>
      <c r="CB651" s="192"/>
      <c r="CC651" s="192"/>
      <c r="CD651" s="192"/>
      <c r="CE651" s="192"/>
      <c r="CF651" s="192"/>
      <c r="CG651" s="192"/>
      <c r="CH651" s="192"/>
      <c r="CI651" s="192"/>
      <c r="CJ651" s="192"/>
      <c r="CK651" s="192"/>
      <c r="CL651" s="192"/>
      <c r="CM651" s="192"/>
      <c r="CN651" s="192"/>
      <c r="CO651" s="192"/>
      <c r="CP651" s="192"/>
      <c r="CQ651" s="192"/>
    </row>
    <row r="652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  <c r="AO652" s="192"/>
      <c r="AP652" s="192"/>
      <c r="AQ652" s="192"/>
      <c r="AR652" s="192"/>
      <c r="AS652" s="192"/>
      <c r="AT652" s="192"/>
      <c r="AU652" s="192"/>
      <c r="AV652" s="192"/>
      <c r="AW652" s="192"/>
      <c r="AX652" s="192"/>
      <c r="AY652" s="192"/>
      <c r="AZ652" s="192"/>
      <c r="BA652" s="192"/>
      <c r="BB652" s="192"/>
      <c r="BC652" s="192"/>
      <c r="BD652" s="192"/>
      <c r="BE652" s="192"/>
      <c r="BF652" s="192"/>
      <c r="BG652" s="192"/>
      <c r="BH652" s="192"/>
      <c r="BI652" s="192"/>
      <c r="BJ652" s="192"/>
      <c r="BK652" s="192"/>
      <c r="BL652" s="192"/>
      <c r="BM652" s="192"/>
      <c r="BN652" s="192"/>
      <c r="BO652" s="192"/>
      <c r="BP652" s="192"/>
      <c r="BQ652" s="192"/>
      <c r="BR652" s="192"/>
      <c r="BS652" s="192"/>
      <c r="BT652" s="192"/>
      <c r="BU652" s="192"/>
      <c r="BV652" s="192"/>
      <c r="BW652" s="192"/>
      <c r="BX652" s="192"/>
      <c r="BY652" s="192"/>
      <c r="BZ652" s="192"/>
      <c r="CA652" s="192"/>
      <c r="CB652" s="192"/>
      <c r="CC652" s="192"/>
      <c r="CD652" s="192"/>
      <c r="CE652" s="192"/>
      <c r="CF652" s="192"/>
      <c r="CG652" s="192"/>
      <c r="CH652" s="192"/>
      <c r="CI652" s="192"/>
      <c r="CJ652" s="192"/>
      <c r="CK652" s="192"/>
      <c r="CL652" s="192"/>
      <c r="CM652" s="192"/>
      <c r="CN652" s="192"/>
      <c r="CO652" s="192"/>
      <c r="CP652" s="192"/>
      <c r="CQ652" s="192"/>
    </row>
    <row r="653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  <c r="AO653" s="192"/>
      <c r="AP653" s="192"/>
      <c r="AQ653" s="192"/>
      <c r="AR653" s="192"/>
      <c r="AS653" s="192"/>
      <c r="AT653" s="192"/>
      <c r="AU653" s="192"/>
      <c r="AV653" s="192"/>
      <c r="AW653" s="192"/>
      <c r="AX653" s="192"/>
      <c r="AY653" s="192"/>
      <c r="AZ653" s="192"/>
      <c r="BA653" s="192"/>
      <c r="BB653" s="192"/>
      <c r="BC653" s="192"/>
      <c r="BD653" s="192"/>
      <c r="BE653" s="192"/>
      <c r="BF653" s="192"/>
      <c r="BG653" s="192"/>
      <c r="BH653" s="192"/>
      <c r="BI653" s="192"/>
      <c r="BJ653" s="192"/>
      <c r="BK653" s="192"/>
      <c r="BL653" s="192"/>
      <c r="BM653" s="192"/>
      <c r="BN653" s="192"/>
      <c r="BO653" s="192"/>
      <c r="BP653" s="192"/>
      <c r="BQ653" s="192"/>
      <c r="BR653" s="192"/>
      <c r="BS653" s="192"/>
      <c r="BT653" s="192"/>
      <c r="BU653" s="192"/>
      <c r="BV653" s="192"/>
      <c r="BW653" s="192"/>
      <c r="BX653" s="192"/>
      <c r="BY653" s="192"/>
      <c r="BZ653" s="192"/>
      <c r="CA653" s="192"/>
      <c r="CB653" s="192"/>
      <c r="CC653" s="192"/>
      <c r="CD653" s="192"/>
      <c r="CE653" s="192"/>
      <c r="CF653" s="192"/>
      <c r="CG653" s="192"/>
      <c r="CH653" s="192"/>
      <c r="CI653" s="192"/>
      <c r="CJ653" s="192"/>
      <c r="CK653" s="192"/>
      <c r="CL653" s="192"/>
      <c r="CM653" s="192"/>
      <c r="CN653" s="192"/>
      <c r="CO653" s="192"/>
      <c r="CP653" s="192"/>
      <c r="CQ653" s="192"/>
    </row>
    <row r="654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2"/>
      <c r="AT654" s="192"/>
      <c r="AU654" s="192"/>
      <c r="AV654" s="192"/>
      <c r="AW654" s="192"/>
      <c r="AX654" s="192"/>
      <c r="AY654" s="192"/>
      <c r="AZ654" s="192"/>
      <c r="BA654" s="192"/>
      <c r="BB654" s="192"/>
      <c r="BC654" s="192"/>
      <c r="BD654" s="192"/>
      <c r="BE654" s="192"/>
      <c r="BF654" s="192"/>
      <c r="BG654" s="192"/>
      <c r="BH654" s="192"/>
      <c r="BI654" s="192"/>
      <c r="BJ654" s="192"/>
      <c r="BK654" s="192"/>
      <c r="BL654" s="192"/>
      <c r="BM654" s="192"/>
      <c r="BN654" s="192"/>
      <c r="BO654" s="192"/>
      <c r="BP654" s="192"/>
      <c r="BQ654" s="192"/>
      <c r="BR654" s="192"/>
      <c r="BS654" s="192"/>
      <c r="BT654" s="192"/>
      <c r="BU654" s="192"/>
      <c r="BV654" s="192"/>
      <c r="BW654" s="192"/>
      <c r="BX654" s="192"/>
      <c r="BY654" s="192"/>
      <c r="BZ654" s="192"/>
      <c r="CA654" s="192"/>
      <c r="CB654" s="192"/>
      <c r="CC654" s="192"/>
      <c r="CD654" s="192"/>
      <c r="CE654" s="192"/>
      <c r="CF654" s="192"/>
      <c r="CG654" s="192"/>
      <c r="CH654" s="192"/>
      <c r="CI654" s="192"/>
      <c r="CJ654" s="192"/>
      <c r="CK654" s="192"/>
      <c r="CL654" s="192"/>
      <c r="CM654" s="192"/>
      <c r="CN654" s="192"/>
      <c r="CO654" s="192"/>
      <c r="CP654" s="192"/>
      <c r="CQ654" s="192"/>
    </row>
    <row r="655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192"/>
      <c r="AT655" s="192"/>
      <c r="AU655" s="192"/>
      <c r="AV655" s="192"/>
      <c r="AW655" s="192"/>
      <c r="AX655" s="192"/>
      <c r="AY655" s="192"/>
      <c r="AZ655" s="192"/>
      <c r="BA655" s="192"/>
      <c r="BB655" s="192"/>
      <c r="BC655" s="192"/>
      <c r="BD655" s="192"/>
      <c r="BE655" s="192"/>
      <c r="BF655" s="192"/>
      <c r="BG655" s="192"/>
      <c r="BH655" s="192"/>
      <c r="BI655" s="192"/>
      <c r="BJ655" s="192"/>
      <c r="BK655" s="192"/>
      <c r="BL655" s="192"/>
      <c r="BM655" s="192"/>
      <c r="BN655" s="192"/>
      <c r="BO655" s="192"/>
      <c r="BP655" s="192"/>
      <c r="BQ655" s="192"/>
      <c r="BR655" s="192"/>
      <c r="BS655" s="192"/>
      <c r="BT655" s="192"/>
      <c r="BU655" s="192"/>
      <c r="BV655" s="192"/>
      <c r="BW655" s="192"/>
      <c r="BX655" s="192"/>
      <c r="BY655" s="192"/>
      <c r="BZ655" s="192"/>
      <c r="CA655" s="192"/>
      <c r="CB655" s="192"/>
      <c r="CC655" s="192"/>
      <c r="CD655" s="192"/>
      <c r="CE655" s="192"/>
      <c r="CF655" s="192"/>
      <c r="CG655" s="192"/>
      <c r="CH655" s="192"/>
      <c r="CI655" s="192"/>
      <c r="CJ655" s="192"/>
      <c r="CK655" s="192"/>
      <c r="CL655" s="192"/>
      <c r="CM655" s="192"/>
      <c r="CN655" s="192"/>
      <c r="CO655" s="192"/>
      <c r="CP655" s="192"/>
      <c r="CQ655" s="192"/>
    </row>
    <row r="656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192"/>
      <c r="AT656" s="192"/>
      <c r="AU656" s="192"/>
      <c r="AV656" s="192"/>
      <c r="AW656" s="192"/>
      <c r="AX656" s="192"/>
      <c r="AY656" s="192"/>
      <c r="AZ656" s="192"/>
      <c r="BA656" s="192"/>
      <c r="BB656" s="192"/>
      <c r="BC656" s="192"/>
      <c r="BD656" s="192"/>
      <c r="BE656" s="192"/>
      <c r="BF656" s="192"/>
      <c r="BG656" s="192"/>
      <c r="BH656" s="192"/>
      <c r="BI656" s="192"/>
      <c r="BJ656" s="192"/>
      <c r="BK656" s="192"/>
      <c r="BL656" s="192"/>
      <c r="BM656" s="192"/>
      <c r="BN656" s="192"/>
      <c r="BO656" s="192"/>
      <c r="BP656" s="192"/>
      <c r="BQ656" s="192"/>
      <c r="BR656" s="192"/>
      <c r="BS656" s="192"/>
      <c r="BT656" s="192"/>
      <c r="BU656" s="192"/>
      <c r="BV656" s="192"/>
      <c r="BW656" s="192"/>
      <c r="BX656" s="192"/>
      <c r="BY656" s="192"/>
      <c r="BZ656" s="192"/>
      <c r="CA656" s="192"/>
      <c r="CB656" s="192"/>
      <c r="CC656" s="192"/>
      <c r="CD656" s="192"/>
      <c r="CE656" s="192"/>
      <c r="CF656" s="192"/>
      <c r="CG656" s="192"/>
      <c r="CH656" s="192"/>
      <c r="CI656" s="192"/>
      <c r="CJ656" s="192"/>
      <c r="CK656" s="192"/>
      <c r="CL656" s="192"/>
      <c r="CM656" s="192"/>
      <c r="CN656" s="192"/>
      <c r="CO656" s="192"/>
      <c r="CP656" s="192"/>
      <c r="CQ656" s="192"/>
    </row>
    <row r="657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192"/>
      <c r="AT657" s="192"/>
      <c r="AU657" s="192"/>
      <c r="AV657" s="192"/>
      <c r="AW657" s="192"/>
      <c r="AX657" s="192"/>
      <c r="AY657" s="192"/>
      <c r="AZ657" s="192"/>
      <c r="BA657" s="192"/>
      <c r="BB657" s="192"/>
      <c r="BC657" s="192"/>
      <c r="BD657" s="192"/>
      <c r="BE657" s="192"/>
      <c r="BF657" s="192"/>
      <c r="BG657" s="192"/>
      <c r="BH657" s="192"/>
      <c r="BI657" s="192"/>
      <c r="BJ657" s="192"/>
      <c r="BK657" s="192"/>
      <c r="BL657" s="192"/>
      <c r="BM657" s="192"/>
      <c r="BN657" s="192"/>
      <c r="BO657" s="192"/>
      <c r="BP657" s="192"/>
      <c r="BQ657" s="192"/>
      <c r="BR657" s="192"/>
      <c r="BS657" s="192"/>
      <c r="BT657" s="192"/>
      <c r="BU657" s="192"/>
      <c r="BV657" s="192"/>
      <c r="BW657" s="192"/>
      <c r="BX657" s="192"/>
      <c r="BY657" s="192"/>
      <c r="BZ657" s="192"/>
      <c r="CA657" s="192"/>
      <c r="CB657" s="192"/>
      <c r="CC657" s="192"/>
      <c r="CD657" s="192"/>
      <c r="CE657" s="192"/>
      <c r="CF657" s="192"/>
      <c r="CG657" s="192"/>
      <c r="CH657" s="192"/>
      <c r="CI657" s="192"/>
      <c r="CJ657" s="192"/>
      <c r="CK657" s="192"/>
      <c r="CL657" s="192"/>
      <c r="CM657" s="192"/>
      <c r="CN657" s="192"/>
      <c r="CO657" s="192"/>
      <c r="CP657" s="192"/>
      <c r="CQ657" s="192"/>
    </row>
    <row r="658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192"/>
      <c r="AT658" s="192"/>
      <c r="AU658" s="192"/>
      <c r="AV658" s="192"/>
      <c r="AW658" s="192"/>
      <c r="AX658" s="192"/>
      <c r="AY658" s="192"/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2"/>
      <c r="BK658" s="192"/>
      <c r="BL658" s="192"/>
      <c r="BM658" s="192"/>
      <c r="BN658" s="192"/>
      <c r="BO658" s="192"/>
      <c r="BP658" s="192"/>
      <c r="BQ658" s="192"/>
      <c r="BR658" s="192"/>
      <c r="BS658" s="192"/>
      <c r="BT658" s="192"/>
      <c r="BU658" s="192"/>
      <c r="BV658" s="192"/>
      <c r="BW658" s="192"/>
      <c r="BX658" s="192"/>
      <c r="BY658" s="192"/>
      <c r="BZ658" s="192"/>
      <c r="CA658" s="192"/>
      <c r="CB658" s="192"/>
      <c r="CC658" s="192"/>
      <c r="CD658" s="192"/>
      <c r="CE658" s="192"/>
      <c r="CF658" s="192"/>
      <c r="CG658" s="192"/>
      <c r="CH658" s="192"/>
      <c r="CI658" s="192"/>
      <c r="CJ658" s="192"/>
      <c r="CK658" s="192"/>
      <c r="CL658" s="192"/>
      <c r="CM658" s="192"/>
      <c r="CN658" s="192"/>
      <c r="CO658" s="192"/>
      <c r="CP658" s="192"/>
      <c r="CQ658" s="192"/>
    </row>
    <row r="659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  <c r="AO659" s="192"/>
      <c r="AP659" s="192"/>
      <c r="AQ659" s="192"/>
      <c r="AR659" s="192"/>
      <c r="AS659" s="192"/>
      <c r="AT659" s="192"/>
      <c r="AU659" s="192"/>
      <c r="AV659" s="192"/>
      <c r="AW659" s="192"/>
      <c r="AX659" s="192"/>
      <c r="AY659" s="192"/>
      <c r="AZ659" s="192"/>
      <c r="BA659" s="192"/>
      <c r="BB659" s="192"/>
      <c r="BC659" s="192"/>
      <c r="BD659" s="192"/>
      <c r="BE659" s="192"/>
      <c r="BF659" s="192"/>
      <c r="BG659" s="192"/>
      <c r="BH659" s="192"/>
      <c r="BI659" s="192"/>
      <c r="BJ659" s="192"/>
      <c r="BK659" s="192"/>
      <c r="BL659" s="192"/>
      <c r="BM659" s="192"/>
      <c r="BN659" s="192"/>
      <c r="BO659" s="192"/>
      <c r="BP659" s="192"/>
      <c r="BQ659" s="192"/>
      <c r="BR659" s="192"/>
      <c r="BS659" s="192"/>
      <c r="BT659" s="192"/>
      <c r="BU659" s="192"/>
      <c r="BV659" s="192"/>
      <c r="BW659" s="192"/>
      <c r="BX659" s="192"/>
      <c r="BY659" s="192"/>
      <c r="BZ659" s="192"/>
      <c r="CA659" s="192"/>
      <c r="CB659" s="192"/>
      <c r="CC659" s="192"/>
      <c r="CD659" s="192"/>
      <c r="CE659" s="192"/>
      <c r="CF659" s="192"/>
      <c r="CG659" s="192"/>
      <c r="CH659" s="192"/>
      <c r="CI659" s="192"/>
      <c r="CJ659" s="192"/>
      <c r="CK659" s="192"/>
      <c r="CL659" s="192"/>
      <c r="CM659" s="192"/>
      <c r="CN659" s="192"/>
      <c r="CO659" s="192"/>
      <c r="CP659" s="192"/>
      <c r="CQ659" s="192"/>
    </row>
    <row r="660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  <c r="AO660" s="192"/>
      <c r="AP660" s="192"/>
      <c r="AQ660" s="192"/>
      <c r="AR660" s="192"/>
      <c r="AS660" s="192"/>
      <c r="AT660" s="192"/>
      <c r="AU660" s="192"/>
      <c r="AV660" s="192"/>
      <c r="AW660" s="192"/>
      <c r="AX660" s="192"/>
      <c r="AY660" s="192"/>
      <c r="AZ660" s="192"/>
      <c r="BA660" s="192"/>
      <c r="BB660" s="192"/>
      <c r="BC660" s="192"/>
      <c r="BD660" s="192"/>
      <c r="BE660" s="192"/>
      <c r="BF660" s="192"/>
      <c r="BG660" s="192"/>
      <c r="BH660" s="192"/>
      <c r="BI660" s="192"/>
      <c r="BJ660" s="192"/>
      <c r="BK660" s="192"/>
      <c r="BL660" s="192"/>
      <c r="BM660" s="192"/>
      <c r="BN660" s="192"/>
      <c r="BO660" s="192"/>
      <c r="BP660" s="192"/>
      <c r="BQ660" s="192"/>
      <c r="BR660" s="192"/>
      <c r="BS660" s="192"/>
      <c r="BT660" s="192"/>
      <c r="BU660" s="192"/>
      <c r="BV660" s="192"/>
      <c r="BW660" s="192"/>
      <c r="BX660" s="192"/>
      <c r="BY660" s="192"/>
      <c r="BZ660" s="192"/>
      <c r="CA660" s="192"/>
      <c r="CB660" s="192"/>
      <c r="CC660" s="192"/>
      <c r="CD660" s="192"/>
      <c r="CE660" s="192"/>
      <c r="CF660" s="192"/>
      <c r="CG660" s="192"/>
      <c r="CH660" s="192"/>
      <c r="CI660" s="192"/>
      <c r="CJ660" s="192"/>
      <c r="CK660" s="192"/>
      <c r="CL660" s="192"/>
      <c r="CM660" s="192"/>
      <c r="CN660" s="192"/>
      <c r="CO660" s="192"/>
      <c r="CP660" s="192"/>
      <c r="CQ660" s="192"/>
    </row>
    <row r="661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  <c r="AO661" s="192"/>
      <c r="AP661" s="192"/>
      <c r="AQ661" s="192"/>
      <c r="AR661" s="192"/>
      <c r="AS661" s="192"/>
      <c r="AT661" s="192"/>
      <c r="AU661" s="192"/>
      <c r="AV661" s="192"/>
      <c r="AW661" s="192"/>
      <c r="AX661" s="192"/>
      <c r="AY661" s="192"/>
      <c r="AZ661" s="192"/>
      <c r="BA661" s="192"/>
      <c r="BB661" s="192"/>
      <c r="BC661" s="192"/>
      <c r="BD661" s="192"/>
      <c r="BE661" s="192"/>
      <c r="BF661" s="192"/>
      <c r="BG661" s="192"/>
      <c r="BH661" s="192"/>
      <c r="BI661" s="192"/>
      <c r="BJ661" s="192"/>
      <c r="BK661" s="192"/>
      <c r="BL661" s="192"/>
      <c r="BM661" s="192"/>
      <c r="BN661" s="192"/>
      <c r="BO661" s="192"/>
      <c r="BP661" s="192"/>
      <c r="BQ661" s="192"/>
      <c r="BR661" s="192"/>
      <c r="BS661" s="192"/>
      <c r="BT661" s="192"/>
      <c r="BU661" s="192"/>
      <c r="BV661" s="192"/>
      <c r="BW661" s="192"/>
      <c r="BX661" s="192"/>
      <c r="BY661" s="192"/>
      <c r="BZ661" s="192"/>
      <c r="CA661" s="192"/>
      <c r="CB661" s="192"/>
      <c r="CC661" s="192"/>
      <c r="CD661" s="192"/>
      <c r="CE661" s="192"/>
      <c r="CF661" s="192"/>
      <c r="CG661" s="192"/>
      <c r="CH661" s="192"/>
      <c r="CI661" s="192"/>
      <c r="CJ661" s="192"/>
      <c r="CK661" s="192"/>
      <c r="CL661" s="192"/>
      <c r="CM661" s="192"/>
      <c r="CN661" s="192"/>
      <c r="CO661" s="192"/>
      <c r="CP661" s="192"/>
      <c r="CQ661" s="192"/>
    </row>
    <row r="662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  <c r="AO662" s="192"/>
      <c r="AP662" s="192"/>
      <c r="AQ662" s="192"/>
      <c r="AR662" s="192"/>
      <c r="AS662" s="192"/>
      <c r="AT662" s="192"/>
      <c r="AU662" s="192"/>
      <c r="AV662" s="192"/>
      <c r="AW662" s="192"/>
      <c r="AX662" s="192"/>
      <c r="AY662" s="192"/>
      <c r="AZ662" s="192"/>
      <c r="BA662" s="192"/>
      <c r="BB662" s="192"/>
      <c r="BC662" s="192"/>
      <c r="BD662" s="192"/>
      <c r="BE662" s="192"/>
      <c r="BF662" s="192"/>
      <c r="BG662" s="192"/>
      <c r="BH662" s="192"/>
      <c r="BI662" s="192"/>
      <c r="BJ662" s="192"/>
      <c r="BK662" s="192"/>
      <c r="BL662" s="192"/>
      <c r="BM662" s="192"/>
      <c r="BN662" s="192"/>
      <c r="BO662" s="192"/>
      <c r="BP662" s="192"/>
      <c r="BQ662" s="192"/>
      <c r="BR662" s="192"/>
      <c r="BS662" s="192"/>
      <c r="BT662" s="192"/>
      <c r="BU662" s="192"/>
      <c r="BV662" s="192"/>
      <c r="BW662" s="192"/>
      <c r="BX662" s="192"/>
      <c r="BY662" s="192"/>
      <c r="BZ662" s="192"/>
      <c r="CA662" s="192"/>
      <c r="CB662" s="192"/>
      <c r="CC662" s="192"/>
      <c r="CD662" s="192"/>
      <c r="CE662" s="192"/>
      <c r="CF662" s="192"/>
      <c r="CG662" s="192"/>
      <c r="CH662" s="192"/>
      <c r="CI662" s="192"/>
      <c r="CJ662" s="192"/>
      <c r="CK662" s="192"/>
      <c r="CL662" s="192"/>
      <c r="CM662" s="192"/>
      <c r="CN662" s="192"/>
      <c r="CO662" s="192"/>
      <c r="CP662" s="192"/>
      <c r="CQ662" s="192"/>
    </row>
    <row r="663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  <c r="AJ663" s="192"/>
      <c r="AK663" s="192"/>
      <c r="AL663" s="192"/>
      <c r="AM663" s="192"/>
      <c r="AN663" s="192"/>
      <c r="AO663" s="192"/>
      <c r="AP663" s="192"/>
      <c r="AQ663" s="192"/>
      <c r="AR663" s="192"/>
      <c r="AS663" s="192"/>
      <c r="AT663" s="192"/>
      <c r="AU663" s="192"/>
      <c r="AV663" s="192"/>
      <c r="AW663" s="192"/>
      <c r="AX663" s="192"/>
      <c r="AY663" s="192"/>
      <c r="AZ663" s="192"/>
      <c r="BA663" s="192"/>
      <c r="BB663" s="192"/>
      <c r="BC663" s="192"/>
      <c r="BD663" s="192"/>
      <c r="BE663" s="192"/>
      <c r="BF663" s="192"/>
      <c r="BG663" s="192"/>
      <c r="BH663" s="192"/>
      <c r="BI663" s="192"/>
      <c r="BJ663" s="192"/>
      <c r="BK663" s="192"/>
      <c r="BL663" s="192"/>
      <c r="BM663" s="192"/>
      <c r="BN663" s="192"/>
      <c r="BO663" s="192"/>
      <c r="BP663" s="192"/>
      <c r="BQ663" s="192"/>
      <c r="BR663" s="192"/>
      <c r="BS663" s="192"/>
      <c r="BT663" s="192"/>
      <c r="BU663" s="192"/>
      <c r="BV663" s="192"/>
      <c r="BW663" s="192"/>
      <c r="BX663" s="192"/>
      <c r="BY663" s="192"/>
      <c r="BZ663" s="192"/>
      <c r="CA663" s="192"/>
      <c r="CB663" s="192"/>
      <c r="CC663" s="192"/>
      <c r="CD663" s="192"/>
      <c r="CE663" s="192"/>
      <c r="CF663" s="192"/>
      <c r="CG663" s="192"/>
      <c r="CH663" s="192"/>
      <c r="CI663" s="192"/>
      <c r="CJ663" s="192"/>
      <c r="CK663" s="192"/>
      <c r="CL663" s="192"/>
      <c r="CM663" s="192"/>
      <c r="CN663" s="192"/>
      <c r="CO663" s="192"/>
      <c r="CP663" s="192"/>
      <c r="CQ663" s="192"/>
    </row>
    <row r="664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  <c r="AJ664" s="192"/>
      <c r="AK664" s="192"/>
      <c r="AL664" s="192"/>
      <c r="AM664" s="192"/>
      <c r="AN664" s="192"/>
      <c r="AO664" s="192"/>
      <c r="AP664" s="192"/>
      <c r="AQ664" s="192"/>
      <c r="AR664" s="192"/>
      <c r="AS664" s="192"/>
      <c r="AT664" s="192"/>
      <c r="AU664" s="192"/>
      <c r="AV664" s="192"/>
      <c r="AW664" s="192"/>
      <c r="AX664" s="192"/>
      <c r="AY664" s="192"/>
      <c r="AZ664" s="192"/>
      <c r="BA664" s="192"/>
      <c r="BB664" s="192"/>
      <c r="BC664" s="192"/>
      <c r="BD664" s="192"/>
      <c r="BE664" s="192"/>
      <c r="BF664" s="192"/>
      <c r="BG664" s="192"/>
      <c r="BH664" s="192"/>
      <c r="BI664" s="192"/>
      <c r="BJ664" s="192"/>
      <c r="BK664" s="192"/>
      <c r="BL664" s="192"/>
      <c r="BM664" s="192"/>
      <c r="BN664" s="192"/>
      <c r="BO664" s="192"/>
      <c r="BP664" s="192"/>
      <c r="BQ664" s="192"/>
      <c r="BR664" s="192"/>
      <c r="BS664" s="192"/>
      <c r="BT664" s="192"/>
      <c r="BU664" s="192"/>
      <c r="BV664" s="192"/>
      <c r="BW664" s="192"/>
      <c r="BX664" s="192"/>
      <c r="BY664" s="192"/>
      <c r="BZ664" s="192"/>
      <c r="CA664" s="192"/>
      <c r="CB664" s="192"/>
      <c r="CC664" s="192"/>
      <c r="CD664" s="192"/>
      <c r="CE664" s="192"/>
      <c r="CF664" s="192"/>
      <c r="CG664" s="192"/>
      <c r="CH664" s="192"/>
      <c r="CI664" s="192"/>
      <c r="CJ664" s="192"/>
      <c r="CK664" s="192"/>
      <c r="CL664" s="192"/>
      <c r="CM664" s="192"/>
      <c r="CN664" s="192"/>
      <c r="CO664" s="192"/>
      <c r="CP664" s="192"/>
      <c r="CQ664" s="192"/>
    </row>
    <row r="665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92"/>
      <c r="AF665" s="192"/>
      <c r="AG665" s="192"/>
      <c r="AH665" s="192"/>
      <c r="AI665" s="192"/>
      <c r="AJ665" s="192"/>
      <c r="AK665" s="192"/>
      <c r="AL665" s="192"/>
      <c r="AM665" s="192"/>
      <c r="AN665" s="192"/>
      <c r="AO665" s="192"/>
      <c r="AP665" s="192"/>
      <c r="AQ665" s="192"/>
      <c r="AR665" s="192"/>
      <c r="AS665" s="192"/>
      <c r="AT665" s="192"/>
      <c r="AU665" s="192"/>
      <c r="AV665" s="192"/>
      <c r="AW665" s="192"/>
      <c r="AX665" s="192"/>
      <c r="AY665" s="192"/>
      <c r="AZ665" s="192"/>
      <c r="BA665" s="192"/>
      <c r="BB665" s="192"/>
      <c r="BC665" s="192"/>
      <c r="BD665" s="192"/>
      <c r="BE665" s="192"/>
      <c r="BF665" s="192"/>
      <c r="BG665" s="192"/>
      <c r="BH665" s="192"/>
      <c r="BI665" s="192"/>
      <c r="BJ665" s="192"/>
      <c r="BK665" s="192"/>
      <c r="BL665" s="192"/>
      <c r="BM665" s="192"/>
      <c r="BN665" s="192"/>
      <c r="BO665" s="192"/>
      <c r="BP665" s="192"/>
      <c r="BQ665" s="192"/>
      <c r="BR665" s="192"/>
      <c r="BS665" s="192"/>
      <c r="BT665" s="192"/>
      <c r="BU665" s="192"/>
      <c r="BV665" s="192"/>
      <c r="BW665" s="192"/>
      <c r="BX665" s="192"/>
      <c r="BY665" s="192"/>
      <c r="BZ665" s="192"/>
      <c r="CA665" s="192"/>
      <c r="CB665" s="192"/>
      <c r="CC665" s="192"/>
      <c r="CD665" s="192"/>
      <c r="CE665" s="192"/>
      <c r="CF665" s="192"/>
      <c r="CG665" s="192"/>
      <c r="CH665" s="192"/>
      <c r="CI665" s="192"/>
      <c r="CJ665" s="192"/>
      <c r="CK665" s="192"/>
      <c r="CL665" s="192"/>
      <c r="CM665" s="192"/>
      <c r="CN665" s="192"/>
      <c r="CO665" s="192"/>
      <c r="CP665" s="192"/>
      <c r="CQ665" s="192"/>
    </row>
    <row r="666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  <c r="AJ666" s="192"/>
      <c r="AK666" s="192"/>
      <c r="AL666" s="192"/>
      <c r="AM666" s="192"/>
      <c r="AN666" s="192"/>
      <c r="AO666" s="192"/>
      <c r="AP666" s="192"/>
      <c r="AQ666" s="192"/>
      <c r="AR666" s="192"/>
      <c r="AS666" s="192"/>
      <c r="AT666" s="192"/>
      <c r="AU666" s="192"/>
      <c r="AV666" s="192"/>
      <c r="AW666" s="192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192"/>
      <c r="BN666" s="192"/>
      <c r="BO666" s="192"/>
      <c r="BP666" s="192"/>
      <c r="BQ666" s="192"/>
      <c r="BR666" s="192"/>
      <c r="BS666" s="192"/>
      <c r="BT666" s="192"/>
      <c r="BU666" s="192"/>
      <c r="BV666" s="192"/>
      <c r="BW666" s="192"/>
      <c r="BX666" s="192"/>
      <c r="BY666" s="192"/>
      <c r="BZ666" s="192"/>
      <c r="CA666" s="192"/>
      <c r="CB666" s="192"/>
      <c r="CC666" s="192"/>
      <c r="CD666" s="192"/>
      <c r="CE666" s="192"/>
      <c r="CF666" s="192"/>
      <c r="CG666" s="192"/>
      <c r="CH666" s="192"/>
      <c r="CI666" s="192"/>
      <c r="CJ666" s="192"/>
      <c r="CK666" s="192"/>
      <c r="CL666" s="192"/>
      <c r="CM666" s="192"/>
      <c r="CN666" s="192"/>
      <c r="CO666" s="192"/>
      <c r="CP666" s="192"/>
      <c r="CQ666" s="192"/>
    </row>
    <row r="667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92"/>
      <c r="AF667" s="192"/>
      <c r="AG667" s="192"/>
      <c r="AH667" s="192"/>
      <c r="AI667" s="192"/>
      <c r="AJ667" s="192"/>
      <c r="AK667" s="192"/>
      <c r="AL667" s="192"/>
      <c r="AM667" s="192"/>
      <c r="AN667" s="192"/>
      <c r="AO667" s="192"/>
      <c r="AP667" s="192"/>
      <c r="AQ667" s="192"/>
      <c r="AR667" s="192"/>
      <c r="AS667" s="192"/>
      <c r="AT667" s="192"/>
      <c r="AU667" s="192"/>
      <c r="AV667" s="192"/>
      <c r="AW667" s="192"/>
      <c r="AX667" s="192"/>
      <c r="AY667" s="192"/>
      <c r="AZ667" s="192"/>
      <c r="BA667" s="192"/>
      <c r="BB667" s="192"/>
      <c r="BC667" s="192"/>
      <c r="BD667" s="192"/>
      <c r="BE667" s="192"/>
      <c r="BF667" s="192"/>
      <c r="BG667" s="192"/>
      <c r="BH667" s="192"/>
      <c r="BI667" s="192"/>
      <c r="BJ667" s="192"/>
      <c r="BK667" s="192"/>
      <c r="BL667" s="192"/>
      <c r="BM667" s="192"/>
      <c r="BN667" s="192"/>
      <c r="BO667" s="192"/>
      <c r="BP667" s="192"/>
      <c r="BQ667" s="192"/>
      <c r="BR667" s="192"/>
      <c r="BS667" s="192"/>
      <c r="BT667" s="192"/>
      <c r="BU667" s="192"/>
      <c r="BV667" s="192"/>
      <c r="BW667" s="192"/>
      <c r="BX667" s="192"/>
      <c r="BY667" s="192"/>
      <c r="BZ667" s="192"/>
      <c r="CA667" s="192"/>
      <c r="CB667" s="192"/>
      <c r="CC667" s="192"/>
      <c r="CD667" s="192"/>
      <c r="CE667" s="192"/>
      <c r="CF667" s="192"/>
      <c r="CG667" s="192"/>
      <c r="CH667" s="192"/>
      <c r="CI667" s="192"/>
      <c r="CJ667" s="192"/>
      <c r="CK667" s="192"/>
      <c r="CL667" s="192"/>
      <c r="CM667" s="192"/>
      <c r="CN667" s="192"/>
      <c r="CO667" s="192"/>
      <c r="CP667" s="192"/>
      <c r="CQ667" s="192"/>
    </row>
    <row r="668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92"/>
      <c r="AF668" s="192"/>
      <c r="AG668" s="192"/>
      <c r="AH668" s="192"/>
      <c r="AI668" s="192"/>
      <c r="AJ668" s="192"/>
      <c r="AK668" s="192"/>
      <c r="AL668" s="192"/>
      <c r="AM668" s="192"/>
      <c r="AN668" s="192"/>
      <c r="AO668" s="192"/>
      <c r="AP668" s="192"/>
      <c r="AQ668" s="192"/>
      <c r="AR668" s="192"/>
      <c r="AS668" s="192"/>
      <c r="AT668" s="192"/>
      <c r="AU668" s="192"/>
      <c r="AV668" s="192"/>
      <c r="AW668" s="192"/>
      <c r="AX668" s="192"/>
      <c r="AY668" s="192"/>
      <c r="AZ668" s="192"/>
      <c r="BA668" s="192"/>
      <c r="BB668" s="192"/>
      <c r="BC668" s="192"/>
      <c r="BD668" s="192"/>
      <c r="BE668" s="192"/>
      <c r="BF668" s="192"/>
      <c r="BG668" s="192"/>
      <c r="BH668" s="192"/>
      <c r="BI668" s="192"/>
      <c r="BJ668" s="192"/>
      <c r="BK668" s="192"/>
      <c r="BL668" s="192"/>
      <c r="BM668" s="192"/>
      <c r="BN668" s="192"/>
      <c r="BO668" s="192"/>
      <c r="BP668" s="192"/>
      <c r="BQ668" s="192"/>
      <c r="BR668" s="192"/>
      <c r="BS668" s="192"/>
      <c r="BT668" s="192"/>
      <c r="BU668" s="192"/>
      <c r="BV668" s="192"/>
      <c r="BW668" s="192"/>
      <c r="BX668" s="192"/>
      <c r="BY668" s="192"/>
      <c r="BZ668" s="192"/>
      <c r="CA668" s="192"/>
      <c r="CB668" s="192"/>
      <c r="CC668" s="192"/>
      <c r="CD668" s="192"/>
      <c r="CE668" s="192"/>
      <c r="CF668" s="192"/>
      <c r="CG668" s="192"/>
      <c r="CH668" s="192"/>
      <c r="CI668" s="192"/>
      <c r="CJ668" s="192"/>
      <c r="CK668" s="192"/>
      <c r="CL668" s="192"/>
      <c r="CM668" s="192"/>
      <c r="CN668" s="192"/>
      <c r="CO668" s="192"/>
      <c r="CP668" s="192"/>
      <c r="CQ668" s="192"/>
    </row>
    <row r="669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92"/>
      <c r="AF669" s="192"/>
      <c r="AG669" s="192"/>
      <c r="AH669" s="192"/>
      <c r="AI669" s="192"/>
      <c r="AJ669" s="192"/>
      <c r="AK669" s="192"/>
      <c r="AL669" s="192"/>
      <c r="AM669" s="192"/>
      <c r="AN669" s="192"/>
      <c r="AO669" s="192"/>
      <c r="AP669" s="192"/>
      <c r="AQ669" s="192"/>
      <c r="AR669" s="192"/>
      <c r="AS669" s="192"/>
      <c r="AT669" s="192"/>
      <c r="AU669" s="192"/>
      <c r="AV669" s="192"/>
      <c r="AW669" s="192"/>
      <c r="AX669" s="192"/>
      <c r="AY669" s="192"/>
      <c r="AZ669" s="192"/>
      <c r="BA669" s="192"/>
      <c r="BB669" s="192"/>
      <c r="BC669" s="192"/>
      <c r="BD669" s="192"/>
      <c r="BE669" s="192"/>
      <c r="BF669" s="192"/>
      <c r="BG669" s="192"/>
      <c r="BH669" s="192"/>
      <c r="BI669" s="192"/>
      <c r="BJ669" s="192"/>
      <c r="BK669" s="192"/>
      <c r="BL669" s="192"/>
      <c r="BM669" s="192"/>
      <c r="BN669" s="192"/>
      <c r="BO669" s="192"/>
      <c r="BP669" s="192"/>
      <c r="BQ669" s="192"/>
      <c r="BR669" s="192"/>
      <c r="BS669" s="192"/>
      <c r="BT669" s="192"/>
      <c r="BU669" s="192"/>
      <c r="BV669" s="192"/>
      <c r="BW669" s="192"/>
      <c r="BX669" s="192"/>
      <c r="BY669" s="192"/>
      <c r="BZ669" s="192"/>
      <c r="CA669" s="192"/>
      <c r="CB669" s="192"/>
      <c r="CC669" s="192"/>
      <c r="CD669" s="192"/>
      <c r="CE669" s="192"/>
      <c r="CF669" s="192"/>
      <c r="CG669" s="192"/>
      <c r="CH669" s="192"/>
      <c r="CI669" s="192"/>
      <c r="CJ669" s="192"/>
      <c r="CK669" s="192"/>
      <c r="CL669" s="192"/>
      <c r="CM669" s="192"/>
      <c r="CN669" s="192"/>
      <c r="CO669" s="192"/>
      <c r="CP669" s="192"/>
      <c r="CQ669" s="192"/>
    </row>
    <row r="670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92"/>
      <c r="AF670" s="192"/>
      <c r="AG670" s="192"/>
      <c r="AH670" s="192"/>
      <c r="AI670" s="192"/>
      <c r="AJ670" s="192"/>
      <c r="AK670" s="192"/>
      <c r="AL670" s="192"/>
      <c r="AM670" s="192"/>
      <c r="AN670" s="192"/>
      <c r="AO670" s="192"/>
      <c r="AP670" s="192"/>
      <c r="AQ670" s="192"/>
      <c r="AR670" s="192"/>
      <c r="AS670" s="192"/>
      <c r="AT670" s="192"/>
      <c r="AU670" s="192"/>
      <c r="AV670" s="192"/>
      <c r="AW670" s="192"/>
      <c r="AX670" s="192"/>
      <c r="AY670" s="192"/>
      <c r="AZ670" s="192"/>
      <c r="BA670" s="192"/>
      <c r="BB670" s="192"/>
      <c r="BC670" s="192"/>
      <c r="BD670" s="192"/>
      <c r="BE670" s="192"/>
      <c r="BF670" s="192"/>
      <c r="BG670" s="192"/>
      <c r="BH670" s="192"/>
      <c r="BI670" s="192"/>
      <c r="BJ670" s="192"/>
      <c r="BK670" s="192"/>
      <c r="BL670" s="192"/>
      <c r="BM670" s="192"/>
      <c r="BN670" s="192"/>
      <c r="BO670" s="192"/>
      <c r="BP670" s="192"/>
      <c r="BQ670" s="192"/>
      <c r="BR670" s="192"/>
      <c r="BS670" s="192"/>
      <c r="BT670" s="192"/>
      <c r="BU670" s="192"/>
      <c r="BV670" s="192"/>
      <c r="BW670" s="192"/>
      <c r="BX670" s="192"/>
      <c r="BY670" s="192"/>
      <c r="BZ670" s="192"/>
      <c r="CA670" s="192"/>
      <c r="CB670" s="192"/>
      <c r="CC670" s="192"/>
      <c r="CD670" s="192"/>
      <c r="CE670" s="192"/>
      <c r="CF670" s="192"/>
      <c r="CG670" s="192"/>
      <c r="CH670" s="192"/>
      <c r="CI670" s="192"/>
      <c r="CJ670" s="192"/>
      <c r="CK670" s="192"/>
      <c r="CL670" s="192"/>
      <c r="CM670" s="192"/>
      <c r="CN670" s="192"/>
      <c r="CO670" s="192"/>
      <c r="CP670" s="192"/>
      <c r="CQ670" s="192"/>
    </row>
    <row r="671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92"/>
      <c r="AF671" s="192"/>
      <c r="AG671" s="192"/>
      <c r="AH671" s="192"/>
      <c r="AI671" s="192"/>
      <c r="AJ671" s="192"/>
      <c r="AK671" s="192"/>
      <c r="AL671" s="192"/>
      <c r="AM671" s="192"/>
      <c r="AN671" s="192"/>
      <c r="AO671" s="192"/>
      <c r="AP671" s="192"/>
      <c r="AQ671" s="192"/>
      <c r="AR671" s="192"/>
      <c r="AS671" s="192"/>
      <c r="AT671" s="192"/>
      <c r="AU671" s="192"/>
      <c r="AV671" s="192"/>
      <c r="AW671" s="192"/>
      <c r="AX671" s="192"/>
      <c r="AY671" s="192"/>
      <c r="AZ671" s="192"/>
      <c r="BA671" s="192"/>
      <c r="BB671" s="192"/>
      <c r="BC671" s="192"/>
      <c r="BD671" s="192"/>
      <c r="BE671" s="192"/>
      <c r="BF671" s="192"/>
      <c r="BG671" s="192"/>
      <c r="BH671" s="192"/>
      <c r="BI671" s="192"/>
      <c r="BJ671" s="192"/>
      <c r="BK671" s="192"/>
      <c r="BL671" s="192"/>
      <c r="BM671" s="192"/>
      <c r="BN671" s="192"/>
      <c r="BO671" s="192"/>
      <c r="BP671" s="192"/>
      <c r="BQ671" s="192"/>
      <c r="BR671" s="192"/>
      <c r="BS671" s="192"/>
      <c r="BT671" s="192"/>
      <c r="BU671" s="192"/>
      <c r="BV671" s="192"/>
      <c r="BW671" s="192"/>
      <c r="BX671" s="192"/>
      <c r="BY671" s="192"/>
      <c r="BZ671" s="192"/>
      <c r="CA671" s="192"/>
      <c r="CB671" s="192"/>
      <c r="CC671" s="192"/>
      <c r="CD671" s="192"/>
      <c r="CE671" s="192"/>
      <c r="CF671" s="192"/>
      <c r="CG671" s="192"/>
      <c r="CH671" s="192"/>
      <c r="CI671" s="192"/>
      <c r="CJ671" s="192"/>
      <c r="CK671" s="192"/>
      <c r="CL671" s="192"/>
      <c r="CM671" s="192"/>
      <c r="CN671" s="192"/>
      <c r="CO671" s="192"/>
      <c r="CP671" s="192"/>
      <c r="CQ671" s="192"/>
    </row>
    <row r="672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92"/>
      <c r="AF672" s="192"/>
      <c r="AG672" s="192"/>
      <c r="AH672" s="192"/>
      <c r="AI672" s="192"/>
      <c r="AJ672" s="192"/>
      <c r="AK672" s="192"/>
      <c r="AL672" s="192"/>
      <c r="AM672" s="192"/>
      <c r="AN672" s="192"/>
      <c r="AO672" s="192"/>
      <c r="AP672" s="192"/>
      <c r="AQ672" s="192"/>
      <c r="AR672" s="192"/>
      <c r="AS672" s="192"/>
      <c r="AT672" s="192"/>
      <c r="AU672" s="192"/>
      <c r="AV672" s="192"/>
      <c r="AW672" s="192"/>
      <c r="AX672" s="192"/>
      <c r="AY672" s="192"/>
      <c r="AZ672" s="192"/>
      <c r="BA672" s="192"/>
      <c r="BB672" s="192"/>
      <c r="BC672" s="192"/>
      <c r="BD672" s="192"/>
      <c r="BE672" s="192"/>
      <c r="BF672" s="192"/>
      <c r="BG672" s="192"/>
      <c r="BH672" s="192"/>
      <c r="BI672" s="192"/>
      <c r="BJ672" s="192"/>
      <c r="BK672" s="192"/>
      <c r="BL672" s="192"/>
      <c r="BM672" s="192"/>
      <c r="BN672" s="192"/>
      <c r="BO672" s="192"/>
      <c r="BP672" s="192"/>
      <c r="BQ672" s="192"/>
      <c r="BR672" s="192"/>
      <c r="BS672" s="192"/>
      <c r="BT672" s="192"/>
      <c r="BU672" s="192"/>
      <c r="BV672" s="192"/>
      <c r="BW672" s="192"/>
      <c r="BX672" s="192"/>
      <c r="BY672" s="192"/>
      <c r="BZ672" s="192"/>
      <c r="CA672" s="192"/>
      <c r="CB672" s="192"/>
      <c r="CC672" s="192"/>
      <c r="CD672" s="192"/>
      <c r="CE672" s="192"/>
      <c r="CF672" s="192"/>
      <c r="CG672" s="192"/>
      <c r="CH672" s="192"/>
      <c r="CI672" s="192"/>
      <c r="CJ672" s="192"/>
      <c r="CK672" s="192"/>
      <c r="CL672" s="192"/>
      <c r="CM672" s="192"/>
      <c r="CN672" s="192"/>
      <c r="CO672" s="192"/>
      <c r="CP672" s="192"/>
      <c r="CQ672" s="192"/>
    </row>
    <row r="673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92"/>
      <c r="AF673" s="192"/>
      <c r="AG673" s="192"/>
      <c r="AH673" s="192"/>
      <c r="AI673" s="192"/>
      <c r="AJ673" s="192"/>
      <c r="AK673" s="192"/>
      <c r="AL673" s="192"/>
      <c r="AM673" s="192"/>
      <c r="AN673" s="192"/>
      <c r="AO673" s="192"/>
      <c r="AP673" s="192"/>
      <c r="AQ673" s="192"/>
      <c r="AR673" s="192"/>
      <c r="AS673" s="192"/>
      <c r="AT673" s="192"/>
      <c r="AU673" s="192"/>
      <c r="AV673" s="192"/>
      <c r="AW673" s="192"/>
      <c r="AX673" s="192"/>
      <c r="AY673" s="192"/>
      <c r="AZ673" s="192"/>
      <c r="BA673" s="192"/>
      <c r="BB673" s="192"/>
      <c r="BC673" s="192"/>
      <c r="BD673" s="192"/>
      <c r="BE673" s="192"/>
      <c r="BF673" s="192"/>
      <c r="BG673" s="192"/>
      <c r="BH673" s="192"/>
      <c r="BI673" s="192"/>
      <c r="BJ673" s="192"/>
      <c r="BK673" s="192"/>
      <c r="BL673" s="192"/>
      <c r="BM673" s="192"/>
      <c r="BN673" s="192"/>
      <c r="BO673" s="192"/>
      <c r="BP673" s="192"/>
      <c r="BQ673" s="192"/>
      <c r="BR673" s="192"/>
      <c r="BS673" s="192"/>
      <c r="BT673" s="192"/>
      <c r="BU673" s="192"/>
      <c r="BV673" s="192"/>
      <c r="BW673" s="192"/>
      <c r="BX673" s="192"/>
      <c r="BY673" s="192"/>
      <c r="BZ673" s="192"/>
      <c r="CA673" s="192"/>
      <c r="CB673" s="192"/>
      <c r="CC673" s="192"/>
      <c r="CD673" s="192"/>
      <c r="CE673" s="192"/>
      <c r="CF673" s="192"/>
      <c r="CG673" s="192"/>
      <c r="CH673" s="192"/>
      <c r="CI673" s="192"/>
      <c r="CJ673" s="192"/>
      <c r="CK673" s="192"/>
      <c r="CL673" s="192"/>
      <c r="CM673" s="192"/>
      <c r="CN673" s="192"/>
      <c r="CO673" s="192"/>
      <c r="CP673" s="192"/>
      <c r="CQ673" s="192"/>
    </row>
    <row r="674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92"/>
      <c r="AF674" s="192"/>
      <c r="AG674" s="192"/>
      <c r="AH674" s="192"/>
      <c r="AI674" s="192"/>
      <c r="AJ674" s="192"/>
      <c r="AK674" s="192"/>
      <c r="AL674" s="192"/>
      <c r="AM674" s="192"/>
      <c r="AN674" s="192"/>
      <c r="AO674" s="192"/>
      <c r="AP674" s="192"/>
      <c r="AQ674" s="192"/>
      <c r="AR674" s="192"/>
      <c r="AS674" s="192"/>
      <c r="AT674" s="192"/>
      <c r="AU674" s="192"/>
      <c r="AV674" s="192"/>
      <c r="AW674" s="192"/>
      <c r="AX674" s="192"/>
      <c r="AY674" s="192"/>
      <c r="AZ674" s="192"/>
      <c r="BA674" s="192"/>
      <c r="BB674" s="192"/>
      <c r="BC674" s="192"/>
      <c r="BD674" s="192"/>
      <c r="BE674" s="192"/>
      <c r="BF674" s="192"/>
      <c r="BG674" s="192"/>
      <c r="BH674" s="192"/>
      <c r="BI674" s="192"/>
      <c r="BJ674" s="192"/>
      <c r="BK674" s="192"/>
      <c r="BL674" s="192"/>
      <c r="BM674" s="192"/>
      <c r="BN674" s="192"/>
      <c r="BO674" s="192"/>
      <c r="BP674" s="192"/>
      <c r="BQ674" s="192"/>
      <c r="BR674" s="192"/>
      <c r="BS674" s="192"/>
      <c r="BT674" s="192"/>
      <c r="BU674" s="192"/>
      <c r="BV674" s="192"/>
      <c r="BW674" s="192"/>
      <c r="BX674" s="192"/>
      <c r="BY674" s="192"/>
      <c r="BZ674" s="192"/>
      <c r="CA674" s="192"/>
      <c r="CB674" s="192"/>
      <c r="CC674" s="192"/>
      <c r="CD674" s="192"/>
      <c r="CE674" s="192"/>
      <c r="CF674" s="192"/>
      <c r="CG674" s="192"/>
      <c r="CH674" s="192"/>
      <c r="CI674" s="192"/>
      <c r="CJ674" s="192"/>
      <c r="CK674" s="192"/>
      <c r="CL674" s="192"/>
      <c r="CM674" s="192"/>
      <c r="CN674" s="192"/>
      <c r="CO674" s="192"/>
      <c r="CP674" s="192"/>
      <c r="CQ674" s="192"/>
    </row>
    <row r="675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92"/>
      <c r="AF675" s="192"/>
      <c r="AG675" s="192"/>
      <c r="AH675" s="192"/>
      <c r="AI675" s="192"/>
      <c r="AJ675" s="192"/>
      <c r="AK675" s="192"/>
      <c r="AL675" s="192"/>
      <c r="AM675" s="192"/>
      <c r="AN675" s="192"/>
      <c r="AO675" s="192"/>
      <c r="AP675" s="192"/>
      <c r="AQ675" s="192"/>
      <c r="AR675" s="192"/>
      <c r="AS675" s="192"/>
      <c r="AT675" s="192"/>
      <c r="AU675" s="192"/>
      <c r="AV675" s="192"/>
      <c r="AW675" s="192"/>
      <c r="AX675" s="192"/>
      <c r="AY675" s="192"/>
      <c r="AZ675" s="192"/>
      <c r="BA675" s="192"/>
      <c r="BB675" s="192"/>
      <c r="BC675" s="192"/>
      <c r="BD675" s="192"/>
      <c r="BE675" s="192"/>
      <c r="BF675" s="192"/>
      <c r="BG675" s="192"/>
      <c r="BH675" s="192"/>
      <c r="BI675" s="192"/>
      <c r="BJ675" s="192"/>
      <c r="BK675" s="192"/>
      <c r="BL675" s="192"/>
      <c r="BM675" s="192"/>
      <c r="BN675" s="192"/>
      <c r="BO675" s="192"/>
      <c r="BP675" s="192"/>
      <c r="BQ675" s="192"/>
      <c r="BR675" s="192"/>
      <c r="BS675" s="192"/>
      <c r="BT675" s="192"/>
      <c r="BU675" s="192"/>
      <c r="BV675" s="192"/>
      <c r="BW675" s="192"/>
      <c r="BX675" s="192"/>
      <c r="BY675" s="192"/>
      <c r="BZ675" s="192"/>
      <c r="CA675" s="192"/>
      <c r="CB675" s="192"/>
      <c r="CC675" s="192"/>
      <c r="CD675" s="192"/>
      <c r="CE675" s="192"/>
      <c r="CF675" s="192"/>
      <c r="CG675" s="192"/>
      <c r="CH675" s="192"/>
      <c r="CI675" s="192"/>
      <c r="CJ675" s="192"/>
      <c r="CK675" s="192"/>
      <c r="CL675" s="192"/>
      <c r="CM675" s="192"/>
      <c r="CN675" s="192"/>
      <c r="CO675" s="192"/>
      <c r="CP675" s="192"/>
      <c r="CQ675" s="192"/>
    </row>
    <row r="676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92"/>
      <c r="AF676" s="192"/>
      <c r="AG676" s="192"/>
      <c r="AH676" s="192"/>
      <c r="AI676" s="192"/>
      <c r="AJ676" s="192"/>
      <c r="AK676" s="192"/>
      <c r="AL676" s="192"/>
      <c r="AM676" s="192"/>
      <c r="AN676" s="192"/>
      <c r="AO676" s="192"/>
      <c r="AP676" s="192"/>
      <c r="AQ676" s="192"/>
      <c r="AR676" s="192"/>
      <c r="AS676" s="192"/>
      <c r="AT676" s="192"/>
      <c r="AU676" s="192"/>
      <c r="AV676" s="192"/>
      <c r="AW676" s="192"/>
      <c r="AX676" s="192"/>
      <c r="AY676" s="192"/>
      <c r="AZ676" s="192"/>
      <c r="BA676" s="192"/>
      <c r="BB676" s="192"/>
      <c r="BC676" s="192"/>
      <c r="BD676" s="192"/>
      <c r="BE676" s="192"/>
      <c r="BF676" s="192"/>
      <c r="BG676" s="192"/>
      <c r="BH676" s="192"/>
      <c r="BI676" s="192"/>
      <c r="BJ676" s="192"/>
      <c r="BK676" s="192"/>
      <c r="BL676" s="192"/>
      <c r="BM676" s="192"/>
      <c r="BN676" s="192"/>
      <c r="BO676" s="192"/>
      <c r="BP676" s="192"/>
      <c r="BQ676" s="192"/>
      <c r="BR676" s="192"/>
      <c r="BS676" s="192"/>
      <c r="BT676" s="192"/>
      <c r="BU676" s="192"/>
      <c r="BV676" s="192"/>
      <c r="BW676" s="192"/>
      <c r="BX676" s="192"/>
      <c r="BY676" s="192"/>
      <c r="BZ676" s="192"/>
      <c r="CA676" s="192"/>
      <c r="CB676" s="192"/>
      <c r="CC676" s="192"/>
      <c r="CD676" s="192"/>
      <c r="CE676" s="192"/>
      <c r="CF676" s="192"/>
      <c r="CG676" s="192"/>
      <c r="CH676" s="192"/>
      <c r="CI676" s="192"/>
      <c r="CJ676" s="192"/>
      <c r="CK676" s="192"/>
      <c r="CL676" s="192"/>
      <c r="CM676" s="192"/>
      <c r="CN676" s="192"/>
      <c r="CO676" s="192"/>
      <c r="CP676" s="192"/>
      <c r="CQ676" s="192"/>
    </row>
    <row r="677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92"/>
      <c r="AF677" s="192"/>
      <c r="AG677" s="192"/>
      <c r="AH677" s="192"/>
      <c r="AI677" s="192"/>
      <c r="AJ677" s="192"/>
      <c r="AK677" s="192"/>
      <c r="AL677" s="192"/>
      <c r="AM677" s="192"/>
      <c r="AN677" s="192"/>
      <c r="AO677" s="192"/>
      <c r="AP677" s="192"/>
      <c r="AQ677" s="192"/>
      <c r="AR677" s="192"/>
      <c r="AS677" s="192"/>
      <c r="AT677" s="192"/>
      <c r="AU677" s="192"/>
      <c r="AV677" s="192"/>
      <c r="AW677" s="192"/>
      <c r="AX677" s="192"/>
      <c r="AY677" s="192"/>
      <c r="AZ677" s="192"/>
      <c r="BA677" s="192"/>
      <c r="BB677" s="192"/>
      <c r="BC677" s="192"/>
      <c r="BD677" s="192"/>
      <c r="BE677" s="192"/>
      <c r="BF677" s="192"/>
      <c r="BG677" s="192"/>
      <c r="BH677" s="192"/>
      <c r="BI677" s="192"/>
      <c r="BJ677" s="192"/>
      <c r="BK677" s="192"/>
      <c r="BL677" s="192"/>
      <c r="BM677" s="192"/>
      <c r="BN677" s="192"/>
      <c r="BO677" s="192"/>
      <c r="BP677" s="192"/>
      <c r="BQ677" s="192"/>
      <c r="BR677" s="192"/>
      <c r="BS677" s="192"/>
      <c r="BT677" s="192"/>
      <c r="BU677" s="192"/>
      <c r="BV677" s="192"/>
      <c r="BW677" s="192"/>
      <c r="BX677" s="192"/>
      <c r="BY677" s="192"/>
      <c r="BZ677" s="192"/>
      <c r="CA677" s="192"/>
      <c r="CB677" s="192"/>
      <c r="CC677" s="192"/>
      <c r="CD677" s="192"/>
      <c r="CE677" s="192"/>
      <c r="CF677" s="192"/>
      <c r="CG677" s="192"/>
      <c r="CH677" s="192"/>
      <c r="CI677" s="192"/>
      <c r="CJ677" s="192"/>
      <c r="CK677" s="192"/>
      <c r="CL677" s="192"/>
      <c r="CM677" s="192"/>
      <c r="CN677" s="192"/>
      <c r="CO677" s="192"/>
      <c r="CP677" s="192"/>
      <c r="CQ677" s="192"/>
    </row>
    <row r="678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92"/>
      <c r="AF678" s="192"/>
      <c r="AG678" s="192"/>
      <c r="AH678" s="192"/>
      <c r="AI678" s="192"/>
      <c r="AJ678" s="192"/>
      <c r="AK678" s="192"/>
      <c r="AL678" s="192"/>
      <c r="AM678" s="192"/>
      <c r="AN678" s="192"/>
      <c r="AO678" s="192"/>
      <c r="AP678" s="192"/>
      <c r="AQ678" s="192"/>
      <c r="AR678" s="192"/>
      <c r="AS678" s="192"/>
      <c r="AT678" s="192"/>
      <c r="AU678" s="192"/>
      <c r="AV678" s="192"/>
      <c r="AW678" s="192"/>
      <c r="AX678" s="192"/>
      <c r="AY678" s="192"/>
      <c r="AZ678" s="192"/>
      <c r="BA678" s="192"/>
      <c r="BB678" s="192"/>
      <c r="BC678" s="192"/>
      <c r="BD678" s="192"/>
      <c r="BE678" s="192"/>
      <c r="BF678" s="192"/>
      <c r="BG678" s="192"/>
      <c r="BH678" s="192"/>
      <c r="BI678" s="192"/>
      <c r="BJ678" s="192"/>
      <c r="BK678" s="192"/>
      <c r="BL678" s="192"/>
      <c r="BM678" s="192"/>
      <c r="BN678" s="192"/>
      <c r="BO678" s="192"/>
      <c r="BP678" s="192"/>
      <c r="BQ678" s="192"/>
      <c r="BR678" s="192"/>
      <c r="BS678" s="192"/>
      <c r="BT678" s="192"/>
      <c r="BU678" s="192"/>
      <c r="BV678" s="192"/>
      <c r="BW678" s="192"/>
      <c r="BX678" s="192"/>
      <c r="BY678" s="192"/>
      <c r="BZ678" s="192"/>
      <c r="CA678" s="192"/>
      <c r="CB678" s="192"/>
      <c r="CC678" s="192"/>
      <c r="CD678" s="192"/>
      <c r="CE678" s="192"/>
      <c r="CF678" s="192"/>
      <c r="CG678" s="192"/>
      <c r="CH678" s="192"/>
      <c r="CI678" s="192"/>
      <c r="CJ678" s="192"/>
      <c r="CK678" s="192"/>
      <c r="CL678" s="192"/>
      <c r="CM678" s="192"/>
      <c r="CN678" s="192"/>
      <c r="CO678" s="192"/>
      <c r="CP678" s="192"/>
      <c r="CQ678" s="192"/>
    </row>
    <row r="679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92"/>
      <c r="AF679" s="192"/>
      <c r="AG679" s="192"/>
      <c r="AH679" s="192"/>
      <c r="AI679" s="192"/>
      <c r="AJ679" s="192"/>
      <c r="AK679" s="192"/>
      <c r="AL679" s="192"/>
      <c r="AM679" s="192"/>
      <c r="AN679" s="192"/>
      <c r="AO679" s="192"/>
      <c r="AP679" s="192"/>
      <c r="AQ679" s="192"/>
      <c r="AR679" s="192"/>
      <c r="AS679" s="192"/>
      <c r="AT679" s="192"/>
      <c r="AU679" s="192"/>
      <c r="AV679" s="192"/>
      <c r="AW679" s="192"/>
      <c r="AX679" s="192"/>
      <c r="AY679" s="192"/>
      <c r="AZ679" s="192"/>
      <c r="BA679" s="192"/>
      <c r="BB679" s="192"/>
      <c r="BC679" s="192"/>
      <c r="BD679" s="192"/>
      <c r="BE679" s="192"/>
      <c r="BF679" s="192"/>
      <c r="BG679" s="192"/>
      <c r="BH679" s="192"/>
      <c r="BI679" s="192"/>
      <c r="BJ679" s="192"/>
      <c r="BK679" s="192"/>
      <c r="BL679" s="192"/>
      <c r="BM679" s="192"/>
      <c r="BN679" s="192"/>
      <c r="BO679" s="192"/>
      <c r="BP679" s="192"/>
      <c r="BQ679" s="192"/>
      <c r="BR679" s="192"/>
      <c r="BS679" s="192"/>
      <c r="BT679" s="192"/>
      <c r="BU679" s="192"/>
      <c r="BV679" s="192"/>
      <c r="BW679" s="192"/>
      <c r="BX679" s="192"/>
      <c r="BY679" s="192"/>
      <c r="BZ679" s="192"/>
      <c r="CA679" s="192"/>
      <c r="CB679" s="192"/>
      <c r="CC679" s="192"/>
      <c r="CD679" s="192"/>
      <c r="CE679" s="192"/>
      <c r="CF679" s="192"/>
      <c r="CG679" s="192"/>
      <c r="CH679" s="192"/>
      <c r="CI679" s="192"/>
      <c r="CJ679" s="192"/>
      <c r="CK679" s="192"/>
      <c r="CL679" s="192"/>
      <c r="CM679" s="192"/>
      <c r="CN679" s="192"/>
      <c r="CO679" s="192"/>
      <c r="CP679" s="192"/>
      <c r="CQ679" s="192"/>
    </row>
    <row r="680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92"/>
      <c r="AF680" s="192"/>
      <c r="AG680" s="192"/>
      <c r="AH680" s="192"/>
      <c r="AI680" s="192"/>
      <c r="AJ680" s="192"/>
      <c r="AK680" s="192"/>
      <c r="AL680" s="192"/>
      <c r="AM680" s="192"/>
      <c r="AN680" s="192"/>
      <c r="AO680" s="192"/>
      <c r="AP680" s="192"/>
      <c r="AQ680" s="192"/>
      <c r="AR680" s="192"/>
      <c r="AS680" s="192"/>
      <c r="AT680" s="192"/>
      <c r="AU680" s="192"/>
      <c r="AV680" s="192"/>
      <c r="AW680" s="192"/>
      <c r="AX680" s="192"/>
      <c r="AY680" s="192"/>
      <c r="AZ680" s="192"/>
      <c r="BA680" s="192"/>
      <c r="BB680" s="192"/>
      <c r="BC680" s="192"/>
      <c r="BD680" s="192"/>
      <c r="BE680" s="192"/>
      <c r="BF680" s="192"/>
      <c r="BG680" s="192"/>
      <c r="BH680" s="192"/>
      <c r="BI680" s="192"/>
      <c r="BJ680" s="192"/>
      <c r="BK680" s="192"/>
      <c r="BL680" s="192"/>
      <c r="BM680" s="192"/>
      <c r="BN680" s="192"/>
      <c r="BO680" s="192"/>
      <c r="BP680" s="192"/>
      <c r="BQ680" s="192"/>
      <c r="BR680" s="192"/>
      <c r="BS680" s="192"/>
      <c r="BT680" s="192"/>
      <c r="BU680" s="192"/>
      <c r="BV680" s="192"/>
      <c r="BW680" s="192"/>
      <c r="BX680" s="192"/>
      <c r="BY680" s="192"/>
      <c r="BZ680" s="192"/>
      <c r="CA680" s="192"/>
      <c r="CB680" s="192"/>
      <c r="CC680" s="192"/>
      <c r="CD680" s="192"/>
      <c r="CE680" s="192"/>
      <c r="CF680" s="192"/>
      <c r="CG680" s="192"/>
      <c r="CH680" s="192"/>
      <c r="CI680" s="192"/>
      <c r="CJ680" s="192"/>
      <c r="CK680" s="192"/>
      <c r="CL680" s="192"/>
      <c r="CM680" s="192"/>
      <c r="CN680" s="192"/>
      <c r="CO680" s="192"/>
      <c r="CP680" s="192"/>
      <c r="CQ680" s="192"/>
    </row>
    <row r="681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92"/>
      <c r="AF681" s="192"/>
      <c r="AG681" s="192"/>
      <c r="AH681" s="192"/>
      <c r="AI681" s="192"/>
      <c r="AJ681" s="192"/>
      <c r="AK681" s="192"/>
      <c r="AL681" s="192"/>
      <c r="AM681" s="192"/>
      <c r="AN681" s="192"/>
      <c r="AO681" s="192"/>
      <c r="AP681" s="192"/>
      <c r="AQ681" s="192"/>
      <c r="AR681" s="192"/>
      <c r="AS681" s="192"/>
      <c r="AT681" s="192"/>
      <c r="AU681" s="192"/>
      <c r="AV681" s="192"/>
      <c r="AW681" s="192"/>
      <c r="AX681" s="192"/>
      <c r="AY681" s="192"/>
      <c r="AZ681" s="192"/>
      <c r="BA681" s="192"/>
      <c r="BB681" s="192"/>
      <c r="BC681" s="192"/>
      <c r="BD681" s="192"/>
      <c r="BE681" s="192"/>
      <c r="BF681" s="192"/>
      <c r="BG681" s="192"/>
      <c r="BH681" s="192"/>
      <c r="BI681" s="192"/>
      <c r="BJ681" s="192"/>
      <c r="BK681" s="192"/>
      <c r="BL681" s="192"/>
      <c r="BM681" s="192"/>
      <c r="BN681" s="192"/>
      <c r="BO681" s="192"/>
      <c r="BP681" s="192"/>
      <c r="BQ681" s="192"/>
      <c r="BR681" s="192"/>
      <c r="BS681" s="192"/>
      <c r="BT681" s="192"/>
      <c r="BU681" s="192"/>
      <c r="BV681" s="192"/>
      <c r="BW681" s="192"/>
      <c r="BX681" s="192"/>
      <c r="BY681" s="192"/>
      <c r="BZ681" s="192"/>
      <c r="CA681" s="192"/>
      <c r="CB681" s="192"/>
      <c r="CC681" s="192"/>
      <c r="CD681" s="192"/>
      <c r="CE681" s="192"/>
      <c r="CF681" s="192"/>
      <c r="CG681" s="192"/>
      <c r="CH681" s="192"/>
      <c r="CI681" s="192"/>
      <c r="CJ681" s="192"/>
      <c r="CK681" s="192"/>
      <c r="CL681" s="192"/>
      <c r="CM681" s="192"/>
      <c r="CN681" s="192"/>
      <c r="CO681" s="192"/>
      <c r="CP681" s="192"/>
      <c r="CQ681" s="192"/>
    </row>
    <row r="682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92"/>
      <c r="AF682" s="192"/>
      <c r="AG682" s="192"/>
      <c r="AH682" s="192"/>
      <c r="AI682" s="192"/>
      <c r="AJ682" s="192"/>
      <c r="AK682" s="192"/>
      <c r="AL682" s="192"/>
      <c r="AM682" s="192"/>
      <c r="AN682" s="192"/>
      <c r="AO682" s="192"/>
      <c r="AP682" s="192"/>
      <c r="AQ682" s="192"/>
      <c r="AR682" s="192"/>
      <c r="AS682" s="192"/>
      <c r="AT682" s="192"/>
      <c r="AU682" s="192"/>
      <c r="AV682" s="192"/>
      <c r="AW682" s="192"/>
      <c r="AX682" s="192"/>
      <c r="AY682" s="192"/>
      <c r="AZ682" s="192"/>
      <c r="BA682" s="192"/>
      <c r="BB682" s="192"/>
      <c r="BC682" s="192"/>
      <c r="BD682" s="192"/>
      <c r="BE682" s="192"/>
      <c r="BF682" s="192"/>
      <c r="BG682" s="192"/>
      <c r="BH682" s="192"/>
      <c r="BI682" s="192"/>
      <c r="BJ682" s="192"/>
      <c r="BK682" s="192"/>
      <c r="BL682" s="192"/>
      <c r="BM682" s="192"/>
      <c r="BN682" s="192"/>
      <c r="BO682" s="192"/>
      <c r="BP682" s="192"/>
      <c r="BQ682" s="192"/>
      <c r="BR682" s="192"/>
      <c r="BS682" s="192"/>
      <c r="BT682" s="192"/>
      <c r="BU682" s="192"/>
      <c r="BV682" s="192"/>
      <c r="BW682" s="192"/>
      <c r="BX682" s="192"/>
      <c r="BY682" s="192"/>
      <c r="BZ682" s="192"/>
      <c r="CA682" s="192"/>
      <c r="CB682" s="192"/>
      <c r="CC682" s="192"/>
      <c r="CD682" s="192"/>
      <c r="CE682" s="192"/>
      <c r="CF682" s="192"/>
      <c r="CG682" s="192"/>
      <c r="CH682" s="192"/>
      <c r="CI682" s="192"/>
      <c r="CJ682" s="192"/>
      <c r="CK682" s="192"/>
      <c r="CL682" s="192"/>
      <c r="CM682" s="192"/>
      <c r="CN682" s="192"/>
      <c r="CO682" s="192"/>
      <c r="CP682" s="192"/>
      <c r="CQ682" s="192"/>
    </row>
    <row r="683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92"/>
      <c r="AF683" s="192"/>
      <c r="AG683" s="192"/>
      <c r="AH683" s="192"/>
      <c r="AI683" s="192"/>
      <c r="AJ683" s="192"/>
      <c r="AK683" s="192"/>
      <c r="AL683" s="192"/>
      <c r="AM683" s="192"/>
      <c r="AN683" s="192"/>
      <c r="AO683" s="192"/>
      <c r="AP683" s="192"/>
      <c r="AQ683" s="192"/>
      <c r="AR683" s="192"/>
      <c r="AS683" s="192"/>
      <c r="AT683" s="192"/>
      <c r="AU683" s="192"/>
      <c r="AV683" s="192"/>
      <c r="AW683" s="192"/>
      <c r="AX683" s="192"/>
      <c r="AY683" s="192"/>
      <c r="AZ683" s="192"/>
      <c r="BA683" s="192"/>
      <c r="BB683" s="192"/>
      <c r="BC683" s="192"/>
      <c r="BD683" s="192"/>
      <c r="BE683" s="192"/>
      <c r="BF683" s="192"/>
      <c r="BG683" s="192"/>
      <c r="BH683" s="192"/>
      <c r="BI683" s="192"/>
      <c r="BJ683" s="192"/>
      <c r="BK683" s="192"/>
      <c r="BL683" s="192"/>
      <c r="BM683" s="192"/>
      <c r="BN683" s="192"/>
      <c r="BO683" s="192"/>
      <c r="BP683" s="192"/>
      <c r="BQ683" s="192"/>
      <c r="BR683" s="192"/>
      <c r="BS683" s="192"/>
      <c r="BT683" s="192"/>
      <c r="BU683" s="192"/>
      <c r="BV683" s="192"/>
      <c r="BW683" s="192"/>
      <c r="BX683" s="192"/>
      <c r="BY683" s="192"/>
      <c r="BZ683" s="192"/>
      <c r="CA683" s="192"/>
      <c r="CB683" s="192"/>
      <c r="CC683" s="192"/>
      <c r="CD683" s="192"/>
      <c r="CE683" s="192"/>
      <c r="CF683" s="192"/>
      <c r="CG683" s="192"/>
      <c r="CH683" s="192"/>
      <c r="CI683" s="192"/>
      <c r="CJ683" s="192"/>
      <c r="CK683" s="192"/>
      <c r="CL683" s="192"/>
      <c r="CM683" s="192"/>
      <c r="CN683" s="192"/>
      <c r="CO683" s="192"/>
      <c r="CP683" s="192"/>
      <c r="CQ683" s="192"/>
    </row>
    <row r="684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92"/>
      <c r="AF684" s="192"/>
      <c r="AG684" s="192"/>
      <c r="AH684" s="192"/>
      <c r="AI684" s="192"/>
      <c r="AJ684" s="192"/>
      <c r="AK684" s="192"/>
      <c r="AL684" s="192"/>
      <c r="AM684" s="192"/>
      <c r="AN684" s="192"/>
      <c r="AO684" s="192"/>
      <c r="AP684" s="192"/>
      <c r="AQ684" s="192"/>
      <c r="AR684" s="192"/>
      <c r="AS684" s="192"/>
      <c r="AT684" s="192"/>
      <c r="AU684" s="192"/>
      <c r="AV684" s="192"/>
      <c r="AW684" s="192"/>
      <c r="AX684" s="192"/>
      <c r="AY684" s="192"/>
      <c r="AZ684" s="192"/>
      <c r="BA684" s="192"/>
      <c r="BB684" s="192"/>
      <c r="BC684" s="192"/>
      <c r="BD684" s="192"/>
      <c r="BE684" s="192"/>
      <c r="BF684" s="192"/>
      <c r="BG684" s="192"/>
      <c r="BH684" s="192"/>
      <c r="BI684" s="192"/>
      <c r="BJ684" s="192"/>
      <c r="BK684" s="192"/>
      <c r="BL684" s="192"/>
      <c r="BM684" s="192"/>
      <c r="BN684" s="192"/>
      <c r="BO684" s="192"/>
      <c r="BP684" s="192"/>
      <c r="BQ684" s="192"/>
      <c r="BR684" s="192"/>
      <c r="BS684" s="192"/>
      <c r="BT684" s="192"/>
      <c r="BU684" s="192"/>
      <c r="BV684" s="192"/>
      <c r="BW684" s="192"/>
      <c r="BX684" s="192"/>
      <c r="BY684" s="192"/>
      <c r="BZ684" s="192"/>
      <c r="CA684" s="192"/>
      <c r="CB684" s="192"/>
      <c r="CC684" s="192"/>
      <c r="CD684" s="192"/>
      <c r="CE684" s="192"/>
      <c r="CF684" s="192"/>
      <c r="CG684" s="192"/>
      <c r="CH684" s="192"/>
      <c r="CI684" s="192"/>
      <c r="CJ684" s="192"/>
      <c r="CK684" s="192"/>
      <c r="CL684" s="192"/>
      <c r="CM684" s="192"/>
      <c r="CN684" s="192"/>
      <c r="CO684" s="192"/>
      <c r="CP684" s="192"/>
      <c r="CQ684" s="192"/>
    </row>
    <row r="685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2"/>
      <c r="AM685" s="192"/>
      <c r="AN685" s="192"/>
      <c r="AO685" s="192"/>
      <c r="AP685" s="192"/>
      <c r="AQ685" s="192"/>
      <c r="AR685" s="192"/>
      <c r="AS685" s="192"/>
      <c r="AT685" s="192"/>
      <c r="AU685" s="192"/>
      <c r="AV685" s="192"/>
      <c r="AW685" s="192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192"/>
      <c r="BN685" s="192"/>
      <c r="BO685" s="192"/>
      <c r="BP685" s="192"/>
      <c r="BQ685" s="192"/>
      <c r="BR685" s="192"/>
      <c r="BS685" s="192"/>
      <c r="BT685" s="192"/>
      <c r="BU685" s="192"/>
      <c r="BV685" s="192"/>
      <c r="BW685" s="192"/>
      <c r="BX685" s="192"/>
      <c r="BY685" s="192"/>
      <c r="BZ685" s="192"/>
      <c r="CA685" s="192"/>
      <c r="CB685" s="192"/>
      <c r="CC685" s="192"/>
      <c r="CD685" s="192"/>
      <c r="CE685" s="192"/>
      <c r="CF685" s="192"/>
      <c r="CG685" s="192"/>
      <c r="CH685" s="192"/>
      <c r="CI685" s="192"/>
      <c r="CJ685" s="192"/>
      <c r="CK685" s="192"/>
      <c r="CL685" s="192"/>
      <c r="CM685" s="192"/>
      <c r="CN685" s="192"/>
      <c r="CO685" s="192"/>
      <c r="CP685" s="192"/>
      <c r="CQ685" s="192"/>
    </row>
    <row r="686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92"/>
      <c r="AF686" s="192"/>
      <c r="AG686" s="192"/>
      <c r="AH686" s="192"/>
      <c r="AI686" s="192"/>
      <c r="AJ686" s="192"/>
      <c r="AK686" s="192"/>
      <c r="AL686" s="192"/>
      <c r="AM686" s="192"/>
      <c r="AN686" s="192"/>
      <c r="AO686" s="192"/>
      <c r="AP686" s="192"/>
      <c r="AQ686" s="192"/>
      <c r="AR686" s="192"/>
      <c r="AS686" s="192"/>
      <c r="AT686" s="192"/>
      <c r="AU686" s="192"/>
      <c r="AV686" s="192"/>
      <c r="AW686" s="192"/>
      <c r="AX686" s="192"/>
      <c r="AY686" s="192"/>
      <c r="AZ686" s="192"/>
      <c r="BA686" s="192"/>
      <c r="BB686" s="192"/>
      <c r="BC686" s="192"/>
      <c r="BD686" s="192"/>
      <c r="BE686" s="192"/>
      <c r="BF686" s="192"/>
      <c r="BG686" s="192"/>
      <c r="BH686" s="192"/>
      <c r="BI686" s="192"/>
      <c r="BJ686" s="192"/>
      <c r="BK686" s="192"/>
      <c r="BL686" s="192"/>
      <c r="BM686" s="192"/>
      <c r="BN686" s="192"/>
      <c r="BO686" s="192"/>
      <c r="BP686" s="192"/>
      <c r="BQ686" s="192"/>
      <c r="BR686" s="192"/>
      <c r="BS686" s="192"/>
      <c r="BT686" s="192"/>
      <c r="BU686" s="192"/>
      <c r="BV686" s="192"/>
      <c r="BW686" s="192"/>
      <c r="BX686" s="192"/>
      <c r="BY686" s="192"/>
      <c r="BZ686" s="192"/>
      <c r="CA686" s="192"/>
      <c r="CB686" s="192"/>
      <c r="CC686" s="192"/>
      <c r="CD686" s="192"/>
      <c r="CE686" s="192"/>
      <c r="CF686" s="192"/>
      <c r="CG686" s="192"/>
      <c r="CH686" s="192"/>
      <c r="CI686" s="192"/>
      <c r="CJ686" s="192"/>
      <c r="CK686" s="192"/>
      <c r="CL686" s="192"/>
      <c r="CM686" s="192"/>
      <c r="CN686" s="192"/>
      <c r="CO686" s="192"/>
      <c r="CP686" s="192"/>
      <c r="CQ686" s="192"/>
    </row>
    <row r="687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92"/>
      <c r="AF687" s="192"/>
      <c r="AG687" s="192"/>
      <c r="AH687" s="192"/>
      <c r="AI687" s="192"/>
      <c r="AJ687" s="192"/>
      <c r="AK687" s="192"/>
      <c r="AL687" s="192"/>
      <c r="AM687" s="192"/>
      <c r="AN687" s="192"/>
      <c r="AO687" s="192"/>
      <c r="AP687" s="192"/>
      <c r="AQ687" s="192"/>
      <c r="AR687" s="192"/>
      <c r="AS687" s="192"/>
      <c r="AT687" s="192"/>
      <c r="AU687" s="192"/>
      <c r="AV687" s="192"/>
      <c r="AW687" s="192"/>
      <c r="AX687" s="192"/>
      <c r="AY687" s="192"/>
      <c r="AZ687" s="192"/>
      <c r="BA687" s="192"/>
      <c r="BB687" s="192"/>
      <c r="BC687" s="192"/>
      <c r="BD687" s="192"/>
      <c r="BE687" s="192"/>
      <c r="BF687" s="192"/>
      <c r="BG687" s="192"/>
      <c r="BH687" s="192"/>
      <c r="BI687" s="192"/>
      <c r="BJ687" s="192"/>
      <c r="BK687" s="192"/>
      <c r="BL687" s="192"/>
      <c r="BM687" s="192"/>
      <c r="BN687" s="192"/>
      <c r="BO687" s="192"/>
      <c r="BP687" s="192"/>
      <c r="BQ687" s="192"/>
      <c r="BR687" s="192"/>
      <c r="BS687" s="192"/>
      <c r="BT687" s="192"/>
      <c r="BU687" s="192"/>
      <c r="BV687" s="192"/>
      <c r="BW687" s="192"/>
      <c r="BX687" s="192"/>
      <c r="BY687" s="192"/>
      <c r="BZ687" s="192"/>
      <c r="CA687" s="192"/>
      <c r="CB687" s="192"/>
      <c r="CC687" s="192"/>
      <c r="CD687" s="192"/>
      <c r="CE687" s="192"/>
      <c r="CF687" s="192"/>
      <c r="CG687" s="192"/>
      <c r="CH687" s="192"/>
      <c r="CI687" s="192"/>
      <c r="CJ687" s="192"/>
      <c r="CK687" s="192"/>
      <c r="CL687" s="192"/>
      <c r="CM687" s="192"/>
      <c r="CN687" s="192"/>
      <c r="CO687" s="192"/>
      <c r="CP687" s="192"/>
      <c r="CQ687" s="192"/>
    </row>
    <row r="688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92"/>
      <c r="AF688" s="192"/>
      <c r="AG688" s="192"/>
      <c r="AH688" s="192"/>
      <c r="AI688" s="192"/>
      <c r="AJ688" s="192"/>
      <c r="AK688" s="192"/>
      <c r="AL688" s="192"/>
      <c r="AM688" s="192"/>
      <c r="AN688" s="192"/>
      <c r="AO688" s="192"/>
      <c r="AP688" s="192"/>
      <c r="AQ688" s="192"/>
      <c r="AR688" s="192"/>
      <c r="AS688" s="192"/>
      <c r="AT688" s="192"/>
      <c r="AU688" s="192"/>
      <c r="AV688" s="192"/>
      <c r="AW688" s="192"/>
      <c r="AX688" s="192"/>
      <c r="AY688" s="192"/>
      <c r="AZ688" s="192"/>
      <c r="BA688" s="192"/>
      <c r="BB688" s="192"/>
      <c r="BC688" s="192"/>
      <c r="BD688" s="192"/>
      <c r="BE688" s="192"/>
      <c r="BF688" s="192"/>
      <c r="BG688" s="192"/>
      <c r="BH688" s="192"/>
      <c r="BI688" s="192"/>
      <c r="BJ688" s="192"/>
      <c r="BK688" s="192"/>
      <c r="BL688" s="192"/>
      <c r="BM688" s="192"/>
      <c r="BN688" s="192"/>
      <c r="BO688" s="192"/>
      <c r="BP688" s="192"/>
      <c r="BQ688" s="192"/>
      <c r="BR688" s="192"/>
      <c r="BS688" s="192"/>
      <c r="BT688" s="192"/>
      <c r="BU688" s="192"/>
      <c r="BV688" s="192"/>
      <c r="BW688" s="192"/>
      <c r="BX688" s="192"/>
      <c r="BY688" s="192"/>
      <c r="BZ688" s="192"/>
      <c r="CA688" s="192"/>
      <c r="CB688" s="192"/>
      <c r="CC688" s="192"/>
      <c r="CD688" s="192"/>
      <c r="CE688" s="192"/>
      <c r="CF688" s="192"/>
      <c r="CG688" s="192"/>
      <c r="CH688" s="192"/>
      <c r="CI688" s="192"/>
      <c r="CJ688" s="192"/>
      <c r="CK688" s="192"/>
      <c r="CL688" s="192"/>
      <c r="CM688" s="192"/>
      <c r="CN688" s="192"/>
      <c r="CO688" s="192"/>
      <c r="CP688" s="192"/>
      <c r="CQ688" s="192"/>
    </row>
    <row r="689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92"/>
      <c r="AF689" s="192"/>
      <c r="AG689" s="192"/>
      <c r="AH689" s="192"/>
      <c r="AI689" s="192"/>
      <c r="AJ689" s="192"/>
      <c r="AK689" s="192"/>
      <c r="AL689" s="192"/>
      <c r="AM689" s="192"/>
      <c r="AN689" s="192"/>
      <c r="AO689" s="192"/>
      <c r="AP689" s="192"/>
      <c r="AQ689" s="192"/>
      <c r="AR689" s="192"/>
      <c r="AS689" s="192"/>
      <c r="AT689" s="192"/>
      <c r="AU689" s="192"/>
      <c r="AV689" s="192"/>
      <c r="AW689" s="192"/>
      <c r="AX689" s="192"/>
      <c r="AY689" s="192"/>
      <c r="AZ689" s="192"/>
      <c r="BA689" s="192"/>
      <c r="BB689" s="192"/>
      <c r="BC689" s="192"/>
      <c r="BD689" s="192"/>
      <c r="BE689" s="192"/>
      <c r="BF689" s="192"/>
      <c r="BG689" s="192"/>
      <c r="BH689" s="192"/>
      <c r="BI689" s="192"/>
      <c r="BJ689" s="192"/>
      <c r="BK689" s="192"/>
      <c r="BL689" s="192"/>
      <c r="BM689" s="192"/>
      <c r="BN689" s="192"/>
      <c r="BO689" s="192"/>
      <c r="BP689" s="192"/>
      <c r="BQ689" s="192"/>
      <c r="BR689" s="192"/>
      <c r="BS689" s="192"/>
      <c r="BT689" s="192"/>
      <c r="BU689" s="192"/>
      <c r="BV689" s="192"/>
      <c r="BW689" s="192"/>
      <c r="BX689" s="192"/>
      <c r="BY689" s="192"/>
      <c r="BZ689" s="192"/>
      <c r="CA689" s="192"/>
      <c r="CB689" s="192"/>
      <c r="CC689" s="192"/>
      <c r="CD689" s="192"/>
      <c r="CE689" s="192"/>
      <c r="CF689" s="192"/>
      <c r="CG689" s="192"/>
      <c r="CH689" s="192"/>
      <c r="CI689" s="192"/>
      <c r="CJ689" s="192"/>
      <c r="CK689" s="192"/>
      <c r="CL689" s="192"/>
      <c r="CM689" s="192"/>
      <c r="CN689" s="192"/>
      <c r="CO689" s="192"/>
      <c r="CP689" s="192"/>
      <c r="CQ689" s="192"/>
    </row>
    <row r="690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  <c r="AJ690" s="192"/>
      <c r="AK690" s="192"/>
      <c r="AL690" s="192"/>
      <c r="AM690" s="192"/>
      <c r="AN690" s="192"/>
      <c r="AO690" s="192"/>
      <c r="AP690" s="192"/>
      <c r="AQ690" s="192"/>
      <c r="AR690" s="192"/>
      <c r="AS690" s="192"/>
      <c r="AT690" s="192"/>
      <c r="AU690" s="192"/>
      <c r="AV690" s="192"/>
      <c r="AW690" s="192"/>
      <c r="AX690" s="192"/>
      <c r="AY690" s="192"/>
      <c r="AZ690" s="192"/>
      <c r="BA690" s="192"/>
      <c r="BB690" s="192"/>
      <c r="BC690" s="192"/>
      <c r="BD690" s="192"/>
      <c r="BE690" s="192"/>
      <c r="BF690" s="192"/>
      <c r="BG690" s="192"/>
      <c r="BH690" s="192"/>
      <c r="BI690" s="192"/>
      <c r="BJ690" s="192"/>
      <c r="BK690" s="192"/>
      <c r="BL690" s="192"/>
      <c r="BM690" s="192"/>
      <c r="BN690" s="192"/>
      <c r="BO690" s="192"/>
      <c r="BP690" s="192"/>
      <c r="BQ690" s="192"/>
      <c r="BR690" s="192"/>
      <c r="BS690" s="192"/>
      <c r="BT690" s="192"/>
      <c r="BU690" s="192"/>
      <c r="BV690" s="192"/>
      <c r="BW690" s="192"/>
      <c r="BX690" s="192"/>
      <c r="BY690" s="192"/>
      <c r="BZ690" s="192"/>
      <c r="CA690" s="192"/>
      <c r="CB690" s="192"/>
      <c r="CC690" s="192"/>
      <c r="CD690" s="192"/>
      <c r="CE690" s="192"/>
      <c r="CF690" s="192"/>
      <c r="CG690" s="192"/>
      <c r="CH690" s="192"/>
      <c r="CI690" s="192"/>
      <c r="CJ690" s="192"/>
      <c r="CK690" s="192"/>
      <c r="CL690" s="192"/>
      <c r="CM690" s="192"/>
      <c r="CN690" s="192"/>
      <c r="CO690" s="192"/>
      <c r="CP690" s="192"/>
      <c r="CQ690" s="192"/>
    </row>
    <row r="691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  <c r="AJ691" s="192"/>
      <c r="AK691" s="192"/>
      <c r="AL691" s="192"/>
      <c r="AM691" s="192"/>
      <c r="AN691" s="192"/>
      <c r="AO691" s="192"/>
      <c r="AP691" s="192"/>
      <c r="AQ691" s="192"/>
      <c r="AR691" s="192"/>
      <c r="AS691" s="192"/>
      <c r="AT691" s="192"/>
      <c r="AU691" s="192"/>
      <c r="AV691" s="192"/>
      <c r="AW691" s="192"/>
      <c r="AX691" s="192"/>
      <c r="AY691" s="192"/>
      <c r="AZ691" s="192"/>
      <c r="BA691" s="192"/>
      <c r="BB691" s="192"/>
      <c r="BC691" s="192"/>
      <c r="BD691" s="192"/>
      <c r="BE691" s="192"/>
      <c r="BF691" s="192"/>
      <c r="BG691" s="192"/>
      <c r="BH691" s="192"/>
      <c r="BI691" s="192"/>
      <c r="BJ691" s="192"/>
      <c r="BK691" s="192"/>
      <c r="BL691" s="192"/>
      <c r="BM691" s="192"/>
      <c r="BN691" s="192"/>
      <c r="BO691" s="192"/>
      <c r="BP691" s="192"/>
      <c r="BQ691" s="192"/>
      <c r="BR691" s="192"/>
      <c r="BS691" s="192"/>
      <c r="BT691" s="192"/>
      <c r="BU691" s="192"/>
      <c r="BV691" s="192"/>
      <c r="BW691" s="192"/>
      <c r="BX691" s="192"/>
      <c r="BY691" s="192"/>
      <c r="BZ691" s="192"/>
      <c r="CA691" s="192"/>
      <c r="CB691" s="192"/>
      <c r="CC691" s="192"/>
      <c r="CD691" s="192"/>
      <c r="CE691" s="192"/>
      <c r="CF691" s="192"/>
      <c r="CG691" s="192"/>
      <c r="CH691" s="192"/>
      <c r="CI691" s="192"/>
      <c r="CJ691" s="192"/>
      <c r="CK691" s="192"/>
      <c r="CL691" s="192"/>
      <c r="CM691" s="192"/>
      <c r="CN691" s="192"/>
      <c r="CO691" s="192"/>
      <c r="CP691" s="192"/>
      <c r="CQ691" s="192"/>
    </row>
    <row r="692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  <c r="AJ692" s="192"/>
      <c r="AK692" s="192"/>
      <c r="AL692" s="192"/>
      <c r="AM692" s="192"/>
      <c r="AN692" s="192"/>
      <c r="AO692" s="192"/>
      <c r="AP692" s="192"/>
      <c r="AQ692" s="192"/>
      <c r="AR692" s="192"/>
      <c r="AS692" s="192"/>
      <c r="AT692" s="192"/>
      <c r="AU692" s="192"/>
      <c r="AV692" s="192"/>
      <c r="AW692" s="192"/>
      <c r="AX692" s="192"/>
      <c r="AY692" s="192"/>
      <c r="AZ692" s="192"/>
      <c r="BA692" s="192"/>
      <c r="BB692" s="192"/>
      <c r="BC692" s="192"/>
      <c r="BD692" s="192"/>
      <c r="BE692" s="192"/>
      <c r="BF692" s="192"/>
      <c r="BG692" s="192"/>
      <c r="BH692" s="192"/>
      <c r="BI692" s="192"/>
      <c r="BJ692" s="192"/>
      <c r="BK692" s="192"/>
      <c r="BL692" s="192"/>
      <c r="BM692" s="192"/>
      <c r="BN692" s="192"/>
      <c r="BO692" s="192"/>
      <c r="BP692" s="192"/>
      <c r="BQ692" s="192"/>
      <c r="BR692" s="192"/>
      <c r="BS692" s="192"/>
      <c r="BT692" s="192"/>
      <c r="BU692" s="192"/>
      <c r="BV692" s="192"/>
      <c r="BW692" s="192"/>
      <c r="BX692" s="192"/>
      <c r="BY692" s="192"/>
      <c r="BZ692" s="192"/>
      <c r="CA692" s="192"/>
      <c r="CB692" s="192"/>
      <c r="CC692" s="192"/>
      <c r="CD692" s="192"/>
      <c r="CE692" s="192"/>
      <c r="CF692" s="192"/>
      <c r="CG692" s="192"/>
      <c r="CH692" s="192"/>
      <c r="CI692" s="192"/>
      <c r="CJ692" s="192"/>
      <c r="CK692" s="192"/>
      <c r="CL692" s="192"/>
      <c r="CM692" s="192"/>
      <c r="CN692" s="192"/>
      <c r="CO692" s="192"/>
      <c r="CP692" s="192"/>
      <c r="CQ692" s="192"/>
    </row>
    <row r="693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  <c r="AJ693" s="192"/>
      <c r="AK693" s="192"/>
      <c r="AL693" s="192"/>
      <c r="AM693" s="192"/>
      <c r="AN693" s="192"/>
      <c r="AO693" s="192"/>
      <c r="AP693" s="192"/>
      <c r="AQ693" s="192"/>
      <c r="AR693" s="192"/>
      <c r="AS693" s="192"/>
      <c r="AT693" s="192"/>
      <c r="AU693" s="192"/>
      <c r="AV693" s="192"/>
      <c r="AW693" s="192"/>
      <c r="AX693" s="192"/>
      <c r="AY693" s="192"/>
      <c r="AZ693" s="192"/>
      <c r="BA693" s="192"/>
      <c r="BB693" s="192"/>
      <c r="BC693" s="192"/>
      <c r="BD693" s="192"/>
      <c r="BE693" s="192"/>
      <c r="BF693" s="192"/>
      <c r="BG693" s="192"/>
      <c r="BH693" s="192"/>
      <c r="BI693" s="192"/>
      <c r="BJ693" s="192"/>
      <c r="BK693" s="192"/>
      <c r="BL693" s="192"/>
      <c r="BM693" s="192"/>
      <c r="BN693" s="192"/>
      <c r="BO693" s="192"/>
      <c r="BP693" s="192"/>
      <c r="BQ693" s="192"/>
      <c r="BR693" s="192"/>
      <c r="BS693" s="192"/>
      <c r="BT693" s="192"/>
      <c r="BU693" s="192"/>
      <c r="BV693" s="192"/>
      <c r="BW693" s="192"/>
      <c r="BX693" s="192"/>
      <c r="BY693" s="192"/>
      <c r="BZ693" s="192"/>
      <c r="CA693" s="192"/>
      <c r="CB693" s="192"/>
      <c r="CC693" s="192"/>
      <c r="CD693" s="192"/>
      <c r="CE693" s="192"/>
      <c r="CF693" s="192"/>
      <c r="CG693" s="192"/>
      <c r="CH693" s="192"/>
      <c r="CI693" s="192"/>
      <c r="CJ693" s="192"/>
      <c r="CK693" s="192"/>
      <c r="CL693" s="192"/>
      <c r="CM693" s="192"/>
      <c r="CN693" s="192"/>
      <c r="CO693" s="192"/>
      <c r="CP693" s="192"/>
      <c r="CQ693" s="192"/>
    </row>
    <row r="694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  <c r="AJ694" s="192"/>
      <c r="AK694" s="192"/>
      <c r="AL694" s="192"/>
      <c r="AM694" s="192"/>
      <c r="AN694" s="192"/>
      <c r="AO694" s="192"/>
      <c r="AP694" s="192"/>
      <c r="AQ694" s="192"/>
      <c r="AR694" s="192"/>
      <c r="AS694" s="192"/>
      <c r="AT694" s="192"/>
      <c r="AU694" s="192"/>
      <c r="AV694" s="192"/>
      <c r="AW694" s="192"/>
      <c r="AX694" s="192"/>
      <c r="AY694" s="192"/>
      <c r="AZ694" s="192"/>
      <c r="BA694" s="192"/>
      <c r="BB694" s="192"/>
      <c r="BC694" s="192"/>
      <c r="BD694" s="192"/>
      <c r="BE694" s="192"/>
      <c r="BF694" s="192"/>
      <c r="BG694" s="192"/>
      <c r="BH694" s="192"/>
      <c r="BI694" s="192"/>
      <c r="BJ694" s="192"/>
      <c r="BK694" s="192"/>
      <c r="BL694" s="192"/>
      <c r="BM694" s="192"/>
      <c r="BN694" s="192"/>
      <c r="BO694" s="192"/>
      <c r="BP694" s="192"/>
      <c r="BQ694" s="192"/>
      <c r="BR694" s="192"/>
      <c r="BS694" s="192"/>
      <c r="BT694" s="192"/>
      <c r="BU694" s="192"/>
      <c r="BV694" s="192"/>
      <c r="BW694" s="192"/>
      <c r="BX694" s="192"/>
      <c r="BY694" s="192"/>
      <c r="BZ694" s="192"/>
      <c r="CA694" s="192"/>
      <c r="CB694" s="192"/>
      <c r="CC694" s="192"/>
      <c r="CD694" s="192"/>
      <c r="CE694" s="192"/>
      <c r="CF694" s="192"/>
      <c r="CG694" s="192"/>
      <c r="CH694" s="192"/>
      <c r="CI694" s="192"/>
      <c r="CJ694" s="192"/>
      <c r="CK694" s="192"/>
      <c r="CL694" s="192"/>
      <c r="CM694" s="192"/>
      <c r="CN694" s="192"/>
      <c r="CO694" s="192"/>
      <c r="CP694" s="192"/>
      <c r="CQ694" s="192"/>
    </row>
    <row r="695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  <c r="AJ695" s="192"/>
      <c r="AK695" s="192"/>
      <c r="AL695" s="192"/>
      <c r="AM695" s="192"/>
      <c r="AN695" s="192"/>
      <c r="AO695" s="192"/>
      <c r="AP695" s="192"/>
      <c r="AQ695" s="192"/>
      <c r="AR695" s="192"/>
      <c r="AS695" s="192"/>
      <c r="AT695" s="192"/>
      <c r="AU695" s="192"/>
      <c r="AV695" s="192"/>
      <c r="AW695" s="192"/>
      <c r="AX695" s="192"/>
      <c r="AY695" s="192"/>
      <c r="AZ695" s="192"/>
      <c r="BA695" s="192"/>
      <c r="BB695" s="192"/>
      <c r="BC695" s="192"/>
      <c r="BD695" s="192"/>
      <c r="BE695" s="192"/>
      <c r="BF695" s="192"/>
      <c r="BG695" s="192"/>
      <c r="BH695" s="192"/>
      <c r="BI695" s="192"/>
      <c r="BJ695" s="192"/>
      <c r="BK695" s="192"/>
      <c r="BL695" s="192"/>
      <c r="BM695" s="192"/>
      <c r="BN695" s="192"/>
      <c r="BO695" s="192"/>
      <c r="BP695" s="192"/>
      <c r="BQ695" s="192"/>
      <c r="BR695" s="192"/>
      <c r="BS695" s="192"/>
      <c r="BT695" s="192"/>
      <c r="BU695" s="192"/>
      <c r="BV695" s="192"/>
      <c r="BW695" s="192"/>
      <c r="BX695" s="192"/>
      <c r="BY695" s="192"/>
      <c r="BZ695" s="192"/>
      <c r="CA695" s="192"/>
      <c r="CB695" s="192"/>
      <c r="CC695" s="192"/>
      <c r="CD695" s="192"/>
      <c r="CE695" s="192"/>
      <c r="CF695" s="192"/>
      <c r="CG695" s="192"/>
      <c r="CH695" s="192"/>
      <c r="CI695" s="192"/>
      <c r="CJ695" s="192"/>
      <c r="CK695" s="192"/>
      <c r="CL695" s="192"/>
      <c r="CM695" s="192"/>
      <c r="CN695" s="192"/>
      <c r="CO695" s="192"/>
      <c r="CP695" s="192"/>
      <c r="CQ695" s="192"/>
    </row>
    <row r="696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  <c r="AJ696" s="192"/>
      <c r="AK696" s="192"/>
      <c r="AL696" s="192"/>
      <c r="AM696" s="192"/>
      <c r="AN696" s="192"/>
      <c r="AO696" s="192"/>
      <c r="AP696" s="192"/>
      <c r="AQ696" s="192"/>
      <c r="AR696" s="192"/>
      <c r="AS696" s="192"/>
      <c r="AT696" s="192"/>
      <c r="AU696" s="192"/>
      <c r="AV696" s="192"/>
      <c r="AW696" s="192"/>
      <c r="AX696" s="192"/>
      <c r="AY696" s="192"/>
      <c r="AZ696" s="192"/>
      <c r="BA696" s="192"/>
      <c r="BB696" s="192"/>
      <c r="BC696" s="192"/>
      <c r="BD696" s="192"/>
      <c r="BE696" s="192"/>
      <c r="BF696" s="192"/>
      <c r="BG696" s="192"/>
      <c r="BH696" s="192"/>
      <c r="BI696" s="192"/>
      <c r="BJ696" s="192"/>
      <c r="BK696" s="192"/>
      <c r="BL696" s="192"/>
      <c r="BM696" s="192"/>
      <c r="BN696" s="192"/>
      <c r="BO696" s="192"/>
      <c r="BP696" s="192"/>
      <c r="BQ696" s="192"/>
      <c r="BR696" s="192"/>
      <c r="BS696" s="192"/>
      <c r="BT696" s="192"/>
      <c r="BU696" s="192"/>
      <c r="BV696" s="192"/>
      <c r="BW696" s="192"/>
      <c r="BX696" s="192"/>
      <c r="BY696" s="192"/>
      <c r="BZ696" s="192"/>
      <c r="CA696" s="192"/>
      <c r="CB696" s="192"/>
      <c r="CC696" s="192"/>
      <c r="CD696" s="192"/>
      <c r="CE696" s="192"/>
      <c r="CF696" s="192"/>
      <c r="CG696" s="192"/>
      <c r="CH696" s="192"/>
      <c r="CI696" s="192"/>
      <c r="CJ696" s="192"/>
      <c r="CK696" s="192"/>
      <c r="CL696" s="192"/>
      <c r="CM696" s="192"/>
      <c r="CN696" s="192"/>
      <c r="CO696" s="192"/>
      <c r="CP696" s="192"/>
      <c r="CQ696" s="192"/>
    </row>
    <row r="697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  <c r="AJ697" s="192"/>
      <c r="AK697" s="192"/>
      <c r="AL697" s="192"/>
      <c r="AM697" s="192"/>
      <c r="AN697" s="192"/>
      <c r="AO697" s="192"/>
      <c r="AP697" s="192"/>
      <c r="AQ697" s="192"/>
      <c r="AR697" s="192"/>
      <c r="AS697" s="192"/>
      <c r="AT697" s="192"/>
      <c r="AU697" s="192"/>
      <c r="AV697" s="192"/>
      <c r="AW697" s="192"/>
      <c r="AX697" s="192"/>
      <c r="AY697" s="192"/>
      <c r="AZ697" s="192"/>
      <c r="BA697" s="192"/>
      <c r="BB697" s="192"/>
      <c r="BC697" s="192"/>
      <c r="BD697" s="192"/>
      <c r="BE697" s="192"/>
      <c r="BF697" s="192"/>
      <c r="BG697" s="192"/>
      <c r="BH697" s="192"/>
      <c r="BI697" s="192"/>
      <c r="BJ697" s="192"/>
      <c r="BK697" s="192"/>
      <c r="BL697" s="192"/>
      <c r="BM697" s="192"/>
      <c r="BN697" s="192"/>
      <c r="BO697" s="192"/>
      <c r="BP697" s="192"/>
      <c r="BQ697" s="192"/>
      <c r="BR697" s="192"/>
      <c r="BS697" s="192"/>
      <c r="BT697" s="192"/>
      <c r="BU697" s="192"/>
      <c r="BV697" s="192"/>
      <c r="BW697" s="192"/>
      <c r="BX697" s="192"/>
      <c r="BY697" s="192"/>
      <c r="BZ697" s="192"/>
      <c r="CA697" s="192"/>
      <c r="CB697" s="192"/>
      <c r="CC697" s="192"/>
      <c r="CD697" s="192"/>
      <c r="CE697" s="192"/>
      <c r="CF697" s="192"/>
      <c r="CG697" s="192"/>
      <c r="CH697" s="192"/>
      <c r="CI697" s="192"/>
      <c r="CJ697" s="192"/>
      <c r="CK697" s="192"/>
      <c r="CL697" s="192"/>
      <c r="CM697" s="192"/>
      <c r="CN697" s="192"/>
      <c r="CO697" s="192"/>
      <c r="CP697" s="192"/>
      <c r="CQ697" s="192"/>
    </row>
    <row r="698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  <c r="AJ698" s="192"/>
      <c r="AK698" s="192"/>
      <c r="AL698" s="192"/>
      <c r="AM698" s="192"/>
      <c r="AN698" s="192"/>
      <c r="AO698" s="192"/>
      <c r="AP698" s="192"/>
      <c r="AQ698" s="192"/>
      <c r="AR698" s="192"/>
      <c r="AS698" s="192"/>
      <c r="AT698" s="192"/>
      <c r="AU698" s="192"/>
      <c r="AV698" s="192"/>
      <c r="AW698" s="192"/>
      <c r="AX698" s="192"/>
      <c r="AY698" s="192"/>
      <c r="AZ698" s="192"/>
      <c r="BA698" s="192"/>
      <c r="BB698" s="192"/>
      <c r="BC698" s="192"/>
      <c r="BD698" s="192"/>
      <c r="BE698" s="192"/>
      <c r="BF698" s="192"/>
      <c r="BG698" s="192"/>
      <c r="BH698" s="192"/>
      <c r="BI698" s="192"/>
      <c r="BJ698" s="192"/>
      <c r="BK698" s="192"/>
      <c r="BL698" s="192"/>
      <c r="BM698" s="192"/>
      <c r="BN698" s="192"/>
      <c r="BO698" s="192"/>
      <c r="BP698" s="192"/>
      <c r="BQ698" s="192"/>
      <c r="BR698" s="192"/>
      <c r="BS698" s="192"/>
      <c r="BT698" s="192"/>
      <c r="BU698" s="192"/>
      <c r="BV698" s="192"/>
      <c r="BW698" s="192"/>
      <c r="BX698" s="192"/>
      <c r="BY698" s="192"/>
      <c r="BZ698" s="192"/>
      <c r="CA698" s="192"/>
      <c r="CB698" s="192"/>
      <c r="CC698" s="192"/>
      <c r="CD698" s="192"/>
      <c r="CE698" s="192"/>
      <c r="CF698" s="192"/>
      <c r="CG698" s="192"/>
      <c r="CH698" s="192"/>
      <c r="CI698" s="192"/>
      <c r="CJ698" s="192"/>
      <c r="CK698" s="192"/>
      <c r="CL698" s="192"/>
      <c r="CM698" s="192"/>
      <c r="CN698" s="192"/>
      <c r="CO698" s="192"/>
      <c r="CP698" s="192"/>
      <c r="CQ698" s="192"/>
    </row>
    <row r="699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92"/>
      <c r="AF699" s="192"/>
      <c r="AG699" s="192"/>
      <c r="AH699" s="192"/>
      <c r="AI699" s="192"/>
      <c r="AJ699" s="192"/>
      <c r="AK699" s="192"/>
      <c r="AL699" s="192"/>
      <c r="AM699" s="192"/>
      <c r="AN699" s="192"/>
      <c r="AO699" s="192"/>
      <c r="AP699" s="192"/>
      <c r="AQ699" s="192"/>
      <c r="AR699" s="192"/>
      <c r="AS699" s="192"/>
      <c r="AT699" s="192"/>
      <c r="AU699" s="192"/>
      <c r="AV699" s="192"/>
      <c r="AW699" s="192"/>
      <c r="AX699" s="192"/>
      <c r="AY699" s="192"/>
      <c r="AZ699" s="192"/>
      <c r="BA699" s="192"/>
      <c r="BB699" s="192"/>
      <c r="BC699" s="192"/>
      <c r="BD699" s="192"/>
      <c r="BE699" s="192"/>
      <c r="BF699" s="192"/>
      <c r="BG699" s="192"/>
      <c r="BH699" s="192"/>
      <c r="BI699" s="192"/>
      <c r="BJ699" s="192"/>
      <c r="BK699" s="192"/>
      <c r="BL699" s="192"/>
      <c r="BM699" s="192"/>
      <c r="BN699" s="192"/>
      <c r="BO699" s="192"/>
      <c r="BP699" s="192"/>
      <c r="BQ699" s="192"/>
      <c r="BR699" s="192"/>
      <c r="BS699" s="192"/>
      <c r="BT699" s="192"/>
      <c r="BU699" s="192"/>
      <c r="BV699" s="192"/>
      <c r="BW699" s="192"/>
      <c r="BX699" s="192"/>
      <c r="BY699" s="192"/>
      <c r="BZ699" s="192"/>
      <c r="CA699" s="192"/>
      <c r="CB699" s="192"/>
      <c r="CC699" s="192"/>
      <c r="CD699" s="192"/>
      <c r="CE699" s="192"/>
      <c r="CF699" s="192"/>
      <c r="CG699" s="192"/>
      <c r="CH699" s="192"/>
      <c r="CI699" s="192"/>
      <c r="CJ699" s="192"/>
      <c r="CK699" s="192"/>
      <c r="CL699" s="192"/>
      <c r="CM699" s="192"/>
      <c r="CN699" s="192"/>
      <c r="CO699" s="192"/>
      <c r="CP699" s="192"/>
      <c r="CQ699" s="192"/>
    </row>
    <row r="700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92"/>
      <c r="AF700" s="192"/>
      <c r="AG700" s="192"/>
      <c r="AH700" s="192"/>
      <c r="AI700" s="192"/>
      <c r="AJ700" s="192"/>
      <c r="AK700" s="192"/>
      <c r="AL700" s="192"/>
      <c r="AM700" s="192"/>
      <c r="AN700" s="192"/>
      <c r="AO700" s="192"/>
      <c r="AP700" s="192"/>
      <c r="AQ700" s="192"/>
      <c r="AR700" s="192"/>
      <c r="AS700" s="192"/>
      <c r="AT700" s="192"/>
      <c r="AU700" s="192"/>
      <c r="AV700" s="192"/>
      <c r="AW700" s="192"/>
      <c r="AX700" s="192"/>
      <c r="AY700" s="192"/>
      <c r="AZ700" s="192"/>
      <c r="BA700" s="192"/>
      <c r="BB700" s="192"/>
      <c r="BC700" s="192"/>
      <c r="BD700" s="192"/>
      <c r="BE700" s="192"/>
      <c r="BF700" s="192"/>
      <c r="BG700" s="192"/>
      <c r="BH700" s="192"/>
      <c r="BI700" s="192"/>
      <c r="BJ700" s="192"/>
      <c r="BK700" s="192"/>
      <c r="BL700" s="192"/>
      <c r="BM700" s="192"/>
      <c r="BN700" s="192"/>
      <c r="BO700" s="192"/>
      <c r="BP700" s="192"/>
      <c r="BQ700" s="192"/>
      <c r="BR700" s="192"/>
      <c r="BS700" s="192"/>
      <c r="BT700" s="192"/>
      <c r="BU700" s="192"/>
      <c r="BV700" s="192"/>
      <c r="BW700" s="192"/>
      <c r="BX700" s="192"/>
      <c r="BY700" s="192"/>
      <c r="BZ700" s="192"/>
      <c r="CA700" s="192"/>
      <c r="CB700" s="192"/>
      <c r="CC700" s="192"/>
      <c r="CD700" s="192"/>
      <c r="CE700" s="192"/>
      <c r="CF700" s="192"/>
      <c r="CG700" s="192"/>
      <c r="CH700" s="192"/>
      <c r="CI700" s="192"/>
      <c r="CJ700" s="192"/>
      <c r="CK700" s="192"/>
      <c r="CL700" s="192"/>
      <c r="CM700" s="192"/>
      <c r="CN700" s="192"/>
      <c r="CO700" s="192"/>
      <c r="CP700" s="192"/>
      <c r="CQ700" s="192"/>
    </row>
    <row r="701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92"/>
      <c r="AF701" s="192"/>
      <c r="AG701" s="192"/>
      <c r="AH701" s="192"/>
      <c r="AI701" s="192"/>
      <c r="AJ701" s="192"/>
      <c r="AK701" s="192"/>
      <c r="AL701" s="192"/>
      <c r="AM701" s="192"/>
      <c r="AN701" s="192"/>
      <c r="AO701" s="192"/>
      <c r="AP701" s="192"/>
      <c r="AQ701" s="192"/>
      <c r="AR701" s="192"/>
      <c r="AS701" s="192"/>
      <c r="AT701" s="192"/>
      <c r="AU701" s="192"/>
      <c r="AV701" s="192"/>
      <c r="AW701" s="192"/>
      <c r="AX701" s="192"/>
      <c r="AY701" s="192"/>
      <c r="AZ701" s="192"/>
      <c r="BA701" s="192"/>
      <c r="BB701" s="192"/>
      <c r="BC701" s="192"/>
      <c r="BD701" s="192"/>
      <c r="BE701" s="192"/>
      <c r="BF701" s="192"/>
      <c r="BG701" s="192"/>
      <c r="BH701" s="192"/>
      <c r="BI701" s="192"/>
      <c r="BJ701" s="192"/>
      <c r="BK701" s="192"/>
      <c r="BL701" s="192"/>
      <c r="BM701" s="192"/>
      <c r="BN701" s="192"/>
      <c r="BO701" s="192"/>
      <c r="BP701" s="192"/>
      <c r="BQ701" s="192"/>
      <c r="BR701" s="192"/>
      <c r="BS701" s="192"/>
      <c r="BT701" s="192"/>
      <c r="BU701" s="192"/>
      <c r="BV701" s="192"/>
      <c r="BW701" s="192"/>
      <c r="BX701" s="192"/>
      <c r="BY701" s="192"/>
      <c r="BZ701" s="192"/>
      <c r="CA701" s="192"/>
      <c r="CB701" s="192"/>
      <c r="CC701" s="192"/>
      <c r="CD701" s="192"/>
      <c r="CE701" s="192"/>
      <c r="CF701" s="192"/>
      <c r="CG701" s="192"/>
      <c r="CH701" s="192"/>
      <c r="CI701" s="192"/>
      <c r="CJ701" s="192"/>
      <c r="CK701" s="192"/>
      <c r="CL701" s="192"/>
      <c r="CM701" s="192"/>
      <c r="CN701" s="192"/>
      <c r="CO701" s="192"/>
      <c r="CP701" s="192"/>
      <c r="CQ701" s="192"/>
    </row>
    <row r="702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92"/>
      <c r="AF702" s="192"/>
      <c r="AG702" s="192"/>
      <c r="AH702" s="192"/>
      <c r="AI702" s="192"/>
      <c r="AJ702" s="192"/>
      <c r="AK702" s="192"/>
      <c r="AL702" s="192"/>
      <c r="AM702" s="192"/>
      <c r="AN702" s="192"/>
      <c r="AO702" s="192"/>
      <c r="AP702" s="192"/>
      <c r="AQ702" s="192"/>
      <c r="AR702" s="192"/>
      <c r="AS702" s="192"/>
      <c r="AT702" s="192"/>
      <c r="AU702" s="192"/>
      <c r="AV702" s="192"/>
      <c r="AW702" s="192"/>
      <c r="AX702" s="192"/>
      <c r="AY702" s="192"/>
      <c r="AZ702" s="192"/>
      <c r="BA702" s="192"/>
      <c r="BB702" s="192"/>
      <c r="BC702" s="192"/>
      <c r="BD702" s="192"/>
      <c r="BE702" s="192"/>
      <c r="BF702" s="192"/>
      <c r="BG702" s="192"/>
      <c r="BH702" s="192"/>
      <c r="BI702" s="192"/>
      <c r="BJ702" s="192"/>
      <c r="BK702" s="192"/>
      <c r="BL702" s="192"/>
      <c r="BM702" s="192"/>
      <c r="BN702" s="192"/>
      <c r="BO702" s="192"/>
      <c r="BP702" s="192"/>
      <c r="BQ702" s="192"/>
      <c r="BR702" s="192"/>
      <c r="BS702" s="192"/>
      <c r="BT702" s="192"/>
      <c r="BU702" s="192"/>
      <c r="BV702" s="192"/>
      <c r="BW702" s="192"/>
      <c r="BX702" s="192"/>
      <c r="BY702" s="192"/>
      <c r="BZ702" s="192"/>
      <c r="CA702" s="192"/>
      <c r="CB702" s="192"/>
      <c r="CC702" s="192"/>
      <c r="CD702" s="192"/>
      <c r="CE702" s="192"/>
      <c r="CF702" s="192"/>
      <c r="CG702" s="192"/>
      <c r="CH702" s="192"/>
      <c r="CI702" s="192"/>
      <c r="CJ702" s="192"/>
      <c r="CK702" s="192"/>
      <c r="CL702" s="192"/>
      <c r="CM702" s="192"/>
      <c r="CN702" s="192"/>
      <c r="CO702" s="192"/>
      <c r="CP702" s="192"/>
      <c r="CQ702" s="192"/>
    </row>
    <row r="703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92"/>
      <c r="AF703" s="192"/>
      <c r="AG703" s="192"/>
      <c r="AH703" s="192"/>
      <c r="AI703" s="192"/>
      <c r="AJ703" s="192"/>
      <c r="AK703" s="192"/>
      <c r="AL703" s="192"/>
      <c r="AM703" s="192"/>
      <c r="AN703" s="192"/>
      <c r="AO703" s="192"/>
      <c r="AP703" s="192"/>
      <c r="AQ703" s="192"/>
      <c r="AR703" s="192"/>
      <c r="AS703" s="192"/>
      <c r="AT703" s="192"/>
      <c r="AU703" s="192"/>
      <c r="AV703" s="192"/>
      <c r="AW703" s="192"/>
      <c r="AX703" s="192"/>
      <c r="AY703" s="192"/>
      <c r="AZ703" s="192"/>
      <c r="BA703" s="192"/>
      <c r="BB703" s="192"/>
      <c r="BC703" s="192"/>
      <c r="BD703" s="192"/>
      <c r="BE703" s="192"/>
      <c r="BF703" s="192"/>
      <c r="BG703" s="192"/>
      <c r="BH703" s="192"/>
      <c r="BI703" s="192"/>
      <c r="BJ703" s="192"/>
      <c r="BK703" s="192"/>
      <c r="BL703" s="192"/>
      <c r="BM703" s="192"/>
      <c r="BN703" s="192"/>
      <c r="BO703" s="192"/>
      <c r="BP703" s="192"/>
      <c r="BQ703" s="192"/>
      <c r="BR703" s="192"/>
      <c r="BS703" s="192"/>
      <c r="BT703" s="192"/>
      <c r="BU703" s="192"/>
      <c r="BV703" s="192"/>
      <c r="BW703" s="192"/>
      <c r="BX703" s="192"/>
      <c r="BY703" s="192"/>
      <c r="BZ703" s="192"/>
      <c r="CA703" s="192"/>
      <c r="CB703" s="192"/>
      <c r="CC703" s="192"/>
      <c r="CD703" s="192"/>
      <c r="CE703" s="192"/>
      <c r="CF703" s="192"/>
      <c r="CG703" s="192"/>
      <c r="CH703" s="192"/>
      <c r="CI703" s="192"/>
      <c r="CJ703" s="192"/>
      <c r="CK703" s="192"/>
      <c r="CL703" s="192"/>
      <c r="CM703" s="192"/>
      <c r="CN703" s="192"/>
      <c r="CO703" s="192"/>
      <c r="CP703" s="192"/>
      <c r="CQ703" s="192"/>
    </row>
    <row r="704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92"/>
      <c r="AF704" s="192"/>
      <c r="AG704" s="192"/>
      <c r="AH704" s="192"/>
      <c r="AI704" s="192"/>
      <c r="AJ704" s="192"/>
      <c r="AK704" s="192"/>
      <c r="AL704" s="192"/>
      <c r="AM704" s="192"/>
      <c r="AN704" s="192"/>
      <c r="AO704" s="192"/>
      <c r="AP704" s="192"/>
      <c r="AQ704" s="192"/>
      <c r="AR704" s="192"/>
      <c r="AS704" s="192"/>
      <c r="AT704" s="192"/>
      <c r="AU704" s="192"/>
      <c r="AV704" s="192"/>
      <c r="AW704" s="192"/>
      <c r="AX704" s="192"/>
      <c r="AY704" s="192"/>
      <c r="AZ704" s="192"/>
      <c r="BA704" s="192"/>
      <c r="BB704" s="192"/>
      <c r="BC704" s="192"/>
      <c r="BD704" s="192"/>
      <c r="BE704" s="192"/>
      <c r="BF704" s="192"/>
      <c r="BG704" s="192"/>
      <c r="BH704" s="192"/>
      <c r="BI704" s="192"/>
      <c r="BJ704" s="192"/>
      <c r="BK704" s="192"/>
      <c r="BL704" s="192"/>
      <c r="BM704" s="192"/>
      <c r="BN704" s="192"/>
      <c r="BO704" s="192"/>
      <c r="BP704" s="192"/>
      <c r="BQ704" s="192"/>
      <c r="BR704" s="192"/>
      <c r="BS704" s="192"/>
      <c r="BT704" s="192"/>
      <c r="BU704" s="192"/>
      <c r="BV704" s="192"/>
      <c r="BW704" s="192"/>
      <c r="BX704" s="192"/>
      <c r="BY704" s="192"/>
      <c r="BZ704" s="192"/>
      <c r="CA704" s="192"/>
      <c r="CB704" s="192"/>
      <c r="CC704" s="192"/>
      <c r="CD704" s="192"/>
      <c r="CE704" s="192"/>
      <c r="CF704" s="192"/>
      <c r="CG704" s="192"/>
      <c r="CH704" s="192"/>
      <c r="CI704" s="192"/>
      <c r="CJ704" s="192"/>
      <c r="CK704" s="192"/>
      <c r="CL704" s="192"/>
      <c r="CM704" s="192"/>
      <c r="CN704" s="192"/>
      <c r="CO704" s="192"/>
      <c r="CP704" s="192"/>
      <c r="CQ704" s="192"/>
    </row>
    <row r="705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92"/>
      <c r="AF705" s="192"/>
      <c r="AG705" s="192"/>
      <c r="AH705" s="192"/>
      <c r="AI705" s="192"/>
      <c r="AJ705" s="192"/>
      <c r="AK705" s="192"/>
      <c r="AL705" s="192"/>
      <c r="AM705" s="192"/>
      <c r="AN705" s="192"/>
      <c r="AO705" s="192"/>
      <c r="AP705" s="192"/>
      <c r="AQ705" s="192"/>
      <c r="AR705" s="192"/>
      <c r="AS705" s="192"/>
      <c r="AT705" s="192"/>
      <c r="AU705" s="192"/>
      <c r="AV705" s="192"/>
      <c r="AW705" s="192"/>
      <c r="AX705" s="192"/>
      <c r="AY705" s="192"/>
      <c r="AZ705" s="192"/>
      <c r="BA705" s="192"/>
      <c r="BB705" s="192"/>
      <c r="BC705" s="192"/>
      <c r="BD705" s="192"/>
      <c r="BE705" s="192"/>
      <c r="BF705" s="192"/>
      <c r="BG705" s="192"/>
      <c r="BH705" s="192"/>
      <c r="BI705" s="192"/>
      <c r="BJ705" s="192"/>
      <c r="BK705" s="192"/>
      <c r="BL705" s="192"/>
      <c r="BM705" s="192"/>
      <c r="BN705" s="192"/>
      <c r="BO705" s="192"/>
      <c r="BP705" s="192"/>
      <c r="BQ705" s="192"/>
      <c r="BR705" s="192"/>
      <c r="BS705" s="192"/>
      <c r="BT705" s="192"/>
      <c r="BU705" s="192"/>
      <c r="BV705" s="192"/>
      <c r="BW705" s="192"/>
      <c r="BX705" s="192"/>
      <c r="BY705" s="192"/>
      <c r="BZ705" s="192"/>
      <c r="CA705" s="192"/>
      <c r="CB705" s="192"/>
      <c r="CC705" s="192"/>
      <c r="CD705" s="192"/>
      <c r="CE705" s="192"/>
      <c r="CF705" s="192"/>
      <c r="CG705" s="192"/>
      <c r="CH705" s="192"/>
      <c r="CI705" s="192"/>
      <c r="CJ705" s="192"/>
      <c r="CK705" s="192"/>
      <c r="CL705" s="192"/>
      <c r="CM705" s="192"/>
      <c r="CN705" s="192"/>
      <c r="CO705" s="192"/>
      <c r="CP705" s="192"/>
      <c r="CQ705" s="192"/>
    </row>
    <row r="706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92"/>
      <c r="AF706" s="192"/>
      <c r="AG706" s="192"/>
      <c r="AH706" s="192"/>
      <c r="AI706" s="192"/>
      <c r="AJ706" s="192"/>
      <c r="AK706" s="192"/>
      <c r="AL706" s="192"/>
      <c r="AM706" s="192"/>
      <c r="AN706" s="192"/>
      <c r="AO706" s="192"/>
      <c r="AP706" s="192"/>
      <c r="AQ706" s="192"/>
      <c r="AR706" s="192"/>
      <c r="AS706" s="192"/>
      <c r="AT706" s="192"/>
      <c r="AU706" s="192"/>
      <c r="AV706" s="192"/>
      <c r="AW706" s="192"/>
      <c r="AX706" s="192"/>
      <c r="AY706" s="192"/>
      <c r="AZ706" s="192"/>
      <c r="BA706" s="192"/>
      <c r="BB706" s="192"/>
      <c r="BC706" s="192"/>
      <c r="BD706" s="192"/>
      <c r="BE706" s="192"/>
      <c r="BF706" s="192"/>
      <c r="BG706" s="192"/>
      <c r="BH706" s="192"/>
      <c r="BI706" s="192"/>
      <c r="BJ706" s="192"/>
      <c r="BK706" s="192"/>
      <c r="BL706" s="192"/>
      <c r="BM706" s="192"/>
      <c r="BN706" s="192"/>
      <c r="BO706" s="192"/>
      <c r="BP706" s="192"/>
      <c r="BQ706" s="192"/>
      <c r="BR706" s="192"/>
      <c r="BS706" s="192"/>
      <c r="BT706" s="192"/>
      <c r="BU706" s="192"/>
      <c r="BV706" s="192"/>
      <c r="BW706" s="192"/>
      <c r="BX706" s="192"/>
      <c r="BY706" s="192"/>
      <c r="BZ706" s="192"/>
      <c r="CA706" s="192"/>
      <c r="CB706" s="192"/>
      <c r="CC706" s="192"/>
      <c r="CD706" s="192"/>
      <c r="CE706" s="192"/>
      <c r="CF706" s="192"/>
      <c r="CG706" s="192"/>
      <c r="CH706" s="192"/>
      <c r="CI706" s="192"/>
      <c r="CJ706" s="192"/>
      <c r="CK706" s="192"/>
      <c r="CL706" s="192"/>
      <c r="CM706" s="192"/>
      <c r="CN706" s="192"/>
      <c r="CO706" s="192"/>
      <c r="CP706" s="192"/>
      <c r="CQ706" s="192"/>
    </row>
    <row r="707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92"/>
      <c r="AF707" s="192"/>
      <c r="AG707" s="192"/>
      <c r="AH707" s="192"/>
      <c r="AI707" s="192"/>
      <c r="AJ707" s="192"/>
      <c r="AK707" s="192"/>
      <c r="AL707" s="192"/>
      <c r="AM707" s="192"/>
      <c r="AN707" s="192"/>
      <c r="AO707" s="192"/>
      <c r="AP707" s="192"/>
      <c r="AQ707" s="192"/>
      <c r="AR707" s="192"/>
      <c r="AS707" s="192"/>
      <c r="AT707" s="192"/>
      <c r="AU707" s="192"/>
      <c r="AV707" s="192"/>
      <c r="AW707" s="192"/>
      <c r="AX707" s="192"/>
      <c r="AY707" s="192"/>
      <c r="AZ707" s="192"/>
      <c r="BA707" s="192"/>
      <c r="BB707" s="192"/>
      <c r="BC707" s="192"/>
      <c r="BD707" s="192"/>
      <c r="BE707" s="192"/>
      <c r="BF707" s="192"/>
      <c r="BG707" s="192"/>
      <c r="BH707" s="192"/>
      <c r="BI707" s="192"/>
      <c r="BJ707" s="192"/>
      <c r="BK707" s="192"/>
      <c r="BL707" s="192"/>
      <c r="BM707" s="192"/>
      <c r="BN707" s="192"/>
      <c r="BO707" s="192"/>
      <c r="BP707" s="192"/>
      <c r="BQ707" s="192"/>
      <c r="BR707" s="192"/>
      <c r="BS707" s="192"/>
      <c r="BT707" s="192"/>
      <c r="BU707" s="192"/>
      <c r="BV707" s="192"/>
      <c r="BW707" s="192"/>
      <c r="BX707" s="192"/>
      <c r="BY707" s="192"/>
      <c r="BZ707" s="192"/>
      <c r="CA707" s="192"/>
      <c r="CB707" s="192"/>
      <c r="CC707" s="192"/>
      <c r="CD707" s="192"/>
      <c r="CE707" s="192"/>
      <c r="CF707" s="192"/>
      <c r="CG707" s="192"/>
      <c r="CH707" s="192"/>
      <c r="CI707" s="192"/>
      <c r="CJ707" s="192"/>
      <c r="CK707" s="192"/>
      <c r="CL707" s="192"/>
      <c r="CM707" s="192"/>
      <c r="CN707" s="192"/>
      <c r="CO707" s="192"/>
      <c r="CP707" s="192"/>
      <c r="CQ707" s="192"/>
    </row>
    <row r="708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  <c r="AJ708" s="192"/>
      <c r="AK708" s="192"/>
      <c r="AL708" s="192"/>
      <c r="AM708" s="192"/>
      <c r="AN708" s="192"/>
      <c r="AO708" s="192"/>
      <c r="AP708" s="192"/>
      <c r="AQ708" s="192"/>
      <c r="AR708" s="192"/>
      <c r="AS708" s="192"/>
      <c r="AT708" s="192"/>
      <c r="AU708" s="192"/>
      <c r="AV708" s="192"/>
      <c r="AW708" s="192"/>
      <c r="AX708" s="192"/>
      <c r="AY708" s="192"/>
      <c r="AZ708" s="192"/>
      <c r="BA708" s="192"/>
      <c r="BB708" s="192"/>
      <c r="BC708" s="192"/>
      <c r="BD708" s="192"/>
      <c r="BE708" s="192"/>
      <c r="BF708" s="192"/>
      <c r="BG708" s="192"/>
      <c r="BH708" s="192"/>
      <c r="BI708" s="192"/>
      <c r="BJ708" s="192"/>
      <c r="BK708" s="192"/>
      <c r="BL708" s="192"/>
      <c r="BM708" s="192"/>
      <c r="BN708" s="192"/>
      <c r="BO708" s="192"/>
      <c r="BP708" s="192"/>
      <c r="BQ708" s="192"/>
      <c r="BR708" s="192"/>
      <c r="BS708" s="192"/>
      <c r="BT708" s="192"/>
      <c r="BU708" s="192"/>
      <c r="BV708" s="192"/>
      <c r="BW708" s="192"/>
      <c r="BX708" s="192"/>
      <c r="BY708" s="192"/>
      <c r="BZ708" s="192"/>
      <c r="CA708" s="192"/>
      <c r="CB708" s="192"/>
      <c r="CC708" s="192"/>
      <c r="CD708" s="192"/>
      <c r="CE708" s="192"/>
      <c r="CF708" s="192"/>
      <c r="CG708" s="192"/>
      <c r="CH708" s="192"/>
      <c r="CI708" s="192"/>
      <c r="CJ708" s="192"/>
      <c r="CK708" s="192"/>
      <c r="CL708" s="192"/>
      <c r="CM708" s="192"/>
      <c r="CN708" s="192"/>
      <c r="CO708" s="192"/>
      <c r="CP708" s="192"/>
      <c r="CQ708" s="192"/>
    </row>
    <row r="709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  <c r="AJ709" s="192"/>
      <c r="AK709" s="192"/>
      <c r="AL709" s="192"/>
      <c r="AM709" s="192"/>
      <c r="AN709" s="192"/>
      <c r="AO709" s="192"/>
      <c r="AP709" s="192"/>
      <c r="AQ709" s="192"/>
      <c r="AR709" s="192"/>
      <c r="AS709" s="192"/>
      <c r="AT709" s="192"/>
      <c r="AU709" s="192"/>
      <c r="AV709" s="192"/>
      <c r="AW709" s="192"/>
      <c r="AX709" s="192"/>
      <c r="AY709" s="192"/>
      <c r="AZ709" s="192"/>
      <c r="BA709" s="192"/>
      <c r="BB709" s="192"/>
      <c r="BC709" s="192"/>
      <c r="BD709" s="192"/>
      <c r="BE709" s="192"/>
      <c r="BF709" s="192"/>
      <c r="BG709" s="192"/>
      <c r="BH709" s="192"/>
      <c r="BI709" s="192"/>
      <c r="BJ709" s="192"/>
      <c r="BK709" s="192"/>
      <c r="BL709" s="192"/>
      <c r="BM709" s="192"/>
      <c r="BN709" s="192"/>
      <c r="BO709" s="192"/>
      <c r="BP709" s="192"/>
      <c r="BQ709" s="192"/>
      <c r="BR709" s="192"/>
      <c r="BS709" s="192"/>
      <c r="BT709" s="192"/>
      <c r="BU709" s="192"/>
      <c r="BV709" s="192"/>
      <c r="BW709" s="192"/>
      <c r="BX709" s="192"/>
      <c r="BY709" s="192"/>
      <c r="BZ709" s="192"/>
      <c r="CA709" s="192"/>
      <c r="CB709" s="192"/>
      <c r="CC709" s="192"/>
      <c r="CD709" s="192"/>
      <c r="CE709" s="192"/>
      <c r="CF709" s="192"/>
      <c r="CG709" s="192"/>
      <c r="CH709" s="192"/>
      <c r="CI709" s="192"/>
      <c r="CJ709" s="192"/>
      <c r="CK709" s="192"/>
      <c r="CL709" s="192"/>
      <c r="CM709" s="192"/>
      <c r="CN709" s="192"/>
      <c r="CO709" s="192"/>
      <c r="CP709" s="192"/>
      <c r="CQ709" s="192"/>
    </row>
    <row r="710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  <c r="AJ710" s="192"/>
      <c r="AK710" s="192"/>
      <c r="AL710" s="192"/>
      <c r="AM710" s="192"/>
      <c r="AN710" s="192"/>
      <c r="AO710" s="192"/>
      <c r="AP710" s="192"/>
      <c r="AQ710" s="192"/>
      <c r="AR710" s="192"/>
      <c r="AS710" s="192"/>
      <c r="AT710" s="192"/>
      <c r="AU710" s="192"/>
      <c r="AV710" s="192"/>
      <c r="AW710" s="192"/>
      <c r="AX710" s="192"/>
      <c r="AY710" s="192"/>
      <c r="AZ710" s="192"/>
      <c r="BA710" s="192"/>
      <c r="BB710" s="192"/>
      <c r="BC710" s="192"/>
      <c r="BD710" s="192"/>
      <c r="BE710" s="192"/>
      <c r="BF710" s="192"/>
      <c r="BG710" s="192"/>
      <c r="BH710" s="192"/>
      <c r="BI710" s="192"/>
      <c r="BJ710" s="192"/>
      <c r="BK710" s="192"/>
      <c r="BL710" s="192"/>
      <c r="BM710" s="192"/>
      <c r="BN710" s="192"/>
      <c r="BO710" s="192"/>
      <c r="BP710" s="192"/>
      <c r="BQ710" s="192"/>
      <c r="BR710" s="192"/>
      <c r="BS710" s="192"/>
      <c r="BT710" s="192"/>
      <c r="BU710" s="192"/>
      <c r="BV710" s="192"/>
      <c r="BW710" s="192"/>
      <c r="BX710" s="192"/>
      <c r="BY710" s="192"/>
      <c r="BZ710" s="192"/>
      <c r="CA710" s="192"/>
      <c r="CB710" s="192"/>
      <c r="CC710" s="192"/>
      <c r="CD710" s="192"/>
      <c r="CE710" s="192"/>
      <c r="CF710" s="192"/>
      <c r="CG710" s="192"/>
      <c r="CH710" s="192"/>
      <c r="CI710" s="192"/>
      <c r="CJ710" s="192"/>
      <c r="CK710" s="192"/>
      <c r="CL710" s="192"/>
      <c r="CM710" s="192"/>
      <c r="CN710" s="192"/>
      <c r="CO710" s="192"/>
      <c r="CP710" s="192"/>
      <c r="CQ710" s="192"/>
    </row>
    <row r="711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  <c r="AJ711" s="192"/>
      <c r="AK711" s="192"/>
      <c r="AL711" s="192"/>
      <c r="AM711" s="192"/>
      <c r="AN711" s="192"/>
      <c r="AO711" s="192"/>
      <c r="AP711" s="192"/>
      <c r="AQ711" s="192"/>
      <c r="AR711" s="192"/>
      <c r="AS711" s="192"/>
      <c r="AT711" s="192"/>
      <c r="AU711" s="192"/>
      <c r="AV711" s="192"/>
      <c r="AW711" s="192"/>
      <c r="AX711" s="192"/>
      <c r="AY711" s="192"/>
      <c r="AZ711" s="192"/>
      <c r="BA711" s="192"/>
      <c r="BB711" s="192"/>
      <c r="BC711" s="192"/>
      <c r="BD711" s="192"/>
      <c r="BE711" s="192"/>
      <c r="BF711" s="192"/>
      <c r="BG711" s="192"/>
      <c r="BH711" s="192"/>
      <c r="BI711" s="192"/>
      <c r="BJ711" s="192"/>
      <c r="BK711" s="192"/>
      <c r="BL711" s="192"/>
      <c r="BM711" s="192"/>
      <c r="BN711" s="192"/>
      <c r="BO711" s="192"/>
      <c r="BP711" s="192"/>
      <c r="BQ711" s="192"/>
      <c r="BR711" s="192"/>
      <c r="BS711" s="192"/>
      <c r="BT711" s="192"/>
      <c r="BU711" s="192"/>
      <c r="BV711" s="192"/>
      <c r="BW711" s="192"/>
      <c r="BX711" s="192"/>
      <c r="BY711" s="192"/>
      <c r="BZ711" s="192"/>
      <c r="CA711" s="192"/>
      <c r="CB711" s="192"/>
      <c r="CC711" s="192"/>
      <c r="CD711" s="192"/>
      <c r="CE711" s="192"/>
      <c r="CF711" s="192"/>
      <c r="CG711" s="192"/>
      <c r="CH711" s="192"/>
      <c r="CI711" s="192"/>
      <c r="CJ711" s="192"/>
      <c r="CK711" s="192"/>
      <c r="CL711" s="192"/>
      <c r="CM711" s="192"/>
      <c r="CN711" s="192"/>
      <c r="CO711" s="192"/>
      <c r="CP711" s="192"/>
      <c r="CQ711" s="192"/>
    </row>
    <row r="712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  <c r="AJ712" s="192"/>
      <c r="AK712" s="192"/>
      <c r="AL712" s="192"/>
      <c r="AM712" s="192"/>
      <c r="AN712" s="192"/>
      <c r="AO712" s="192"/>
      <c r="AP712" s="192"/>
      <c r="AQ712" s="192"/>
      <c r="AR712" s="192"/>
      <c r="AS712" s="192"/>
      <c r="AT712" s="192"/>
      <c r="AU712" s="192"/>
      <c r="AV712" s="192"/>
      <c r="AW712" s="192"/>
      <c r="AX712" s="192"/>
      <c r="AY712" s="192"/>
      <c r="AZ712" s="192"/>
      <c r="BA712" s="192"/>
      <c r="BB712" s="192"/>
      <c r="BC712" s="192"/>
      <c r="BD712" s="192"/>
      <c r="BE712" s="192"/>
      <c r="BF712" s="192"/>
      <c r="BG712" s="192"/>
      <c r="BH712" s="192"/>
      <c r="BI712" s="192"/>
      <c r="BJ712" s="192"/>
      <c r="BK712" s="192"/>
      <c r="BL712" s="192"/>
      <c r="BM712" s="192"/>
      <c r="BN712" s="192"/>
      <c r="BO712" s="192"/>
      <c r="BP712" s="192"/>
      <c r="BQ712" s="192"/>
      <c r="BR712" s="192"/>
      <c r="BS712" s="192"/>
      <c r="BT712" s="192"/>
      <c r="BU712" s="192"/>
      <c r="BV712" s="192"/>
      <c r="BW712" s="192"/>
      <c r="BX712" s="192"/>
      <c r="BY712" s="192"/>
      <c r="BZ712" s="192"/>
      <c r="CA712" s="192"/>
      <c r="CB712" s="192"/>
      <c r="CC712" s="192"/>
      <c r="CD712" s="192"/>
      <c r="CE712" s="192"/>
      <c r="CF712" s="192"/>
      <c r="CG712" s="192"/>
      <c r="CH712" s="192"/>
      <c r="CI712" s="192"/>
      <c r="CJ712" s="192"/>
      <c r="CK712" s="192"/>
      <c r="CL712" s="192"/>
      <c r="CM712" s="192"/>
      <c r="CN712" s="192"/>
      <c r="CO712" s="192"/>
      <c r="CP712" s="192"/>
      <c r="CQ712" s="192"/>
    </row>
    <row r="713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  <c r="AO713" s="192"/>
      <c r="AP713" s="192"/>
      <c r="AQ713" s="192"/>
      <c r="AR713" s="192"/>
      <c r="AS713" s="192"/>
      <c r="AT713" s="192"/>
      <c r="AU713" s="192"/>
      <c r="AV713" s="192"/>
      <c r="AW713" s="192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2"/>
      <c r="BN713" s="192"/>
      <c r="BO713" s="192"/>
      <c r="BP713" s="192"/>
      <c r="BQ713" s="192"/>
      <c r="BR713" s="192"/>
      <c r="BS713" s="192"/>
      <c r="BT713" s="192"/>
      <c r="BU713" s="192"/>
      <c r="BV713" s="192"/>
      <c r="BW713" s="192"/>
      <c r="BX713" s="192"/>
      <c r="BY713" s="192"/>
      <c r="BZ713" s="192"/>
      <c r="CA713" s="192"/>
      <c r="CB713" s="192"/>
      <c r="CC713" s="192"/>
      <c r="CD713" s="192"/>
      <c r="CE713" s="192"/>
      <c r="CF713" s="192"/>
      <c r="CG713" s="192"/>
      <c r="CH713" s="192"/>
      <c r="CI713" s="192"/>
      <c r="CJ713" s="192"/>
      <c r="CK713" s="192"/>
      <c r="CL713" s="192"/>
      <c r="CM713" s="192"/>
      <c r="CN713" s="192"/>
      <c r="CO713" s="192"/>
      <c r="CP713" s="192"/>
      <c r="CQ713" s="192"/>
    </row>
    <row r="714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  <c r="AO714" s="192"/>
      <c r="AP714" s="192"/>
      <c r="AQ714" s="192"/>
      <c r="AR714" s="192"/>
      <c r="AS714" s="192"/>
      <c r="AT714" s="192"/>
      <c r="AU714" s="192"/>
      <c r="AV714" s="192"/>
      <c r="AW714" s="192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2"/>
      <c r="BN714" s="192"/>
      <c r="BO714" s="192"/>
      <c r="BP714" s="192"/>
      <c r="BQ714" s="192"/>
      <c r="BR714" s="192"/>
      <c r="BS714" s="192"/>
      <c r="BT714" s="192"/>
      <c r="BU714" s="192"/>
      <c r="BV714" s="192"/>
      <c r="BW714" s="192"/>
      <c r="BX714" s="192"/>
      <c r="BY714" s="192"/>
      <c r="BZ714" s="192"/>
      <c r="CA714" s="192"/>
      <c r="CB714" s="192"/>
      <c r="CC714" s="192"/>
      <c r="CD714" s="192"/>
      <c r="CE714" s="192"/>
      <c r="CF714" s="192"/>
      <c r="CG714" s="192"/>
      <c r="CH714" s="192"/>
      <c r="CI714" s="192"/>
      <c r="CJ714" s="192"/>
      <c r="CK714" s="192"/>
      <c r="CL714" s="192"/>
      <c r="CM714" s="192"/>
      <c r="CN714" s="192"/>
      <c r="CO714" s="192"/>
      <c r="CP714" s="192"/>
      <c r="CQ714" s="192"/>
    </row>
    <row r="715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  <c r="AO715" s="192"/>
      <c r="AP715" s="192"/>
      <c r="AQ715" s="192"/>
      <c r="AR715" s="192"/>
      <c r="AS715" s="192"/>
      <c r="AT715" s="192"/>
      <c r="AU715" s="192"/>
      <c r="AV715" s="192"/>
      <c r="AW715" s="192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2"/>
      <c r="BN715" s="192"/>
      <c r="BO715" s="192"/>
      <c r="BP715" s="192"/>
      <c r="BQ715" s="192"/>
      <c r="BR715" s="192"/>
      <c r="BS715" s="192"/>
      <c r="BT715" s="192"/>
      <c r="BU715" s="192"/>
      <c r="BV715" s="192"/>
      <c r="BW715" s="192"/>
      <c r="BX715" s="192"/>
      <c r="BY715" s="192"/>
      <c r="BZ715" s="192"/>
      <c r="CA715" s="192"/>
      <c r="CB715" s="192"/>
      <c r="CC715" s="192"/>
      <c r="CD715" s="192"/>
      <c r="CE715" s="192"/>
      <c r="CF715" s="192"/>
      <c r="CG715" s="192"/>
      <c r="CH715" s="192"/>
      <c r="CI715" s="192"/>
      <c r="CJ715" s="192"/>
      <c r="CK715" s="192"/>
      <c r="CL715" s="192"/>
      <c r="CM715" s="192"/>
      <c r="CN715" s="192"/>
      <c r="CO715" s="192"/>
      <c r="CP715" s="192"/>
      <c r="CQ715" s="192"/>
    </row>
    <row r="716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  <c r="AO716" s="192"/>
      <c r="AP716" s="192"/>
      <c r="AQ716" s="192"/>
      <c r="AR716" s="192"/>
      <c r="AS716" s="192"/>
      <c r="AT716" s="192"/>
      <c r="AU716" s="192"/>
      <c r="AV716" s="192"/>
      <c r="AW716" s="192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92"/>
      <c r="BH716" s="192"/>
      <c r="BI716" s="192"/>
      <c r="BJ716" s="192"/>
      <c r="BK716" s="192"/>
      <c r="BL716" s="192"/>
      <c r="BM716" s="192"/>
      <c r="BN716" s="192"/>
      <c r="BO716" s="192"/>
      <c r="BP716" s="192"/>
      <c r="BQ716" s="192"/>
      <c r="BR716" s="192"/>
      <c r="BS716" s="192"/>
      <c r="BT716" s="192"/>
      <c r="BU716" s="192"/>
      <c r="BV716" s="192"/>
      <c r="BW716" s="192"/>
      <c r="BX716" s="192"/>
      <c r="BY716" s="192"/>
      <c r="BZ716" s="192"/>
      <c r="CA716" s="192"/>
      <c r="CB716" s="192"/>
      <c r="CC716" s="192"/>
      <c r="CD716" s="192"/>
      <c r="CE716" s="192"/>
      <c r="CF716" s="192"/>
      <c r="CG716" s="192"/>
      <c r="CH716" s="192"/>
      <c r="CI716" s="192"/>
      <c r="CJ716" s="192"/>
      <c r="CK716" s="192"/>
      <c r="CL716" s="192"/>
      <c r="CM716" s="192"/>
      <c r="CN716" s="192"/>
      <c r="CO716" s="192"/>
      <c r="CP716" s="192"/>
      <c r="CQ716" s="192"/>
    </row>
    <row r="717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  <c r="AJ717" s="192"/>
      <c r="AK717" s="192"/>
      <c r="AL717" s="192"/>
      <c r="AM717" s="192"/>
      <c r="AN717" s="192"/>
      <c r="AO717" s="192"/>
      <c r="AP717" s="192"/>
      <c r="AQ717" s="192"/>
      <c r="AR717" s="192"/>
      <c r="AS717" s="192"/>
      <c r="AT717" s="192"/>
      <c r="AU717" s="192"/>
      <c r="AV717" s="192"/>
      <c r="AW717" s="192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92"/>
      <c r="BH717" s="192"/>
      <c r="BI717" s="192"/>
      <c r="BJ717" s="192"/>
      <c r="BK717" s="192"/>
      <c r="BL717" s="192"/>
      <c r="BM717" s="192"/>
      <c r="BN717" s="192"/>
      <c r="BO717" s="192"/>
      <c r="BP717" s="192"/>
      <c r="BQ717" s="192"/>
      <c r="BR717" s="192"/>
      <c r="BS717" s="192"/>
      <c r="BT717" s="192"/>
      <c r="BU717" s="192"/>
      <c r="BV717" s="192"/>
      <c r="BW717" s="192"/>
      <c r="BX717" s="192"/>
      <c r="BY717" s="192"/>
      <c r="BZ717" s="192"/>
      <c r="CA717" s="192"/>
      <c r="CB717" s="192"/>
      <c r="CC717" s="192"/>
      <c r="CD717" s="192"/>
      <c r="CE717" s="192"/>
      <c r="CF717" s="192"/>
      <c r="CG717" s="192"/>
      <c r="CH717" s="192"/>
      <c r="CI717" s="192"/>
      <c r="CJ717" s="192"/>
      <c r="CK717" s="192"/>
      <c r="CL717" s="192"/>
      <c r="CM717" s="192"/>
      <c r="CN717" s="192"/>
      <c r="CO717" s="192"/>
      <c r="CP717" s="192"/>
      <c r="CQ717" s="192"/>
    </row>
    <row r="718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  <c r="AJ718" s="192"/>
      <c r="AK718" s="192"/>
      <c r="AL718" s="192"/>
      <c r="AM718" s="192"/>
      <c r="AN718" s="192"/>
      <c r="AO718" s="192"/>
      <c r="AP718" s="192"/>
      <c r="AQ718" s="192"/>
      <c r="AR718" s="192"/>
      <c r="AS718" s="192"/>
      <c r="AT718" s="192"/>
      <c r="AU718" s="192"/>
      <c r="AV718" s="192"/>
      <c r="AW718" s="192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92"/>
      <c r="BH718" s="192"/>
      <c r="BI718" s="192"/>
      <c r="BJ718" s="192"/>
      <c r="BK718" s="192"/>
      <c r="BL718" s="192"/>
      <c r="BM718" s="192"/>
      <c r="BN718" s="192"/>
      <c r="BO718" s="192"/>
      <c r="BP718" s="192"/>
      <c r="BQ718" s="192"/>
      <c r="BR718" s="192"/>
      <c r="BS718" s="192"/>
      <c r="BT718" s="192"/>
      <c r="BU718" s="192"/>
      <c r="BV718" s="192"/>
      <c r="BW718" s="192"/>
      <c r="BX718" s="192"/>
      <c r="BY718" s="192"/>
      <c r="BZ718" s="192"/>
      <c r="CA718" s="192"/>
      <c r="CB718" s="192"/>
      <c r="CC718" s="192"/>
      <c r="CD718" s="192"/>
      <c r="CE718" s="192"/>
      <c r="CF718" s="192"/>
      <c r="CG718" s="192"/>
      <c r="CH718" s="192"/>
      <c r="CI718" s="192"/>
      <c r="CJ718" s="192"/>
      <c r="CK718" s="192"/>
      <c r="CL718" s="192"/>
      <c r="CM718" s="192"/>
      <c r="CN718" s="192"/>
      <c r="CO718" s="192"/>
      <c r="CP718" s="192"/>
      <c r="CQ718" s="192"/>
    </row>
    <row r="719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  <c r="AO719" s="192"/>
      <c r="AP719" s="192"/>
      <c r="AQ719" s="192"/>
      <c r="AR719" s="192"/>
      <c r="AS719" s="192"/>
      <c r="AT719" s="192"/>
      <c r="AU719" s="192"/>
      <c r="AV719" s="192"/>
      <c r="AW719" s="192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92"/>
      <c r="BH719" s="192"/>
      <c r="BI719" s="192"/>
      <c r="BJ719" s="192"/>
      <c r="BK719" s="192"/>
      <c r="BL719" s="192"/>
      <c r="BM719" s="192"/>
      <c r="BN719" s="192"/>
      <c r="BO719" s="192"/>
      <c r="BP719" s="192"/>
      <c r="BQ719" s="192"/>
      <c r="BR719" s="192"/>
      <c r="BS719" s="192"/>
      <c r="BT719" s="192"/>
      <c r="BU719" s="192"/>
      <c r="BV719" s="192"/>
      <c r="BW719" s="192"/>
      <c r="BX719" s="192"/>
      <c r="BY719" s="192"/>
      <c r="BZ719" s="192"/>
      <c r="CA719" s="192"/>
      <c r="CB719" s="192"/>
      <c r="CC719" s="192"/>
      <c r="CD719" s="192"/>
      <c r="CE719" s="192"/>
      <c r="CF719" s="192"/>
      <c r="CG719" s="192"/>
      <c r="CH719" s="192"/>
      <c r="CI719" s="192"/>
      <c r="CJ719" s="192"/>
      <c r="CK719" s="192"/>
      <c r="CL719" s="192"/>
      <c r="CM719" s="192"/>
      <c r="CN719" s="192"/>
      <c r="CO719" s="192"/>
      <c r="CP719" s="192"/>
      <c r="CQ719" s="192"/>
    </row>
    <row r="720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  <c r="AO720" s="192"/>
      <c r="AP720" s="192"/>
      <c r="AQ720" s="192"/>
      <c r="AR720" s="192"/>
      <c r="AS720" s="192"/>
      <c r="AT720" s="192"/>
      <c r="AU720" s="192"/>
      <c r="AV720" s="192"/>
      <c r="AW720" s="192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92"/>
      <c r="BH720" s="192"/>
      <c r="BI720" s="192"/>
      <c r="BJ720" s="192"/>
      <c r="BK720" s="192"/>
      <c r="BL720" s="192"/>
      <c r="BM720" s="192"/>
      <c r="BN720" s="192"/>
      <c r="BO720" s="192"/>
      <c r="BP720" s="192"/>
      <c r="BQ720" s="192"/>
      <c r="BR720" s="192"/>
      <c r="BS720" s="192"/>
      <c r="BT720" s="192"/>
      <c r="BU720" s="192"/>
      <c r="BV720" s="192"/>
      <c r="BW720" s="192"/>
      <c r="BX720" s="192"/>
      <c r="BY720" s="192"/>
      <c r="BZ720" s="192"/>
      <c r="CA720" s="192"/>
      <c r="CB720" s="192"/>
      <c r="CC720" s="192"/>
      <c r="CD720" s="192"/>
      <c r="CE720" s="192"/>
      <c r="CF720" s="192"/>
      <c r="CG720" s="192"/>
      <c r="CH720" s="192"/>
      <c r="CI720" s="192"/>
      <c r="CJ720" s="192"/>
      <c r="CK720" s="192"/>
      <c r="CL720" s="192"/>
      <c r="CM720" s="192"/>
      <c r="CN720" s="192"/>
      <c r="CO720" s="192"/>
      <c r="CP720" s="192"/>
      <c r="CQ720" s="192"/>
    </row>
    <row r="721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  <c r="AO721" s="192"/>
      <c r="AP721" s="192"/>
      <c r="AQ721" s="192"/>
      <c r="AR721" s="192"/>
      <c r="AS721" s="192"/>
      <c r="AT721" s="192"/>
      <c r="AU721" s="192"/>
      <c r="AV721" s="192"/>
      <c r="AW721" s="192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192"/>
      <c r="BH721" s="192"/>
      <c r="BI721" s="192"/>
      <c r="BJ721" s="192"/>
      <c r="BK721" s="192"/>
      <c r="BL721" s="192"/>
      <c r="BM721" s="192"/>
      <c r="BN721" s="192"/>
      <c r="BO721" s="192"/>
      <c r="BP721" s="192"/>
      <c r="BQ721" s="192"/>
      <c r="BR721" s="192"/>
      <c r="BS721" s="192"/>
      <c r="BT721" s="192"/>
      <c r="BU721" s="192"/>
      <c r="BV721" s="192"/>
      <c r="BW721" s="192"/>
      <c r="BX721" s="192"/>
      <c r="BY721" s="192"/>
      <c r="BZ721" s="192"/>
      <c r="CA721" s="192"/>
      <c r="CB721" s="192"/>
      <c r="CC721" s="192"/>
      <c r="CD721" s="192"/>
      <c r="CE721" s="192"/>
      <c r="CF721" s="192"/>
      <c r="CG721" s="192"/>
      <c r="CH721" s="192"/>
      <c r="CI721" s="192"/>
      <c r="CJ721" s="192"/>
      <c r="CK721" s="192"/>
      <c r="CL721" s="192"/>
      <c r="CM721" s="192"/>
      <c r="CN721" s="192"/>
      <c r="CO721" s="192"/>
      <c r="CP721" s="192"/>
      <c r="CQ721" s="192"/>
    </row>
    <row r="722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  <c r="AJ722" s="192"/>
      <c r="AK722" s="192"/>
      <c r="AL722" s="192"/>
      <c r="AM722" s="192"/>
      <c r="AN722" s="192"/>
      <c r="AO722" s="192"/>
      <c r="AP722" s="192"/>
      <c r="AQ722" s="192"/>
      <c r="AR722" s="192"/>
      <c r="AS722" s="192"/>
      <c r="AT722" s="192"/>
      <c r="AU722" s="192"/>
      <c r="AV722" s="192"/>
      <c r="AW722" s="192"/>
      <c r="AX722" s="192"/>
      <c r="AY722" s="192"/>
      <c r="AZ722" s="192"/>
      <c r="BA722" s="192"/>
      <c r="BB722" s="192"/>
      <c r="BC722" s="192"/>
      <c r="BD722" s="192"/>
      <c r="BE722" s="192"/>
      <c r="BF722" s="192"/>
      <c r="BG722" s="192"/>
      <c r="BH722" s="192"/>
      <c r="BI722" s="192"/>
      <c r="BJ722" s="192"/>
      <c r="BK722" s="192"/>
      <c r="BL722" s="192"/>
      <c r="BM722" s="192"/>
      <c r="BN722" s="192"/>
      <c r="BO722" s="192"/>
      <c r="BP722" s="192"/>
      <c r="BQ722" s="192"/>
      <c r="BR722" s="192"/>
      <c r="BS722" s="192"/>
      <c r="BT722" s="192"/>
      <c r="BU722" s="192"/>
      <c r="BV722" s="192"/>
      <c r="BW722" s="192"/>
      <c r="BX722" s="192"/>
      <c r="BY722" s="192"/>
      <c r="BZ722" s="192"/>
      <c r="CA722" s="192"/>
      <c r="CB722" s="192"/>
      <c r="CC722" s="192"/>
      <c r="CD722" s="192"/>
      <c r="CE722" s="192"/>
      <c r="CF722" s="192"/>
      <c r="CG722" s="192"/>
      <c r="CH722" s="192"/>
      <c r="CI722" s="192"/>
      <c r="CJ722" s="192"/>
      <c r="CK722" s="192"/>
      <c r="CL722" s="192"/>
      <c r="CM722" s="192"/>
      <c r="CN722" s="192"/>
      <c r="CO722" s="192"/>
      <c r="CP722" s="192"/>
      <c r="CQ722" s="192"/>
    </row>
    <row r="723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  <c r="AJ723" s="192"/>
      <c r="AK723" s="192"/>
      <c r="AL723" s="192"/>
      <c r="AM723" s="192"/>
      <c r="AN723" s="192"/>
      <c r="AO723" s="192"/>
      <c r="AP723" s="192"/>
      <c r="AQ723" s="192"/>
      <c r="AR723" s="192"/>
      <c r="AS723" s="192"/>
      <c r="AT723" s="192"/>
      <c r="AU723" s="192"/>
      <c r="AV723" s="192"/>
      <c r="AW723" s="192"/>
      <c r="AX723" s="192"/>
      <c r="AY723" s="192"/>
      <c r="AZ723" s="192"/>
      <c r="BA723" s="192"/>
      <c r="BB723" s="192"/>
      <c r="BC723" s="192"/>
      <c r="BD723" s="192"/>
      <c r="BE723" s="192"/>
      <c r="BF723" s="192"/>
      <c r="BG723" s="192"/>
      <c r="BH723" s="192"/>
      <c r="BI723" s="192"/>
      <c r="BJ723" s="192"/>
      <c r="BK723" s="192"/>
      <c r="BL723" s="192"/>
      <c r="BM723" s="192"/>
      <c r="BN723" s="192"/>
      <c r="BO723" s="192"/>
      <c r="BP723" s="192"/>
      <c r="BQ723" s="192"/>
      <c r="BR723" s="192"/>
      <c r="BS723" s="192"/>
      <c r="BT723" s="192"/>
      <c r="BU723" s="192"/>
      <c r="BV723" s="192"/>
      <c r="BW723" s="192"/>
      <c r="BX723" s="192"/>
      <c r="BY723" s="192"/>
      <c r="BZ723" s="192"/>
      <c r="CA723" s="192"/>
      <c r="CB723" s="192"/>
      <c r="CC723" s="192"/>
      <c r="CD723" s="192"/>
      <c r="CE723" s="192"/>
      <c r="CF723" s="192"/>
      <c r="CG723" s="192"/>
      <c r="CH723" s="192"/>
      <c r="CI723" s="192"/>
      <c r="CJ723" s="192"/>
      <c r="CK723" s="192"/>
      <c r="CL723" s="192"/>
      <c r="CM723" s="192"/>
      <c r="CN723" s="192"/>
      <c r="CO723" s="192"/>
      <c r="CP723" s="192"/>
      <c r="CQ723" s="192"/>
    </row>
    <row r="724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  <c r="AJ724" s="192"/>
      <c r="AK724" s="192"/>
      <c r="AL724" s="192"/>
      <c r="AM724" s="192"/>
      <c r="AN724" s="192"/>
      <c r="AO724" s="192"/>
      <c r="AP724" s="192"/>
      <c r="AQ724" s="192"/>
      <c r="AR724" s="192"/>
      <c r="AS724" s="192"/>
      <c r="AT724" s="192"/>
      <c r="AU724" s="192"/>
      <c r="AV724" s="192"/>
      <c r="AW724" s="192"/>
      <c r="AX724" s="192"/>
      <c r="AY724" s="192"/>
      <c r="AZ724" s="192"/>
      <c r="BA724" s="192"/>
      <c r="BB724" s="192"/>
      <c r="BC724" s="192"/>
      <c r="BD724" s="192"/>
      <c r="BE724" s="192"/>
      <c r="BF724" s="192"/>
      <c r="BG724" s="192"/>
      <c r="BH724" s="192"/>
      <c r="BI724" s="192"/>
      <c r="BJ724" s="192"/>
      <c r="BK724" s="192"/>
      <c r="BL724" s="192"/>
      <c r="BM724" s="192"/>
      <c r="BN724" s="192"/>
      <c r="BO724" s="192"/>
      <c r="BP724" s="192"/>
      <c r="BQ724" s="192"/>
      <c r="BR724" s="192"/>
      <c r="BS724" s="192"/>
      <c r="BT724" s="192"/>
      <c r="BU724" s="192"/>
      <c r="BV724" s="192"/>
      <c r="BW724" s="192"/>
      <c r="BX724" s="192"/>
      <c r="BY724" s="192"/>
      <c r="BZ724" s="192"/>
      <c r="CA724" s="192"/>
      <c r="CB724" s="192"/>
      <c r="CC724" s="192"/>
      <c r="CD724" s="192"/>
      <c r="CE724" s="192"/>
      <c r="CF724" s="192"/>
      <c r="CG724" s="192"/>
      <c r="CH724" s="192"/>
      <c r="CI724" s="192"/>
      <c r="CJ724" s="192"/>
      <c r="CK724" s="192"/>
      <c r="CL724" s="192"/>
      <c r="CM724" s="192"/>
      <c r="CN724" s="192"/>
      <c r="CO724" s="192"/>
      <c r="CP724" s="192"/>
      <c r="CQ724" s="192"/>
    </row>
    <row r="725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  <c r="AJ725" s="192"/>
      <c r="AK725" s="192"/>
      <c r="AL725" s="192"/>
      <c r="AM725" s="192"/>
      <c r="AN725" s="192"/>
      <c r="AO725" s="192"/>
      <c r="AP725" s="192"/>
      <c r="AQ725" s="192"/>
      <c r="AR725" s="192"/>
      <c r="AS725" s="192"/>
      <c r="AT725" s="192"/>
      <c r="AU725" s="192"/>
      <c r="AV725" s="192"/>
      <c r="AW725" s="192"/>
      <c r="AX725" s="192"/>
      <c r="AY725" s="192"/>
      <c r="AZ725" s="192"/>
      <c r="BA725" s="192"/>
      <c r="BB725" s="192"/>
      <c r="BC725" s="192"/>
      <c r="BD725" s="192"/>
      <c r="BE725" s="192"/>
      <c r="BF725" s="192"/>
      <c r="BG725" s="192"/>
      <c r="BH725" s="192"/>
      <c r="BI725" s="192"/>
      <c r="BJ725" s="192"/>
      <c r="BK725" s="192"/>
      <c r="BL725" s="192"/>
      <c r="BM725" s="192"/>
      <c r="BN725" s="192"/>
      <c r="BO725" s="192"/>
      <c r="BP725" s="192"/>
      <c r="BQ725" s="192"/>
      <c r="BR725" s="192"/>
      <c r="BS725" s="192"/>
      <c r="BT725" s="192"/>
      <c r="BU725" s="192"/>
      <c r="BV725" s="192"/>
      <c r="BW725" s="192"/>
      <c r="BX725" s="192"/>
      <c r="BY725" s="192"/>
      <c r="BZ725" s="192"/>
      <c r="CA725" s="192"/>
      <c r="CB725" s="192"/>
      <c r="CC725" s="192"/>
      <c r="CD725" s="192"/>
      <c r="CE725" s="192"/>
      <c r="CF725" s="192"/>
      <c r="CG725" s="192"/>
      <c r="CH725" s="192"/>
      <c r="CI725" s="192"/>
      <c r="CJ725" s="192"/>
      <c r="CK725" s="192"/>
      <c r="CL725" s="192"/>
      <c r="CM725" s="192"/>
      <c r="CN725" s="192"/>
      <c r="CO725" s="192"/>
      <c r="CP725" s="192"/>
      <c r="CQ725" s="192"/>
    </row>
    <row r="726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  <c r="AJ726" s="192"/>
      <c r="AK726" s="192"/>
      <c r="AL726" s="192"/>
      <c r="AM726" s="192"/>
      <c r="AN726" s="192"/>
      <c r="AO726" s="192"/>
      <c r="AP726" s="192"/>
      <c r="AQ726" s="192"/>
      <c r="AR726" s="192"/>
      <c r="AS726" s="192"/>
      <c r="AT726" s="192"/>
      <c r="AU726" s="192"/>
      <c r="AV726" s="192"/>
      <c r="AW726" s="192"/>
      <c r="AX726" s="192"/>
      <c r="AY726" s="192"/>
      <c r="AZ726" s="192"/>
      <c r="BA726" s="192"/>
      <c r="BB726" s="192"/>
      <c r="BC726" s="192"/>
      <c r="BD726" s="192"/>
      <c r="BE726" s="192"/>
      <c r="BF726" s="192"/>
      <c r="BG726" s="192"/>
      <c r="BH726" s="192"/>
      <c r="BI726" s="192"/>
      <c r="BJ726" s="192"/>
      <c r="BK726" s="192"/>
      <c r="BL726" s="192"/>
      <c r="BM726" s="192"/>
      <c r="BN726" s="192"/>
      <c r="BO726" s="192"/>
      <c r="BP726" s="192"/>
      <c r="BQ726" s="192"/>
      <c r="BR726" s="192"/>
      <c r="BS726" s="192"/>
      <c r="BT726" s="192"/>
      <c r="BU726" s="192"/>
      <c r="BV726" s="192"/>
      <c r="BW726" s="192"/>
      <c r="BX726" s="192"/>
      <c r="BY726" s="192"/>
      <c r="BZ726" s="192"/>
      <c r="CA726" s="192"/>
      <c r="CB726" s="192"/>
      <c r="CC726" s="192"/>
      <c r="CD726" s="192"/>
      <c r="CE726" s="192"/>
      <c r="CF726" s="192"/>
      <c r="CG726" s="192"/>
      <c r="CH726" s="192"/>
      <c r="CI726" s="192"/>
      <c r="CJ726" s="192"/>
      <c r="CK726" s="192"/>
      <c r="CL726" s="192"/>
      <c r="CM726" s="192"/>
      <c r="CN726" s="192"/>
      <c r="CO726" s="192"/>
      <c r="CP726" s="192"/>
      <c r="CQ726" s="192"/>
    </row>
    <row r="727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  <c r="AJ727" s="192"/>
      <c r="AK727" s="192"/>
      <c r="AL727" s="192"/>
      <c r="AM727" s="192"/>
      <c r="AN727" s="192"/>
      <c r="AO727" s="192"/>
      <c r="AP727" s="192"/>
      <c r="AQ727" s="192"/>
      <c r="AR727" s="192"/>
      <c r="AS727" s="192"/>
      <c r="AT727" s="192"/>
      <c r="AU727" s="192"/>
      <c r="AV727" s="192"/>
      <c r="AW727" s="192"/>
      <c r="AX727" s="192"/>
      <c r="AY727" s="192"/>
      <c r="AZ727" s="192"/>
      <c r="BA727" s="192"/>
      <c r="BB727" s="192"/>
      <c r="BC727" s="192"/>
      <c r="BD727" s="192"/>
      <c r="BE727" s="192"/>
      <c r="BF727" s="192"/>
      <c r="BG727" s="192"/>
      <c r="BH727" s="192"/>
      <c r="BI727" s="192"/>
      <c r="BJ727" s="192"/>
      <c r="BK727" s="192"/>
      <c r="BL727" s="192"/>
      <c r="BM727" s="192"/>
      <c r="BN727" s="192"/>
      <c r="BO727" s="192"/>
      <c r="BP727" s="192"/>
      <c r="BQ727" s="192"/>
      <c r="BR727" s="192"/>
      <c r="BS727" s="192"/>
      <c r="BT727" s="192"/>
      <c r="BU727" s="192"/>
      <c r="BV727" s="192"/>
      <c r="BW727" s="192"/>
      <c r="BX727" s="192"/>
      <c r="BY727" s="192"/>
      <c r="BZ727" s="192"/>
      <c r="CA727" s="192"/>
      <c r="CB727" s="192"/>
      <c r="CC727" s="192"/>
      <c r="CD727" s="192"/>
      <c r="CE727" s="192"/>
      <c r="CF727" s="192"/>
      <c r="CG727" s="192"/>
      <c r="CH727" s="192"/>
      <c r="CI727" s="192"/>
      <c r="CJ727" s="192"/>
      <c r="CK727" s="192"/>
      <c r="CL727" s="192"/>
      <c r="CM727" s="192"/>
      <c r="CN727" s="192"/>
      <c r="CO727" s="192"/>
      <c r="CP727" s="192"/>
      <c r="CQ727" s="192"/>
    </row>
    <row r="728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92"/>
      <c r="AF728" s="192"/>
      <c r="AG728" s="192"/>
      <c r="AH728" s="192"/>
      <c r="AI728" s="192"/>
      <c r="AJ728" s="192"/>
      <c r="AK728" s="192"/>
      <c r="AL728" s="192"/>
      <c r="AM728" s="192"/>
      <c r="AN728" s="192"/>
      <c r="AO728" s="192"/>
      <c r="AP728" s="192"/>
      <c r="AQ728" s="192"/>
      <c r="AR728" s="192"/>
      <c r="AS728" s="192"/>
      <c r="AT728" s="192"/>
      <c r="AU728" s="192"/>
      <c r="AV728" s="192"/>
      <c r="AW728" s="192"/>
      <c r="AX728" s="192"/>
      <c r="AY728" s="192"/>
      <c r="AZ728" s="192"/>
      <c r="BA728" s="192"/>
      <c r="BB728" s="192"/>
      <c r="BC728" s="192"/>
      <c r="BD728" s="192"/>
      <c r="BE728" s="192"/>
      <c r="BF728" s="192"/>
      <c r="BG728" s="192"/>
      <c r="BH728" s="192"/>
      <c r="BI728" s="192"/>
      <c r="BJ728" s="192"/>
      <c r="BK728" s="192"/>
      <c r="BL728" s="192"/>
      <c r="BM728" s="192"/>
      <c r="BN728" s="192"/>
      <c r="BO728" s="192"/>
      <c r="BP728" s="192"/>
      <c r="BQ728" s="192"/>
      <c r="BR728" s="192"/>
      <c r="BS728" s="192"/>
      <c r="BT728" s="192"/>
      <c r="BU728" s="192"/>
      <c r="BV728" s="192"/>
      <c r="BW728" s="192"/>
      <c r="BX728" s="192"/>
      <c r="BY728" s="192"/>
      <c r="BZ728" s="192"/>
      <c r="CA728" s="192"/>
      <c r="CB728" s="192"/>
      <c r="CC728" s="192"/>
      <c r="CD728" s="192"/>
      <c r="CE728" s="192"/>
      <c r="CF728" s="192"/>
      <c r="CG728" s="192"/>
      <c r="CH728" s="192"/>
      <c r="CI728" s="192"/>
      <c r="CJ728" s="192"/>
      <c r="CK728" s="192"/>
      <c r="CL728" s="192"/>
      <c r="CM728" s="192"/>
      <c r="CN728" s="192"/>
      <c r="CO728" s="192"/>
      <c r="CP728" s="192"/>
      <c r="CQ728" s="192"/>
    </row>
    <row r="729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92"/>
      <c r="AF729" s="192"/>
      <c r="AG729" s="192"/>
      <c r="AH729" s="192"/>
      <c r="AI729" s="192"/>
      <c r="AJ729" s="192"/>
      <c r="AK729" s="192"/>
      <c r="AL729" s="192"/>
      <c r="AM729" s="192"/>
      <c r="AN729" s="192"/>
      <c r="AO729" s="192"/>
      <c r="AP729" s="192"/>
      <c r="AQ729" s="192"/>
      <c r="AR729" s="192"/>
      <c r="AS729" s="192"/>
      <c r="AT729" s="192"/>
      <c r="AU729" s="192"/>
      <c r="AV729" s="192"/>
      <c r="AW729" s="192"/>
      <c r="AX729" s="192"/>
      <c r="AY729" s="192"/>
      <c r="AZ729" s="192"/>
      <c r="BA729" s="192"/>
      <c r="BB729" s="192"/>
      <c r="BC729" s="192"/>
      <c r="BD729" s="192"/>
      <c r="BE729" s="192"/>
      <c r="BF729" s="192"/>
      <c r="BG729" s="192"/>
      <c r="BH729" s="192"/>
      <c r="BI729" s="192"/>
      <c r="BJ729" s="192"/>
      <c r="BK729" s="192"/>
      <c r="BL729" s="192"/>
      <c r="BM729" s="192"/>
      <c r="BN729" s="192"/>
      <c r="BO729" s="192"/>
      <c r="BP729" s="192"/>
      <c r="BQ729" s="192"/>
      <c r="BR729" s="192"/>
      <c r="BS729" s="192"/>
      <c r="BT729" s="192"/>
      <c r="BU729" s="192"/>
      <c r="BV729" s="192"/>
      <c r="BW729" s="192"/>
      <c r="BX729" s="192"/>
      <c r="BY729" s="192"/>
      <c r="BZ729" s="192"/>
      <c r="CA729" s="192"/>
      <c r="CB729" s="192"/>
      <c r="CC729" s="192"/>
      <c r="CD729" s="192"/>
      <c r="CE729" s="192"/>
      <c r="CF729" s="192"/>
      <c r="CG729" s="192"/>
      <c r="CH729" s="192"/>
      <c r="CI729" s="192"/>
      <c r="CJ729" s="192"/>
      <c r="CK729" s="192"/>
      <c r="CL729" s="192"/>
      <c r="CM729" s="192"/>
      <c r="CN729" s="192"/>
      <c r="CO729" s="192"/>
      <c r="CP729" s="192"/>
      <c r="CQ729" s="192"/>
    </row>
    <row r="730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92"/>
      <c r="AF730" s="192"/>
      <c r="AG730" s="192"/>
      <c r="AH730" s="192"/>
      <c r="AI730" s="192"/>
      <c r="AJ730" s="192"/>
      <c r="AK730" s="192"/>
      <c r="AL730" s="192"/>
      <c r="AM730" s="192"/>
      <c r="AN730" s="192"/>
      <c r="AO730" s="192"/>
      <c r="AP730" s="192"/>
      <c r="AQ730" s="192"/>
      <c r="AR730" s="192"/>
      <c r="AS730" s="192"/>
      <c r="AT730" s="192"/>
      <c r="AU730" s="192"/>
      <c r="AV730" s="192"/>
      <c r="AW730" s="192"/>
      <c r="AX730" s="192"/>
      <c r="AY730" s="192"/>
      <c r="AZ730" s="192"/>
      <c r="BA730" s="192"/>
      <c r="BB730" s="192"/>
      <c r="BC730" s="192"/>
      <c r="BD730" s="192"/>
      <c r="BE730" s="192"/>
      <c r="BF730" s="192"/>
      <c r="BG730" s="192"/>
      <c r="BH730" s="192"/>
      <c r="BI730" s="192"/>
      <c r="BJ730" s="192"/>
      <c r="BK730" s="192"/>
      <c r="BL730" s="192"/>
      <c r="BM730" s="192"/>
      <c r="BN730" s="192"/>
      <c r="BO730" s="192"/>
      <c r="BP730" s="192"/>
      <c r="BQ730" s="192"/>
      <c r="BR730" s="192"/>
      <c r="BS730" s="192"/>
      <c r="BT730" s="192"/>
      <c r="BU730" s="192"/>
      <c r="BV730" s="192"/>
      <c r="BW730" s="192"/>
      <c r="BX730" s="192"/>
      <c r="BY730" s="192"/>
      <c r="BZ730" s="192"/>
      <c r="CA730" s="192"/>
      <c r="CB730" s="192"/>
      <c r="CC730" s="192"/>
      <c r="CD730" s="192"/>
      <c r="CE730" s="192"/>
      <c r="CF730" s="192"/>
      <c r="CG730" s="192"/>
      <c r="CH730" s="192"/>
      <c r="CI730" s="192"/>
      <c r="CJ730" s="192"/>
      <c r="CK730" s="192"/>
      <c r="CL730" s="192"/>
      <c r="CM730" s="192"/>
      <c r="CN730" s="192"/>
      <c r="CO730" s="192"/>
      <c r="CP730" s="192"/>
      <c r="CQ730" s="192"/>
    </row>
    <row r="731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  <c r="AJ731" s="192"/>
      <c r="AK731" s="192"/>
      <c r="AL731" s="192"/>
      <c r="AM731" s="192"/>
      <c r="AN731" s="192"/>
      <c r="AO731" s="192"/>
      <c r="AP731" s="192"/>
      <c r="AQ731" s="192"/>
      <c r="AR731" s="192"/>
      <c r="AS731" s="192"/>
      <c r="AT731" s="192"/>
      <c r="AU731" s="192"/>
      <c r="AV731" s="192"/>
      <c r="AW731" s="192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2"/>
      <c r="BN731" s="192"/>
      <c r="BO731" s="192"/>
      <c r="BP731" s="192"/>
      <c r="BQ731" s="192"/>
      <c r="BR731" s="192"/>
      <c r="BS731" s="192"/>
      <c r="BT731" s="192"/>
      <c r="BU731" s="192"/>
      <c r="BV731" s="192"/>
      <c r="BW731" s="192"/>
      <c r="BX731" s="192"/>
      <c r="BY731" s="192"/>
      <c r="BZ731" s="192"/>
      <c r="CA731" s="192"/>
      <c r="CB731" s="192"/>
      <c r="CC731" s="192"/>
      <c r="CD731" s="192"/>
      <c r="CE731" s="192"/>
      <c r="CF731" s="192"/>
      <c r="CG731" s="192"/>
      <c r="CH731" s="192"/>
      <c r="CI731" s="192"/>
      <c r="CJ731" s="192"/>
      <c r="CK731" s="192"/>
      <c r="CL731" s="192"/>
      <c r="CM731" s="192"/>
      <c r="CN731" s="192"/>
      <c r="CO731" s="192"/>
      <c r="CP731" s="192"/>
      <c r="CQ731" s="192"/>
    </row>
    <row r="732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  <c r="AJ732" s="192"/>
      <c r="AK732" s="192"/>
      <c r="AL732" s="192"/>
      <c r="AM732" s="192"/>
      <c r="AN732" s="192"/>
      <c r="AO732" s="192"/>
      <c r="AP732" s="192"/>
      <c r="AQ732" s="192"/>
      <c r="AR732" s="192"/>
      <c r="AS732" s="192"/>
      <c r="AT732" s="192"/>
      <c r="AU732" s="192"/>
      <c r="AV732" s="192"/>
      <c r="AW732" s="192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2"/>
      <c r="BN732" s="192"/>
      <c r="BO732" s="192"/>
      <c r="BP732" s="192"/>
      <c r="BQ732" s="192"/>
      <c r="BR732" s="192"/>
      <c r="BS732" s="192"/>
      <c r="BT732" s="192"/>
      <c r="BU732" s="192"/>
      <c r="BV732" s="192"/>
      <c r="BW732" s="192"/>
      <c r="BX732" s="192"/>
      <c r="BY732" s="192"/>
      <c r="BZ732" s="192"/>
      <c r="CA732" s="192"/>
      <c r="CB732" s="192"/>
      <c r="CC732" s="192"/>
      <c r="CD732" s="192"/>
      <c r="CE732" s="192"/>
      <c r="CF732" s="192"/>
      <c r="CG732" s="192"/>
      <c r="CH732" s="192"/>
      <c r="CI732" s="192"/>
      <c r="CJ732" s="192"/>
      <c r="CK732" s="192"/>
      <c r="CL732" s="192"/>
      <c r="CM732" s="192"/>
      <c r="CN732" s="192"/>
      <c r="CO732" s="192"/>
      <c r="CP732" s="192"/>
      <c r="CQ732" s="192"/>
    </row>
    <row r="733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  <c r="AJ733" s="192"/>
      <c r="AK733" s="192"/>
      <c r="AL733" s="192"/>
      <c r="AM733" s="192"/>
      <c r="AN733" s="192"/>
      <c r="AO733" s="192"/>
      <c r="AP733" s="192"/>
      <c r="AQ733" s="192"/>
      <c r="AR733" s="192"/>
      <c r="AS733" s="192"/>
      <c r="AT733" s="192"/>
      <c r="AU733" s="192"/>
      <c r="AV733" s="192"/>
      <c r="AW733" s="192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2"/>
      <c r="BN733" s="192"/>
      <c r="BO733" s="192"/>
      <c r="BP733" s="192"/>
      <c r="BQ733" s="192"/>
      <c r="BR733" s="192"/>
      <c r="BS733" s="192"/>
      <c r="BT733" s="192"/>
      <c r="BU733" s="192"/>
      <c r="BV733" s="192"/>
      <c r="BW733" s="192"/>
      <c r="BX733" s="192"/>
      <c r="BY733" s="192"/>
      <c r="BZ733" s="192"/>
      <c r="CA733" s="192"/>
      <c r="CB733" s="192"/>
      <c r="CC733" s="192"/>
      <c r="CD733" s="192"/>
      <c r="CE733" s="192"/>
      <c r="CF733" s="192"/>
      <c r="CG733" s="192"/>
      <c r="CH733" s="192"/>
      <c r="CI733" s="192"/>
      <c r="CJ733" s="192"/>
      <c r="CK733" s="192"/>
      <c r="CL733" s="192"/>
      <c r="CM733" s="192"/>
      <c r="CN733" s="192"/>
      <c r="CO733" s="192"/>
      <c r="CP733" s="192"/>
      <c r="CQ733" s="192"/>
    </row>
    <row r="734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  <c r="AJ734" s="192"/>
      <c r="AK734" s="192"/>
      <c r="AL734" s="192"/>
      <c r="AM734" s="192"/>
      <c r="AN734" s="192"/>
      <c r="AO734" s="192"/>
      <c r="AP734" s="192"/>
      <c r="AQ734" s="192"/>
      <c r="AR734" s="192"/>
      <c r="AS734" s="192"/>
      <c r="AT734" s="192"/>
      <c r="AU734" s="192"/>
      <c r="AV734" s="192"/>
      <c r="AW734" s="192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2"/>
      <c r="BN734" s="192"/>
      <c r="BO734" s="192"/>
      <c r="BP734" s="192"/>
      <c r="BQ734" s="192"/>
      <c r="BR734" s="192"/>
      <c r="BS734" s="192"/>
      <c r="BT734" s="192"/>
      <c r="BU734" s="192"/>
      <c r="BV734" s="192"/>
      <c r="BW734" s="192"/>
      <c r="BX734" s="192"/>
      <c r="BY734" s="192"/>
      <c r="BZ734" s="192"/>
      <c r="CA734" s="192"/>
      <c r="CB734" s="192"/>
      <c r="CC734" s="192"/>
      <c r="CD734" s="192"/>
      <c r="CE734" s="192"/>
      <c r="CF734" s="192"/>
      <c r="CG734" s="192"/>
      <c r="CH734" s="192"/>
      <c r="CI734" s="192"/>
      <c r="CJ734" s="192"/>
      <c r="CK734" s="192"/>
      <c r="CL734" s="192"/>
      <c r="CM734" s="192"/>
      <c r="CN734" s="192"/>
      <c r="CO734" s="192"/>
      <c r="CP734" s="192"/>
      <c r="CQ734" s="192"/>
    </row>
    <row r="735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  <c r="AJ735" s="192"/>
      <c r="AK735" s="192"/>
      <c r="AL735" s="192"/>
      <c r="AM735" s="192"/>
      <c r="AN735" s="192"/>
      <c r="AO735" s="192"/>
      <c r="AP735" s="192"/>
      <c r="AQ735" s="192"/>
      <c r="AR735" s="192"/>
      <c r="AS735" s="192"/>
      <c r="AT735" s="192"/>
      <c r="AU735" s="192"/>
      <c r="AV735" s="192"/>
      <c r="AW735" s="192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2"/>
      <c r="BN735" s="192"/>
      <c r="BO735" s="192"/>
      <c r="BP735" s="192"/>
      <c r="BQ735" s="192"/>
      <c r="BR735" s="192"/>
      <c r="BS735" s="192"/>
      <c r="BT735" s="192"/>
      <c r="BU735" s="192"/>
      <c r="BV735" s="192"/>
      <c r="BW735" s="192"/>
      <c r="BX735" s="192"/>
      <c r="BY735" s="192"/>
      <c r="BZ735" s="192"/>
      <c r="CA735" s="192"/>
      <c r="CB735" s="192"/>
      <c r="CC735" s="192"/>
      <c r="CD735" s="192"/>
      <c r="CE735" s="192"/>
      <c r="CF735" s="192"/>
      <c r="CG735" s="192"/>
      <c r="CH735" s="192"/>
      <c r="CI735" s="192"/>
      <c r="CJ735" s="192"/>
      <c r="CK735" s="192"/>
      <c r="CL735" s="192"/>
      <c r="CM735" s="192"/>
      <c r="CN735" s="192"/>
      <c r="CO735" s="192"/>
      <c r="CP735" s="192"/>
      <c r="CQ735" s="192"/>
    </row>
    <row r="736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  <c r="AJ736" s="192"/>
      <c r="AK736" s="192"/>
      <c r="AL736" s="192"/>
      <c r="AM736" s="192"/>
      <c r="AN736" s="192"/>
      <c r="AO736" s="192"/>
      <c r="AP736" s="192"/>
      <c r="AQ736" s="192"/>
      <c r="AR736" s="192"/>
      <c r="AS736" s="192"/>
      <c r="AT736" s="192"/>
      <c r="AU736" s="192"/>
      <c r="AV736" s="192"/>
      <c r="AW736" s="192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192"/>
      <c r="BN736" s="192"/>
      <c r="BO736" s="192"/>
      <c r="BP736" s="192"/>
      <c r="BQ736" s="192"/>
      <c r="BR736" s="192"/>
      <c r="BS736" s="192"/>
      <c r="BT736" s="192"/>
      <c r="BU736" s="192"/>
      <c r="BV736" s="192"/>
      <c r="BW736" s="192"/>
      <c r="BX736" s="192"/>
      <c r="BY736" s="192"/>
      <c r="BZ736" s="192"/>
      <c r="CA736" s="192"/>
      <c r="CB736" s="192"/>
      <c r="CC736" s="192"/>
      <c r="CD736" s="192"/>
      <c r="CE736" s="192"/>
      <c r="CF736" s="192"/>
      <c r="CG736" s="192"/>
      <c r="CH736" s="192"/>
      <c r="CI736" s="192"/>
      <c r="CJ736" s="192"/>
      <c r="CK736" s="192"/>
      <c r="CL736" s="192"/>
      <c r="CM736" s="192"/>
      <c r="CN736" s="192"/>
      <c r="CO736" s="192"/>
      <c r="CP736" s="192"/>
      <c r="CQ736" s="192"/>
    </row>
    <row r="737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  <c r="AJ737" s="192"/>
      <c r="AK737" s="192"/>
      <c r="AL737" s="192"/>
      <c r="AM737" s="192"/>
      <c r="AN737" s="192"/>
      <c r="AO737" s="192"/>
      <c r="AP737" s="192"/>
      <c r="AQ737" s="192"/>
      <c r="AR737" s="192"/>
      <c r="AS737" s="192"/>
      <c r="AT737" s="192"/>
      <c r="AU737" s="192"/>
      <c r="AV737" s="192"/>
      <c r="AW737" s="192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192"/>
      <c r="BN737" s="192"/>
      <c r="BO737" s="192"/>
      <c r="BP737" s="192"/>
      <c r="BQ737" s="192"/>
      <c r="BR737" s="192"/>
      <c r="BS737" s="192"/>
      <c r="BT737" s="192"/>
      <c r="BU737" s="192"/>
      <c r="BV737" s="192"/>
      <c r="BW737" s="192"/>
      <c r="BX737" s="192"/>
      <c r="BY737" s="192"/>
      <c r="BZ737" s="192"/>
      <c r="CA737" s="192"/>
      <c r="CB737" s="192"/>
      <c r="CC737" s="192"/>
      <c r="CD737" s="192"/>
      <c r="CE737" s="192"/>
      <c r="CF737" s="192"/>
      <c r="CG737" s="192"/>
      <c r="CH737" s="192"/>
      <c r="CI737" s="192"/>
      <c r="CJ737" s="192"/>
      <c r="CK737" s="192"/>
      <c r="CL737" s="192"/>
      <c r="CM737" s="192"/>
      <c r="CN737" s="192"/>
      <c r="CO737" s="192"/>
      <c r="CP737" s="192"/>
      <c r="CQ737" s="192"/>
    </row>
    <row r="738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  <c r="AJ738" s="192"/>
      <c r="AK738" s="192"/>
      <c r="AL738" s="192"/>
      <c r="AM738" s="192"/>
      <c r="AN738" s="192"/>
      <c r="AO738" s="192"/>
      <c r="AP738" s="192"/>
      <c r="AQ738" s="192"/>
      <c r="AR738" s="192"/>
      <c r="AS738" s="192"/>
      <c r="AT738" s="192"/>
      <c r="AU738" s="192"/>
      <c r="AV738" s="192"/>
      <c r="AW738" s="192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192"/>
      <c r="BN738" s="192"/>
      <c r="BO738" s="192"/>
      <c r="BP738" s="192"/>
      <c r="BQ738" s="192"/>
      <c r="BR738" s="192"/>
      <c r="BS738" s="192"/>
      <c r="BT738" s="192"/>
      <c r="BU738" s="192"/>
      <c r="BV738" s="192"/>
      <c r="BW738" s="192"/>
      <c r="BX738" s="192"/>
      <c r="BY738" s="192"/>
      <c r="BZ738" s="192"/>
      <c r="CA738" s="192"/>
      <c r="CB738" s="192"/>
      <c r="CC738" s="192"/>
      <c r="CD738" s="192"/>
      <c r="CE738" s="192"/>
      <c r="CF738" s="192"/>
      <c r="CG738" s="192"/>
      <c r="CH738" s="192"/>
      <c r="CI738" s="192"/>
      <c r="CJ738" s="192"/>
      <c r="CK738" s="192"/>
      <c r="CL738" s="192"/>
      <c r="CM738" s="192"/>
      <c r="CN738" s="192"/>
      <c r="CO738" s="192"/>
      <c r="CP738" s="192"/>
      <c r="CQ738" s="192"/>
    </row>
    <row r="739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  <c r="AJ739" s="192"/>
      <c r="AK739" s="192"/>
      <c r="AL739" s="192"/>
      <c r="AM739" s="192"/>
      <c r="AN739" s="192"/>
      <c r="AO739" s="192"/>
      <c r="AP739" s="192"/>
      <c r="AQ739" s="192"/>
      <c r="AR739" s="192"/>
      <c r="AS739" s="192"/>
      <c r="AT739" s="192"/>
      <c r="AU739" s="192"/>
      <c r="AV739" s="192"/>
      <c r="AW739" s="192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192"/>
      <c r="BN739" s="192"/>
      <c r="BO739" s="192"/>
      <c r="BP739" s="192"/>
      <c r="BQ739" s="192"/>
      <c r="BR739" s="192"/>
      <c r="BS739" s="192"/>
      <c r="BT739" s="192"/>
      <c r="BU739" s="192"/>
      <c r="BV739" s="192"/>
      <c r="BW739" s="192"/>
      <c r="BX739" s="192"/>
      <c r="BY739" s="192"/>
      <c r="BZ739" s="192"/>
      <c r="CA739" s="192"/>
      <c r="CB739" s="192"/>
      <c r="CC739" s="192"/>
      <c r="CD739" s="192"/>
      <c r="CE739" s="192"/>
      <c r="CF739" s="192"/>
      <c r="CG739" s="192"/>
      <c r="CH739" s="192"/>
      <c r="CI739" s="192"/>
      <c r="CJ739" s="192"/>
      <c r="CK739" s="192"/>
      <c r="CL739" s="192"/>
      <c r="CM739" s="192"/>
      <c r="CN739" s="192"/>
      <c r="CO739" s="192"/>
      <c r="CP739" s="192"/>
      <c r="CQ739" s="192"/>
    </row>
    <row r="740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92"/>
      <c r="AF740" s="192"/>
      <c r="AG740" s="192"/>
      <c r="AH740" s="192"/>
      <c r="AI740" s="192"/>
      <c r="AJ740" s="192"/>
      <c r="AK740" s="192"/>
      <c r="AL740" s="192"/>
      <c r="AM740" s="192"/>
      <c r="AN740" s="192"/>
      <c r="AO740" s="192"/>
      <c r="AP740" s="192"/>
      <c r="AQ740" s="192"/>
      <c r="AR740" s="192"/>
      <c r="AS740" s="192"/>
      <c r="AT740" s="192"/>
      <c r="AU740" s="192"/>
      <c r="AV740" s="192"/>
      <c r="AW740" s="192"/>
      <c r="AX740" s="192"/>
      <c r="AY740" s="192"/>
      <c r="AZ740" s="192"/>
      <c r="BA740" s="192"/>
      <c r="BB740" s="192"/>
      <c r="BC740" s="192"/>
      <c r="BD740" s="192"/>
      <c r="BE740" s="192"/>
      <c r="BF740" s="192"/>
      <c r="BG740" s="192"/>
      <c r="BH740" s="192"/>
      <c r="BI740" s="192"/>
      <c r="BJ740" s="192"/>
      <c r="BK740" s="192"/>
      <c r="BL740" s="192"/>
      <c r="BM740" s="192"/>
      <c r="BN740" s="192"/>
      <c r="BO740" s="192"/>
      <c r="BP740" s="192"/>
      <c r="BQ740" s="192"/>
      <c r="BR740" s="192"/>
      <c r="BS740" s="192"/>
      <c r="BT740" s="192"/>
      <c r="BU740" s="192"/>
      <c r="BV740" s="192"/>
      <c r="BW740" s="192"/>
      <c r="BX740" s="192"/>
      <c r="BY740" s="192"/>
      <c r="BZ740" s="192"/>
      <c r="CA740" s="192"/>
      <c r="CB740" s="192"/>
      <c r="CC740" s="192"/>
      <c r="CD740" s="192"/>
      <c r="CE740" s="192"/>
      <c r="CF740" s="192"/>
      <c r="CG740" s="192"/>
      <c r="CH740" s="192"/>
      <c r="CI740" s="192"/>
      <c r="CJ740" s="192"/>
      <c r="CK740" s="192"/>
      <c r="CL740" s="192"/>
      <c r="CM740" s="192"/>
      <c r="CN740" s="192"/>
      <c r="CO740" s="192"/>
      <c r="CP740" s="192"/>
      <c r="CQ740" s="192"/>
    </row>
    <row r="741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92"/>
      <c r="AF741" s="192"/>
      <c r="AG741" s="192"/>
      <c r="AH741" s="192"/>
      <c r="AI741" s="192"/>
      <c r="AJ741" s="192"/>
      <c r="AK741" s="192"/>
      <c r="AL741" s="192"/>
      <c r="AM741" s="192"/>
      <c r="AN741" s="192"/>
      <c r="AO741" s="192"/>
      <c r="AP741" s="192"/>
      <c r="AQ741" s="192"/>
      <c r="AR741" s="192"/>
      <c r="AS741" s="192"/>
      <c r="AT741" s="192"/>
      <c r="AU741" s="192"/>
      <c r="AV741" s="192"/>
      <c r="AW741" s="192"/>
      <c r="AX741" s="192"/>
      <c r="AY741" s="192"/>
      <c r="AZ741" s="192"/>
      <c r="BA741" s="192"/>
      <c r="BB741" s="192"/>
      <c r="BC741" s="192"/>
      <c r="BD741" s="192"/>
      <c r="BE741" s="192"/>
      <c r="BF741" s="192"/>
      <c r="BG741" s="192"/>
      <c r="BH741" s="192"/>
      <c r="BI741" s="192"/>
      <c r="BJ741" s="192"/>
      <c r="BK741" s="192"/>
      <c r="BL741" s="192"/>
      <c r="BM741" s="192"/>
      <c r="BN741" s="192"/>
      <c r="BO741" s="192"/>
      <c r="BP741" s="192"/>
      <c r="BQ741" s="192"/>
      <c r="BR741" s="192"/>
      <c r="BS741" s="192"/>
      <c r="BT741" s="192"/>
      <c r="BU741" s="192"/>
      <c r="BV741" s="192"/>
      <c r="BW741" s="192"/>
      <c r="BX741" s="192"/>
      <c r="BY741" s="192"/>
      <c r="BZ741" s="192"/>
      <c r="CA741" s="192"/>
      <c r="CB741" s="192"/>
      <c r="CC741" s="192"/>
      <c r="CD741" s="192"/>
      <c r="CE741" s="192"/>
      <c r="CF741" s="192"/>
      <c r="CG741" s="192"/>
      <c r="CH741" s="192"/>
      <c r="CI741" s="192"/>
      <c r="CJ741" s="192"/>
      <c r="CK741" s="192"/>
      <c r="CL741" s="192"/>
      <c r="CM741" s="192"/>
      <c r="CN741" s="192"/>
      <c r="CO741" s="192"/>
      <c r="CP741" s="192"/>
      <c r="CQ741" s="192"/>
    </row>
    <row r="742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92"/>
      <c r="AF742" s="192"/>
      <c r="AG742" s="192"/>
      <c r="AH742" s="192"/>
      <c r="AI742" s="192"/>
      <c r="AJ742" s="192"/>
      <c r="AK742" s="192"/>
      <c r="AL742" s="192"/>
      <c r="AM742" s="192"/>
      <c r="AN742" s="192"/>
      <c r="AO742" s="192"/>
      <c r="AP742" s="192"/>
      <c r="AQ742" s="192"/>
      <c r="AR742" s="192"/>
      <c r="AS742" s="192"/>
      <c r="AT742" s="192"/>
      <c r="AU742" s="192"/>
      <c r="AV742" s="192"/>
      <c r="AW742" s="192"/>
      <c r="AX742" s="192"/>
      <c r="AY742" s="192"/>
      <c r="AZ742" s="192"/>
      <c r="BA742" s="192"/>
      <c r="BB742" s="192"/>
      <c r="BC742" s="192"/>
      <c r="BD742" s="192"/>
      <c r="BE742" s="192"/>
      <c r="BF742" s="192"/>
      <c r="BG742" s="192"/>
      <c r="BH742" s="192"/>
      <c r="BI742" s="192"/>
      <c r="BJ742" s="192"/>
      <c r="BK742" s="192"/>
      <c r="BL742" s="192"/>
      <c r="BM742" s="192"/>
      <c r="BN742" s="192"/>
      <c r="BO742" s="192"/>
      <c r="BP742" s="192"/>
      <c r="BQ742" s="192"/>
      <c r="BR742" s="192"/>
      <c r="BS742" s="192"/>
      <c r="BT742" s="192"/>
      <c r="BU742" s="192"/>
      <c r="BV742" s="192"/>
      <c r="BW742" s="192"/>
      <c r="BX742" s="192"/>
      <c r="BY742" s="192"/>
      <c r="BZ742" s="192"/>
      <c r="CA742" s="192"/>
      <c r="CB742" s="192"/>
      <c r="CC742" s="192"/>
      <c r="CD742" s="192"/>
      <c r="CE742" s="192"/>
      <c r="CF742" s="192"/>
      <c r="CG742" s="192"/>
      <c r="CH742" s="192"/>
      <c r="CI742" s="192"/>
      <c r="CJ742" s="192"/>
      <c r="CK742" s="192"/>
      <c r="CL742" s="192"/>
      <c r="CM742" s="192"/>
      <c r="CN742" s="192"/>
      <c r="CO742" s="192"/>
      <c r="CP742" s="192"/>
      <c r="CQ742" s="192"/>
    </row>
    <row r="743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92"/>
      <c r="AF743" s="192"/>
      <c r="AG743" s="192"/>
      <c r="AH743" s="192"/>
      <c r="AI743" s="192"/>
      <c r="AJ743" s="192"/>
      <c r="AK743" s="192"/>
      <c r="AL743" s="192"/>
      <c r="AM743" s="192"/>
      <c r="AN743" s="192"/>
      <c r="AO743" s="192"/>
      <c r="AP743" s="192"/>
      <c r="AQ743" s="192"/>
      <c r="AR743" s="192"/>
      <c r="AS743" s="192"/>
      <c r="AT743" s="192"/>
      <c r="AU743" s="192"/>
      <c r="AV743" s="192"/>
      <c r="AW743" s="192"/>
      <c r="AX743" s="192"/>
      <c r="AY743" s="192"/>
      <c r="AZ743" s="192"/>
      <c r="BA743" s="192"/>
      <c r="BB743" s="192"/>
      <c r="BC743" s="192"/>
      <c r="BD743" s="192"/>
      <c r="BE743" s="192"/>
      <c r="BF743" s="192"/>
      <c r="BG743" s="192"/>
      <c r="BH743" s="192"/>
      <c r="BI743" s="192"/>
      <c r="BJ743" s="192"/>
      <c r="BK743" s="192"/>
      <c r="BL743" s="192"/>
      <c r="BM743" s="192"/>
      <c r="BN743" s="192"/>
      <c r="BO743" s="192"/>
      <c r="BP743" s="192"/>
      <c r="BQ743" s="192"/>
      <c r="BR743" s="192"/>
      <c r="BS743" s="192"/>
      <c r="BT743" s="192"/>
      <c r="BU743" s="192"/>
      <c r="BV743" s="192"/>
      <c r="BW743" s="192"/>
      <c r="BX743" s="192"/>
      <c r="BY743" s="192"/>
      <c r="BZ743" s="192"/>
      <c r="CA743" s="192"/>
      <c r="CB743" s="192"/>
      <c r="CC743" s="192"/>
      <c r="CD743" s="192"/>
      <c r="CE743" s="192"/>
      <c r="CF743" s="192"/>
      <c r="CG743" s="192"/>
      <c r="CH743" s="192"/>
      <c r="CI743" s="192"/>
      <c r="CJ743" s="192"/>
      <c r="CK743" s="192"/>
      <c r="CL743" s="192"/>
      <c r="CM743" s="192"/>
      <c r="CN743" s="192"/>
      <c r="CO743" s="192"/>
      <c r="CP743" s="192"/>
      <c r="CQ743" s="192"/>
    </row>
    <row r="744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  <c r="AJ744" s="192"/>
      <c r="AK744" s="192"/>
      <c r="AL744" s="192"/>
      <c r="AM744" s="192"/>
      <c r="AN744" s="192"/>
      <c r="AO744" s="192"/>
      <c r="AP744" s="192"/>
      <c r="AQ744" s="192"/>
      <c r="AR744" s="192"/>
      <c r="AS744" s="192"/>
      <c r="AT744" s="192"/>
      <c r="AU744" s="192"/>
      <c r="AV744" s="192"/>
      <c r="AW744" s="192"/>
      <c r="AX744" s="192"/>
      <c r="AY744" s="192"/>
      <c r="AZ744" s="192"/>
      <c r="BA744" s="192"/>
      <c r="BB744" s="192"/>
      <c r="BC744" s="192"/>
      <c r="BD744" s="192"/>
      <c r="BE744" s="192"/>
      <c r="BF744" s="192"/>
      <c r="BG744" s="192"/>
      <c r="BH744" s="192"/>
      <c r="BI744" s="192"/>
      <c r="BJ744" s="192"/>
      <c r="BK744" s="192"/>
      <c r="BL744" s="192"/>
      <c r="BM744" s="192"/>
      <c r="BN744" s="192"/>
      <c r="BO744" s="192"/>
      <c r="BP744" s="192"/>
      <c r="BQ744" s="192"/>
      <c r="BR744" s="192"/>
      <c r="BS744" s="192"/>
      <c r="BT744" s="192"/>
      <c r="BU744" s="192"/>
      <c r="BV744" s="192"/>
      <c r="BW744" s="192"/>
      <c r="BX744" s="192"/>
      <c r="BY744" s="192"/>
      <c r="BZ744" s="192"/>
      <c r="CA744" s="192"/>
      <c r="CB744" s="192"/>
      <c r="CC744" s="192"/>
      <c r="CD744" s="192"/>
      <c r="CE744" s="192"/>
      <c r="CF744" s="192"/>
      <c r="CG744" s="192"/>
      <c r="CH744" s="192"/>
      <c r="CI744" s="192"/>
      <c r="CJ744" s="192"/>
      <c r="CK744" s="192"/>
      <c r="CL744" s="192"/>
      <c r="CM744" s="192"/>
      <c r="CN744" s="192"/>
      <c r="CO744" s="192"/>
      <c r="CP744" s="192"/>
      <c r="CQ744" s="192"/>
    </row>
    <row r="745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  <c r="AO745" s="192"/>
      <c r="AP745" s="192"/>
      <c r="AQ745" s="192"/>
      <c r="AR745" s="192"/>
      <c r="AS745" s="192"/>
      <c r="AT745" s="192"/>
      <c r="AU745" s="192"/>
      <c r="AV745" s="192"/>
      <c r="AW745" s="192"/>
      <c r="AX745" s="192"/>
      <c r="AY745" s="192"/>
      <c r="AZ745" s="192"/>
      <c r="BA745" s="192"/>
      <c r="BB745" s="192"/>
      <c r="BC745" s="192"/>
      <c r="BD745" s="192"/>
      <c r="BE745" s="192"/>
      <c r="BF745" s="192"/>
      <c r="BG745" s="192"/>
      <c r="BH745" s="192"/>
      <c r="BI745" s="192"/>
      <c r="BJ745" s="192"/>
      <c r="BK745" s="192"/>
      <c r="BL745" s="192"/>
      <c r="BM745" s="192"/>
      <c r="BN745" s="192"/>
      <c r="BO745" s="192"/>
      <c r="BP745" s="192"/>
      <c r="BQ745" s="192"/>
      <c r="BR745" s="192"/>
      <c r="BS745" s="192"/>
      <c r="BT745" s="192"/>
      <c r="BU745" s="192"/>
      <c r="BV745" s="192"/>
      <c r="BW745" s="192"/>
      <c r="BX745" s="192"/>
      <c r="BY745" s="192"/>
      <c r="BZ745" s="192"/>
      <c r="CA745" s="192"/>
      <c r="CB745" s="192"/>
      <c r="CC745" s="192"/>
      <c r="CD745" s="192"/>
      <c r="CE745" s="192"/>
      <c r="CF745" s="192"/>
      <c r="CG745" s="192"/>
      <c r="CH745" s="192"/>
      <c r="CI745" s="192"/>
      <c r="CJ745" s="192"/>
      <c r="CK745" s="192"/>
      <c r="CL745" s="192"/>
      <c r="CM745" s="192"/>
      <c r="CN745" s="192"/>
      <c r="CO745" s="192"/>
      <c r="CP745" s="192"/>
      <c r="CQ745" s="192"/>
    </row>
    <row r="746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  <c r="AJ746" s="192"/>
      <c r="AK746" s="192"/>
      <c r="AL746" s="192"/>
      <c r="AM746" s="192"/>
      <c r="AN746" s="192"/>
      <c r="AO746" s="192"/>
      <c r="AP746" s="192"/>
      <c r="AQ746" s="192"/>
      <c r="AR746" s="192"/>
      <c r="AS746" s="192"/>
      <c r="AT746" s="192"/>
      <c r="AU746" s="192"/>
      <c r="AV746" s="192"/>
      <c r="AW746" s="192"/>
      <c r="AX746" s="192"/>
      <c r="AY746" s="192"/>
      <c r="AZ746" s="192"/>
      <c r="BA746" s="192"/>
      <c r="BB746" s="192"/>
      <c r="BC746" s="192"/>
      <c r="BD746" s="192"/>
      <c r="BE746" s="192"/>
      <c r="BF746" s="192"/>
      <c r="BG746" s="192"/>
      <c r="BH746" s="192"/>
      <c r="BI746" s="192"/>
      <c r="BJ746" s="192"/>
      <c r="BK746" s="192"/>
      <c r="BL746" s="192"/>
      <c r="BM746" s="192"/>
      <c r="BN746" s="192"/>
      <c r="BO746" s="192"/>
      <c r="BP746" s="192"/>
      <c r="BQ746" s="192"/>
      <c r="BR746" s="192"/>
      <c r="BS746" s="192"/>
      <c r="BT746" s="192"/>
      <c r="BU746" s="192"/>
      <c r="BV746" s="192"/>
      <c r="BW746" s="192"/>
      <c r="BX746" s="192"/>
      <c r="BY746" s="192"/>
      <c r="BZ746" s="192"/>
      <c r="CA746" s="192"/>
      <c r="CB746" s="192"/>
      <c r="CC746" s="192"/>
      <c r="CD746" s="192"/>
      <c r="CE746" s="192"/>
      <c r="CF746" s="192"/>
      <c r="CG746" s="192"/>
      <c r="CH746" s="192"/>
      <c r="CI746" s="192"/>
      <c r="CJ746" s="192"/>
      <c r="CK746" s="192"/>
      <c r="CL746" s="192"/>
      <c r="CM746" s="192"/>
      <c r="CN746" s="192"/>
      <c r="CO746" s="192"/>
      <c r="CP746" s="192"/>
      <c r="CQ746" s="192"/>
    </row>
    <row r="747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  <c r="AJ747" s="192"/>
      <c r="AK747" s="192"/>
      <c r="AL747" s="192"/>
      <c r="AM747" s="192"/>
      <c r="AN747" s="192"/>
      <c r="AO747" s="192"/>
      <c r="AP747" s="192"/>
      <c r="AQ747" s="192"/>
      <c r="AR747" s="192"/>
      <c r="AS747" s="192"/>
      <c r="AT747" s="192"/>
      <c r="AU747" s="192"/>
      <c r="AV747" s="192"/>
      <c r="AW747" s="192"/>
      <c r="AX747" s="192"/>
      <c r="AY747" s="192"/>
      <c r="AZ747" s="192"/>
      <c r="BA747" s="192"/>
      <c r="BB747" s="192"/>
      <c r="BC747" s="192"/>
      <c r="BD747" s="192"/>
      <c r="BE747" s="192"/>
      <c r="BF747" s="192"/>
      <c r="BG747" s="192"/>
      <c r="BH747" s="192"/>
      <c r="BI747" s="192"/>
      <c r="BJ747" s="192"/>
      <c r="BK747" s="192"/>
      <c r="BL747" s="192"/>
      <c r="BM747" s="192"/>
      <c r="BN747" s="192"/>
      <c r="BO747" s="192"/>
      <c r="BP747" s="192"/>
      <c r="BQ747" s="192"/>
      <c r="BR747" s="192"/>
      <c r="BS747" s="192"/>
      <c r="BT747" s="192"/>
      <c r="BU747" s="192"/>
      <c r="BV747" s="192"/>
      <c r="BW747" s="192"/>
      <c r="BX747" s="192"/>
      <c r="BY747" s="192"/>
      <c r="BZ747" s="192"/>
      <c r="CA747" s="192"/>
      <c r="CB747" s="192"/>
      <c r="CC747" s="192"/>
      <c r="CD747" s="192"/>
      <c r="CE747" s="192"/>
      <c r="CF747" s="192"/>
      <c r="CG747" s="192"/>
      <c r="CH747" s="192"/>
      <c r="CI747" s="192"/>
      <c r="CJ747" s="192"/>
      <c r="CK747" s="192"/>
      <c r="CL747" s="192"/>
      <c r="CM747" s="192"/>
      <c r="CN747" s="192"/>
      <c r="CO747" s="192"/>
      <c r="CP747" s="192"/>
      <c r="CQ747" s="192"/>
    </row>
    <row r="748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  <c r="AJ748" s="192"/>
      <c r="AK748" s="192"/>
      <c r="AL748" s="192"/>
      <c r="AM748" s="192"/>
      <c r="AN748" s="192"/>
      <c r="AO748" s="192"/>
      <c r="AP748" s="192"/>
      <c r="AQ748" s="192"/>
      <c r="AR748" s="192"/>
      <c r="AS748" s="192"/>
      <c r="AT748" s="192"/>
      <c r="AU748" s="192"/>
      <c r="AV748" s="192"/>
      <c r="AW748" s="192"/>
      <c r="AX748" s="192"/>
      <c r="AY748" s="192"/>
      <c r="AZ748" s="192"/>
      <c r="BA748" s="192"/>
      <c r="BB748" s="192"/>
      <c r="BC748" s="192"/>
      <c r="BD748" s="192"/>
      <c r="BE748" s="192"/>
      <c r="BF748" s="192"/>
      <c r="BG748" s="192"/>
      <c r="BH748" s="192"/>
      <c r="BI748" s="192"/>
      <c r="BJ748" s="192"/>
      <c r="BK748" s="192"/>
      <c r="BL748" s="192"/>
      <c r="BM748" s="192"/>
      <c r="BN748" s="192"/>
      <c r="BO748" s="192"/>
      <c r="BP748" s="192"/>
      <c r="BQ748" s="192"/>
      <c r="BR748" s="192"/>
      <c r="BS748" s="192"/>
      <c r="BT748" s="192"/>
      <c r="BU748" s="192"/>
      <c r="BV748" s="192"/>
      <c r="BW748" s="192"/>
      <c r="BX748" s="192"/>
      <c r="BY748" s="192"/>
      <c r="BZ748" s="192"/>
      <c r="CA748" s="192"/>
      <c r="CB748" s="192"/>
      <c r="CC748" s="192"/>
      <c r="CD748" s="192"/>
      <c r="CE748" s="192"/>
      <c r="CF748" s="192"/>
      <c r="CG748" s="192"/>
      <c r="CH748" s="192"/>
      <c r="CI748" s="192"/>
      <c r="CJ748" s="192"/>
      <c r="CK748" s="192"/>
      <c r="CL748" s="192"/>
      <c r="CM748" s="192"/>
      <c r="CN748" s="192"/>
      <c r="CO748" s="192"/>
      <c r="CP748" s="192"/>
      <c r="CQ748" s="192"/>
    </row>
    <row r="749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  <c r="AJ749" s="192"/>
      <c r="AK749" s="192"/>
      <c r="AL749" s="192"/>
      <c r="AM749" s="192"/>
      <c r="AN749" s="192"/>
      <c r="AO749" s="192"/>
      <c r="AP749" s="192"/>
      <c r="AQ749" s="192"/>
      <c r="AR749" s="192"/>
      <c r="AS749" s="192"/>
      <c r="AT749" s="192"/>
      <c r="AU749" s="192"/>
      <c r="AV749" s="192"/>
      <c r="AW749" s="192"/>
      <c r="AX749" s="192"/>
      <c r="AY749" s="192"/>
      <c r="AZ749" s="192"/>
      <c r="BA749" s="192"/>
      <c r="BB749" s="192"/>
      <c r="BC749" s="192"/>
      <c r="BD749" s="192"/>
      <c r="BE749" s="192"/>
      <c r="BF749" s="192"/>
      <c r="BG749" s="192"/>
      <c r="BH749" s="192"/>
      <c r="BI749" s="192"/>
      <c r="BJ749" s="192"/>
      <c r="BK749" s="192"/>
      <c r="BL749" s="192"/>
      <c r="BM749" s="192"/>
      <c r="BN749" s="192"/>
      <c r="BO749" s="192"/>
      <c r="BP749" s="192"/>
      <c r="BQ749" s="192"/>
      <c r="BR749" s="192"/>
      <c r="BS749" s="192"/>
      <c r="BT749" s="192"/>
      <c r="BU749" s="192"/>
      <c r="BV749" s="192"/>
      <c r="BW749" s="192"/>
      <c r="BX749" s="192"/>
      <c r="BY749" s="192"/>
      <c r="BZ749" s="192"/>
      <c r="CA749" s="192"/>
      <c r="CB749" s="192"/>
      <c r="CC749" s="192"/>
      <c r="CD749" s="192"/>
      <c r="CE749" s="192"/>
      <c r="CF749" s="192"/>
      <c r="CG749" s="192"/>
      <c r="CH749" s="192"/>
      <c r="CI749" s="192"/>
      <c r="CJ749" s="192"/>
      <c r="CK749" s="192"/>
      <c r="CL749" s="192"/>
      <c r="CM749" s="192"/>
      <c r="CN749" s="192"/>
      <c r="CO749" s="192"/>
      <c r="CP749" s="192"/>
      <c r="CQ749" s="192"/>
    </row>
    <row r="750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  <c r="AJ750" s="192"/>
      <c r="AK750" s="192"/>
      <c r="AL750" s="192"/>
      <c r="AM750" s="192"/>
      <c r="AN750" s="192"/>
      <c r="AO750" s="192"/>
      <c r="AP750" s="192"/>
      <c r="AQ750" s="192"/>
      <c r="AR750" s="192"/>
      <c r="AS750" s="192"/>
      <c r="AT750" s="192"/>
      <c r="AU750" s="192"/>
      <c r="AV750" s="192"/>
      <c r="AW750" s="192"/>
      <c r="AX750" s="192"/>
      <c r="AY750" s="192"/>
      <c r="AZ750" s="192"/>
      <c r="BA750" s="192"/>
      <c r="BB750" s="192"/>
      <c r="BC750" s="192"/>
      <c r="BD750" s="192"/>
      <c r="BE750" s="192"/>
      <c r="BF750" s="192"/>
      <c r="BG750" s="192"/>
      <c r="BH750" s="192"/>
      <c r="BI750" s="192"/>
      <c r="BJ750" s="192"/>
      <c r="BK750" s="192"/>
      <c r="BL750" s="192"/>
      <c r="BM750" s="192"/>
      <c r="BN750" s="192"/>
      <c r="BO750" s="192"/>
      <c r="BP750" s="192"/>
      <c r="BQ750" s="192"/>
      <c r="BR750" s="192"/>
      <c r="BS750" s="192"/>
      <c r="BT750" s="192"/>
      <c r="BU750" s="192"/>
      <c r="BV750" s="192"/>
      <c r="BW750" s="192"/>
      <c r="BX750" s="192"/>
      <c r="BY750" s="192"/>
      <c r="BZ750" s="192"/>
      <c r="CA750" s="192"/>
      <c r="CB750" s="192"/>
      <c r="CC750" s="192"/>
      <c r="CD750" s="192"/>
      <c r="CE750" s="192"/>
      <c r="CF750" s="192"/>
      <c r="CG750" s="192"/>
      <c r="CH750" s="192"/>
      <c r="CI750" s="192"/>
      <c r="CJ750" s="192"/>
      <c r="CK750" s="192"/>
      <c r="CL750" s="192"/>
      <c r="CM750" s="192"/>
      <c r="CN750" s="192"/>
      <c r="CO750" s="192"/>
      <c r="CP750" s="192"/>
      <c r="CQ750" s="192"/>
    </row>
    <row r="751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  <c r="AJ751" s="192"/>
      <c r="AK751" s="192"/>
      <c r="AL751" s="192"/>
      <c r="AM751" s="192"/>
      <c r="AN751" s="192"/>
      <c r="AO751" s="192"/>
      <c r="AP751" s="192"/>
      <c r="AQ751" s="192"/>
      <c r="AR751" s="192"/>
      <c r="AS751" s="192"/>
      <c r="AT751" s="192"/>
      <c r="AU751" s="192"/>
      <c r="AV751" s="192"/>
      <c r="AW751" s="192"/>
      <c r="AX751" s="192"/>
      <c r="AY751" s="192"/>
      <c r="AZ751" s="192"/>
      <c r="BA751" s="192"/>
      <c r="BB751" s="192"/>
      <c r="BC751" s="192"/>
      <c r="BD751" s="192"/>
      <c r="BE751" s="192"/>
      <c r="BF751" s="192"/>
      <c r="BG751" s="192"/>
      <c r="BH751" s="192"/>
      <c r="BI751" s="192"/>
      <c r="BJ751" s="192"/>
      <c r="BK751" s="192"/>
      <c r="BL751" s="192"/>
      <c r="BM751" s="192"/>
      <c r="BN751" s="192"/>
      <c r="BO751" s="192"/>
      <c r="BP751" s="192"/>
      <c r="BQ751" s="192"/>
      <c r="BR751" s="192"/>
      <c r="BS751" s="192"/>
      <c r="BT751" s="192"/>
      <c r="BU751" s="192"/>
      <c r="BV751" s="192"/>
      <c r="BW751" s="192"/>
      <c r="BX751" s="192"/>
      <c r="BY751" s="192"/>
      <c r="BZ751" s="192"/>
      <c r="CA751" s="192"/>
      <c r="CB751" s="192"/>
      <c r="CC751" s="192"/>
      <c r="CD751" s="192"/>
      <c r="CE751" s="192"/>
      <c r="CF751" s="192"/>
      <c r="CG751" s="192"/>
      <c r="CH751" s="192"/>
      <c r="CI751" s="192"/>
      <c r="CJ751" s="192"/>
      <c r="CK751" s="192"/>
      <c r="CL751" s="192"/>
      <c r="CM751" s="192"/>
      <c r="CN751" s="192"/>
      <c r="CO751" s="192"/>
      <c r="CP751" s="192"/>
      <c r="CQ751" s="192"/>
    </row>
    <row r="752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  <c r="AJ752" s="192"/>
      <c r="AK752" s="192"/>
      <c r="AL752" s="192"/>
      <c r="AM752" s="192"/>
      <c r="AN752" s="192"/>
      <c r="AO752" s="192"/>
      <c r="AP752" s="192"/>
      <c r="AQ752" s="192"/>
      <c r="AR752" s="192"/>
      <c r="AS752" s="192"/>
      <c r="AT752" s="192"/>
      <c r="AU752" s="192"/>
      <c r="AV752" s="192"/>
      <c r="AW752" s="192"/>
      <c r="AX752" s="192"/>
      <c r="AY752" s="192"/>
      <c r="AZ752" s="192"/>
      <c r="BA752" s="192"/>
      <c r="BB752" s="192"/>
      <c r="BC752" s="192"/>
      <c r="BD752" s="192"/>
      <c r="BE752" s="192"/>
      <c r="BF752" s="192"/>
      <c r="BG752" s="192"/>
      <c r="BH752" s="192"/>
      <c r="BI752" s="192"/>
      <c r="BJ752" s="192"/>
      <c r="BK752" s="192"/>
      <c r="BL752" s="192"/>
      <c r="BM752" s="192"/>
      <c r="BN752" s="192"/>
      <c r="BO752" s="192"/>
      <c r="BP752" s="192"/>
      <c r="BQ752" s="192"/>
      <c r="BR752" s="192"/>
      <c r="BS752" s="192"/>
      <c r="BT752" s="192"/>
      <c r="BU752" s="192"/>
      <c r="BV752" s="192"/>
      <c r="BW752" s="192"/>
      <c r="BX752" s="192"/>
      <c r="BY752" s="192"/>
      <c r="BZ752" s="192"/>
      <c r="CA752" s="192"/>
      <c r="CB752" s="192"/>
      <c r="CC752" s="192"/>
      <c r="CD752" s="192"/>
      <c r="CE752" s="192"/>
      <c r="CF752" s="192"/>
      <c r="CG752" s="192"/>
      <c r="CH752" s="192"/>
      <c r="CI752" s="192"/>
      <c r="CJ752" s="192"/>
      <c r="CK752" s="192"/>
      <c r="CL752" s="192"/>
      <c r="CM752" s="192"/>
      <c r="CN752" s="192"/>
      <c r="CO752" s="192"/>
      <c r="CP752" s="192"/>
      <c r="CQ752" s="192"/>
    </row>
    <row r="753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92"/>
      <c r="AF753" s="192"/>
      <c r="AG753" s="192"/>
      <c r="AH753" s="192"/>
      <c r="AI753" s="192"/>
      <c r="AJ753" s="192"/>
      <c r="AK753" s="192"/>
      <c r="AL753" s="192"/>
      <c r="AM753" s="192"/>
      <c r="AN753" s="192"/>
      <c r="AO753" s="192"/>
      <c r="AP753" s="192"/>
      <c r="AQ753" s="192"/>
      <c r="AR753" s="192"/>
      <c r="AS753" s="192"/>
      <c r="AT753" s="192"/>
      <c r="AU753" s="192"/>
      <c r="AV753" s="192"/>
      <c r="AW753" s="192"/>
      <c r="AX753" s="192"/>
      <c r="AY753" s="192"/>
      <c r="AZ753" s="192"/>
      <c r="BA753" s="192"/>
      <c r="BB753" s="192"/>
      <c r="BC753" s="192"/>
      <c r="BD753" s="192"/>
      <c r="BE753" s="192"/>
      <c r="BF753" s="192"/>
      <c r="BG753" s="192"/>
      <c r="BH753" s="192"/>
      <c r="BI753" s="192"/>
      <c r="BJ753" s="192"/>
      <c r="BK753" s="192"/>
      <c r="BL753" s="192"/>
      <c r="BM753" s="192"/>
      <c r="BN753" s="192"/>
      <c r="BO753" s="192"/>
      <c r="BP753" s="192"/>
      <c r="BQ753" s="192"/>
      <c r="BR753" s="192"/>
      <c r="BS753" s="192"/>
      <c r="BT753" s="192"/>
      <c r="BU753" s="192"/>
      <c r="BV753" s="192"/>
      <c r="BW753" s="192"/>
      <c r="BX753" s="192"/>
      <c r="BY753" s="192"/>
      <c r="BZ753" s="192"/>
      <c r="CA753" s="192"/>
      <c r="CB753" s="192"/>
      <c r="CC753" s="192"/>
      <c r="CD753" s="192"/>
      <c r="CE753" s="192"/>
      <c r="CF753" s="192"/>
      <c r="CG753" s="192"/>
      <c r="CH753" s="192"/>
      <c r="CI753" s="192"/>
      <c r="CJ753" s="192"/>
      <c r="CK753" s="192"/>
      <c r="CL753" s="192"/>
      <c r="CM753" s="192"/>
      <c r="CN753" s="192"/>
      <c r="CO753" s="192"/>
      <c r="CP753" s="192"/>
      <c r="CQ753" s="192"/>
    </row>
    <row r="754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92"/>
      <c r="AF754" s="192"/>
      <c r="AG754" s="192"/>
      <c r="AH754" s="192"/>
      <c r="AI754" s="192"/>
      <c r="AJ754" s="192"/>
      <c r="AK754" s="192"/>
      <c r="AL754" s="192"/>
      <c r="AM754" s="192"/>
      <c r="AN754" s="192"/>
      <c r="AO754" s="192"/>
      <c r="AP754" s="192"/>
      <c r="AQ754" s="192"/>
      <c r="AR754" s="192"/>
      <c r="AS754" s="192"/>
      <c r="AT754" s="192"/>
      <c r="AU754" s="192"/>
      <c r="AV754" s="192"/>
      <c r="AW754" s="192"/>
      <c r="AX754" s="192"/>
      <c r="AY754" s="192"/>
      <c r="AZ754" s="192"/>
      <c r="BA754" s="192"/>
      <c r="BB754" s="192"/>
      <c r="BC754" s="192"/>
      <c r="BD754" s="192"/>
      <c r="BE754" s="192"/>
      <c r="BF754" s="192"/>
      <c r="BG754" s="192"/>
      <c r="BH754" s="192"/>
      <c r="BI754" s="192"/>
      <c r="BJ754" s="192"/>
      <c r="BK754" s="192"/>
      <c r="BL754" s="192"/>
      <c r="BM754" s="192"/>
      <c r="BN754" s="192"/>
      <c r="BO754" s="192"/>
      <c r="BP754" s="192"/>
      <c r="BQ754" s="192"/>
      <c r="BR754" s="192"/>
      <c r="BS754" s="192"/>
      <c r="BT754" s="192"/>
      <c r="BU754" s="192"/>
      <c r="BV754" s="192"/>
      <c r="BW754" s="192"/>
      <c r="BX754" s="192"/>
      <c r="BY754" s="192"/>
      <c r="BZ754" s="192"/>
      <c r="CA754" s="192"/>
      <c r="CB754" s="192"/>
      <c r="CC754" s="192"/>
      <c r="CD754" s="192"/>
      <c r="CE754" s="192"/>
      <c r="CF754" s="192"/>
      <c r="CG754" s="192"/>
      <c r="CH754" s="192"/>
      <c r="CI754" s="192"/>
      <c r="CJ754" s="192"/>
      <c r="CK754" s="192"/>
      <c r="CL754" s="192"/>
      <c r="CM754" s="192"/>
      <c r="CN754" s="192"/>
      <c r="CO754" s="192"/>
      <c r="CP754" s="192"/>
      <c r="CQ754" s="192"/>
    </row>
    <row r="755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92"/>
      <c r="AF755" s="192"/>
      <c r="AG755" s="192"/>
      <c r="AH755" s="192"/>
      <c r="AI755" s="192"/>
      <c r="AJ755" s="192"/>
      <c r="AK755" s="192"/>
      <c r="AL755" s="192"/>
      <c r="AM755" s="192"/>
      <c r="AN755" s="192"/>
      <c r="AO755" s="192"/>
      <c r="AP755" s="192"/>
      <c r="AQ755" s="192"/>
      <c r="AR755" s="192"/>
      <c r="AS755" s="192"/>
      <c r="AT755" s="192"/>
      <c r="AU755" s="192"/>
      <c r="AV755" s="192"/>
      <c r="AW755" s="192"/>
      <c r="AX755" s="192"/>
      <c r="AY755" s="192"/>
      <c r="AZ755" s="192"/>
      <c r="BA755" s="192"/>
      <c r="BB755" s="192"/>
      <c r="BC755" s="192"/>
      <c r="BD755" s="192"/>
      <c r="BE755" s="192"/>
      <c r="BF755" s="192"/>
      <c r="BG755" s="192"/>
      <c r="BH755" s="192"/>
      <c r="BI755" s="192"/>
      <c r="BJ755" s="192"/>
      <c r="BK755" s="192"/>
      <c r="BL755" s="192"/>
      <c r="BM755" s="192"/>
      <c r="BN755" s="192"/>
      <c r="BO755" s="192"/>
      <c r="BP755" s="192"/>
      <c r="BQ755" s="192"/>
      <c r="BR755" s="192"/>
      <c r="BS755" s="192"/>
      <c r="BT755" s="192"/>
      <c r="BU755" s="192"/>
      <c r="BV755" s="192"/>
      <c r="BW755" s="192"/>
      <c r="BX755" s="192"/>
      <c r="BY755" s="192"/>
      <c r="BZ755" s="192"/>
      <c r="CA755" s="192"/>
      <c r="CB755" s="192"/>
      <c r="CC755" s="192"/>
      <c r="CD755" s="192"/>
      <c r="CE755" s="192"/>
      <c r="CF755" s="192"/>
      <c r="CG755" s="192"/>
      <c r="CH755" s="192"/>
      <c r="CI755" s="192"/>
      <c r="CJ755" s="192"/>
      <c r="CK755" s="192"/>
      <c r="CL755" s="192"/>
      <c r="CM755" s="192"/>
      <c r="CN755" s="192"/>
      <c r="CO755" s="192"/>
      <c r="CP755" s="192"/>
      <c r="CQ755" s="192"/>
    </row>
    <row r="756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92"/>
      <c r="AF756" s="192"/>
      <c r="AG756" s="192"/>
      <c r="AH756" s="192"/>
      <c r="AI756" s="192"/>
      <c r="AJ756" s="192"/>
      <c r="AK756" s="192"/>
      <c r="AL756" s="192"/>
      <c r="AM756" s="192"/>
      <c r="AN756" s="192"/>
      <c r="AO756" s="192"/>
      <c r="AP756" s="192"/>
      <c r="AQ756" s="192"/>
      <c r="AR756" s="192"/>
      <c r="AS756" s="192"/>
      <c r="AT756" s="192"/>
      <c r="AU756" s="192"/>
      <c r="AV756" s="192"/>
      <c r="AW756" s="192"/>
      <c r="AX756" s="192"/>
      <c r="AY756" s="192"/>
      <c r="AZ756" s="192"/>
      <c r="BA756" s="192"/>
      <c r="BB756" s="192"/>
      <c r="BC756" s="192"/>
      <c r="BD756" s="192"/>
      <c r="BE756" s="192"/>
      <c r="BF756" s="192"/>
      <c r="BG756" s="192"/>
      <c r="BH756" s="192"/>
      <c r="BI756" s="192"/>
      <c r="BJ756" s="192"/>
      <c r="BK756" s="192"/>
      <c r="BL756" s="192"/>
      <c r="BM756" s="192"/>
      <c r="BN756" s="192"/>
      <c r="BO756" s="192"/>
      <c r="BP756" s="192"/>
      <c r="BQ756" s="192"/>
      <c r="BR756" s="192"/>
      <c r="BS756" s="192"/>
      <c r="BT756" s="192"/>
      <c r="BU756" s="192"/>
      <c r="BV756" s="192"/>
      <c r="BW756" s="192"/>
      <c r="BX756" s="192"/>
      <c r="BY756" s="192"/>
      <c r="BZ756" s="192"/>
      <c r="CA756" s="192"/>
      <c r="CB756" s="192"/>
      <c r="CC756" s="192"/>
      <c r="CD756" s="192"/>
      <c r="CE756" s="192"/>
      <c r="CF756" s="192"/>
      <c r="CG756" s="192"/>
      <c r="CH756" s="192"/>
      <c r="CI756" s="192"/>
      <c r="CJ756" s="192"/>
      <c r="CK756" s="192"/>
      <c r="CL756" s="192"/>
      <c r="CM756" s="192"/>
      <c r="CN756" s="192"/>
      <c r="CO756" s="192"/>
      <c r="CP756" s="192"/>
      <c r="CQ756" s="192"/>
    </row>
    <row r="757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92"/>
      <c r="AF757" s="192"/>
      <c r="AG757" s="192"/>
      <c r="AH757" s="192"/>
      <c r="AI757" s="192"/>
      <c r="AJ757" s="192"/>
      <c r="AK757" s="192"/>
      <c r="AL757" s="192"/>
      <c r="AM757" s="192"/>
      <c r="AN757" s="192"/>
      <c r="AO757" s="192"/>
      <c r="AP757" s="192"/>
      <c r="AQ757" s="192"/>
      <c r="AR757" s="192"/>
      <c r="AS757" s="192"/>
      <c r="AT757" s="192"/>
      <c r="AU757" s="192"/>
      <c r="AV757" s="192"/>
      <c r="AW757" s="192"/>
      <c r="AX757" s="192"/>
      <c r="AY757" s="192"/>
      <c r="AZ757" s="192"/>
      <c r="BA757" s="192"/>
      <c r="BB757" s="192"/>
      <c r="BC757" s="192"/>
      <c r="BD757" s="192"/>
      <c r="BE757" s="192"/>
      <c r="BF757" s="192"/>
      <c r="BG757" s="192"/>
      <c r="BH757" s="192"/>
      <c r="BI757" s="192"/>
      <c r="BJ757" s="192"/>
      <c r="BK757" s="192"/>
      <c r="BL757" s="192"/>
      <c r="BM757" s="192"/>
      <c r="BN757" s="192"/>
      <c r="BO757" s="192"/>
      <c r="BP757" s="192"/>
      <c r="BQ757" s="192"/>
      <c r="BR757" s="192"/>
      <c r="BS757" s="192"/>
      <c r="BT757" s="192"/>
      <c r="BU757" s="192"/>
      <c r="BV757" s="192"/>
      <c r="BW757" s="192"/>
      <c r="BX757" s="192"/>
      <c r="BY757" s="192"/>
      <c r="BZ757" s="192"/>
      <c r="CA757" s="192"/>
      <c r="CB757" s="192"/>
      <c r="CC757" s="192"/>
      <c r="CD757" s="192"/>
      <c r="CE757" s="192"/>
      <c r="CF757" s="192"/>
      <c r="CG757" s="192"/>
      <c r="CH757" s="192"/>
      <c r="CI757" s="192"/>
      <c r="CJ757" s="192"/>
      <c r="CK757" s="192"/>
      <c r="CL757" s="192"/>
      <c r="CM757" s="192"/>
      <c r="CN757" s="192"/>
      <c r="CO757" s="192"/>
      <c r="CP757" s="192"/>
      <c r="CQ757" s="192"/>
    </row>
    <row r="758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92"/>
      <c r="AF758" s="192"/>
      <c r="AG758" s="192"/>
      <c r="AH758" s="192"/>
      <c r="AI758" s="192"/>
      <c r="AJ758" s="192"/>
      <c r="AK758" s="192"/>
      <c r="AL758" s="192"/>
      <c r="AM758" s="192"/>
      <c r="AN758" s="192"/>
      <c r="AO758" s="192"/>
      <c r="AP758" s="192"/>
      <c r="AQ758" s="192"/>
      <c r="AR758" s="192"/>
      <c r="AS758" s="192"/>
      <c r="AT758" s="192"/>
      <c r="AU758" s="192"/>
      <c r="AV758" s="192"/>
      <c r="AW758" s="192"/>
      <c r="AX758" s="192"/>
      <c r="AY758" s="192"/>
      <c r="AZ758" s="192"/>
      <c r="BA758" s="192"/>
      <c r="BB758" s="192"/>
      <c r="BC758" s="192"/>
      <c r="BD758" s="192"/>
      <c r="BE758" s="192"/>
      <c r="BF758" s="192"/>
      <c r="BG758" s="192"/>
      <c r="BH758" s="192"/>
      <c r="BI758" s="192"/>
      <c r="BJ758" s="192"/>
      <c r="BK758" s="192"/>
      <c r="BL758" s="192"/>
      <c r="BM758" s="192"/>
      <c r="BN758" s="192"/>
      <c r="BO758" s="192"/>
      <c r="BP758" s="192"/>
      <c r="BQ758" s="192"/>
      <c r="BR758" s="192"/>
      <c r="BS758" s="192"/>
      <c r="BT758" s="192"/>
      <c r="BU758" s="192"/>
      <c r="BV758" s="192"/>
      <c r="BW758" s="192"/>
      <c r="BX758" s="192"/>
      <c r="BY758" s="192"/>
      <c r="BZ758" s="192"/>
      <c r="CA758" s="192"/>
      <c r="CB758" s="192"/>
      <c r="CC758" s="192"/>
      <c r="CD758" s="192"/>
      <c r="CE758" s="192"/>
      <c r="CF758" s="192"/>
      <c r="CG758" s="192"/>
      <c r="CH758" s="192"/>
      <c r="CI758" s="192"/>
      <c r="CJ758" s="192"/>
      <c r="CK758" s="192"/>
      <c r="CL758" s="192"/>
      <c r="CM758" s="192"/>
      <c r="CN758" s="192"/>
      <c r="CO758" s="192"/>
      <c r="CP758" s="192"/>
      <c r="CQ758" s="192"/>
    </row>
    <row r="759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92"/>
      <c r="AF759" s="192"/>
      <c r="AG759" s="192"/>
      <c r="AH759" s="192"/>
      <c r="AI759" s="192"/>
      <c r="AJ759" s="192"/>
      <c r="AK759" s="192"/>
      <c r="AL759" s="192"/>
      <c r="AM759" s="192"/>
      <c r="AN759" s="192"/>
      <c r="AO759" s="192"/>
      <c r="AP759" s="192"/>
      <c r="AQ759" s="192"/>
      <c r="AR759" s="192"/>
      <c r="AS759" s="192"/>
      <c r="AT759" s="192"/>
      <c r="AU759" s="192"/>
      <c r="AV759" s="192"/>
      <c r="AW759" s="192"/>
      <c r="AX759" s="192"/>
      <c r="AY759" s="192"/>
      <c r="AZ759" s="192"/>
      <c r="BA759" s="192"/>
      <c r="BB759" s="192"/>
      <c r="BC759" s="192"/>
      <c r="BD759" s="192"/>
      <c r="BE759" s="192"/>
      <c r="BF759" s="192"/>
      <c r="BG759" s="192"/>
      <c r="BH759" s="192"/>
      <c r="BI759" s="192"/>
      <c r="BJ759" s="192"/>
      <c r="BK759" s="192"/>
      <c r="BL759" s="192"/>
      <c r="BM759" s="192"/>
      <c r="BN759" s="192"/>
      <c r="BO759" s="192"/>
      <c r="BP759" s="192"/>
      <c r="BQ759" s="192"/>
      <c r="BR759" s="192"/>
      <c r="BS759" s="192"/>
      <c r="BT759" s="192"/>
      <c r="BU759" s="192"/>
      <c r="BV759" s="192"/>
      <c r="BW759" s="192"/>
      <c r="BX759" s="192"/>
      <c r="BY759" s="192"/>
      <c r="BZ759" s="192"/>
      <c r="CA759" s="192"/>
      <c r="CB759" s="192"/>
      <c r="CC759" s="192"/>
      <c r="CD759" s="192"/>
      <c r="CE759" s="192"/>
      <c r="CF759" s="192"/>
      <c r="CG759" s="192"/>
      <c r="CH759" s="192"/>
      <c r="CI759" s="192"/>
      <c r="CJ759" s="192"/>
      <c r="CK759" s="192"/>
      <c r="CL759" s="192"/>
      <c r="CM759" s="192"/>
      <c r="CN759" s="192"/>
      <c r="CO759" s="192"/>
      <c r="CP759" s="192"/>
      <c r="CQ759" s="192"/>
    </row>
    <row r="760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92"/>
      <c r="AF760" s="192"/>
      <c r="AG760" s="192"/>
      <c r="AH760" s="192"/>
      <c r="AI760" s="192"/>
      <c r="AJ760" s="192"/>
      <c r="AK760" s="192"/>
      <c r="AL760" s="192"/>
      <c r="AM760" s="192"/>
      <c r="AN760" s="192"/>
      <c r="AO760" s="192"/>
      <c r="AP760" s="192"/>
      <c r="AQ760" s="192"/>
      <c r="AR760" s="192"/>
      <c r="AS760" s="192"/>
      <c r="AT760" s="192"/>
      <c r="AU760" s="192"/>
      <c r="AV760" s="192"/>
      <c r="AW760" s="192"/>
      <c r="AX760" s="192"/>
      <c r="AY760" s="192"/>
      <c r="AZ760" s="192"/>
      <c r="BA760" s="192"/>
      <c r="BB760" s="192"/>
      <c r="BC760" s="192"/>
      <c r="BD760" s="192"/>
      <c r="BE760" s="192"/>
      <c r="BF760" s="192"/>
      <c r="BG760" s="192"/>
      <c r="BH760" s="192"/>
      <c r="BI760" s="192"/>
      <c r="BJ760" s="192"/>
      <c r="BK760" s="192"/>
      <c r="BL760" s="192"/>
      <c r="BM760" s="192"/>
      <c r="BN760" s="192"/>
      <c r="BO760" s="192"/>
      <c r="BP760" s="192"/>
      <c r="BQ760" s="192"/>
      <c r="BR760" s="192"/>
      <c r="BS760" s="192"/>
      <c r="BT760" s="192"/>
      <c r="BU760" s="192"/>
      <c r="BV760" s="192"/>
      <c r="BW760" s="192"/>
      <c r="BX760" s="192"/>
      <c r="BY760" s="192"/>
      <c r="BZ760" s="192"/>
      <c r="CA760" s="192"/>
      <c r="CB760" s="192"/>
      <c r="CC760" s="192"/>
      <c r="CD760" s="192"/>
      <c r="CE760" s="192"/>
      <c r="CF760" s="192"/>
      <c r="CG760" s="192"/>
      <c r="CH760" s="192"/>
      <c r="CI760" s="192"/>
      <c r="CJ760" s="192"/>
      <c r="CK760" s="192"/>
      <c r="CL760" s="192"/>
      <c r="CM760" s="192"/>
      <c r="CN760" s="192"/>
      <c r="CO760" s="192"/>
      <c r="CP760" s="192"/>
      <c r="CQ760" s="192"/>
    </row>
    <row r="761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92"/>
      <c r="AF761" s="192"/>
      <c r="AG761" s="192"/>
      <c r="AH761" s="192"/>
      <c r="AI761" s="192"/>
      <c r="AJ761" s="192"/>
      <c r="AK761" s="192"/>
      <c r="AL761" s="192"/>
      <c r="AM761" s="192"/>
      <c r="AN761" s="192"/>
      <c r="AO761" s="192"/>
      <c r="AP761" s="192"/>
      <c r="AQ761" s="192"/>
      <c r="AR761" s="192"/>
      <c r="AS761" s="192"/>
      <c r="AT761" s="192"/>
      <c r="AU761" s="192"/>
      <c r="AV761" s="192"/>
      <c r="AW761" s="192"/>
      <c r="AX761" s="192"/>
      <c r="AY761" s="192"/>
      <c r="AZ761" s="192"/>
      <c r="BA761" s="192"/>
      <c r="BB761" s="192"/>
      <c r="BC761" s="192"/>
      <c r="BD761" s="192"/>
      <c r="BE761" s="192"/>
      <c r="BF761" s="192"/>
      <c r="BG761" s="192"/>
      <c r="BH761" s="192"/>
      <c r="BI761" s="192"/>
      <c r="BJ761" s="192"/>
      <c r="BK761" s="192"/>
      <c r="BL761" s="192"/>
      <c r="BM761" s="192"/>
      <c r="BN761" s="192"/>
      <c r="BO761" s="192"/>
      <c r="BP761" s="192"/>
      <c r="BQ761" s="192"/>
      <c r="BR761" s="192"/>
      <c r="BS761" s="192"/>
      <c r="BT761" s="192"/>
      <c r="BU761" s="192"/>
      <c r="BV761" s="192"/>
      <c r="BW761" s="192"/>
      <c r="BX761" s="192"/>
      <c r="BY761" s="192"/>
      <c r="BZ761" s="192"/>
      <c r="CA761" s="192"/>
      <c r="CB761" s="192"/>
      <c r="CC761" s="192"/>
      <c r="CD761" s="192"/>
      <c r="CE761" s="192"/>
      <c r="CF761" s="192"/>
      <c r="CG761" s="192"/>
      <c r="CH761" s="192"/>
      <c r="CI761" s="192"/>
      <c r="CJ761" s="192"/>
      <c r="CK761" s="192"/>
      <c r="CL761" s="192"/>
      <c r="CM761" s="192"/>
      <c r="CN761" s="192"/>
      <c r="CO761" s="192"/>
      <c r="CP761" s="192"/>
      <c r="CQ761" s="192"/>
    </row>
    <row r="762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92"/>
      <c r="AF762" s="192"/>
      <c r="AG762" s="192"/>
      <c r="AH762" s="192"/>
      <c r="AI762" s="192"/>
      <c r="AJ762" s="192"/>
      <c r="AK762" s="192"/>
      <c r="AL762" s="192"/>
      <c r="AM762" s="192"/>
      <c r="AN762" s="192"/>
      <c r="AO762" s="192"/>
      <c r="AP762" s="192"/>
      <c r="AQ762" s="192"/>
      <c r="AR762" s="192"/>
      <c r="AS762" s="192"/>
      <c r="AT762" s="192"/>
      <c r="AU762" s="192"/>
      <c r="AV762" s="192"/>
      <c r="AW762" s="192"/>
      <c r="AX762" s="192"/>
      <c r="AY762" s="192"/>
      <c r="AZ762" s="192"/>
      <c r="BA762" s="192"/>
      <c r="BB762" s="192"/>
      <c r="BC762" s="192"/>
      <c r="BD762" s="192"/>
      <c r="BE762" s="192"/>
      <c r="BF762" s="192"/>
      <c r="BG762" s="192"/>
      <c r="BH762" s="192"/>
      <c r="BI762" s="192"/>
      <c r="BJ762" s="192"/>
      <c r="BK762" s="192"/>
      <c r="BL762" s="192"/>
      <c r="BM762" s="192"/>
      <c r="BN762" s="192"/>
      <c r="BO762" s="192"/>
      <c r="BP762" s="192"/>
      <c r="BQ762" s="192"/>
      <c r="BR762" s="192"/>
      <c r="BS762" s="192"/>
      <c r="BT762" s="192"/>
      <c r="BU762" s="192"/>
      <c r="BV762" s="192"/>
      <c r="BW762" s="192"/>
      <c r="BX762" s="192"/>
      <c r="BY762" s="192"/>
      <c r="BZ762" s="192"/>
      <c r="CA762" s="192"/>
      <c r="CB762" s="192"/>
      <c r="CC762" s="192"/>
      <c r="CD762" s="192"/>
      <c r="CE762" s="192"/>
      <c r="CF762" s="192"/>
      <c r="CG762" s="192"/>
      <c r="CH762" s="192"/>
      <c r="CI762" s="192"/>
      <c r="CJ762" s="192"/>
      <c r="CK762" s="192"/>
      <c r="CL762" s="192"/>
      <c r="CM762" s="192"/>
      <c r="CN762" s="192"/>
      <c r="CO762" s="192"/>
      <c r="CP762" s="192"/>
      <c r="CQ762" s="192"/>
    </row>
    <row r="763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92"/>
      <c r="AF763" s="192"/>
      <c r="AG763" s="192"/>
      <c r="AH763" s="192"/>
      <c r="AI763" s="192"/>
      <c r="AJ763" s="192"/>
      <c r="AK763" s="192"/>
      <c r="AL763" s="192"/>
      <c r="AM763" s="192"/>
      <c r="AN763" s="192"/>
      <c r="AO763" s="192"/>
      <c r="AP763" s="192"/>
      <c r="AQ763" s="192"/>
      <c r="AR763" s="192"/>
      <c r="AS763" s="192"/>
      <c r="AT763" s="192"/>
      <c r="AU763" s="192"/>
      <c r="AV763" s="192"/>
      <c r="AW763" s="192"/>
      <c r="AX763" s="192"/>
      <c r="AY763" s="192"/>
      <c r="AZ763" s="192"/>
      <c r="BA763" s="192"/>
      <c r="BB763" s="192"/>
      <c r="BC763" s="192"/>
      <c r="BD763" s="192"/>
      <c r="BE763" s="192"/>
      <c r="BF763" s="192"/>
      <c r="BG763" s="192"/>
      <c r="BH763" s="192"/>
      <c r="BI763" s="192"/>
      <c r="BJ763" s="192"/>
      <c r="BK763" s="192"/>
      <c r="BL763" s="192"/>
      <c r="BM763" s="192"/>
      <c r="BN763" s="192"/>
      <c r="BO763" s="192"/>
      <c r="BP763" s="192"/>
      <c r="BQ763" s="192"/>
      <c r="BR763" s="192"/>
      <c r="BS763" s="192"/>
      <c r="BT763" s="192"/>
      <c r="BU763" s="192"/>
      <c r="BV763" s="192"/>
      <c r="BW763" s="192"/>
      <c r="BX763" s="192"/>
      <c r="BY763" s="192"/>
      <c r="BZ763" s="192"/>
      <c r="CA763" s="192"/>
      <c r="CB763" s="192"/>
      <c r="CC763" s="192"/>
      <c r="CD763" s="192"/>
      <c r="CE763" s="192"/>
      <c r="CF763" s="192"/>
      <c r="CG763" s="192"/>
      <c r="CH763" s="192"/>
      <c r="CI763" s="192"/>
      <c r="CJ763" s="192"/>
      <c r="CK763" s="192"/>
      <c r="CL763" s="192"/>
      <c r="CM763" s="192"/>
      <c r="CN763" s="192"/>
      <c r="CO763" s="192"/>
      <c r="CP763" s="192"/>
      <c r="CQ763" s="192"/>
    </row>
    <row r="764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92"/>
      <c r="AF764" s="192"/>
      <c r="AG764" s="192"/>
      <c r="AH764" s="192"/>
      <c r="AI764" s="192"/>
      <c r="AJ764" s="192"/>
      <c r="AK764" s="192"/>
      <c r="AL764" s="192"/>
      <c r="AM764" s="192"/>
      <c r="AN764" s="192"/>
      <c r="AO764" s="192"/>
      <c r="AP764" s="192"/>
      <c r="AQ764" s="192"/>
      <c r="AR764" s="192"/>
      <c r="AS764" s="192"/>
      <c r="AT764" s="192"/>
      <c r="AU764" s="192"/>
      <c r="AV764" s="192"/>
      <c r="AW764" s="192"/>
      <c r="AX764" s="192"/>
      <c r="AY764" s="192"/>
      <c r="AZ764" s="192"/>
      <c r="BA764" s="192"/>
      <c r="BB764" s="192"/>
      <c r="BC764" s="192"/>
      <c r="BD764" s="192"/>
      <c r="BE764" s="192"/>
      <c r="BF764" s="192"/>
      <c r="BG764" s="192"/>
      <c r="BH764" s="192"/>
      <c r="BI764" s="192"/>
      <c r="BJ764" s="192"/>
      <c r="BK764" s="192"/>
      <c r="BL764" s="192"/>
      <c r="BM764" s="192"/>
      <c r="BN764" s="192"/>
      <c r="BO764" s="192"/>
      <c r="BP764" s="192"/>
      <c r="BQ764" s="192"/>
      <c r="BR764" s="192"/>
      <c r="BS764" s="192"/>
      <c r="BT764" s="192"/>
      <c r="BU764" s="192"/>
      <c r="BV764" s="192"/>
      <c r="BW764" s="192"/>
      <c r="BX764" s="192"/>
      <c r="BY764" s="192"/>
      <c r="BZ764" s="192"/>
      <c r="CA764" s="192"/>
      <c r="CB764" s="192"/>
      <c r="CC764" s="192"/>
      <c r="CD764" s="192"/>
      <c r="CE764" s="192"/>
      <c r="CF764" s="192"/>
      <c r="CG764" s="192"/>
      <c r="CH764" s="192"/>
      <c r="CI764" s="192"/>
      <c r="CJ764" s="192"/>
      <c r="CK764" s="192"/>
      <c r="CL764" s="192"/>
      <c r="CM764" s="192"/>
      <c r="CN764" s="192"/>
      <c r="CO764" s="192"/>
      <c r="CP764" s="192"/>
      <c r="CQ764" s="192"/>
    </row>
    <row r="765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92"/>
      <c r="AF765" s="192"/>
      <c r="AG765" s="192"/>
      <c r="AH765" s="192"/>
      <c r="AI765" s="192"/>
      <c r="AJ765" s="192"/>
      <c r="AK765" s="192"/>
      <c r="AL765" s="192"/>
      <c r="AM765" s="192"/>
      <c r="AN765" s="192"/>
      <c r="AO765" s="192"/>
      <c r="AP765" s="192"/>
      <c r="AQ765" s="192"/>
      <c r="AR765" s="192"/>
      <c r="AS765" s="192"/>
      <c r="AT765" s="192"/>
      <c r="AU765" s="192"/>
      <c r="AV765" s="192"/>
      <c r="AW765" s="192"/>
      <c r="AX765" s="192"/>
      <c r="AY765" s="192"/>
      <c r="AZ765" s="192"/>
      <c r="BA765" s="192"/>
      <c r="BB765" s="192"/>
      <c r="BC765" s="192"/>
      <c r="BD765" s="192"/>
      <c r="BE765" s="192"/>
      <c r="BF765" s="192"/>
      <c r="BG765" s="192"/>
      <c r="BH765" s="192"/>
      <c r="BI765" s="192"/>
      <c r="BJ765" s="192"/>
      <c r="BK765" s="192"/>
      <c r="BL765" s="192"/>
      <c r="BM765" s="192"/>
      <c r="BN765" s="192"/>
      <c r="BO765" s="192"/>
      <c r="BP765" s="192"/>
      <c r="BQ765" s="192"/>
      <c r="BR765" s="192"/>
      <c r="BS765" s="192"/>
      <c r="BT765" s="192"/>
      <c r="BU765" s="192"/>
      <c r="BV765" s="192"/>
      <c r="BW765" s="192"/>
      <c r="BX765" s="192"/>
      <c r="BY765" s="192"/>
      <c r="BZ765" s="192"/>
      <c r="CA765" s="192"/>
      <c r="CB765" s="192"/>
      <c r="CC765" s="192"/>
      <c r="CD765" s="192"/>
      <c r="CE765" s="192"/>
      <c r="CF765" s="192"/>
      <c r="CG765" s="192"/>
      <c r="CH765" s="192"/>
      <c r="CI765" s="192"/>
      <c r="CJ765" s="192"/>
      <c r="CK765" s="192"/>
      <c r="CL765" s="192"/>
      <c r="CM765" s="192"/>
      <c r="CN765" s="192"/>
      <c r="CO765" s="192"/>
      <c r="CP765" s="192"/>
      <c r="CQ765" s="192"/>
    </row>
    <row r="766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92"/>
      <c r="AF766" s="192"/>
      <c r="AG766" s="192"/>
      <c r="AH766" s="192"/>
      <c r="AI766" s="192"/>
      <c r="AJ766" s="192"/>
      <c r="AK766" s="192"/>
      <c r="AL766" s="192"/>
      <c r="AM766" s="192"/>
      <c r="AN766" s="192"/>
      <c r="AO766" s="192"/>
      <c r="AP766" s="192"/>
      <c r="AQ766" s="192"/>
      <c r="AR766" s="192"/>
      <c r="AS766" s="192"/>
      <c r="AT766" s="192"/>
      <c r="AU766" s="192"/>
      <c r="AV766" s="192"/>
      <c r="AW766" s="192"/>
      <c r="AX766" s="192"/>
      <c r="AY766" s="192"/>
      <c r="AZ766" s="192"/>
      <c r="BA766" s="192"/>
      <c r="BB766" s="192"/>
      <c r="BC766" s="192"/>
      <c r="BD766" s="192"/>
      <c r="BE766" s="192"/>
      <c r="BF766" s="192"/>
      <c r="BG766" s="192"/>
      <c r="BH766" s="192"/>
      <c r="BI766" s="192"/>
      <c r="BJ766" s="192"/>
      <c r="BK766" s="192"/>
      <c r="BL766" s="192"/>
      <c r="BM766" s="192"/>
      <c r="BN766" s="192"/>
      <c r="BO766" s="192"/>
      <c r="BP766" s="192"/>
      <c r="BQ766" s="192"/>
      <c r="BR766" s="192"/>
      <c r="BS766" s="192"/>
      <c r="BT766" s="192"/>
      <c r="BU766" s="192"/>
      <c r="BV766" s="192"/>
      <c r="BW766" s="192"/>
      <c r="BX766" s="192"/>
      <c r="BY766" s="192"/>
      <c r="BZ766" s="192"/>
      <c r="CA766" s="192"/>
      <c r="CB766" s="192"/>
      <c r="CC766" s="192"/>
      <c r="CD766" s="192"/>
      <c r="CE766" s="192"/>
      <c r="CF766" s="192"/>
      <c r="CG766" s="192"/>
      <c r="CH766" s="192"/>
      <c r="CI766" s="192"/>
      <c r="CJ766" s="192"/>
      <c r="CK766" s="192"/>
      <c r="CL766" s="192"/>
      <c r="CM766" s="192"/>
      <c r="CN766" s="192"/>
      <c r="CO766" s="192"/>
      <c r="CP766" s="192"/>
      <c r="CQ766" s="192"/>
    </row>
    <row r="767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92"/>
      <c r="AF767" s="192"/>
      <c r="AG767" s="192"/>
      <c r="AH767" s="192"/>
      <c r="AI767" s="192"/>
      <c r="AJ767" s="192"/>
      <c r="AK767" s="192"/>
      <c r="AL767" s="192"/>
      <c r="AM767" s="192"/>
      <c r="AN767" s="192"/>
      <c r="AO767" s="192"/>
      <c r="AP767" s="192"/>
      <c r="AQ767" s="192"/>
      <c r="AR767" s="192"/>
      <c r="AS767" s="192"/>
      <c r="AT767" s="192"/>
      <c r="AU767" s="192"/>
      <c r="AV767" s="192"/>
      <c r="AW767" s="192"/>
      <c r="AX767" s="192"/>
      <c r="AY767" s="192"/>
      <c r="AZ767" s="192"/>
      <c r="BA767" s="192"/>
      <c r="BB767" s="192"/>
      <c r="BC767" s="192"/>
      <c r="BD767" s="192"/>
      <c r="BE767" s="192"/>
      <c r="BF767" s="192"/>
      <c r="BG767" s="192"/>
      <c r="BH767" s="192"/>
      <c r="BI767" s="192"/>
      <c r="BJ767" s="192"/>
      <c r="BK767" s="192"/>
      <c r="BL767" s="192"/>
      <c r="BM767" s="192"/>
      <c r="BN767" s="192"/>
      <c r="BO767" s="192"/>
      <c r="BP767" s="192"/>
      <c r="BQ767" s="192"/>
      <c r="BR767" s="192"/>
      <c r="BS767" s="192"/>
      <c r="BT767" s="192"/>
      <c r="BU767" s="192"/>
      <c r="BV767" s="192"/>
      <c r="BW767" s="192"/>
      <c r="BX767" s="192"/>
      <c r="BY767" s="192"/>
      <c r="BZ767" s="192"/>
      <c r="CA767" s="192"/>
      <c r="CB767" s="192"/>
      <c r="CC767" s="192"/>
      <c r="CD767" s="192"/>
      <c r="CE767" s="192"/>
      <c r="CF767" s="192"/>
      <c r="CG767" s="192"/>
      <c r="CH767" s="192"/>
      <c r="CI767" s="192"/>
      <c r="CJ767" s="192"/>
      <c r="CK767" s="192"/>
      <c r="CL767" s="192"/>
      <c r="CM767" s="192"/>
      <c r="CN767" s="192"/>
      <c r="CO767" s="192"/>
      <c r="CP767" s="192"/>
      <c r="CQ767" s="192"/>
    </row>
    <row r="768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92"/>
      <c r="AF768" s="192"/>
      <c r="AG768" s="192"/>
      <c r="AH768" s="192"/>
      <c r="AI768" s="192"/>
      <c r="AJ768" s="192"/>
      <c r="AK768" s="192"/>
      <c r="AL768" s="192"/>
      <c r="AM768" s="192"/>
      <c r="AN768" s="192"/>
      <c r="AO768" s="192"/>
      <c r="AP768" s="192"/>
      <c r="AQ768" s="192"/>
      <c r="AR768" s="192"/>
      <c r="AS768" s="192"/>
      <c r="AT768" s="192"/>
      <c r="AU768" s="192"/>
      <c r="AV768" s="192"/>
      <c r="AW768" s="192"/>
      <c r="AX768" s="192"/>
      <c r="AY768" s="192"/>
      <c r="AZ768" s="192"/>
      <c r="BA768" s="192"/>
      <c r="BB768" s="192"/>
      <c r="BC768" s="192"/>
      <c r="BD768" s="192"/>
      <c r="BE768" s="192"/>
      <c r="BF768" s="192"/>
      <c r="BG768" s="192"/>
      <c r="BH768" s="192"/>
      <c r="BI768" s="192"/>
      <c r="BJ768" s="192"/>
      <c r="BK768" s="192"/>
      <c r="BL768" s="192"/>
      <c r="BM768" s="192"/>
      <c r="BN768" s="192"/>
      <c r="BO768" s="192"/>
      <c r="BP768" s="192"/>
      <c r="BQ768" s="192"/>
      <c r="BR768" s="192"/>
      <c r="BS768" s="192"/>
      <c r="BT768" s="192"/>
      <c r="BU768" s="192"/>
      <c r="BV768" s="192"/>
      <c r="BW768" s="192"/>
      <c r="BX768" s="192"/>
      <c r="BY768" s="192"/>
      <c r="BZ768" s="192"/>
      <c r="CA768" s="192"/>
      <c r="CB768" s="192"/>
      <c r="CC768" s="192"/>
      <c r="CD768" s="192"/>
      <c r="CE768" s="192"/>
      <c r="CF768" s="192"/>
      <c r="CG768" s="192"/>
      <c r="CH768" s="192"/>
      <c r="CI768" s="192"/>
      <c r="CJ768" s="192"/>
      <c r="CK768" s="192"/>
      <c r="CL768" s="192"/>
      <c r="CM768" s="192"/>
      <c r="CN768" s="192"/>
      <c r="CO768" s="192"/>
      <c r="CP768" s="192"/>
      <c r="CQ768" s="192"/>
    </row>
    <row r="769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92"/>
      <c r="AF769" s="192"/>
      <c r="AG769" s="192"/>
      <c r="AH769" s="192"/>
      <c r="AI769" s="192"/>
      <c r="AJ769" s="192"/>
      <c r="AK769" s="192"/>
      <c r="AL769" s="192"/>
      <c r="AM769" s="192"/>
      <c r="AN769" s="192"/>
      <c r="AO769" s="192"/>
      <c r="AP769" s="192"/>
      <c r="AQ769" s="192"/>
      <c r="AR769" s="192"/>
      <c r="AS769" s="192"/>
      <c r="AT769" s="192"/>
      <c r="AU769" s="192"/>
      <c r="AV769" s="192"/>
      <c r="AW769" s="192"/>
      <c r="AX769" s="192"/>
      <c r="AY769" s="192"/>
      <c r="AZ769" s="192"/>
      <c r="BA769" s="192"/>
      <c r="BB769" s="192"/>
      <c r="BC769" s="192"/>
      <c r="BD769" s="192"/>
      <c r="BE769" s="192"/>
      <c r="BF769" s="192"/>
      <c r="BG769" s="192"/>
      <c r="BH769" s="192"/>
      <c r="BI769" s="192"/>
      <c r="BJ769" s="192"/>
      <c r="BK769" s="192"/>
      <c r="BL769" s="192"/>
      <c r="BM769" s="192"/>
      <c r="BN769" s="192"/>
      <c r="BO769" s="192"/>
      <c r="BP769" s="192"/>
      <c r="BQ769" s="192"/>
      <c r="BR769" s="192"/>
      <c r="BS769" s="192"/>
      <c r="BT769" s="192"/>
      <c r="BU769" s="192"/>
      <c r="BV769" s="192"/>
      <c r="BW769" s="192"/>
      <c r="BX769" s="192"/>
      <c r="BY769" s="192"/>
      <c r="BZ769" s="192"/>
      <c r="CA769" s="192"/>
      <c r="CB769" s="192"/>
      <c r="CC769" s="192"/>
      <c r="CD769" s="192"/>
      <c r="CE769" s="192"/>
      <c r="CF769" s="192"/>
      <c r="CG769" s="192"/>
      <c r="CH769" s="192"/>
      <c r="CI769" s="192"/>
      <c r="CJ769" s="192"/>
      <c r="CK769" s="192"/>
      <c r="CL769" s="192"/>
      <c r="CM769" s="192"/>
      <c r="CN769" s="192"/>
      <c r="CO769" s="192"/>
      <c r="CP769" s="192"/>
      <c r="CQ769" s="192"/>
    </row>
    <row r="770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92"/>
      <c r="AF770" s="192"/>
      <c r="AG770" s="192"/>
      <c r="AH770" s="192"/>
      <c r="AI770" s="192"/>
      <c r="AJ770" s="192"/>
      <c r="AK770" s="192"/>
      <c r="AL770" s="192"/>
      <c r="AM770" s="192"/>
      <c r="AN770" s="192"/>
      <c r="AO770" s="192"/>
      <c r="AP770" s="192"/>
      <c r="AQ770" s="192"/>
      <c r="AR770" s="192"/>
      <c r="AS770" s="192"/>
      <c r="AT770" s="192"/>
      <c r="AU770" s="192"/>
      <c r="AV770" s="192"/>
      <c r="AW770" s="192"/>
      <c r="AX770" s="192"/>
      <c r="AY770" s="192"/>
      <c r="AZ770" s="192"/>
      <c r="BA770" s="192"/>
      <c r="BB770" s="192"/>
      <c r="BC770" s="192"/>
      <c r="BD770" s="192"/>
      <c r="BE770" s="192"/>
      <c r="BF770" s="192"/>
      <c r="BG770" s="192"/>
      <c r="BH770" s="192"/>
      <c r="BI770" s="192"/>
      <c r="BJ770" s="192"/>
      <c r="BK770" s="192"/>
      <c r="BL770" s="192"/>
      <c r="BM770" s="192"/>
      <c r="BN770" s="192"/>
      <c r="BO770" s="192"/>
      <c r="BP770" s="192"/>
      <c r="BQ770" s="192"/>
      <c r="BR770" s="192"/>
      <c r="BS770" s="192"/>
      <c r="BT770" s="192"/>
      <c r="BU770" s="192"/>
      <c r="BV770" s="192"/>
      <c r="BW770" s="192"/>
      <c r="BX770" s="192"/>
      <c r="BY770" s="192"/>
      <c r="BZ770" s="192"/>
      <c r="CA770" s="192"/>
      <c r="CB770" s="192"/>
      <c r="CC770" s="192"/>
      <c r="CD770" s="192"/>
      <c r="CE770" s="192"/>
      <c r="CF770" s="192"/>
      <c r="CG770" s="192"/>
      <c r="CH770" s="192"/>
      <c r="CI770" s="192"/>
      <c r="CJ770" s="192"/>
      <c r="CK770" s="192"/>
      <c r="CL770" s="192"/>
      <c r="CM770" s="192"/>
      <c r="CN770" s="192"/>
      <c r="CO770" s="192"/>
      <c r="CP770" s="192"/>
      <c r="CQ770" s="192"/>
    </row>
    <row r="771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92"/>
      <c r="AF771" s="192"/>
      <c r="AG771" s="192"/>
      <c r="AH771" s="192"/>
      <c r="AI771" s="192"/>
      <c r="AJ771" s="192"/>
      <c r="AK771" s="192"/>
      <c r="AL771" s="192"/>
      <c r="AM771" s="192"/>
      <c r="AN771" s="192"/>
      <c r="AO771" s="192"/>
      <c r="AP771" s="192"/>
      <c r="AQ771" s="192"/>
      <c r="AR771" s="192"/>
      <c r="AS771" s="192"/>
      <c r="AT771" s="192"/>
      <c r="AU771" s="192"/>
      <c r="AV771" s="192"/>
      <c r="AW771" s="192"/>
      <c r="AX771" s="192"/>
      <c r="AY771" s="192"/>
      <c r="AZ771" s="192"/>
      <c r="BA771" s="192"/>
      <c r="BB771" s="192"/>
      <c r="BC771" s="192"/>
      <c r="BD771" s="192"/>
      <c r="BE771" s="192"/>
      <c r="BF771" s="192"/>
      <c r="BG771" s="192"/>
      <c r="BH771" s="192"/>
      <c r="BI771" s="192"/>
      <c r="BJ771" s="192"/>
      <c r="BK771" s="192"/>
      <c r="BL771" s="192"/>
      <c r="BM771" s="192"/>
      <c r="BN771" s="192"/>
      <c r="BO771" s="192"/>
      <c r="BP771" s="192"/>
      <c r="BQ771" s="192"/>
      <c r="BR771" s="192"/>
      <c r="BS771" s="192"/>
      <c r="BT771" s="192"/>
      <c r="BU771" s="192"/>
      <c r="BV771" s="192"/>
      <c r="BW771" s="192"/>
      <c r="BX771" s="192"/>
      <c r="BY771" s="192"/>
      <c r="BZ771" s="192"/>
      <c r="CA771" s="192"/>
      <c r="CB771" s="192"/>
      <c r="CC771" s="192"/>
      <c r="CD771" s="192"/>
      <c r="CE771" s="192"/>
      <c r="CF771" s="192"/>
      <c r="CG771" s="192"/>
      <c r="CH771" s="192"/>
      <c r="CI771" s="192"/>
      <c r="CJ771" s="192"/>
      <c r="CK771" s="192"/>
      <c r="CL771" s="192"/>
      <c r="CM771" s="192"/>
      <c r="CN771" s="192"/>
      <c r="CO771" s="192"/>
      <c r="CP771" s="192"/>
      <c r="CQ771" s="192"/>
    </row>
    <row r="772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92"/>
      <c r="AF772" s="192"/>
      <c r="AG772" s="192"/>
      <c r="AH772" s="192"/>
      <c r="AI772" s="192"/>
      <c r="AJ772" s="192"/>
      <c r="AK772" s="192"/>
      <c r="AL772" s="192"/>
      <c r="AM772" s="192"/>
      <c r="AN772" s="192"/>
      <c r="AO772" s="192"/>
      <c r="AP772" s="192"/>
      <c r="AQ772" s="192"/>
      <c r="AR772" s="192"/>
      <c r="AS772" s="192"/>
      <c r="AT772" s="192"/>
      <c r="AU772" s="192"/>
      <c r="AV772" s="192"/>
      <c r="AW772" s="192"/>
      <c r="AX772" s="192"/>
      <c r="AY772" s="192"/>
      <c r="AZ772" s="192"/>
      <c r="BA772" s="192"/>
      <c r="BB772" s="192"/>
      <c r="BC772" s="192"/>
      <c r="BD772" s="192"/>
      <c r="BE772" s="192"/>
      <c r="BF772" s="192"/>
      <c r="BG772" s="192"/>
      <c r="BH772" s="192"/>
      <c r="BI772" s="192"/>
      <c r="BJ772" s="192"/>
      <c r="BK772" s="192"/>
      <c r="BL772" s="192"/>
      <c r="BM772" s="192"/>
      <c r="BN772" s="192"/>
      <c r="BO772" s="192"/>
      <c r="BP772" s="192"/>
      <c r="BQ772" s="192"/>
      <c r="BR772" s="192"/>
      <c r="BS772" s="192"/>
      <c r="BT772" s="192"/>
      <c r="BU772" s="192"/>
      <c r="BV772" s="192"/>
      <c r="BW772" s="192"/>
      <c r="BX772" s="192"/>
      <c r="BY772" s="192"/>
      <c r="BZ772" s="192"/>
      <c r="CA772" s="192"/>
      <c r="CB772" s="192"/>
      <c r="CC772" s="192"/>
      <c r="CD772" s="192"/>
      <c r="CE772" s="192"/>
      <c r="CF772" s="192"/>
      <c r="CG772" s="192"/>
      <c r="CH772" s="192"/>
      <c r="CI772" s="192"/>
      <c r="CJ772" s="192"/>
      <c r="CK772" s="192"/>
      <c r="CL772" s="192"/>
      <c r="CM772" s="192"/>
      <c r="CN772" s="192"/>
      <c r="CO772" s="192"/>
      <c r="CP772" s="192"/>
      <c r="CQ772" s="192"/>
    </row>
    <row r="773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92"/>
      <c r="AF773" s="192"/>
      <c r="AG773" s="192"/>
      <c r="AH773" s="192"/>
      <c r="AI773" s="192"/>
      <c r="AJ773" s="192"/>
      <c r="AK773" s="192"/>
      <c r="AL773" s="192"/>
      <c r="AM773" s="192"/>
      <c r="AN773" s="192"/>
      <c r="AO773" s="192"/>
      <c r="AP773" s="192"/>
      <c r="AQ773" s="192"/>
      <c r="AR773" s="192"/>
      <c r="AS773" s="192"/>
      <c r="AT773" s="192"/>
      <c r="AU773" s="192"/>
      <c r="AV773" s="192"/>
      <c r="AW773" s="192"/>
      <c r="AX773" s="192"/>
      <c r="AY773" s="192"/>
      <c r="AZ773" s="192"/>
      <c r="BA773" s="192"/>
      <c r="BB773" s="192"/>
      <c r="BC773" s="192"/>
      <c r="BD773" s="192"/>
      <c r="BE773" s="192"/>
      <c r="BF773" s="192"/>
      <c r="BG773" s="192"/>
      <c r="BH773" s="192"/>
      <c r="BI773" s="192"/>
      <c r="BJ773" s="192"/>
      <c r="BK773" s="192"/>
      <c r="BL773" s="192"/>
      <c r="BM773" s="192"/>
      <c r="BN773" s="192"/>
      <c r="BO773" s="192"/>
      <c r="BP773" s="192"/>
      <c r="BQ773" s="192"/>
      <c r="BR773" s="192"/>
      <c r="BS773" s="192"/>
      <c r="BT773" s="192"/>
      <c r="BU773" s="192"/>
      <c r="BV773" s="192"/>
      <c r="BW773" s="192"/>
      <c r="BX773" s="192"/>
      <c r="BY773" s="192"/>
      <c r="BZ773" s="192"/>
      <c r="CA773" s="192"/>
      <c r="CB773" s="192"/>
      <c r="CC773" s="192"/>
      <c r="CD773" s="192"/>
      <c r="CE773" s="192"/>
      <c r="CF773" s="192"/>
      <c r="CG773" s="192"/>
      <c r="CH773" s="192"/>
      <c r="CI773" s="192"/>
      <c r="CJ773" s="192"/>
      <c r="CK773" s="192"/>
      <c r="CL773" s="192"/>
      <c r="CM773" s="192"/>
      <c r="CN773" s="192"/>
      <c r="CO773" s="192"/>
      <c r="CP773" s="192"/>
      <c r="CQ773" s="192"/>
    </row>
    <row r="774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92"/>
      <c r="AF774" s="192"/>
      <c r="AG774" s="192"/>
      <c r="AH774" s="192"/>
      <c r="AI774" s="192"/>
      <c r="AJ774" s="192"/>
      <c r="AK774" s="192"/>
      <c r="AL774" s="192"/>
      <c r="AM774" s="192"/>
      <c r="AN774" s="192"/>
      <c r="AO774" s="192"/>
      <c r="AP774" s="192"/>
      <c r="AQ774" s="192"/>
      <c r="AR774" s="192"/>
      <c r="AS774" s="192"/>
      <c r="AT774" s="192"/>
      <c r="AU774" s="192"/>
      <c r="AV774" s="192"/>
      <c r="AW774" s="192"/>
      <c r="AX774" s="192"/>
      <c r="AY774" s="192"/>
      <c r="AZ774" s="192"/>
      <c r="BA774" s="192"/>
      <c r="BB774" s="192"/>
      <c r="BC774" s="192"/>
      <c r="BD774" s="192"/>
      <c r="BE774" s="192"/>
      <c r="BF774" s="192"/>
      <c r="BG774" s="192"/>
      <c r="BH774" s="192"/>
      <c r="BI774" s="192"/>
      <c r="BJ774" s="192"/>
      <c r="BK774" s="192"/>
      <c r="BL774" s="192"/>
      <c r="BM774" s="192"/>
      <c r="BN774" s="192"/>
      <c r="BO774" s="192"/>
      <c r="BP774" s="192"/>
      <c r="BQ774" s="192"/>
      <c r="BR774" s="192"/>
      <c r="BS774" s="192"/>
      <c r="BT774" s="192"/>
      <c r="BU774" s="192"/>
      <c r="BV774" s="192"/>
      <c r="BW774" s="192"/>
      <c r="BX774" s="192"/>
      <c r="BY774" s="192"/>
      <c r="BZ774" s="192"/>
      <c r="CA774" s="192"/>
      <c r="CB774" s="192"/>
      <c r="CC774" s="192"/>
      <c r="CD774" s="192"/>
      <c r="CE774" s="192"/>
      <c r="CF774" s="192"/>
      <c r="CG774" s="192"/>
      <c r="CH774" s="192"/>
      <c r="CI774" s="192"/>
      <c r="CJ774" s="192"/>
      <c r="CK774" s="192"/>
      <c r="CL774" s="192"/>
      <c r="CM774" s="192"/>
      <c r="CN774" s="192"/>
      <c r="CO774" s="192"/>
      <c r="CP774" s="192"/>
      <c r="CQ774" s="192"/>
    </row>
    <row r="775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92"/>
      <c r="AF775" s="192"/>
      <c r="AG775" s="192"/>
      <c r="AH775" s="192"/>
      <c r="AI775" s="192"/>
      <c r="AJ775" s="192"/>
      <c r="AK775" s="192"/>
      <c r="AL775" s="192"/>
      <c r="AM775" s="192"/>
      <c r="AN775" s="192"/>
      <c r="AO775" s="192"/>
      <c r="AP775" s="192"/>
      <c r="AQ775" s="192"/>
      <c r="AR775" s="192"/>
      <c r="AS775" s="192"/>
      <c r="AT775" s="192"/>
      <c r="AU775" s="192"/>
      <c r="AV775" s="192"/>
      <c r="AW775" s="192"/>
      <c r="AX775" s="192"/>
      <c r="AY775" s="192"/>
      <c r="AZ775" s="192"/>
      <c r="BA775" s="192"/>
      <c r="BB775" s="192"/>
      <c r="BC775" s="192"/>
      <c r="BD775" s="192"/>
      <c r="BE775" s="192"/>
      <c r="BF775" s="192"/>
      <c r="BG775" s="192"/>
      <c r="BH775" s="192"/>
      <c r="BI775" s="192"/>
      <c r="BJ775" s="192"/>
      <c r="BK775" s="192"/>
      <c r="BL775" s="192"/>
      <c r="BM775" s="192"/>
      <c r="BN775" s="192"/>
      <c r="BO775" s="192"/>
      <c r="BP775" s="192"/>
      <c r="BQ775" s="192"/>
      <c r="BR775" s="192"/>
      <c r="BS775" s="192"/>
      <c r="BT775" s="192"/>
      <c r="BU775" s="192"/>
      <c r="BV775" s="192"/>
      <c r="BW775" s="192"/>
      <c r="BX775" s="192"/>
      <c r="BY775" s="192"/>
      <c r="BZ775" s="192"/>
      <c r="CA775" s="192"/>
      <c r="CB775" s="192"/>
      <c r="CC775" s="192"/>
      <c r="CD775" s="192"/>
      <c r="CE775" s="192"/>
      <c r="CF775" s="192"/>
      <c r="CG775" s="192"/>
      <c r="CH775" s="192"/>
      <c r="CI775" s="192"/>
      <c r="CJ775" s="192"/>
      <c r="CK775" s="192"/>
      <c r="CL775" s="192"/>
      <c r="CM775" s="192"/>
      <c r="CN775" s="192"/>
      <c r="CO775" s="192"/>
      <c r="CP775" s="192"/>
      <c r="CQ775" s="192"/>
    </row>
    <row r="776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92"/>
      <c r="AF776" s="192"/>
      <c r="AG776" s="192"/>
      <c r="AH776" s="192"/>
      <c r="AI776" s="192"/>
      <c r="AJ776" s="192"/>
      <c r="AK776" s="192"/>
      <c r="AL776" s="192"/>
      <c r="AM776" s="192"/>
      <c r="AN776" s="192"/>
      <c r="AO776" s="192"/>
      <c r="AP776" s="192"/>
      <c r="AQ776" s="192"/>
      <c r="AR776" s="192"/>
      <c r="AS776" s="192"/>
      <c r="AT776" s="192"/>
      <c r="AU776" s="192"/>
      <c r="AV776" s="192"/>
      <c r="AW776" s="192"/>
      <c r="AX776" s="192"/>
      <c r="AY776" s="192"/>
      <c r="AZ776" s="192"/>
      <c r="BA776" s="192"/>
      <c r="BB776" s="192"/>
      <c r="BC776" s="192"/>
      <c r="BD776" s="192"/>
      <c r="BE776" s="192"/>
      <c r="BF776" s="192"/>
      <c r="BG776" s="192"/>
      <c r="BH776" s="192"/>
      <c r="BI776" s="192"/>
      <c r="BJ776" s="192"/>
      <c r="BK776" s="192"/>
      <c r="BL776" s="192"/>
      <c r="BM776" s="192"/>
      <c r="BN776" s="192"/>
      <c r="BO776" s="192"/>
      <c r="BP776" s="192"/>
      <c r="BQ776" s="192"/>
      <c r="BR776" s="192"/>
      <c r="BS776" s="192"/>
      <c r="BT776" s="192"/>
      <c r="BU776" s="192"/>
      <c r="BV776" s="192"/>
      <c r="BW776" s="192"/>
      <c r="BX776" s="192"/>
      <c r="BY776" s="192"/>
      <c r="BZ776" s="192"/>
      <c r="CA776" s="192"/>
      <c r="CB776" s="192"/>
      <c r="CC776" s="192"/>
      <c r="CD776" s="192"/>
      <c r="CE776" s="192"/>
      <c r="CF776" s="192"/>
      <c r="CG776" s="192"/>
      <c r="CH776" s="192"/>
      <c r="CI776" s="192"/>
      <c r="CJ776" s="192"/>
      <c r="CK776" s="192"/>
      <c r="CL776" s="192"/>
      <c r="CM776" s="192"/>
      <c r="CN776" s="192"/>
      <c r="CO776" s="192"/>
      <c r="CP776" s="192"/>
      <c r="CQ776" s="192"/>
    </row>
    <row r="777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92"/>
      <c r="AF777" s="192"/>
      <c r="AG777" s="192"/>
      <c r="AH777" s="192"/>
      <c r="AI777" s="192"/>
      <c r="AJ777" s="192"/>
      <c r="AK777" s="192"/>
      <c r="AL777" s="192"/>
      <c r="AM777" s="192"/>
      <c r="AN777" s="192"/>
      <c r="AO777" s="192"/>
      <c r="AP777" s="192"/>
      <c r="AQ777" s="192"/>
      <c r="AR777" s="192"/>
      <c r="AS777" s="192"/>
      <c r="AT777" s="192"/>
      <c r="AU777" s="192"/>
      <c r="AV777" s="192"/>
      <c r="AW777" s="192"/>
      <c r="AX777" s="192"/>
      <c r="AY777" s="192"/>
      <c r="AZ777" s="192"/>
      <c r="BA777" s="192"/>
      <c r="BB777" s="192"/>
      <c r="BC777" s="192"/>
      <c r="BD777" s="192"/>
      <c r="BE777" s="192"/>
      <c r="BF777" s="192"/>
      <c r="BG777" s="192"/>
      <c r="BH777" s="192"/>
      <c r="BI777" s="192"/>
      <c r="BJ777" s="192"/>
      <c r="BK777" s="192"/>
      <c r="BL777" s="192"/>
      <c r="BM777" s="192"/>
      <c r="BN777" s="192"/>
      <c r="BO777" s="192"/>
      <c r="BP777" s="192"/>
      <c r="BQ777" s="192"/>
      <c r="BR777" s="192"/>
      <c r="BS777" s="192"/>
      <c r="BT777" s="192"/>
      <c r="BU777" s="192"/>
      <c r="BV777" s="192"/>
      <c r="BW777" s="192"/>
      <c r="BX777" s="192"/>
      <c r="BY777" s="192"/>
      <c r="BZ777" s="192"/>
      <c r="CA777" s="192"/>
      <c r="CB777" s="192"/>
      <c r="CC777" s="192"/>
      <c r="CD777" s="192"/>
      <c r="CE777" s="192"/>
      <c r="CF777" s="192"/>
      <c r="CG777" s="192"/>
      <c r="CH777" s="192"/>
      <c r="CI777" s="192"/>
      <c r="CJ777" s="192"/>
      <c r="CK777" s="192"/>
      <c r="CL777" s="192"/>
      <c r="CM777" s="192"/>
      <c r="CN777" s="192"/>
      <c r="CO777" s="192"/>
      <c r="CP777" s="192"/>
      <c r="CQ777" s="192"/>
    </row>
    <row r="778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92"/>
      <c r="AF778" s="192"/>
      <c r="AG778" s="192"/>
      <c r="AH778" s="192"/>
      <c r="AI778" s="192"/>
      <c r="AJ778" s="192"/>
      <c r="AK778" s="192"/>
      <c r="AL778" s="192"/>
      <c r="AM778" s="192"/>
      <c r="AN778" s="192"/>
      <c r="AO778" s="192"/>
      <c r="AP778" s="192"/>
      <c r="AQ778" s="192"/>
      <c r="AR778" s="192"/>
      <c r="AS778" s="192"/>
      <c r="AT778" s="192"/>
      <c r="AU778" s="192"/>
      <c r="AV778" s="192"/>
      <c r="AW778" s="192"/>
      <c r="AX778" s="192"/>
      <c r="AY778" s="192"/>
      <c r="AZ778" s="192"/>
      <c r="BA778" s="192"/>
      <c r="BB778" s="192"/>
      <c r="BC778" s="192"/>
      <c r="BD778" s="192"/>
      <c r="BE778" s="192"/>
      <c r="BF778" s="192"/>
      <c r="BG778" s="192"/>
      <c r="BH778" s="192"/>
      <c r="BI778" s="192"/>
      <c r="BJ778" s="192"/>
      <c r="BK778" s="192"/>
      <c r="BL778" s="192"/>
      <c r="BM778" s="192"/>
      <c r="BN778" s="192"/>
      <c r="BO778" s="192"/>
      <c r="BP778" s="192"/>
      <c r="BQ778" s="192"/>
      <c r="BR778" s="192"/>
      <c r="BS778" s="192"/>
      <c r="BT778" s="192"/>
      <c r="BU778" s="192"/>
      <c r="BV778" s="192"/>
      <c r="BW778" s="192"/>
      <c r="BX778" s="192"/>
      <c r="BY778" s="192"/>
      <c r="BZ778" s="192"/>
      <c r="CA778" s="192"/>
      <c r="CB778" s="192"/>
      <c r="CC778" s="192"/>
      <c r="CD778" s="192"/>
      <c r="CE778" s="192"/>
      <c r="CF778" s="192"/>
      <c r="CG778" s="192"/>
      <c r="CH778" s="192"/>
      <c r="CI778" s="192"/>
      <c r="CJ778" s="192"/>
      <c r="CK778" s="192"/>
      <c r="CL778" s="192"/>
      <c r="CM778" s="192"/>
      <c r="CN778" s="192"/>
      <c r="CO778" s="192"/>
      <c r="CP778" s="192"/>
      <c r="CQ778" s="192"/>
    </row>
    <row r="779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92"/>
      <c r="AF779" s="192"/>
      <c r="AG779" s="192"/>
      <c r="AH779" s="192"/>
      <c r="AI779" s="192"/>
      <c r="AJ779" s="192"/>
      <c r="AK779" s="192"/>
      <c r="AL779" s="192"/>
      <c r="AM779" s="192"/>
      <c r="AN779" s="192"/>
      <c r="AO779" s="192"/>
      <c r="AP779" s="192"/>
      <c r="AQ779" s="192"/>
      <c r="AR779" s="192"/>
      <c r="AS779" s="192"/>
      <c r="AT779" s="192"/>
      <c r="AU779" s="192"/>
      <c r="AV779" s="192"/>
      <c r="AW779" s="192"/>
      <c r="AX779" s="192"/>
      <c r="AY779" s="192"/>
      <c r="AZ779" s="192"/>
      <c r="BA779" s="192"/>
      <c r="BB779" s="192"/>
      <c r="BC779" s="192"/>
      <c r="BD779" s="192"/>
      <c r="BE779" s="192"/>
      <c r="BF779" s="192"/>
      <c r="BG779" s="192"/>
      <c r="BH779" s="192"/>
      <c r="BI779" s="192"/>
      <c r="BJ779" s="192"/>
      <c r="BK779" s="192"/>
      <c r="BL779" s="192"/>
      <c r="BM779" s="192"/>
      <c r="BN779" s="192"/>
      <c r="BO779" s="192"/>
      <c r="BP779" s="192"/>
      <c r="BQ779" s="192"/>
      <c r="BR779" s="192"/>
      <c r="BS779" s="192"/>
      <c r="BT779" s="192"/>
      <c r="BU779" s="192"/>
      <c r="BV779" s="192"/>
      <c r="BW779" s="192"/>
      <c r="BX779" s="192"/>
      <c r="BY779" s="192"/>
      <c r="BZ779" s="192"/>
      <c r="CA779" s="192"/>
      <c r="CB779" s="192"/>
      <c r="CC779" s="192"/>
      <c r="CD779" s="192"/>
      <c r="CE779" s="192"/>
      <c r="CF779" s="192"/>
      <c r="CG779" s="192"/>
      <c r="CH779" s="192"/>
      <c r="CI779" s="192"/>
      <c r="CJ779" s="192"/>
      <c r="CK779" s="192"/>
      <c r="CL779" s="192"/>
      <c r="CM779" s="192"/>
      <c r="CN779" s="192"/>
      <c r="CO779" s="192"/>
      <c r="CP779" s="192"/>
      <c r="CQ779" s="192"/>
    </row>
    <row r="780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92"/>
      <c r="AF780" s="192"/>
      <c r="AG780" s="192"/>
      <c r="AH780" s="192"/>
      <c r="AI780" s="192"/>
      <c r="AJ780" s="192"/>
      <c r="AK780" s="192"/>
      <c r="AL780" s="192"/>
      <c r="AM780" s="192"/>
      <c r="AN780" s="192"/>
      <c r="AO780" s="192"/>
      <c r="AP780" s="192"/>
      <c r="AQ780" s="192"/>
      <c r="AR780" s="192"/>
      <c r="AS780" s="192"/>
      <c r="AT780" s="192"/>
      <c r="AU780" s="192"/>
      <c r="AV780" s="192"/>
      <c r="AW780" s="192"/>
      <c r="AX780" s="192"/>
      <c r="AY780" s="192"/>
      <c r="AZ780" s="192"/>
      <c r="BA780" s="192"/>
      <c r="BB780" s="192"/>
      <c r="BC780" s="192"/>
      <c r="BD780" s="192"/>
      <c r="BE780" s="192"/>
      <c r="BF780" s="192"/>
      <c r="BG780" s="192"/>
      <c r="BH780" s="192"/>
      <c r="BI780" s="192"/>
      <c r="BJ780" s="192"/>
      <c r="BK780" s="192"/>
      <c r="BL780" s="192"/>
      <c r="BM780" s="192"/>
      <c r="BN780" s="192"/>
      <c r="BO780" s="192"/>
      <c r="BP780" s="192"/>
      <c r="BQ780" s="192"/>
      <c r="BR780" s="192"/>
      <c r="BS780" s="192"/>
      <c r="BT780" s="192"/>
      <c r="BU780" s="192"/>
      <c r="BV780" s="192"/>
      <c r="BW780" s="192"/>
      <c r="BX780" s="192"/>
      <c r="BY780" s="192"/>
      <c r="BZ780" s="192"/>
      <c r="CA780" s="192"/>
      <c r="CB780" s="192"/>
      <c r="CC780" s="192"/>
      <c r="CD780" s="192"/>
      <c r="CE780" s="192"/>
      <c r="CF780" s="192"/>
      <c r="CG780" s="192"/>
      <c r="CH780" s="192"/>
      <c r="CI780" s="192"/>
      <c r="CJ780" s="192"/>
      <c r="CK780" s="192"/>
      <c r="CL780" s="192"/>
      <c r="CM780" s="192"/>
      <c r="CN780" s="192"/>
      <c r="CO780" s="192"/>
      <c r="CP780" s="192"/>
      <c r="CQ780" s="192"/>
    </row>
    <row r="781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92"/>
      <c r="AF781" s="192"/>
      <c r="AG781" s="192"/>
      <c r="AH781" s="192"/>
      <c r="AI781" s="192"/>
      <c r="AJ781" s="192"/>
      <c r="AK781" s="192"/>
      <c r="AL781" s="192"/>
      <c r="AM781" s="192"/>
      <c r="AN781" s="192"/>
      <c r="AO781" s="192"/>
      <c r="AP781" s="192"/>
      <c r="AQ781" s="192"/>
      <c r="AR781" s="192"/>
      <c r="AS781" s="192"/>
      <c r="AT781" s="192"/>
      <c r="AU781" s="192"/>
      <c r="AV781" s="192"/>
      <c r="AW781" s="192"/>
      <c r="AX781" s="192"/>
      <c r="AY781" s="192"/>
      <c r="AZ781" s="192"/>
      <c r="BA781" s="192"/>
      <c r="BB781" s="192"/>
      <c r="BC781" s="192"/>
      <c r="BD781" s="192"/>
      <c r="BE781" s="192"/>
      <c r="BF781" s="192"/>
      <c r="BG781" s="192"/>
      <c r="BH781" s="192"/>
      <c r="BI781" s="192"/>
      <c r="BJ781" s="192"/>
      <c r="BK781" s="192"/>
      <c r="BL781" s="192"/>
      <c r="BM781" s="192"/>
      <c r="BN781" s="192"/>
      <c r="BO781" s="192"/>
      <c r="BP781" s="192"/>
      <c r="BQ781" s="192"/>
      <c r="BR781" s="192"/>
      <c r="BS781" s="192"/>
      <c r="BT781" s="192"/>
      <c r="BU781" s="192"/>
      <c r="BV781" s="192"/>
      <c r="BW781" s="192"/>
      <c r="BX781" s="192"/>
      <c r="BY781" s="192"/>
      <c r="BZ781" s="192"/>
      <c r="CA781" s="192"/>
      <c r="CB781" s="192"/>
      <c r="CC781" s="192"/>
      <c r="CD781" s="192"/>
      <c r="CE781" s="192"/>
      <c r="CF781" s="192"/>
      <c r="CG781" s="192"/>
      <c r="CH781" s="192"/>
      <c r="CI781" s="192"/>
      <c r="CJ781" s="192"/>
      <c r="CK781" s="192"/>
      <c r="CL781" s="192"/>
      <c r="CM781" s="192"/>
      <c r="CN781" s="192"/>
      <c r="CO781" s="192"/>
      <c r="CP781" s="192"/>
      <c r="CQ781" s="192"/>
    </row>
    <row r="782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92"/>
      <c r="AF782" s="192"/>
      <c r="AG782" s="192"/>
      <c r="AH782" s="192"/>
      <c r="AI782" s="192"/>
      <c r="AJ782" s="192"/>
      <c r="AK782" s="192"/>
      <c r="AL782" s="192"/>
      <c r="AM782" s="192"/>
      <c r="AN782" s="192"/>
      <c r="AO782" s="192"/>
      <c r="AP782" s="192"/>
      <c r="AQ782" s="192"/>
      <c r="AR782" s="192"/>
      <c r="AS782" s="192"/>
      <c r="AT782" s="192"/>
      <c r="AU782" s="192"/>
      <c r="AV782" s="192"/>
      <c r="AW782" s="192"/>
      <c r="AX782" s="192"/>
      <c r="AY782" s="192"/>
      <c r="AZ782" s="192"/>
      <c r="BA782" s="192"/>
      <c r="BB782" s="192"/>
      <c r="BC782" s="192"/>
      <c r="BD782" s="192"/>
      <c r="BE782" s="192"/>
      <c r="BF782" s="192"/>
      <c r="BG782" s="192"/>
      <c r="BH782" s="192"/>
      <c r="BI782" s="192"/>
      <c r="BJ782" s="192"/>
      <c r="BK782" s="192"/>
      <c r="BL782" s="192"/>
      <c r="BM782" s="192"/>
      <c r="BN782" s="192"/>
      <c r="BO782" s="192"/>
      <c r="BP782" s="192"/>
      <c r="BQ782" s="192"/>
      <c r="BR782" s="192"/>
      <c r="BS782" s="192"/>
      <c r="BT782" s="192"/>
      <c r="BU782" s="192"/>
      <c r="BV782" s="192"/>
      <c r="BW782" s="192"/>
      <c r="BX782" s="192"/>
      <c r="BY782" s="192"/>
      <c r="BZ782" s="192"/>
      <c r="CA782" s="192"/>
      <c r="CB782" s="192"/>
      <c r="CC782" s="192"/>
      <c r="CD782" s="192"/>
      <c r="CE782" s="192"/>
      <c r="CF782" s="192"/>
      <c r="CG782" s="192"/>
      <c r="CH782" s="192"/>
      <c r="CI782" s="192"/>
      <c r="CJ782" s="192"/>
      <c r="CK782" s="192"/>
      <c r="CL782" s="192"/>
      <c r="CM782" s="192"/>
      <c r="CN782" s="192"/>
      <c r="CO782" s="192"/>
      <c r="CP782" s="192"/>
      <c r="CQ782" s="192"/>
    </row>
    <row r="783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92"/>
      <c r="AF783" s="192"/>
      <c r="AG783" s="192"/>
      <c r="AH783" s="192"/>
      <c r="AI783" s="192"/>
      <c r="AJ783" s="192"/>
      <c r="AK783" s="192"/>
      <c r="AL783" s="192"/>
      <c r="AM783" s="192"/>
      <c r="AN783" s="192"/>
      <c r="AO783" s="192"/>
      <c r="AP783" s="192"/>
      <c r="AQ783" s="192"/>
      <c r="AR783" s="192"/>
      <c r="AS783" s="192"/>
      <c r="AT783" s="192"/>
      <c r="AU783" s="192"/>
      <c r="AV783" s="192"/>
      <c r="AW783" s="192"/>
      <c r="AX783" s="192"/>
      <c r="AY783" s="192"/>
      <c r="AZ783" s="192"/>
      <c r="BA783" s="192"/>
      <c r="BB783" s="192"/>
      <c r="BC783" s="192"/>
      <c r="BD783" s="192"/>
      <c r="BE783" s="192"/>
      <c r="BF783" s="192"/>
      <c r="BG783" s="192"/>
      <c r="BH783" s="192"/>
      <c r="BI783" s="192"/>
      <c r="BJ783" s="192"/>
      <c r="BK783" s="192"/>
      <c r="BL783" s="192"/>
      <c r="BM783" s="192"/>
      <c r="BN783" s="192"/>
      <c r="BO783" s="192"/>
      <c r="BP783" s="192"/>
      <c r="BQ783" s="192"/>
      <c r="BR783" s="192"/>
      <c r="BS783" s="192"/>
      <c r="BT783" s="192"/>
      <c r="BU783" s="192"/>
      <c r="BV783" s="192"/>
      <c r="BW783" s="192"/>
      <c r="BX783" s="192"/>
      <c r="BY783" s="192"/>
      <c r="BZ783" s="192"/>
      <c r="CA783" s="192"/>
      <c r="CB783" s="192"/>
      <c r="CC783" s="192"/>
      <c r="CD783" s="192"/>
      <c r="CE783" s="192"/>
      <c r="CF783" s="192"/>
      <c r="CG783" s="192"/>
      <c r="CH783" s="192"/>
      <c r="CI783" s="192"/>
      <c r="CJ783" s="192"/>
      <c r="CK783" s="192"/>
      <c r="CL783" s="192"/>
      <c r="CM783" s="192"/>
      <c r="CN783" s="192"/>
      <c r="CO783" s="192"/>
      <c r="CP783" s="192"/>
      <c r="CQ783" s="192"/>
    </row>
    <row r="784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92"/>
      <c r="AF784" s="192"/>
      <c r="AG784" s="192"/>
      <c r="AH784" s="192"/>
      <c r="AI784" s="192"/>
      <c r="AJ784" s="192"/>
      <c r="AK784" s="192"/>
      <c r="AL784" s="192"/>
      <c r="AM784" s="192"/>
      <c r="AN784" s="192"/>
      <c r="AO784" s="192"/>
      <c r="AP784" s="192"/>
      <c r="AQ784" s="192"/>
      <c r="AR784" s="192"/>
      <c r="AS784" s="192"/>
      <c r="AT784" s="192"/>
      <c r="AU784" s="192"/>
      <c r="AV784" s="192"/>
      <c r="AW784" s="192"/>
      <c r="AX784" s="192"/>
      <c r="AY784" s="192"/>
      <c r="AZ784" s="192"/>
      <c r="BA784" s="192"/>
      <c r="BB784" s="192"/>
      <c r="BC784" s="192"/>
      <c r="BD784" s="192"/>
      <c r="BE784" s="192"/>
      <c r="BF784" s="192"/>
      <c r="BG784" s="192"/>
      <c r="BH784" s="192"/>
      <c r="BI784" s="192"/>
      <c r="BJ784" s="192"/>
      <c r="BK784" s="192"/>
      <c r="BL784" s="192"/>
      <c r="BM784" s="192"/>
      <c r="BN784" s="192"/>
      <c r="BO784" s="192"/>
      <c r="BP784" s="192"/>
      <c r="BQ784" s="192"/>
      <c r="BR784" s="192"/>
      <c r="BS784" s="192"/>
      <c r="BT784" s="192"/>
      <c r="BU784" s="192"/>
      <c r="BV784" s="192"/>
      <c r="BW784" s="192"/>
      <c r="BX784" s="192"/>
      <c r="BY784" s="192"/>
      <c r="BZ784" s="192"/>
      <c r="CA784" s="192"/>
      <c r="CB784" s="192"/>
      <c r="CC784" s="192"/>
      <c r="CD784" s="192"/>
      <c r="CE784" s="192"/>
      <c r="CF784" s="192"/>
      <c r="CG784" s="192"/>
      <c r="CH784" s="192"/>
      <c r="CI784" s="192"/>
      <c r="CJ784" s="192"/>
      <c r="CK784" s="192"/>
      <c r="CL784" s="192"/>
      <c r="CM784" s="192"/>
      <c r="CN784" s="192"/>
      <c r="CO784" s="192"/>
      <c r="CP784" s="192"/>
      <c r="CQ784" s="192"/>
    </row>
    <row r="785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92"/>
      <c r="AF785" s="192"/>
      <c r="AG785" s="192"/>
      <c r="AH785" s="192"/>
      <c r="AI785" s="192"/>
      <c r="AJ785" s="192"/>
      <c r="AK785" s="192"/>
      <c r="AL785" s="192"/>
      <c r="AM785" s="192"/>
      <c r="AN785" s="192"/>
      <c r="AO785" s="192"/>
      <c r="AP785" s="192"/>
      <c r="AQ785" s="192"/>
      <c r="AR785" s="192"/>
      <c r="AS785" s="192"/>
      <c r="AT785" s="192"/>
      <c r="AU785" s="192"/>
      <c r="AV785" s="192"/>
      <c r="AW785" s="192"/>
      <c r="AX785" s="192"/>
      <c r="AY785" s="192"/>
      <c r="AZ785" s="192"/>
      <c r="BA785" s="192"/>
      <c r="BB785" s="192"/>
      <c r="BC785" s="192"/>
      <c r="BD785" s="192"/>
      <c r="BE785" s="192"/>
      <c r="BF785" s="192"/>
      <c r="BG785" s="192"/>
      <c r="BH785" s="192"/>
      <c r="BI785" s="192"/>
      <c r="BJ785" s="192"/>
      <c r="BK785" s="192"/>
      <c r="BL785" s="192"/>
      <c r="BM785" s="192"/>
      <c r="BN785" s="192"/>
      <c r="BO785" s="192"/>
      <c r="BP785" s="192"/>
      <c r="BQ785" s="192"/>
      <c r="BR785" s="192"/>
      <c r="BS785" s="192"/>
      <c r="BT785" s="192"/>
      <c r="BU785" s="192"/>
      <c r="BV785" s="192"/>
      <c r="BW785" s="192"/>
      <c r="BX785" s="192"/>
      <c r="BY785" s="192"/>
      <c r="BZ785" s="192"/>
      <c r="CA785" s="192"/>
      <c r="CB785" s="192"/>
      <c r="CC785" s="192"/>
      <c r="CD785" s="192"/>
      <c r="CE785" s="192"/>
      <c r="CF785" s="192"/>
      <c r="CG785" s="192"/>
      <c r="CH785" s="192"/>
      <c r="CI785" s="192"/>
      <c r="CJ785" s="192"/>
      <c r="CK785" s="192"/>
      <c r="CL785" s="192"/>
      <c r="CM785" s="192"/>
      <c r="CN785" s="192"/>
      <c r="CO785" s="192"/>
      <c r="CP785" s="192"/>
      <c r="CQ785" s="192"/>
    </row>
    <row r="786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92"/>
      <c r="AF786" s="192"/>
      <c r="AG786" s="192"/>
      <c r="AH786" s="192"/>
      <c r="AI786" s="192"/>
      <c r="AJ786" s="192"/>
      <c r="AK786" s="192"/>
      <c r="AL786" s="192"/>
      <c r="AM786" s="192"/>
      <c r="AN786" s="192"/>
      <c r="AO786" s="192"/>
      <c r="AP786" s="192"/>
      <c r="AQ786" s="192"/>
      <c r="AR786" s="192"/>
      <c r="AS786" s="192"/>
      <c r="AT786" s="192"/>
      <c r="AU786" s="192"/>
      <c r="AV786" s="192"/>
      <c r="AW786" s="192"/>
      <c r="AX786" s="192"/>
      <c r="AY786" s="192"/>
      <c r="AZ786" s="192"/>
      <c r="BA786" s="192"/>
      <c r="BB786" s="192"/>
      <c r="BC786" s="192"/>
      <c r="BD786" s="192"/>
      <c r="BE786" s="192"/>
      <c r="BF786" s="192"/>
      <c r="BG786" s="192"/>
      <c r="BH786" s="192"/>
      <c r="BI786" s="192"/>
      <c r="BJ786" s="192"/>
      <c r="BK786" s="192"/>
      <c r="BL786" s="192"/>
      <c r="BM786" s="192"/>
      <c r="BN786" s="192"/>
      <c r="BO786" s="192"/>
      <c r="BP786" s="192"/>
      <c r="BQ786" s="192"/>
      <c r="BR786" s="192"/>
      <c r="BS786" s="192"/>
      <c r="BT786" s="192"/>
      <c r="BU786" s="192"/>
      <c r="BV786" s="192"/>
      <c r="BW786" s="192"/>
      <c r="BX786" s="192"/>
      <c r="BY786" s="192"/>
      <c r="BZ786" s="192"/>
      <c r="CA786" s="192"/>
      <c r="CB786" s="192"/>
      <c r="CC786" s="192"/>
      <c r="CD786" s="192"/>
      <c r="CE786" s="192"/>
      <c r="CF786" s="192"/>
      <c r="CG786" s="192"/>
      <c r="CH786" s="192"/>
      <c r="CI786" s="192"/>
      <c r="CJ786" s="192"/>
      <c r="CK786" s="192"/>
      <c r="CL786" s="192"/>
      <c r="CM786" s="192"/>
      <c r="CN786" s="192"/>
      <c r="CO786" s="192"/>
      <c r="CP786" s="192"/>
      <c r="CQ786" s="192"/>
    </row>
    <row r="787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92"/>
      <c r="AF787" s="192"/>
      <c r="AG787" s="192"/>
      <c r="AH787" s="192"/>
      <c r="AI787" s="192"/>
      <c r="AJ787" s="192"/>
      <c r="AK787" s="192"/>
      <c r="AL787" s="192"/>
      <c r="AM787" s="192"/>
      <c r="AN787" s="192"/>
      <c r="AO787" s="192"/>
      <c r="AP787" s="192"/>
      <c r="AQ787" s="192"/>
      <c r="AR787" s="192"/>
      <c r="AS787" s="192"/>
      <c r="AT787" s="192"/>
      <c r="AU787" s="192"/>
      <c r="AV787" s="192"/>
      <c r="AW787" s="192"/>
      <c r="AX787" s="192"/>
      <c r="AY787" s="192"/>
      <c r="AZ787" s="192"/>
      <c r="BA787" s="192"/>
      <c r="BB787" s="192"/>
      <c r="BC787" s="192"/>
      <c r="BD787" s="192"/>
      <c r="BE787" s="192"/>
      <c r="BF787" s="192"/>
      <c r="BG787" s="192"/>
      <c r="BH787" s="192"/>
      <c r="BI787" s="192"/>
      <c r="BJ787" s="192"/>
      <c r="BK787" s="192"/>
      <c r="BL787" s="192"/>
      <c r="BM787" s="192"/>
      <c r="BN787" s="192"/>
      <c r="BO787" s="192"/>
      <c r="BP787" s="192"/>
      <c r="BQ787" s="192"/>
      <c r="BR787" s="192"/>
      <c r="BS787" s="192"/>
      <c r="BT787" s="192"/>
      <c r="BU787" s="192"/>
      <c r="BV787" s="192"/>
      <c r="BW787" s="192"/>
      <c r="BX787" s="192"/>
      <c r="BY787" s="192"/>
      <c r="BZ787" s="192"/>
      <c r="CA787" s="192"/>
      <c r="CB787" s="192"/>
      <c r="CC787" s="192"/>
      <c r="CD787" s="192"/>
      <c r="CE787" s="192"/>
      <c r="CF787" s="192"/>
      <c r="CG787" s="192"/>
      <c r="CH787" s="192"/>
      <c r="CI787" s="192"/>
      <c r="CJ787" s="192"/>
      <c r="CK787" s="192"/>
      <c r="CL787" s="192"/>
      <c r="CM787" s="192"/>
      <c r="CN787" s="192"/>
      <c r="CO787" s="192"/>
      <c r="CP787" s="192"/>
      <c r="CQ787" s="192"/>
    </row>
    <row r="788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92"/>
      <c r="AF788" s="192"/>
      <c r="AG788" s="192"/>
      <c r="AH788" s="192"/>
      <c r="AI788" s="192"/>
      <c r="AJ788" s="192"/>
      <c r="AK788" s="192"/>
      <c r="AL788" s="192"/>
      <c r="AM788" s="192"/>
      <c r="AN788" s="192"/>
      <c r="AO788" s="192"/>
      <c r="AP788" s="192"/>
      <c r="AQ788" s="192"/>
      <c r="AR788" s="192"/>
      <c r="AS788" s="192"/>
      <c r="AT788" s="192"/>
      <c r="AU788" s="192"/>
      <c r="AV788" s="192"/>
      <c r="AW788" s="192"/>
      <c r="AX788" s="192"/>
      <c r="AY788" s="192"/>
      <c r="AZ788" s="192"/>
      <c r="BA788" s="192"/>
      <c r="BB788" s="192"/>
      <c r="BC788" s="192"/>
      <c r="BD788" s="192"/>
      <c r="BE788" s="192"/>
      <c r="BF788" s="192"/>
      <c r="BG788" s="192"/>
      <c r="BH788" s="192"/>
      <c r="BI788" s="192"/>
      <c r="BJ788" s="192"/>
      <c r="BK788" s="192"/>
      <c r="BL788" s="192"/>
      <c r="BM788" s="192"/>
      <c r="BN788" s="192"/>
      <c r="BO788" s="192"/>
      <c r="BP788" s="192"/>
      <c r="BQ788" s="192"/>
      <c r="BR788" s="192"/>
      <c r="BS788" s="192"/>
      <c r="BT788" s="192"/>
      <c r="BU788" s="192"/>
      <c r="BV788" s="192"/>
      <c r="BW788" s="192"/>
      <c r="BX788" s="192"/>
      <c r="BY788" s="192"/>
      <c r="BZ788" s="192"/>
      <c r="CA788" s="192"/>
      <c r="CB788" s="192"/>
      <c r="CC788" s="192"/>
      <c r="CD788" s="192"/>
      <c r="CE788" s="192"/>
      <c r="CF788" s="192"/>
      <c r="CG788" s="192"/>
      <c r="CH788" s="192"/>
      <c r="CI788" s="192"/>
      <c r="CJ788" s="192"/>
      <c r="CK788" s="192"/>
      <c r="CL788" s="192"/>
      <c r="CM788" s="192"/>
      <c r="CN788" s="192"/>
      <c r="CO788" s="192"/>
      <c r="CP788" s="192"/>
      <c r="CQ788" s="192"/>
    </row>
    <row r="789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92"/>
      <c r="AF789" s="192"/>
      <c r="AG789" s="192"/>
      <c r="AH789" s="192"/>
      <c r="AI789" s="192"/>
      <c r="AJ789" s="192"/>
      <c r="AK789" s="192"/>
      <c r="AL789" s="192"/>
      <c r="AM789" s="192"/>
      <c r="AN789" s="192"/>
      <c r="AO789" s="192"/>
      <c r="AP789" s="192"/>
      <c r="AQ789" s="192"/>
      <c r="AR789" s="192"/>
      <c r="AS789" s="192"/>
      <c r="AT789" s="192"/>
      <c r="AU789" s="192"/>
      <c r="AV789" s="192"/>
      <c r="AW789" s="192"/>
      <c r="AX789" s="192"/>
      <c r="AY789" s="192"/>
      <c r="AZ789" s="192"/>
      <c r="BA789" s="192"/>
      <c r="BB789" s="192"/>
      <c r="BC789" s="192"/>
      <c r="BD789" s="192"/>
      <c r="BE789" s="192"/>
      <c r="BF789" s="192"/>
      <c r="BG789" s="192"/>
      <c r="BH789" s="192"/>
      <c r="BI789" s="192"/>
      <c r="BJ789" s="192"/>
      <c r="BK789" s="192"/>
      <c r="BL789" s="192"/>
      <c r="BM789" s="192"/>
      <c r="BN789" s="192"/>
      <c r="BO789" s="192"/>
      <c r="BP789" s="192"/>
      <c r="BQ789" s="192"/>
      <c r="BR789" s="192"/>
      <c r="BS789" s="192"/>
      <c r="BT789" s="192"/>
      <c r="BU789" s="192"/>
      <c r="BV789" s="192"/>
      <c r="BW789" s="192"/>
      <c r="BX789" s="192"/>
      <c r="BY789" s="192"/>
      <c r="BZ789" s="192"/>
      <c r="CA789" s="192"/>
      <c r="CB789" s="192"/>
      <c r="CC789" s="192"/>
      <c r="CD789" s="192"/>
      <c r="CE789" s="192"/>
      <c r="CF789" s="192"/>
      <c r="CG789" s="192"/>
      <c r="CH789" s="192"/>
      <c r="CI789" s="192"/>
      <c r="CJ789" s="192"/>
      <c r="CK789" s="192"/>
      <c r="CL789" s="192"/>
      <c r="CM789" s="192"/>
      <c r="CN789" s="192"/>
      <c r="CO789" s="192"/>
      <c r="CP789" s="192"/>
      <c r="CQ789" s="192"/>
    </row>
    <row r="790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92"/>
      <c r="AF790" s="192"/>
      <c r="AG790" s="192"/>
      <c r="AH790" s="192"/>
      <c r="AI790" s="192"/>
      <c r="AJ790" s="192"/>
      <c r="AK790" s="192"/>
      <c r="AL790" s="192"/>
      <c r="AM790" s="192"/>
      <c r="AN790" s="192"/>
      <c r="AO790" s="192"/>
      <c r="AP790" s="192"/>
      <c r="AQ790" s="192"/>
      <c r="AR790" s="192"/>
      <c r="AS790" s="192"/>
      <c r="AT790" s="192"/>
      <c r="AU790" s="192"/>
      <c r="AV790" s="192"/>
      <c r="AW790" s="192"/>
      <c r="AX790" s="192"/>
      <c r="AY790" s="192"/>
      <c r="AZ790" s="192"/>
      <c r="BA790" s="192"/>
      <c r="BB790" s="192"/>
      <c r="BC790" s="192"/>
      <c r="BD790" s="192"/>
      <c r="BE790" s="192"/>
      <c r="BF790" s="192"/>
      <c r="BG790" s="192"/>
      <c r="BH790" s="192"/>
      <c r="BI790" s="192"/>
      <c r="BJ790" s="192"/>
      <c r="BK790" s="192"/>
      <c r="BL790" s="192"/>
      <c r="BM790" s="192"/>
      <c r="BN790" s="192"/>
      <c r="BO790" s="192"/>
      <c r="BP790" s="192"/>
      <c r="BQ790" s="192"/>
      <c r="BR790" s="192"/>
      <c r="BS790" s="192"/>
      <c r="BT790" s="192"/>
      <c r="BU790" s="192"/>
      <c r="BV790" s="192"/>
      <c r="BW790" s="192"/>
      <c r="BX790" s="192"/>
      <c r="BY790" s="192"/>
      <c r="BZ790" s="192"/>
      <c r="CA790" s="192"/>
      <c r="CB790" s="192"/>
      <c r="CC790" s="192"/>
      <c r="CD790" s="192"/>
      <c r="CE790" s="192"/>
      <c r="CF790" s="192"/>
      <c r="CG790" s="192"/>
      <c r="CH790" s="192"/>
      <c r="CI790" s="192"/>
      <c r="CJ790" s="192"/>
      <c r="CK790" s="192"/>
      <c r="CL790" s="192"/>
      <c r="CM790" s="192"/>
      <c r="CN790" s="192"/>
      <c r="CO790" s="192"/>
      <c r="CP790" s="192"/>
      <c r="CQ790" s="192"/>
    </row>
    <row r="791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92"/>
      <c r="AF791" s="192"/>
      <c r="AG791" s="192"/>
      <c r="AH791" s="192"/>
      <c r="AI791" s="192"/>
      <c r="AJ791" s="192"/>
      <c r="AK791" s="192"/>
      <c r="AL791" s="192"/>
      <c r="AM791" s="192"/>
      <c r="AN791" s="192"/>
      <c r="AO791" s="192"/>
      <c r="AP791" s="192"/>
      <c r="AQ791" s="192"/>
      <c r="AR791" s="192"/>
      <c r="AS791" s="192"/>
      <c r="AT791" s="192"/>
      <c r="AU791" s="192"/>
      <c r="AV791" s="192"/>
      <c r="AW791" s="192"/>
      <c r="AX791" s="192"/>
      <c r="AY791" s="192"/>
      <c r="AZ791" s="192"/>
      <c r="BA791" s="192"/>
      <c r="BB791" s="192"/>
      <c r="BC791" s="192"/>
      <c r="BD791" s="192"/>
      <c r="BE791" s="192"/>
      <c r="BF791" s="192"/>
      <c r="BG791" s="192"/>
      <c r="BH791" s="192"/>
      <c r="BI791" s="192"/>
      <c r="BJ791" s="192"/>
      <c r="BK791" s="192"/>
      <c r="BL791" s="192"/>
      <c r="BM791" s="192"/>
      <c r="BN791" s="192"/>
      <c r="BO791" s="192"/>
      <c r="BP791" s="192"/>
      <c r="BQ791" s="192"/>
      <c r="BR791" s="192"/>
      <c r="BS791" s="192"/>
      <c r="BT791" s="192"/>
      <c r="BU791" s="192"/>
      <c r="BV791" s="192"/>
      <c r="BW791" s="192"/>
      <c r="BX791" s="192"/>
      <c r="BY791" s="192"/>
      <c r="BZ791" s="192"/>
      <c r="CA791" s="192"/>
      <c r="CB791" s="192"/>
      <c r="CC791" s="192"/>
      <c r="CD791" s="192"/>
      <c r="CE791" s="192"/>
      <c r="CF791" s="192"/>
      <c r="CG791" s="192"/>
      <c r="CH791" s="192"/>
      <c r="CI791" s="192"/>
      <c r="CJ791" s="192"/>
      <c r="CK791" s="192"/>
      <c r="CL791" s="192"/>
      <c r="CM791" s="192"/>
      <c r="CN791" s="192"/>
      <c r="CO791" s="192"/>
      <c r="CP791" s="192"/>
      <c r="CQ791" s="192"/>
    </row>
    <row r="792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92"/>
      <c r="AF792" s="192"/>
      <c r="AG792" s="192"/>
      <c r="AH792" s="192"/>
      <c r="AI792" s="192"/>
      <c r="AJ792" s="192"/>
      <c r="AK792" s="192"/>
      <c r="AL792" s="192"/>
      <c r="AM792" s="192"/>
      <c r="AN792" s="192"/>
      <c r="AO792" s="192"/>
      <c r="AP792" s="192"/>
      <c r="AQ792" s="192"/>
      <c r="AR792" s="192"/>
      <c r="AS792" s="192"/>
      <c r="AT792" s="192"/>
      <c r="AU792" s="192"/>
      <c r="AV792" s="192"/>
      <c r="AW792" s="192"/>
      <c r="AX792" s="192"/>
      <c r="AY792" s="192"/>
      <c r="AZ792" s="192"/>
      <c r="BA792" s="192"/>
      <c r="BB792" s="192"/>
      <c r="BC792" s="192"/>
      <c r="BD792" s="192"/>
      <c r="BE792" s="192"/>
      <c r="BF792" s="192"/>
      <c r="BG792" s="192"/>
      <c r="BH792" s="192"/>
      <c r="BI792" s="192"/>
      <c r="BJ792" s="192"/>
      <c r="BK792" s="192"/>
      <c r="BL792" s="192"/>
      <c r="BM792" s="192"/>
      <c r="BN792" s="192"/>
      <c r="BO792" s="192"/>
      <c r="BP792" s="192"/>
      <c r="BQ792" s="192"/>
      <c r="BR792" s="192"/>
      <c r="BS792" s="192"/>
      <c r="BT792" s="192"/>
      <c r="BU792" s="192"/>
      <c r="BV792" s="192"/>
      <c r="BW792" s="192"/>
      <c r="BX792" s="192"/>
      <c r="BY792" s="192"/>
      <c r="BZ792" s="192"/>
      <c r="CA792" s="192"/>
      <c r="CB792" s="192"/>
      <c r="CC792" s="192"/>
      <c r="CD792" s="192"/>
      <c r="CE792" s="192"/>
      <c r="CF792" s="192"/>
      <c r="CG792" s="192"/>
      <c r="CH792" s="192"/>
      <c r="CI792" s="192"/>
      <c r="CJ792" s="192"/>
      <c r="CK792" s="192"/>
      <c r="CL792" s="192"/>
      <c r="CM792" s="192"/>
      <c r="CN792" s="192"/>
      <c r="CO792" s="192"/>
      <c r="CP792" s="192"/>
      <c r="CQ792" s="192"/>
    </row>
    <row r="793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92"/>
      <c r="AF793" s="192"/>
      <c r="AG793" s="192"/>
      <c r="AH793" s="192"/>
      <c r="AI793" s="192"/>
      <c r="AJ793" s="192"/>
      <c r="AK793" s="192"/>
      <c r="AL793" s="192"/>
      <c r="AM793" s="192"/>
      <c r="AN793" s="192"/>
      <c r="AO793" s="192"/>
      <c r="AP793" s="192"/>
      <c r="AQ793" s="192"/>
      <c r="AR793" s="192"/>
      <c r="AS793" s="192"/>
      <c r="AT793" s="192"/>
      <c r="AU793" s="192"/>
      <c r="AV793" s="192"/>
      <c r="AW793" s="192"/>
      <c r="AX793" s="192"/>
      <c r="AY793" s="192"/>
      <c r="AZ793" s="192"/>
      <c r="BA793" s="192"/>
      <c r="BB793" s="192"/>
      <c r="BC793" s="192"/>
      <c r="BD793" s="192"/>
      <c r="BE793" s="192"/>
      <c r="BF793" s="192"/>
      <c r="BG793" s="192"/>
      <c r="BH793" s="192"/>
      <c r="BI793" s="192"/>
      <c r="BJ793" s="192"/>
      <c r="BK793" s="192"/>
      <c r="BL793" s="192"/>
      <c r="BM793" s="192"/>
      <c r="BN793" s="192"/>
      <c r="BO793" s="192"/>
      <c r="BP793" s="192"/>
      <c r="BQ793" s="192"/>
      <c r="BR793" s="192"/>
      <c r="BS793" s="192"/>
      <c r="BT793" s="192"/>
      <c r="BU793" s="192"/>
      <c r="BV793" s="192"/>
      <c r="BW793" s="192"/>
      <c r="BX793" s="192"/>
      <c r="BY793" s="192"/>
      <c r="BZ793" s="192"/>
      <c r="CA793" s="192"/>
      <c r="CB793" s="192"/>
      <c r="CC793" s="192"/>
      <c r="CD793" s="192"/>
      <c r="CE793" s="192"/>
      <c r="CF793" s="192"/>
      <c r="CG793" s="192"/>
      <c r="CH793" s="192"/>
      <c r="CI793" s="192"/>
      <c r="CJ793" s="192"/>
      <c r="CK793" s="192"/>
      <c r="CL793" s="192"/>
      <c r="CM793" s="192"/>
      <c r="CN793" s="192"/>
      <c r="CO793" s="192"/>
      <c r="CP793" s="192"/>
      <c r="CQ793" s="192"/>
    </row>
    <row r="794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92"/>
      <c r="AF794" s="192"/>
      <c r="AG794" s="192"/>
      <c r="AH794" s="192"/>
      <c r="AI794" s="192"/>
      <c r="AJ794" s="192"/>
      <c r="AK794" s="192"/>
      <c r="AL794" s="192"/>
      <c r="AM794" s="192"/>
      <c r="AN794" s="192"/>
      <c r="AO794" s="192"/>
      <c r="AP794" s="192"/>
      <c r="AQ794" s="192"/>
      <c r="AR794" s="192"/>
      <c r="AS794" s="192"/>
      <c r="AT794" s="192"/>
      <c r="AU794" s="192"/>
      <c r="AV794" s="192"/>
      <c r="AW794" s="192"/>
      <c r="AX794" s="192"/>
      <c r="AY794" s="192"/>
      <c r="AZ794" s="192"/>
      <c r="BA794" s="192"/>
      <c r="BB794" s="192"/>
      <c r="BC794" s="192"/>
      <c r="BD794" s="192"/>
      <c r="BE794" s="192"/>
      <c r="BF794" s="192"/>
      <c r="BG794" s="192"/>
      <c r="BH794" s="192"/>
      <c r="BI794" s="192"/>
      <c r="BJ794" s="192"/>
      <c r="BK794" s="192"/>
      <c r="BL794" s="192"/>
      <c r="BM794" s="192"/>
      <c r="BN794" s="192"/>
      <c r="BO794" s="192"/>
      <c r="BP794" s="192"/>
      <c r="BQ794" s="192"/>
      <c r="BR794" s="192"/>
      <c r="BS794" s="192"/>
      <c r="BT794" s="192"/>
      <c r="BU794" s="192"/>
      <c r="BV794" s="192"/>
      <c r="BW794" s="192"/>
      <c r="BX794" s="192"/>
      <c r="BY794" s="192"/>
      <c r="BZ794" s="192"/>
      <c r="CA794" s="192"/>
      <c r="CB794" s="192"/>
      <c r="CC794" s="192"/>
      <c r="CD794" s="192"/>
      <c r="CE794" s="192"/>
      <c r="CF794" s="192"/>
      <c r="CG794" s="192"/>
      <c r="CH794" s="192"/>
      <c r="CI794" s="192"/>
      <c r="CJ794" s="192"/>
      <c r="CK794" s="192"/>
      <c r="CL794" s="192"/>
      <c r="CM794" s="192"/>
      <c r="CN794" s="192"/>
      <c r="CO794" s="192"/>
      <c r="CP794" s="192"/>
      <c r="CQ794" s="192"/>
    </row>
    <row r="795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92"/>
      <c r="AF795" s="192"/>
      <c r="AG795" s="192"/>
      <c r="AH795" s="192"/>
      <c r="AI795" s="192"/>
      <c r="AJ795" s="192"/>
      <c r="AK795" s="192"/>
      <c r="AL795" s="192"/>
      <c r="AM795" s="192"/>
      <c r="AN795" s="192"/>
      <c r="AO795" s="192"/>
      <c r="AP795" s="192"/>
      <c r="AQ795" s="192"/>
      <c r="AR795" s="192"/>
      <c r="AS795" s="192"/>
      <c r="AT795" s="192"/>
      <c r="AU795" s="192"/>
      <c r="AV795" s="192"/>
      <c r="AW795" s="192"/>
      <c r="AX795" s="192"/>
      <c r="AY795" s="192"/>
      <c r="AZ795" s="192"/>
      <c r="BA795" s="192"/>
      <c r="BB795" s="192"/>
      <c r="BC795" s="192"/>
      <c r="BD795" s="192"/>
      <c r="BE795" s="192"/>
      <c r="BF795" s="192"/>
      <c r="BG795" s="192"/>
      <c r="BH795" s="192"/>
      <c r="BI795" s="192"/>
      <c r="BJ795" s="192"/>
      <c r="BK795" s="192"/>
      <c r="BL795" s="192"/>
      <c r="BM795" s="192"/>
      <c r="BN795" s="192"/>
      <c r="BO795" s="192"/>
      <c r="BP795" s="192"/>
      <c r="BQ795" s="192"/>
      <c r="BR795" s="192"/>
      <c r="BS795" s="192"/>
      <c r="BT795" s="192"/>
      <c r="BU795" s="192"/>
      <c r="BV795" s="192"/>
      <c r="BW795" s="192"/>
      <c r="BX795" s="192"/>
      <c r="BY795" s="192"/>
      <c r="BZ795" s="192"/>
      <c r="CA795" s="192"/>
      <c r="CB795" s="192"/>
      <c r="CC795" s="192"/>
      <c r="CD795" s="192"/>
      <c r="CE795" s="192"/>
      <c r="CF795" s="192"/>
      <c r="CG795" s="192"/>
      <c r="CH795" s="192"/>
      <c r="CI795" s="192"/>
      <c r="CJ795" s="192"/>
      <c r="CK795" s="192"/>
      <c r="CL795" s="192"/>
      <c r="CM795" s="192"/>
      <c r="CN795" s="192"/>
      <c r="CO795" s="192"/>
      <c r="CP795" s="192"/>
      <c r="CQ795" s="192"/>
    </row>
    <row r="796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92"/>
      <c r="AF796" s="192"/>
      <c r="AG796" s="192"/>
      <c r="AH796" s="192"/>
      <c r="AI796" s="192"/>
      <c r="AJ796" s="192"/>
      <c r="AK796" s="192"/>
      <c r="AL796" s="192"/>
      <c r="AM796" s="192"/>
      <c r="AN796" s="192"/>
      <c r="AO796" s="192"/>
      <c r="AP796" s="192"/>
      <c r="AQ796" s="192"/>
      <c r="AR796" s="192"/>
      <c r="AS796" s="192"/>
      <c r="AT796" s="192"/>
      <c r="AU796" s="192"/>
      <c r="AV796" s="192"/>
      <c r="AW796" s="192"/>
      <c r="AX796" s="192"/>
      <c r="AY796" s="192"/>
      <c r="AZ796" s="192"/>
      <c r="BA796" s="192"/>
      <c r="BB796" s="192"/>
      <c r="BC796" s="192"/>
      <c r="BD796" s="192"/>
      <c r="BE796" s="192"/>
      <c r="BF796" s="192"/>
      <c r="BG796" s="192"/>
      <c r="BH796" s="192"/>
      <c r="BI796" s="192"/>
      <c r="BJ796" s="192"/>
      <c r="BK796" s="192"/>
      <c r="BL796" s="192"/>
      <c r="BM796" s="192"/>
      <c r="BN796" s="192"/>
      <c r="BO796" s="192"/>
      <c r="BP796" s="192"/>
      <c r="BQ796" s="192"/>
      <c r="BR796" s="192"/>
      <c r="BS796" s="192"/>
      <c r="BT796" s="192"/>
      <c r="BU796" s="192"/>
      <c r="BV796" s="192"/>
      <c r="BW796" s="192"/>
      <c r="BX796" s="192"/>
      <c r="BY796" s="192"/>
      <c r="BZ796" s="192"/>
      <c r="CA796" s="192"/>
      <c r="CB796" s="192"/>
      <c r="CC796" s="192"/>
      <c r="CD796" s="192"/>
      <c r="CE796" s="192"/>
      <c r="CF796" s="192"/>
      <c r="CG796" s="192"/>
      <c r="CH796" s="192"/>
      <c r="CI796" s="192"/>
      <c r="CJ796" s="192"/>
      <c r="CK796" s="192"/>
      <c r="CL796" s="192"/>
      <c r="CM796" s="192"/>
      <c r="CN796" s="192"/>
      <c r="CO796" s="192"/>
      <c r="CP796" s="192"/>
      <c r="CQ796" s="192"/>
    </row>
    <row r="797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92"/>
      <c r="AF797" s="192"/>
      <c r="AG797" s="192"/>
      <c r="AH797" s="192"/>
      <c r="AI797" s="192"/>
      <c r="AJ797" s="192"/>
      <c r="AK797" s="192"/>
      <c r="AL797" s="192"/>
      <c r="AM797" s="192"/>
      <c r="AN797" s="192"/>
      <c r="AO797" s="192"/>
      <c r="AP797" s="192"/>
      <c r="AQ797" s="192"/>
      <c r="AR797" s="192"/>
      <c r="AS797" s="192"/>
      <c r="AT797" s="192"/>
      <c r="AU797" s="192"/>
      <c r="AV797" s="192"/>
      <c r="AW797" s="192"/>
      <c r="AX797" s="192"/>
      <c r="AY797" s="192"/>
      <c r="AZ797" s="192"/>
      <c r="BA797" s="192"/>
      <c r="BB797" s="192"/>
      <c r="BC797" s="192"/>
      <c r="BD797" s="192"/>
      <c r="BE797" s="192"/>
      <c r="BF797" s="192"/>
      <c r="BG797" s="192"/>
      <c r="BH797" s="192"/>
      <c r="BI797" s="192"/>
      <c r="BJ797" s="192"/>
      <c r="BK797" s="192"/>
      <c r="BL797" s="192"/>
      <c r="BM797" s="192"/>
      <c r="BN797" s="192"/>
      <c r="BO797" s="192"/>
      <c r="BP797" s="192"/>
      <c r="BQ797" s="192"/>
      <c r="BR797" s="192"/>
      <c r="BS797" s="192"/>
      <c r="BT797" s="192"/>
      <c r="BU797" s="192"/>
      <c r="BV797" s="192"/>
      <c r="BW797" s="192"/>
      <c r="BX797" s="192"/>
      <c r="BY797" s="192"/>
      <c r="BZ797" s="192"/>
      <c r="CA797" s="192"/>
      <c r="CB797" s="192"/>
      <c r="CC797" s="192"/>
      <c r="CD797" s="192"/>
      <c r="CE797" s="192"/>
      <c r="CF797" s="192"/>
      <c r="CG797" s="192"/>
      <c r="CH797" s="192"/>
      <c r="CI797" s="192"/>
      <c r="CJ797" s="192"/>
      <c r="CK797" s="192"/>
      <c r="CL797" s="192"/>
      <c r="CM797" s="192"/>
      <c r="CN797" s="192"/>
      <c r="CO797" s="192"/>
      <c r="CP797" s="192"/>
      <c r="CQ797" s="192"/>
    </row>
    <row r="798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92"/>
      <c r="AF798" s="192"/>
      <c r="AG798" s="192"/>
      <c r="AH798" s="192"/>
      <c r="AI798" s="192"/>
      <c r="AJ798" s="192"/>
      <c r="AK798" s="192"/>
      <c r="AL798" s="192"/>
      <c r="AM798" s="192"/>
      <c r="AN798" s="192"/>
      <c r="AO798" s="192"/>
      <c r="AP798" s="192"/>
      <c r="AQ798" s="192"/>
      <c r="AR798" s="192"/>
      <c r="AS798" s="192"/>
      <c r="AT798" s="192"/>
      <c r="AU798" s="192"/>
      <c r="AV798" s="192"/>
      <c r="AW798" s="192"/>
      <c r="AX798" s="192"/>
      <c r="AY798" s="192"/>
      <c r="AZ798" s="192"/>
      <c r="BA798" s="192"/>
      <c r="BB798" s="192"/>
      <c r="BC798" s="192"/>
      <c r="BD798" s="192"/>
      <c r="BE798" s="192"/>
      <c r="BF798" s="192"/>
      <c r="BG798" s="192"/>
      <c r="BH798" s="192"/>
      <c r="BI798" s="192"/>
      <c r="BJ798" s="192"/>
      <c r="BK798" s="192"/>
      <c r="BL798" s="192"/>
      <c r="BM798" s="192"/>
      <c r="BN798" s="192"/>
      <c r="BO798" s="192"/>
      <c r="BP798" s="192"/>
      <c r="BQ798" s="192"/>
      <c r="BR798" s="192"/>
      <c r="BS798" s="192"/>
      <c r="BT798" s="192"/>
      <c r="BU798" s="192"/>
      <c r="BV798" s="192"/>
      <c r="BW798" s="192"/>
      <c r="BX798" s="192"/>
      <c r="BY798" s="192"/>
      <c r="BZ798" s="192"/>
      <c r="CA798" s="192"/>
      <c r="CB798" s="192"/>
      <c r="CC798" s="192"/>
      <c r="CD798" s="192"/>
      <c r="CE798" s="192"/>
      <c r="CF798" s="192"/>
      <c r="CG798" s="192"/>
      <c r="CH798" s="192"/>
      <c r="CI798" s="192"/>
      <c r="CJ798" s="192"/>
      <c r="CK798" s="192"/>
      <c r="CL798" s="192"/>
      <c r="CM798" s="192"/>
      <c r="CN798" s="192"/>
      <c r="CO798" s="192"/>
      <c r="CP798" s="192"/>
      <c r="CQ798" s="192"/>
    </row>
    <row r="799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92"/>
      <c r="AF799" s="192"/>
      <c r="AG799" s="192"/>
      <c r="AH799" s="192"/>
      <c r="AI799" s="192"/>
      <c r="AJ799" s="192"/>
      <c r="AK799" s="192"/>
      <c r="AL799" s="192"/>
      <c r="AM799" s="192"/>
      <c r="AN799" s="192"/>
      <c r="AO799" s="192"/>
      <c r="AP799" s="192"/>
      <c r="AQ799" s="192"/>
      <c r="AR799" s="192"/>
      <c r="AS799" s="192"/>
      <c r="AT799" s="192"/>
      <c r="AU799" s="192"/>
      <c r="AV799" s="192"/>
      <c r="AW799" s="192"/>
      <c r="AX799" s="192"/>
      <c r="AY799" s="192"/>
      <c r="AZ799" s="192"/>
      <c r="BA799" s="192"/>
      <c r="BB799" s="192"/>
      <c r="BC799" s="192"/>
      <c r="BD799" s="192"/>
      <c r="BE799" s="192"/>
      <c r="BF799" s="192"/>
      <c r="BG799" s="192"/>
      <c r="BH799" s="192"/>
      <c r="BI799" s="192"/>
      <c r="BJ799" s="192"/>
      <c r="BK799" s="192"/>
      <c r="BL799" s="192"/>
      <c r="BM799" s="192"/>
      <c r="BN799" s="192"/>
      <c r="BO799" s="192"/>
      <c r="BP799" s="192"/>
      <c r="BQ799" s="192"/>
      <c r="BR799" s="192"/>
      <c r="BS799" s="192"/>
      <c r="BT799" s="192"/>
      <c r="BU799" s="192"/>
      <c r="BV799" s="192"/>
      <c r="BW799" s="192"/>
      <c r="BX799" s="192"/>
      <c r="BY799" s="192"/>
      <c r="BZ799" s="192"/>
      <c r="CA799" s="192"/>
      <c r="CB799" s="192"/>
      <c r="CC799" s="192"/>
      <c r="CD799" s="192"/>
      <c r="CE799" s="192"/>
      <c r="CF799" s="192"/>
      <c r="CG799" s="192"/>
      <c r="CH799" s="192"/>
      <c r="CI799" s="192"/>
      <c r="CJ799" s="192"/>
      <c r="CK799" s="192"/>
      <c r="CL799" s="192"/>
      <c r="CM799" s="192"/>
      <c r="CN799" s="192"/>
      <c r="CO799" s="192"/>
      <c r="CP799" s="192"/>
      <c r="CQ799" s="192"/>
    </row>
    <row r="800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92"/>
      <c r="AF800" s="192"/>
      <c r="AG800" s="192"/>
      <c r="AH800" s="192"/>
      <c r="AI800" s="192"/>
      <c r="AJ800" s="192"/>
      <c r="AK800" s="192"/>
      <c r="AL800" s="192"/>
      <c r="AM800" s="192"/>
      <c r="AN800" s="192"/>
      <c r="AO800" s="192"/>
      <c r="AP800" s="192"/>
      <c r="AQ800" s="192"/>
      <c r="AR800" s="192"/>
      <c r="AS800" s="192"/>
      <c r="AT800" s="192"/>
      <c r="AU800" s="192"/>
      <c r="AV800" s="192"/>
      <c r="AW800" s="192"/>
      <c r="AX800" s="192"/>
      <c r="AY800" s="192"/>
      <c r="AZ800" s="192"/>
      <c r="BA800" s="192"/>
      <c r="BB800" s="192"/>
      <c r="BC800" s="192"/>
      <c r="BD800" s="192"/>
      <c r="BE800" s="192"/>
      <c r="BF800" s="192"/>
      <c r="BG800" s="192"/>
      <c r="BH800" s="192"/>
      <c r="BI800" s="192"/>
      <c r="BJ800" s="192"/>
      <c r="BK800" s="192"/>
      <c r="BL800" s="192"/>
      <c r="BM800" s="192"/>
      <c r="BN800" s="192"/>
      <c r="BO800" s="192"/>
      <c r="BP800" s="192"/>
      <c r="BQ800" s="192"/>
      <c r="BR800" s="192"/>
      <c r="BS800" s="192"/>
      <c r="BT800" s="192"/>
      <c r="BU800" s="192"/>
      <c r="BV800" s="192"/>
      <c r="BW800" s="192"/>
      <c r="BX800" s="192"/>
      <c r="BY800" s="192"/>
      <c r="BZ800" s="192"/>
      <c r="CA800" s="192"/>
      <c r="CB800" s="192"/>
      <c r="CC800" s="192"/>
      <c r="CD800" s="192"/>
      <c r="CE800" s="192"/>
      <c r="CF800" s="192"/>
      <c r="CG800" s="192"/>
      <c r="CH800" s="192"/>
      <c r="CI800" s="192"/>
      <c r="CJ800" s="192"/>
      <c r="CK800" s="192"/>
      <c r="CL800" s="192"/>
      <c r="CM800" s="192"/>
      <c r="CN800" s="192"/>
      <c r="CO800" s="192"/>
      <c r="CP800" s="192"/>
      <c r="CQ800" s="192"/>
    </row>
    <row r="801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92"/>
      <c r="AF801" s="192"/>
      <c r="AG801" s="192"/>
      <c r="AH801" s="192"/>
      <c r="AI801" s="192"/>
      <c r="AJ801" s="192"/>
      <c r="AK801" s="192"/>
      <c r="AL801" s="192"/>
      <c r="AM801" s="192"/>
      <c r="AN801" s="192"/>
      <c r="AO801" s="192"/>
      <c r="AP801" s="192"/>
      <c r="AQ801" s="192"/>
      <c r="AR801" s="192"/>
      <c r="AS801" s="192"/>
      <c r="AT801" s="192"/>
      <c r="AU801" s="192"/>
      <c r="AV801" s="192"/>
      <c r="AW801" s="192"/>
      <c r="AX801" s="192"/>
      <c r="AY801" s="192"/>
      <c r="AZ801" s="192"/>
      <c r="BA801" s="192"/>
      <c r="BB801" s="192"/>
      <c r="BC801" s="192"/>
      <c r="BD801" s="192"/>
      <c r="BE801" s="192"/>
      <c r="BF801" s="192"/>
      <c r="BG801" s="192"/>
      <c r="BH801" s="192"/>
      <c r="BI801" s="192"/>
      <c r="BJ801" s="192"/>
      <c r="BK801" s="192"/>
      <c r="BL801" s="192"/>
      <c r="BM801" s="192"/>
      <c r="BN801" s="192"/>
      <c r="BO801" s="192"/>
      <c r="BP801" s="192"/>
      <c r="BQ801" s="192"/>
      <c r="BR801" s="192"/>
      <c r="BS801" s="192"/>
      <c r="BT801" s="192"/>
      <c r="BU801" s="192"/>
      <c r="BV801" s="192"/>
      <c r="BW801" s="192"/>
      <c r="BX801" s="192"/>
      <c r="BY801" s="192"/>
      <c r="BZ801" s="192"/>
      <c r="CA801" s="192"/>
      <c r="CB801" s="192"/>
      <c r="CC801" s="192"/>
      <c r="CD801" s="192"/>
      <c r="CE801" s="192"/>
      <c r="CF801" s="192"/>
      <c r="CG801" s="192"/>
      <c r="CH801" s="192"/>
      <c r="CI801" s="192"/>
      <c r="CJ801" s="192"/>
      <c r="CK801" s="192"/>
      <c r="CL801" s="192"/>
      <c r="CM801" s="192"/>
      <c r="CN801" s="192"/>
      <c r="CO801" s="192"/>
      <c r="CP801" s="192"/>
      <c r="CQ801" s="192"/>
    </row>
    <row r="802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92"/>
      <c r="AF802" s="192"/>
      <c r="AG802" s="192"/>
      <c r="AH802" s="192"/>
      <c r="AI802" s="192"/>
      <c r="AJ802" s="192"/>
      <c r="AK802" s="192"/>
      <c r="AL802" s="192"/>
      <c r="AM802" s="192"/>
      <c r="AN802" s="192"/>
      <c r="AO802" s="192"/>
      <c r="AP802" s="192"/>
      <c r="AQ802" s="192"/>
      <c r="AR802" s="192"/>
      <c r="AS802" s="192"/>
      <c r="AT802" s="192"/>
      <c r="AU802" s="192"/>
      <c r="AV802" s="192"/>
      <c r="AW802" s="192"/>
      <c r="AX802" s="192"/>
      <c r="AY802" s="192"/>
      <c r="AZ802" s="192"/>
      <c r="BA802" s="192"/>
      <c r="BB802" s="192"/>
      <c r="BC802" s="192"/>
      <c r="BD802" s="192"/>
      <c r="BE802" s="192"/>
      <c r="BF802" s="192"/>
      <c r="BG802" s="192"/>
      <c r="BH802" s="192"/>
      <c r="BI802" s="192"/>
      <c r="BJ802" s="192"/>
      <c r="BK802" s="192"/>
      <c r="BL802" s="192"/>
      <c r="BM802" s="192"/>
      <c r="BN802" s="192"/>
      <c r="BO802" s="192"/>
      <c r="BP802" s="192"/>
      <c r="BQ802" s="192"/>
      <c r="BR802" s="192"/>
      <c r="BS802" s="192"/>
      <c r="BT802" s="192"/>
      <c r="BU802" s="192"/>
      <c r="BV802" s="192"/>
      <c r="BW802" s="192"/>
      <c r="BX802" s="192"/>
      <c r="BY802" s="192"/>
      <c r="BZ802" s="192"/>
      <c r="CA802" s="192"/>
      <c r="CB802" s="192"/>
      <c r="CC802" s="192"/>
      <c r="CD802" s="192"/>
      <c r="CE802" s="192"/>
      <c r="CF802" s="192"/>
      <c r="CG802" s="192"/>
      <c r="CH802" s="192"/>
      <c r="CI802" s="192"/>
      <c r="CJ802" s="192"/>
      <c r="CK802" s="192"/>
      <c r="CL802" s="192"/>
      <c r="CM802" s="192"/>
      <c r="CN802" s="192"/>
      <c r="CO802" s="192"/>
      <c r="CP802" s="192"/>
      <c r="CQ802" s="192"/>
    </row>
    <row r="803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92"/>
      <c r="AF803" s="192"/>
      <c r="AG803" s="192"/>
      <c r="AH803" s="192"/>
      <c r="AI803" s="192"/>
      <c r="AJ803" s="192"/>
      <c r="AK803" s="192"/>
      <c r="AL803" s="192"/>
      <c r="AM803" s="192"/>
      <c r="AN803" s="192"/>
      <c r="AO803" s="192"/>
      <c r="AP803" s="192"/>
      <c r="AQ803" s="192"/>
      <c r="AR803" s="192"/>
      <c r="AS803" s="192"/>
      <c r="AT803" s="192"/>
      <c r="AU803" s="192"/>
      <c r="AV803" s="192"/>
      <c r="AW803" s="192"/>
      <c r="AX803" s="192"/>
      <c r="AY803" s="192"/>
      <c r="AZ803" s="192"/>
      <c r="BA803" s="192"/>
      <c r="BB803" s="192"/>
      <c r="BC803" s="192"/>
      <c r="BD803" s="192"/>
      <c r="BE803" s="192"/>
      <c r="BF803" s="192"/>
      <c r="BG803" s="192"/>
      <c r="BH803" s="192"/>
      <c r="BI803" s="192"/>
      <c r="BJ803" s="192"/>
      <c r="BK803" s="192"/>
      <c r="BL803" s="192"/>
      <c r="BM803" s="192"/>
      <c r="BN803" s="192"/>
      <c r="BO803" s="192"/>
      <c r="BP803" s="192"/>
      <c r="BQ803" s="192"/>
      <c r="BR803" s="192"/>
      <c r="BS803" s="192"/>
      <c r="BT803" s="192"/>
      <c r="BU803" s="192"/>
      <c r="BV803" s="192"/>
      <c r="BW803" s="192"/>
      <c r="BX803" s="192"/>
      <c r="BY803" s="192"/>
      <c r="BZ803" s="192"/>
      <c r="CA803" s="192"/>
      <c r="CB803" s="192"/>
      <c r="CC803" s="192"/>
      <c r="CD803" s="192"/>
      <c r="CE803" s="192"/>
      <c r="CF803" s="192"/>
      <c r="CG803" s="192"/>
      <c r="CH803" s="192"/>
      <c r="CI803" s="192"/>
      <c r="CJ803" s="192"/>
      <c r="CK803" s="192"/>
      <c r="CL803" s="192"/>
      <c r="CM803" s="192"/>
      <c r="CN803" s="192"/>
      <c r="CO803" s="192"/>
      <c r="CP803" s="192"/>
      <c r="CQ803" s="192"/>
    </row>
    <row r="804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92"/>
      <c r="AF804" s="192"/>
      <c r="AG804" s="192"/>
      <c r="AH804" s="192"/>
      <c r="AI804" s="192"/>
      <c r="AJ804" s="192"/>
      <c r="AK804" s="192"/>
      <c r="AL804" s="192"/>
      <c r="AM804" s="192"/>
      <c r="AN804" s="192"/>
      <c r="AO804" s="192"/>
      <c r="AP804" s="192"/>
      <c r="AQ804" s="192"/>
      <c r="AR804" s="192"/>
      <c r="AS804" s="192"/>
      <c r="AT804" s="192"/>
      <c r="AU804" s="192"/>
      <c r="AV804" s="192"/>
      <c r="AW804" s="192"/>
      <c r="AX804" s="192"/>
      <c r="AY804" s="192"/>
      <c r="AZ804" s="192"/>
      <c r="BA804" s="192"/>
      <c r="BB804" s="192"/>
      <c r="BC804" s="192"/>
      <c r="BD804" s="192"/>
      <c r="BE804" s="192"/>
      <c r="BF804" s="192"/>
      <c r="BG804" s="192"/>
      <c r="BH804" s="192"/>
      <c r="BI804" s="192"/>
      <c r="BJ804" s="192"/>
      <c r="BK804" s="192"/>
      <c r="BL804" s="192"/>
      <c r="BM804" s="192"/>
      <c r="BN804" s="192"/>
      <c r="BO804" s="192"/>
      <c r="BP804" s="192"/>
      <c r="BQ804" s="192"/>
      <c r="BR804" s="192"/>
      <c r="BS804" s="192"/>
      <c r="BT804" s="192"/>
      <c r="BU804" s="192"/>
      <c r="BV804" s="192"/>
      <c r="BW804" s="192"/>
      <c r="BX804" s="192"/>
      <c r="BY804" s="192"/>
      <c r="BZ804" s="192"/>
      <c r="CA804" s="192"/>
      <c r="CB804" s="192"/>
      <c r="CC804" s="192"/>
      <c r="CD804" s="192"/>
      <c r="CE804" s="192"/>
      <c r="CF804" s="192"/>
      <c r="CG804" s="192"/>
      <c r="CH804" s="192"/>
      <c r="CI804" s="192"/>
      <c r="CJ804" s="192"/>
      <c r="CK804" s="192"/>
      <c r="CL804" s="192"/>
      <c r="CM804" s="192"/>
      <c r="CN804" s="192"/>
      <c r="CO804" s="192"/>
      <c r="CP804" s="192"/>
      <c r="CQ804" s="192"/>
    </row>
    <row r="805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92"/>
      <c r="AF805" s="192"/>
      <c r="AG805" s="192"/>
      <c r="AH805" s="192"/>
      <c r="AI805" s="192"/>
      <c r="AJ805" s="192"/>
      <c r="AK805" s="192"/>
      <c r="AL805" s="192"/>
      <c r="AM805" s="192"/>
      <c r="AN805" s="192"/>
      <c r="AO805" s="192"/>
      <c r="AP805" s="192"/>
      <c r="AQ805" s="192"/>
      <c r="AR805" s="192"/>
      <c r="AS805" s="192"/>
      <c r="AT805" s="192"/>
      <c r="AU805" s="192"/>
      <c r="AV805" s="192"/>
      <c r="AW805" s="192"/>
      <c r="AX805" s="192"/>
      <c r="AY805" s="192"/>
      <c r="AZ805" s="192"/>
      <c r="BA805" s="192"/>
      <c r="BB805" s="192"/>
      <c r="BC805" s="192"/>
      <c r="BD805" s="192"/>
      <c r="BE805" s="192"/>
      <c r="BF805" s="192"/>
      <c r="BG805" s="192"/>
      <c r="BH805" s="192"/>
      <c r="BI805" s="192"/>
      <c r="BJ805" s="192"/>
      <c r="BK805" s="192"/>
      <c r="BL805" s="192"/>
      <c r="BM805" s="192"/>
      <c r="BN805" s="192"/>
      <c r="BO805" s="192"/>
      <c r="BP805" s="192"/>
      <c r="BQ805" s="192"/>
      <c r="BR805" s="192"/>
      <c r="BS805" s="192"/>
      <c r="BT805" s="192"/>
      <c r="BU805" s="192"/>
      <c r="BV805" s="192"/>
      <c r="BW805" s="192"/>
      <c r="BX805" s="192"/>
      <c r="BY805" s="192"/>
      <c r="BZ805" s="192"/>
      <c r="CA805" s="192"/>
      <c r="CB805" s="192"/>
      <c r="CC805" s="192"/>
      <c r="CD805" s="192"/>
      <c r="CE805" s="192"/>
      <c r="CF805" s="192"/>
      <c r="CG805" s="192"/>
      <c r="CH805" s="192"/>
      <c r="CI805" s="192"/>
      <c r="CJ805" s="192"/>
      <c r="CK805" s="192"/>
      <c r="CL805" s="192"/>
      <c r="CM805" s="192"/>
      <c r="CN805" s="192"/>
      <c r="CO805" s="192"/>
      <c r="CP805" s="192"/>
      <c r="CQ805" s="192"/>
    </row>
    <row r="806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92"/>
      <c r="AF806" s="192"/>
      <c r="AG806" s="192"/>
      <c r="AH806" s="192"/>
      <c r="AI806" s="192"/>
      <c r="AJ806" s="192"/>
      <c r="AK806" s="192"/>
      <c r="AL806" s="192"/>
      <c r="AM806" s="192"/>
      <c r="AN806" s="192"/>
      <c r="AO806" s="192"/>
      <c r="AP806" s="192"/>
      <c r="AQ806" s="192"/>
      <c r="AR806" s="192"/>
      <c r="AS806" s="192"/>
      <c r="AT806" s="192"/>
      <c r="AU806" s="192"/>
      <c r="AV806" s="192"/>
      <c r="AW806" s="192"/>
      <c r="AX806" s="192"/>
      <c r="AY806" s="192"/>
      <c r="AZ806" s="192"/>
      <c r="BA806" s="192"/>
      <c r="BB806" s="192"/>
      <c r="BC806" s="192"/>
      <c r="BD806" s="192"/>
      <c r="BE806" s="192"/>
      <c r="BF806" s="192"/>
      <c r="BG806" s="192"/>
      <c r="BH806" s="192"/>
      <c r="BI806" s="192"/>
      <c r="BJ806" s="192"/>
      <c r="BK806" s="192"/>
      <c r="BL806" s="192"/>
      <c r="BM806" s="192"/>
      <c r="BN806" s="192"/>
      <c r="BO806" s="192"/>
      <c r="BP806" s="192"/>
      <c r="BQ806" s="192"/>
      <c r="BR806" s="192"/>
      <c r="BS806" s="192"/>
      <c r="BT806" s="192"/>
      <c r="BU806" s="192"/>
      <c r="BV806" s="192"/>
      <c r="BW806" s="192"/>
      <c r="BX806" s="192"/>
      <c r="BY806" s="192"/>
      <c r="BZ806" s="192"/>
      <c r="CA806" s="192"/>
      <c r="CB806" s="192"/>
      <c r="CC806" s="192"/>
      <c r="CD806" s="192"/>
      <c r="CE806" s="192"/>
      <c r="CF806" s="192"/>
      <c r="CG806" s="192"/>
      <c r="CH806" s="192"/>
      <c r="CI806" s="192"/>
      <c r="CJ806" s="192"/>
      <c r="CK806" s="192"/>
      <c r="CL806" s="192"/>
      <c r="CM806" s="192"/>
      <c r="CN806" s="192"/>
      <c r="CO806" s="192"/>
      <c r="CP806" s="192"/>
      <c r="CQ806" s="192"/>
    </row>
    <row r="807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92"/>
      <c r="AF807" s="192"/>
      <c r="AG807" s="192"/>
      <c r="AH807" s="192"/>
      <c r="AI807" s="192"/>
      <c r="AJ807" s="192"/>
      <c r="AK807" s="192"/>
      <c r="AL807" s="192"/>
      <c r="AM807" s="192"/>
      <c r="AN807" s="192"/>
      <c r="AO807" s="192"/>
      <c r="AP807" s="192"/>
      <c r="AQ807" s="192"/>
      <c r="AR807" s="192"/>
      <c r="AS807" s="192"/>
      <c r="AT807" s="192"/>
      <c r="AU807" s="192"/>
      <c r="AV807" s="192"/>
      <c r="AW807" s="192"/>
      <c r="AX807" s="192"/>
      <c r="AY807" s="192"/>
      <c r="AZ807" s="192"/>
      <c r="BA807" s="192"/>
      <c r="BB807" s="192"/>
      <c r="BC807" s="192"/>
      <c r="BD807" s="192"/>
      <c r="BE807" s="192"/>
      <c r="BF807" s="192"/>
      <c r="BG807" s="192"/>
      <c r="BH807" s="192"/>
      <c r="BI807" s="192"/>
      <c r="BJ807" s="192"/>
      <c r="BK807" s="192"/>
      <c r="BL807" s="192"/>
      <c r="BM807" s="192"/>
      <c r="BN807" s="192"/>
      <c r="BO807" s="192"/>
      <c r="BP807" s="192"/>
      <c r="BQ807" s="192"/>
      <c r="BR807" s="192"/>
      <c r="BS807" s="192"/>
      <c r="BT807" s="192"/>
      <c r="BU807" s="192"/>
      <c r="BV807" s="192"/>
      <c r="BW807" s="192"/>
      <c r="BX807" s="192"/>
      <c r="BY807" s="192"/>
      <c r="BZ807" s="192"/>
      <c r="CA807" s="192"/>
      <c r="CB807" s="192"/>
      <c r="CC807" s="192"/>
      <c r="CD807" s="192"/>
      <c r="CE807" s="192"/>
      <c r="CF807" s="192"/>
      <c r="CG807" s="192"/>
      <c r="CH807" s="192"/>
      <c r="CI807" s="192"/>
      <c r="CJ807" s="192"/>
      <c r="CK807" s="192"/>
      <c r="CL807" s="192"/>
      <c r="CM807" s="192"/>
      <c r="CN807" s="192"/>
      <c r="CO807" s="192"/>
      <c r="CP807" s="192"/>
      <c r="CQ807" s="192"/>
    </row>
    <row r="808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92"/>
      <c r="AF808" s="192"/>
      <c r="AG808" s="192"/>
      <c r="AH808" s="192"/>
      <c r="AI808" s="192"/>
      <c r="AJ808" s="192"/>
      <c r="AK808" s="192"/>
      <c r="AL808" s="192"/>
      <c r="AM808" s="192"/>
      <c r="AN808" s="192"/>
      <c r="AO808" s="192"/>
      <c r="AP808" s="192"/>
      <c r="AQ808" s="192"/>
      <c r="AR808" s="192"/>
      <c r="AS808" s="192"/>
      <c r="AT808" s="192"/>
      <c r="AU808" s="192"/>
      <c r="AV808" s="192"/>
      <c r="AW808" s="192"/>
      <c r="AX808" s="192"/>
      <c r="AY808" s="192"/>
      <c r="AZ808" s="192"/>
      <c r="BA808" s="192"/>
      <c r="BB808" s="192"/>
      <c r="BC808" s="192"/>
      <c r="BD808" s="192"/>
      <c r="BE808" s="192"/>
      <c r="BF808" s="192"/>
      <c r="BG808" s="192"/>
      <c r="BH808" s="192"/>
      <c r="BI808" s="192"/>
      <c r="BJ808" s="192"/>
      <c r="BK808" s="192"/>
      <c r="BL808" s="192"/>
      <c r="BM808" s="192"/>
      <c r="BN808" s="192"/>
      <c r="BO808" s="192"/>
      <c r="BP808" s="192"/>
      <c r="BQ808" s="192"/>
      <c r="BR808" s="192"/>
      <c r="BS808" s="192"/>
      <c r="BT808" s="192"/>
      <c r="BU808" s="192"/>
      <c r="BV808" s="192"/>
      <c r="BW808" s="192"/>
      <c r="BX808" s="192"/>
      <c r="BY808" s="192"/>
      <c r="BZ808" s="192"/>
      <c r="CA808" s="192"/>
      <c r="CB808" s="192"/>
      <c r="CC808" s="192"/>
      <c r="CD808" s="192"/>
      <c r="CE808" s="192"/>
      <c r="CF808" s="192"/>
      <c r="CG808" s="192"/>
      <c r="CH808" s="192"/>
      <c r="CI808" s="192"/>
      <c r="CJ808" s="192"/>
      <c r="CK808" s="192"/>
      <c r="CL808" s="192"/>
      <c r="CM808" s="192"/>
      <c r="CN808" s="192"/>
      <c r="CO808" s="192"/>
      <c r="CP808" s="192"/>
      <c r="CQ808" s="192"/>
    </row>
    <row r="809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92"/>
      <c r="AF809" s="192"/>
      <c r="AG809" s="192"/>
      <c r="AH809" s="192"/>
      <c r="AI809" s="192"/>
      <c r="AJ809" s="192"/>
      <c r="AK809" s="192"/>
      <c r="AL809" s="192"/>
      <c r="AM809" s="192"/>
      <c r="AN809" s="192"/>
      <c r="AO809" s="192"/>
      <c r="AP809" s="192"/>
      <c r="AQ809" s="192"/>
      <c r="AR809" s="192"/>
      <c r="AS809" s="192"/>
      <c r="AT809" s="192"/>
      <c r="AU809" s="192"/>
      <c r="AV809" s="192"/>
      <c r="AW809" s="192"/>
      <c r="AX809" s="192"/>
      <c r="AY809" s="192"/>
      <c r="AZ809" s="192"/>
      <c r="BA809" s="192"/>
      <c r="BB809" s="192"/>
      <c r="BC809" s="192"/>
      <c r="BD809" s="192"/>
      <c r="BE809" s="192"/>
      <c r="BF809" s="192"/>
      <c r="BG809" s="192"/>
      <c r="BH809" s="192"/>
      <c r="BI809" s="192"/>
      <c r="BJ809" s="192"/>
      <c r="BK809" s="192"/>
      <c r="BL809" s="192"/>
      <c r="BM809" s="192"/>
      <c r="BN809" s="192"/>
      <c r="BO809" s="192"/>
      <c r="BP809" s="192"/>
      <c r="BQ809" s="192"/>
      <c r="BR809" s="192"/>
      <c r="BS809" s="192"/>
      <c r="BT809" s="192"/>
      <c r="BU809" s="192"/>
      <c r="BV809" s="192"/>
      <c r="BW809" s="192"/>
      <c r="BX809" s="192"/>
      <c r="BY809" s="192"/>
      <c r="BZ809" s="192"/>
      <c r="CA809" s="192"/>
      <c r="CB809" s="192"/>
      <c r="CC809" s="192"/>
      <c r="CD809" s="192"/>
      <c r="CE809" s="192"/>
      <c r="CF809" s="192"/>
      <c r="CG809" s="192"/>
      <c r="CH809" s="192"/>
      <c r="CI809" s="192"/>
      <c r="CJ809" s="192"/>
      <c r="CK809" s="192"/>
      <c r="CL809" s="192"/>
      <c r="CM809" s="192"/>
      <c r="CN809" s="192"/>
      <c r="CO809" s="192"/>
      <c r="CP809" s="192"/>
      <c r="CQ809" s="192"/>
    </row>
    <row r="810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92"/>
      <c r="AF810" s="192"/>
      <c r="AG810" s="192"/>
      <c r="AH810" s="192"/>
      <c r="AI810" s="192"/>
      <c r="AJ810" s="192"/>
      <c r="AK810" s="192"/>
      <c r="AL810" s="192"/>
      <c r="AM810" s="192"/>
      <c r="AN810" s="192"/>
      <c r="AO810" s="192"/>
      <c r="AP810" s="192"/>
      <c r="AQ810" s="192"/>
      <c r="AR810" s="192"/>
      <c r="AS810" s="192"/>
      <c r="AT810" s="192"/>
      <c r="AU810" s="192"/>
      <c r="AV810" s="192"/>
      <c r="AW810" s="192"/>
      <c r="AX810" s="192"/>
      <c r="AY810" s="192"/>
      <c r="AZ810" s="192"/>
      <c r="BA810" s="192"/>
      <c r="BB810" s="192"/>
      <c r="BC810" s="192"/>
      <c r="BD810" s="192"/>
      <c r="BE810" s="192"/>
      <c r="BF810" s="192"/>
      <c r="BG810" s="192"/>
      <c r="BH810" s="192"/>
      <c r="BI810" s="192"/>
      <c r="BJ810" s="192"/>
      <c r="BK810" s="192"/>
      <c r="BL810" s="192"/>
      <c r="BM810" s="192"/>
      <c r="BN810" s="192"/>
      <c r="BO810" s="192"/>
      <c r="BP810" s="192"/>
      <c r="BQ810" s="192"/>
      <c r="BR810" s="192"/>
      <c r="BS810" s="192"/>
      <c r="BT810" s="192"/>
      <c r="BU810" s="192"/>
      <c r="BV810" s="192"/>
      <c r="BW810" s="192"/>
      <c r="BX810" s="192"/>
      <c r="BY810" s="192"/>
      <c r="BZ810" s="192"/>
      <c r="CA810" s="192"/>
      <c r="CB810" s="192"/>
      <c r="CC810" s="192"/>
      <c r="CD810" s="192"/>
      <c r="CE810" s="192"/>
      <c r="CF810" s="192"/>
      <c r="CG810" s="192"/>
      <c r="CH810" s="192"/>
      <c r="CI810" s="192"/>
      <c r="CJ810" s="192"/>
      <c r="CK810" s="192"/>
      <c r="CL810" s="192"/>
      <c r="CM810" s="192"/>
      <c r="CN810" s="192"/>
      <c r="CO810" s="192"/>
      <c r="CP810" s="192"/>
      <c r="CQ810" s="192"/>
    </row>
    <row r="811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92"/>
      <c r="AF811" s="192"/>
      <c r="AG811" s="192"/>
      <c r="AH811" s="192"/>
      <c r="AI811" s="192"/>
      <c r="AJ811" s="192"/>
      <c r="AK811" s="192"/>
      <c r="AL811" s="192"/>
      <c r="AM811" s="192"/>
      <c r="AN811" s="192"/>
      <c r="AO811" s="192"/>
      <c r="AP811" s="192"/>
      <c r="AQ811" s="192"/>
      <c r="AR811" s="192"/>
      <c r="AS811" s="192"/>
      <c r="AT811" s="192"/>
      <c r="AU811" s="192"/>
      <c r="AV811" s="192"/>
      <c r="AW811" s="192"/>
      <c r="AX811" s="192"/>
      <c r="AY811" s="192"/>
      <c r="AZ811" s="192"/>
      <c r="BA811" s="192"/>
      <c r="BB811" s="192"/>
      <c r="BC811" s="192"/>
      <c r="BD811" s="192"/>
      <c r="BE811" s="192"/>
      <c r="BF811" s="192"/>
      <c r="BG811" s="192"/>
      <c r="BH811" s="192"/>
      <c r="BI811" s="192"/>
      <c r="BJ811" s="192"/>
      <c r="BK811" s="192"/>
      <c r="BL811" s="192"/>
      <c r="BM811" s="192"/>
      <c r="BN811" s="192"/>
      <c r="BO811" s="192"/>
      <c r="BP811" s="192"/>
      <c r="BQ811" s="192"/>
      <c r="BR811" s="192"/>
      <c r="BS811" s="192"/>
      <c r="BT811" s="192"/>
      <c r="BU811" s="192"/>
      <c r="BV811" s="192"/>
      <c r="BW811" s="192"/>
      <c r="BX811" s="192"/>
      <c r="BY811" s="192"/>
      <c r="BZ811" s="192"/>
      <c r="CA811" s="192"/>
      <c r="CB811" s="192"/>
      <c r="CC811" s="192"/>
      <c r="CD811" s="192"/>
      <c r="CE811" s="192"/>
      <c r="CF811" s="192"/>
      <c r="CG811" s="192"/>
      <c r="CH811" s="192"/>
      <c r="CI811" s="192"/>
      <c r="CJ811" s="192"/>
      <c r="CK811" s="192"/>
      <c r="CL811" s="192"/>
      <c r="CM811" s="192"/>
      <c r="CN811" s="192"/>
      <c r="CO811" s="192"/>
      <c r="CP811" s="192"/>
      <c r="CQ811" s="192"/>
    </row>
    <row r="812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  <c r="AJ812" s="192"/>
      <c r="AK812" s="192"/>
      <c r="AL812" s="192"/>
      <c r="AM812" s="192"/>
      <c r="AN812" s="192"/>
      <c r="AO812" s="192"/>
      <c r="AP812" s="192"/>
      <c r="AQ812" s="192"/>
      <c r="AR812" s="192"/>
      <c r="AS812" s="192"/>
      <c r="AT812" s="192"/>
      <c r="AU812" s="192"/>
      <c r="AV812" s="192"/>
      <c r="AW812" s="192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192"/>
      <c r="BN812" s="192"/>
      <c r="BO812" s="192"/>
      <c r="BP812" s="192"/>
      <c r="BQ812" s="192"/>
      <c r="BR812" s="192"/>
      <c r="BS812" s="192"/>
      <c r="BT812" s="192"/>
      <c r="BU812" s="192"/>
      <c r="BV812" s="192"/>
      <c r="BW812" s="192"/>
      <c r="BX812" s="192"/>
      <c r="BY812" s="192"/>
      <c r="BZ812" s="192"/>
      <c r="CA812" s="192"/>
      <c r="CB812" s="192"/>
      <c r="CC812" s="192"/>
      <c r="CD812" s="192"/>
      <c r="CE812" s="192"/>
      <c r="CF812" s="192"/>
      <c r="CG812" s="192"/>
      <c r="CH812" s="192"/>
      <c r="CI812" s="192"/>
      <c r="CJ812" s="192"/>
      <c r="CK812" s="192"/>
      <c r="CL812" s="192"/>
      <c r="CM812" s="192"/>
      <c r="CN812" s="192"/>
      <c r="CO812" s="192"/>
      <c r="CP812" s="192"/>
      <c r="CQ812" s="192"/>
    </row>
    <row r="813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92"/>
      <c r="AF813" s="192"/>
      <c r="AG813" s="192"/>
      <c r="AH813" s="192"/>
      <c r="AI813" s="192"/>
      <c r="AJ813" s="192"/>
      <c r="AK813" s="192"/>
      <c r="AL813" s="192"/>
      <c r="AM813" s="192"/>
      <c r="AN813" s="192"/>
      <c r="AO813" s="192"/>
      <c r="AP813" s="192"/>
      <c r="AQ813" s="192"/>
      <c r="AR813" s="192"/>
      <c r="AS813" s="192"/>
      <c r="AT813" s="192"/>
      <c r="AU813" s="192"/>
      <c r="AV813" s="192"/>
      <c r="AW813" s="192"/>
      <c r="AX813" s="192"/>
      <c r="AY813" s="192"/>
      <c r="AZ813" s="192"/>
      <c r="BA813" s="192"/>
      <c r="BB813" s="192"/>
      <c r="BC813" s="192"/>
      <c r="BD813" s="192"/>
      <c r="BE813" s="192"/>
      <c r="BF813" s="192"/>
      <c r="BG813" s="192"/>
      <c r="BH813" s="192"/>
      <c r="BI813" s="192"/>
      <c r="BJ813" s="192"/>
      <c r="BK813" s="192"/>
      <c r="BL813" s="192"/>
      <c r="BM813" s="192"/>
      <c r="BN813" s="192"/>
      <c r="BO813" s="192"/>
      <c r="BP813" s="192"/>
      <c r="BQ813" s="192"/>
      <c r="BR813" s="192"/>
      <c r="BS813" s="192"/>
      <c r="BT813" s="192"/>
      <c r="BU813" s="192"/>
      <c r="BV813" s="192"/>
      <c r="BW813" s="192"/>
      <c r="BX813" s="192"/>
      <c r="BY813" s="192"/>
      <c r="BZ813" s="192"/>
      <c r="CA813" s="192"/>
      <c r="CB813" s="192"/>
      <c r="CC813" s="192"/>
      <c r="CD813" s="192"/>
      <c r="CE813" s="192"/>
      <c r="CF813" s="192"/>
      <c r="CG813" s="192"/>
      <c r="CH813" s="192"/>
      <c r="CI813" s="192"/>
      <c r="CJ813" s="192"/>
      <c r="CK813" s="192"/>
      <c r="CL813" s="192"/>
      <c r="CM813" s="192"/>
      <c r="CN813" s="192"/>
      <c r="CO813" s="192"/>
      <c r="CP813" s="192"/>
      <c r="CQ813" s="192"/>
    </row>
    <row r="814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92"/>
      <c r="AF814" s="192"/>
      <c r="AG814" s="192"/>
      <c r="AH814" s="192"/>
      <c r="AI814" s="192"/>
      <c r="AJ814" s="192"/>
      <c r="AK814" s="192"/>
      <c r="AL814" s="192"/>
      <c r="AM814" s="192"/>
      <c r="AN814" s="192"/>
      <c r="AO814" s="192"/>
      <c r="AP814" s="192"/>
      <c r="AQ814" s="192"/>
      <c r="AR814" s="192"/>
      <c r="AS814" s="192"/>
      <c r="AT814" s="192"/>
      <c r="AU814" s="192"/>
      <c r="AV814" s="192"/>
      <c r="AW814" s="192"/>
      <c r="AX814" s="192"/>
      <c r="AY814" s="192"/>
      <c r="AZ814" s="192"/>
      <c r="BA814" s="192"/>
      <c r="BB814" s="192"/>
      <c r="BC814" s="192"/>
      <c r="BD814" s="192"/>
      <c r="BE814" s="192"/>
      <c r="BF814" s="192"/>
      <c r="BG814" s="192"/>
      <c r="BH814" s="192"/>
      <c r="BI814" s="192"/>
      <c r="BJ814" s="192"/>
      <c r="BK814" s="192"/>
      <c r="BL814" s="192"/>
      <c r="BM814" s="192"/>
      <c r="BN814" s="192"/>
      <c r="BO814" s="192"/>
      <c r="BP814" s="192"/>
      <c r="BQ814" s="192"/>
      <c r="BR814" s="192"/>
      <c r="BS814" s="192"/>
      <c r="BT814" s="192"/>
      <c r="BU814" s="192"/>
      <c r="BV814" s="192"/>
      <c r="BW814" s="192"/>
      <c r="BX814" s="192"/>
      <c r="BY814" s="192"/>
      <c r="BZ814" s="192"/>
      <c r="CA814" s="192"/>
      <c r="CB814" s="192"/>
      <c r="CC814" s="192"/>
      <c r="CD814" s="192"/>
      <c r="CE814" s="192"/>
      <c r="CF814" s="192"/>
      <c r="CG814" s="192"/>
      <c r="CH814" s="192"/>
      <c r="CI814" s="192"/>
      <c r="CJ814" s="192"/>
      <c r="CK814" s="192"/>
      <c r="CL814" s="192"/>
      <c r="CM814" s="192"/>
      <c r="CN814" s="192"/>
      <c r="CO814" s="192"/>
      <c r="CP814" s="192"/>
      <c r="CQ814" s="192"/>
    </row>
    <row r="815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92"/>
      <c r="AF815" s="192"/>
      <c r="AG815" s="192"/>
      <c r="AH815" s="192"/>
      <c r="AI815" s="192"/>
      <c r="AJ815" s="192"/>
      <c r="AK815" s="192"/>
      <c r="AL815" s="192"/>
      <c r="AM815" s="192"/>
      <c r="AN815" s="192"/>
      <c r="AO815" s="192"/>
      <c r="AP815" s="192"/>
      <c r="AQ815" s="192"/>
      <c r="AR815" s="192"/>
      <c r="AS815" s="192"/>
      <c r="AT815" s="192"/>
      <c r="AU815" s="192"/>
      <c r="AV815" s="192"/>
      <c r="AW815" s="192"/>
      <c r="AX815" s="192"/>
      <c r="AY815" s="192"/>
      <c r="AZ815" s="192"/>
      <c r="BA815" s="192"/>
      <c r="BB815" s="192"/>
      <c r="BC815" s="192"/>
      <c r="BD815" s="192"/>
      <c r="BE815" s="192"/>
      <c r="BF815" s="192"/>
      <c r="BG815" s="192"/>
      <c r="BH815" s="192"/>
      <c r="BI815" s="192"/>
      <c r="BJ815" s="192"/>
      <c r="BK815" s="192"/>
      <c r="BL815" s="192"/>
      <c r="BM815" s="192"/>
      <c r="BN815" s="192"/>
      <c r="BO815" s="192"/>
      <c r="BP815" s="192"/>
      <c r="BQ815" s="192"/>
      <c r="BR815" s="192"/>
      <c r="BS815" s="192"/>
      <c r="BT815" s="192"/>
      <c r="BU815" s="192"/>
      <c r="BV815" s="192"/>
      <c r="BW815" s="192"/>
      <c r="BX815" s="192"/>
      <c r="BY815" s="192"/>
      <c r="BZ815" s="192"/>
      <c r="CA815" s="192"/>
      <c r="CB815" s="192"/>
      <c r="CC815" s="192"/>
      <c r="CD815" s="192"/>
      <c r="CE815" s="192"/>
      <c r="CF815" s="192"/>
      <c r="CG815" s="192"/>
      <c r="CH815" s="192"/>
      <c r="CI815" s="192"/>
      <c r="CJ815" s="192"/>
      <c r="CK815" s="192"/>
      <c r="CL815" s="192"/>
      <c r="CM815" s="192"/>
      <c r="CN815" s="192"/>
      <c r="CO815" s="192"/>
      <c r="CP815" s="192"/>
      <c r="CQ815" s="192"/>
    </row>
    <row r="816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92"/>
      <c r="AF816" s="192"/>
      <c r="AG816" s="192"/>
      <c r="AH816" s="192"/>
      <c r="AI816" s="192"/>
      <c r="AJ816" s="192"/>
      <c r="AK816" s="192"/>
      <c r="AL816" s="192"/>
      <c r="AM816" s="192"/>
      <c r="AN816" s="192"/>
      <c r="AO816" s="192"/>
      <c r="AP816" s="192"/>
      <c r="AQ816" s="192"/>
      <c r="AR816" s="192"/>
      <c r="AS816" s="192"/>
      <c r="AT816" s="192"/>
      <c r="AU816" s="192"/>
      <c r="AV816" s="192"/>
      <c r="AW816" s="192"/>
      <c r="AX816" s="192"/>
      <c r="AY816" s="192"/>
      <c r="AZ816" s="192"/>
      <c r="BA816" s="192"/>
      <c r="BB816" s="192"/>
      <c r="BC816" s="192"/>
      <c r="BD816" s="192"/>
      <c r="BE816" s="192"/>
      <c r="BF816" s="192"/>
      <c r="BG816" s="192"/>
      <c r="BH816" s="192"/>
      <c r="BI816" s="192"/>
      <c r="BJ816" s="192"/>
      <c r="BK816" s="192"/>
      <c r="BL816" s="192"/>
      <c r="BM816" s="192"/>
      <c r="BN816" s="192"/>
      <c r="BO816" s="192"/>
      <c r="BP816" s="192"/>
      <c r="BQ816" s="192"/>
      <c r="BR816" s="192"/>
      <c r="BS816" s="192"/>
      <c r="BT816" s="192"/>
      <c r="BU816" s="192"/>
      <c r="BV816" s="192"/>
      <c r="BW816" s="192"/>
      <c r="BX816" s="192"/>
      <c r="BY816" s="192"/>
      <c r="BZ816" s="192"/>
      <c r="CA816" s="192"/>
      <c r="CB816" s="192"/>
      <c r="CC816" s="192"/>
      <c r="CD816" s="192"/>
      <c r="CE816" s="192"/>
      <c r="CF816" s="192"/>
      <c r="CG816" s="192"/>
      <c r="CH816" s="192"/>
      <c r="CI816" s="192"/>
      <c r="CJ816" s="192"/>
      <c r="CK816" s="192"/>
      <c r="CL816" s="192"/>
      <c r="CM816" s="192"/>
      <c r="CN816" s="192"/>
      <c r="CO816" s="192"/>
      <c r="CP816" s="192"/>
      <c r="CQ816" s="192"/>
    </row>
    <row r="817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92"/>
      <c r="AF817" s="192"/>
      <c r="AG817" s="192"/>
      <c r="AH817" s="192"/>
      <c r="AI817" s="192"/>
      <c r="AJ817" s="192"/>
      <c r="AK817" s="192"/>
      <c r="AL817" s="192"/>
      <c r="AM817" s="192"/>
      <c r="AN817" s="192"/>
      <c r="AO817" s="192"/>
      <c r="AP817" s="192"/>
      <c r="AQ817" s="192"/>
      <c r="AR817" s="192"/>
      <c r="AS817" s="192"/>
      <c r="AT817" s="192"/>
      <c r="AU817" s="192"/>
      <c r="AV817" s="192"/>
      <c r="AW817" s="192"/>
      <c r="AX817" s="192"/>
      <c r="AY817" s="192"/>
      <c r="AZ817" s="192"/>
      <c r="BA817" s="192"/>
      <c r="BB817" s="192"/>
      <c r="BC817" s="192"/>
      <c r="BD817" s="192"/>
      <c r="BE817" s="192"/>
      <c r="BF817" s="192"/>
      <c r="BG817" s="192"/>
      <c r="BH817" s="192"/>
      <c r="BI817" s="192"/>
      <c r="BJ817" s="192"/>
      <c r="BK817" s="192"/>
      <c r="BL817" s="192"/>
      <c r="BM817" s="192"/>
      <c r="BN817" s="192"/>
      <c r="BO817" s="192"/>
      <c r="BP817" s="192"/>
      <c r="BQ817" s="192"/>
      <c r="BR817" s="192"/>
      <c r="BS817" s="192"/>
      <c r="BT817" s="192"/>
      <c r="BU817" s="192"/>
      <c r="BV817" s="192"/>
      <c r="BW817" s="192"/>
      <c r="BX817" s="192"/>
      <c r="BY817" s="192"/>
      <c r="BZ817" s="192"/>
      <c r="CA817" s="192"/>
      <c r="CB817" s="192"/>
      <c r="CC817" s="192"/>
      <c r="CD817" s="192"/>
      <c r="CE817" s="192"/>
      <c r="CF817" s="192"/>
      <c r="CG817" s="192"/>
      <c r="CH817" s="192"/>
      <c r="CI817" s="192"/>
      <c r="CJ817" s="192"/>
      <c r="CK817" s="192"/>
      <c r="CL817" s="192"/>
      <c r="CM817" s="192"/>
      <c r="CN817" s="192"/>
      <c r="CO817" s="192"/>
      <c r="CP817" s="192"/>
      <c r="CQ817" s="192"/>
    </row>
    <row r="818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92"/>
      <c r="AF818" s="192"/>
      <c r="AG818" s="192"/>
      <c r="AH818" s="192"/>
      <c r="AI818" s="192"/>
      <c r="AJ818" s="192"/>
      <c r="AK818" s="192"/>
      <c r="AL818" s="192"/>
      <c r="AM818" s="192"/>
      <c r="AN818" s="192"/>
      <c r="AO818" s="192"/>
      <c r="AP818" s="192"/>
      <c r="AQ818" s="192"/>
      <c r="AR818" s="192"/>
      <c r="AS818" s="192"/>
      <c r="AT818" s="192"/>
      <c r="AU818" s="192"/>
      <c r="AV818" s="192"/>
      <c r="AW818" s="192"/>
      <c r="AX818" s="192"/>
      <c r="AY818" s="192"/>
      <c r="AZ818" s="192"/>
      <c r="BA818" s="192"/>
      <c r="BB818" s="192"/>
      <c r="BC818" s="192"/>
      <c r="BD818" s="192"/>
      <c r="BE818" s="192"/>
      <c r="BF818" s="192"/>
      <c r="BG818" s="192"/>
      <c r="BH818" s="192"/>
      <c r="BI818" s="192"/>
      <c r="BJ818" s="192"/>
      <c r="BK818" s="192"/>
      <c r="BL818" s="192"/>
      <c r="BM818" s="192"/>
      <c r="BN818" s="192"/>
      <c r="BO818" s="192"/>
      <c r="BP818" s="192"/>
      <c r="BQ818" s="192"/>
      <c r="BR818" s="192"/>
      <c r="BS818" s="192"/>
      <c r="BT818" s="192"/>
      <c r="BU818" s="192"/>
      <c r="BV818" s="192"/>
      <c r="BW818" s="192"/>
      <c r="BX818" s="192"/>
      <c r="BY818" s="192"/>
      <c r="BZ818" s="192"/>
      <c r="CA818" s="192"/>
      <c r="CB818" s="192"/>
      <c r="CC818" s="192"/>
      <c r="CD818" s="192"/>
      <c r="CE818" s="192"/>
      <c r="CF818" s="192"/>
      <c r="CG818" s="192"/>
      <c r="CH818" s="192"/>
      <c r="CI818" s="192"/>
      <c r="CJ818" s="192"/>
      <c r="CK818" s="192"/>
      <c r="CL818" s="192"/>
      <c r="CM818" s="192"/>
      <c r="CN818" s="192"/>
      <c r="CO818" s="192"/>
      <c r="CP818" s="192"/>
      <c r="CQ818" s="192"/>
    </row>
    <row r="819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92"/>
      <c r="AF819" s="192"/>
      <c r="AG819" s="192"/>
      <c r="AH819" s="192"/>
      <c r="AI819" s="192"/>
      <c r="AJ819" s="192"/>
      <c r="AK819" s="192"/>
      <c r="AL819" s="192"/>
      <c r="AM819" s="192"/>
      <c r="AN819" s="192"/>
      <c r="AO819" s="192"/>
      <c r="AP819" s="192"/>
      <c r="AQ819" s="192"/>
      <c r="AR819" s="192"/>
      <c r="AS819" s="192"/>
      <c r="AT819" s="192"/>
      <c r="AU819" s="192"/>
      <c r="AV819" s="192"/>
      <c r="AW819" s="192"/>
      <c r="AX819" s="192"/>
      <c r="AY819" s="192"/>
      <c r="AZ819" s="192"/>
      <c r="BA819" s="192"/>
      <c r="BB819" s="192"/>
      <c r="BC819" s="192"/>
      <c r="BD819" s="192"/>
      <c r="BE819" s="192"/>
      <c r="BF819" s="192"/>
      <c r="BG819" s="192"/>
      <c r="BH819" s="192"/>
      <c r="BI819" s="192"/>
      <c r="BJ819" s="192"/>
      <c r="BK819" s="192"/>
      <c r="BL819" s="192"/>
      <c r="BM819" s="192"/>
      <c r="BN819" s="192"/>
      <c r="BO819" s="192"/>
      <c r="BP819" s="192"/>
      <c r="BQ819" s="192"/>
      <c r="BR819" s="192"/>
      <c r="BS819" s="192"/>
      <c r="BT819" s="192"/>
      <c r="BU819" s="192"/>
      <c r="BV819" s="192"/>
      <c r="BW819" s="192"/>
      <c r="BX819" s="192"/>
      <c r="BY819" s="192"/>
      <c r="BZ819" s="192"/>
      <c r="CA819" s="192"/>
      <c r="CB819" s="192"/>
      <c r="CC819" s="192"/>
      <c r="CD819" s="192"/>
      <c r="CE819" s="192"/>
      <c r="CF819" s="192"/>
      <c r="CG819" s="192"/>
      <c r="CH819" s="192"/>
      <c r="CI819" s="192"/>
      <c r="CJ819" s="192"/>
      <c r="CK819" s="192"/>
      <c r="CL819" s="192"/>
      <c r="CM819" s="192"/>
      <c r="CN819" s="192"/>
      <c r="CO819" s="192"/>
      <c r="CP819" s="192"/>
      <c r="CQ819" s="192"/>
    </row>
    <row r="820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92"/>
      <c r="AF820" s="192"/>
      <c r="AG820" s="192"/>
      <c r="AH820" s="192"/>
      <c r="AI820" s="192"/>
      <c r="AJ820" s="192"/>
      <c r="AK820" s="192"/>
      <c r="AL820" s="192"/>
      <c r="AM820" s="192"/>
      <c r="AN820" s="192"/>
      <c r="AO820" s="192"/>
      <c r="AP820" s="192"/>
      <c r="AQ820" s="192"/>
      <c r="AR820" s="192"/>
      <c r="AS820" s="192"/>
      <c r="AT820" s="192"/>
      <c r="AU820" s="192"/>
      <c r="AV820" s="192"/>
      <c r="AW820" s="192"/>
      <c r="AX820" s="192"/>
      <c r="AY820" s="192"/>
      <c r="AZ820" s="192"/>
      <c r="BA820" s="192"/>
      <c r="BB820" s="192"/>
      <c r="BC820" s="192"/>
      <c r="BD820" s="192"/>
      <c r="BE820" s="192"/>
      <c r="BF820" s="192"/>
      <c r="BG820" s="192"/>
      <c r="BH820" s="192"/>
      <c r="BI820" s="192"/>
      <c r="BJ820" s="192"/>
      <c r="BK820" s="192"/>
      <c r="BL820" s="192"/>
      <c r="BM820" s="192"/>
      <c r="BN820" s="192"/>
      <c r="BO820" s="192"/>
      <c r="BP820" s="192"/>
      <c r="BQ820" s="192"/>
      <c r="BR820" s="192"/>
      <c r="BS820" s="192"/>
      <c r="BT820" s="192"/>
      <c r="BU820" s="192"/>
      <c r="BV820" s="192"/>
      <c r="BW820" s="192"/>
      <c r="BX820" s="192"/>
      <c r="BY820" s="192"/>
      <c r="BZ820" s="192"/>
      <c r="CA820" s="192"/>
      <c r="CB820" s="192"/>
      <c r="CC820" s="192"/>
      <c r="CD820" s="192"/>
      <c r="CE820" s="192"/>
      <c r="CF820" s="192"/>
      <c r="CG820" s="192"/>
      <c r="CH820" s="192"/>
      <c r="CI820" s="192"/>
      <c r="CJ820" s="192"/>
      <c r="CK820" s="192"/>
      <c r="CL820" s="192"/>
      <c r="CM820" s="192"/>
      <c r="CN820" s="192"/>
      <c r="CO820" s="192"/>
      <c r="CP820" s="192"/>
      <c r="CQ820" s="192"/>
    </row>
    <row r="821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92"/>
      <c r="AF821" s="192"/>
      <c r="AG821" s="192"/>
      <c r="AH821" s="192"/>
      <c r="AI821" s="192"/>
      <c r="AJ821" s="192"/>
      <c r="AK821" s="192"/>
      <c r="AL821" s="192"/>
      <c r="AM821" s="192"/>
      <c r="AN821" s="192"/>
      <c r="AO821" s="192"/>
      <c r="AP821" s="192"/>
      <c r="AQ821" s="192"/>
      <c r="AR821" s="192"/>
      <c r="AS821" s="192"/>
      <c r="AT821" s="192"/>
      <c r="AU821" s="192"/>
      <c r="AV821" s="192"/>
      <c r="AW821" s="192"/>
      <c r="AX821" s="192"/>
      <c r="AY821" s="192"/>
      <c r="AZ821" s="192"/>
      <c r="BA821" s="192"/>
      <c r="BB821" s="192"/>
      <c r="BC821" s="192"/>
      <c r="BD821" s="192"/>
      <c r="BE821" s="192"/>
      <c r="BF821" s="192"/>
      <c r="BG821" s="192"/>
      <c r="BH821" s="192"/>
      <c r="BI821" s="192"/>
      <c r="BJ821" s="192"/>
      <c r="BK821" s="192"/>
      <c r="BL821" s="192"/>
      <c r="BM821" s="192"/>
      <c r="BN821" s="192"/>
      <c r="BO821" s="192"/>
      <c r="BP821" s="192"/>
      <c r="BQ821" s="192"/>
      <c r="BR821" s="192"/>
      <c r="BS821" s="192"/>
      <c r="BT821" s="192"/>
      <c r="BU821" s="192"/>
      <c r="BV821" s="192"/>
      <c r="BW821" s="192"/>
      <c r="BX821" s="192"/>
      <c r="BY821" s="192"/>
      <c r="BZ821" s="192"/>
      <c r="CA821" s="192"/>
      <c r="CB821" s="192"/>
      <c r="CC821" s="192"/>
      <c r="CD821" s="192"/>
      <c r="CE821" s="192"/>
      <c r="CF821" s="192"/>
      <c r="CG821" s="192"/>
      <c r="CH821" s="192"/>
      <c r="CI821" s="192"/>
      <c r="CJ821" s="192"/>
      <c r="CK821" s="192"/>
      <c r="CL821" s="192"/>
      <c r="CM821" s="192"/>
      <c r="CN821" s="192"/>
      <c r="CO821" s="192"/>
      <c r="CP821" s="192"/>
      <c r="CQ821" s="192"/>
    </row>
    <row r="822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92"/>
      <c r="AF822" s="192"/>
      <c r="AG822" s="192"/>
      <c r="AH822" s="192"/>
      <c r="AI822" s="192"/>
      <c r="AJ822" s="192"/>
      <c r="AK822" s="192"/>
      <c r="AL822" s="192"/>
      <c r="AM822" s="192"/>
      <c r="AN822" s="192"/>
      <c r="AO822" s="192"/>
      <c r="AP822" s="192"/>
      <c r="AQ822" s="192"/>
      <c r="AR822" s="192"/>
      <c r="AS822" s="192"/>
      <c r="AT822" s="192"/>
      <c r="AU822" s="192"/>
      <c r="AV822" s="192"/>
      <c r="AW822" s="192"/>
      <c r="AX822" s="192"/>
      <c r="AY822" s="192"/>
      <c r="AZ822" s="192"/>
      <c r="BA822" s="192"/>
      <c r="BB822" s="192"/>
      <c r="BC822" s="192"/>
      <c r="BD822" s="192"/>
      <c r="BE822" s="192"/>
      <c r="BF822" s="192"/>
      <c r="BG822" s="192"/>
      <c r="BH822" s="192"/>
      <c r="BI822" s="192"/>
      <c r="BJ822" s="192"/>
      <c r="BK822" s="192"/>
      <c r="BL822" s="192"/>
      <c r="BM822" s="192"/>
      <c r="BN822" s="192"/>
      <c r="BO822" s="192"/>
      <c r="BP822" s="192"/>
      <c r="BQ822" s="192"/>
      <c r="BR822" s="192"/>
      <c r="BS822" s="192"/>
      <c r="BT822" s="192"/>
      <c r="BU822" s="192"/>
      <c r="BV822" s="192"/>
      <c r="BW822" s="192"/>
      <c r="BX822" s="192"/>
      <c r="BY822" s="192"/>
      <c r="BZ822" s="192"/>
      <c r="CA822" s="192"/>
      <c r="CB822" s="192"/>
      <c r="CC822" s="192"/>
      <c r="CD822" s="192"/>
      <c r="CE822" s="192"/>
      <c r="CF822" s="192"/>
      <c r="CG822" s="192"/>
      <c r="CH822" s="192"/>
      <c r="CI822" s="192"/>
      <c r="CJ822" s="192"/>
      <c r="CK822" s="192"/>
      <c r="CL822" s="192"/>
      <c r="CM822" s="192"/>
      <c r="CN822" s="192"/>
      <c r="CO822" s="192"/>
      <c r="CP822" s="192"/>
      <c r="CQ822" s="192"/>
    </row>
    <row r="823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92"/>
      <c r="AF823" s="192"/>
      <c r="AG823" s="192"/>
      <c r="AH823" s="192"/>
      <c r="AI823" s="192"/>
      <c r="AJ823" s="192"/>
      <c r="AK823" s="192"/>
      <c r="AL823" s="192"/>
      <c r="AM823" s="192"/>
      <c r="AN823" s="192"/>
      <c r="AO823" s="192"/>
      <c r="AP823" s="192"/>
      <c r="AQ823" s="192"/>
      <c r="AR823" s="192"/>
      <c r="AS823" s="192"/>
      <c r="AT823" s="192"/>
      <c r="AU823" s="192"/>
      <c r="AV823" s="192"/>
      <c r="AW823" s="192"/>
      <c r="AX823" s="192"/>
      <c r="AY823" s="192"/>
      <c r="AZ823" s="192"/>
      <c r="BA823" s="192"/>
      <c r="BB823" s="192"/>
      <c r="BC823" s="192"/>
      <c r="BD823" s="192"/>
      <c r="BE823" s="192"/>
      <c r="BF823" s="192"/>
      <c r="BG823" s="192"/>
      <c r="BH823" s="192"/>
      <c r="BI823" s="192"/>
      <c r="BJ823" s="192"/>
      <c r="BK823" s="192"/>
      <c r="BL823" s="192"/>
      <c r="BM823" s="192"/>
      <c r="BN823" s="192"/>
      <c r="BO823" s="192"/>
      <c r="BP823" s="192"/>
      <c r="BQ823" s="192"/>
      <c r="BR823" s="192"/>
      <c r="BS823" s="192"/>
      <c r="BT823" s="192"/>
      <c r="BU823" s="192"/>
      <c r="BV823" s="192"/>
      <c r="BW823" s="192"/>
      <c r="BX823" s="192"/>
      <c r="BY823" s="192"/>
      <c r="BZ823" s="192"/>
      <c r="CA823" s="192"/>
      <c r="CB823" s="192"/>
      <c r="CC823" s="192"/>
      <c r="CD823" s="192"/>
      <c r="CE823" s="192"/>
      <c r="CF823" s="192"/>
      <c r="CG823" s="192"/>
      <c r="CH823" s="192"/>
      <c r="CI823" s="192"/>
      <c r="CJ823" s="192"/>
      <c r="CK823" s="192"/>
      <c r="CL823" s="192"/>
      <c r="CM823" s="192"/>
      <c r="CN823" s="192"/>
      <c r="CO823" s="192"/>
      <c r="CP823" s="192"/>
      <c r="CQ823" s="192"/>
    </row>
    <row r="824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92"/>
      <c r="AF824" s="192"/>
      <c r="AG824" s="192"/>
      <c r="AH824" s="192"/>
      <c r="AI824" s="192"/>
      <c r="AJ824" s="192"/>
      <c r="AK824" s="192"/>
      <c r="AL824" s="192"/>
      <c r="AM824" s="192"/>
      <c r="AN824" s="192"/>
      <c r="AO824" s="192"/>
      <c r="AP824" s="192"/>
      <c r="AQ824" s="192"/>
      <c r="AR824" s="192"/>
      <c r="AS824" s="192"/>
      <c r="AT824" s="192"/>
      <c r="AU824" s="192"/>
      <c r="AV824" s="192"/>
      <c r="AW824" s="192"/>
      <c r="AX824" s="192"/>
      <c r="AY824" s="192"/>
      <c r="AZ824" s="192"/>
      <c r="BA824" s="192"/>
      <c r="BB824" s="192"/>
      <c r="BC824" s="192"/>
      <c r="BD824" s="192"/>
      <c r="BE824" s="192"/>
      <c r="BF824" s="192"/>
      <c r="BG824" s="192"/>
      <c r="BH824" s="192"/>
      <c r="BI824" s="192"/>
      <c r="BJ824" s="192"/>
      <c r="BK824" s="192"/>
      <c r="BL824" s="192"/>
      <c r="BM824" s="192"/>
      <c r="BN824" s="192"/>
      <c r="BO824" s="192"/>
      <c r="BP824" s="192"/>
      <c r="BQ824" s="192"/>
      <c r="BR824" s="192"/>
      <c r="BS824" s="192"/>
      <c r="BT824" s="192"/>
      <c r="BU824" s="192"/>
      <c r="BV824" s="192"/>
      <c r="BW824" s="192"/>
      <c r="BX824" s="192"/>
      <c r="BY824" s="192"/>
      <c r="BZ824" s="192"/>
      <c r="CA824" s="192"/>
      <c r="CB824" s="192"/>
      <c r="CC824" s="192"/>
      <c r="CD824" s="192"/>
      <c r="CE824" s="192"/>
      <c r="CF824" s="192"/>
      <c r="CG824" s="192"/>
      <c r="CH824" s="192"/>
      <c r="CI824" s="192"/>
      <c r="CJ824" s="192"/>
      <c r="CK824" s="192"/>
      <c r="CL824" s="192"/>
      <c r="CM824" s="192"/>
      <c r="CN824" s="192"/>
      <c r="CO824" s="192"/>
      <c r="CP824" s="192"/>
      <c r="CQ824" s="192"/>
    </row>
    <row r="825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92"/>
      <c r="AF825" s="192"/>
      <c r="AG825" s="192"/>
      <c r="AH825" s="192"/>
      <c r="AI825" s="192"/>
      <c r="AJ825" s="192"/>
      <c r="AK825" s="192"/>
      <c r="AL825" s="192"/>
      <c r="AM825" s="192"/>
      <c r="AN825" s="192"/>
      <c r="AO825" s="192"/>
      <c r="AP825" s="192"/>
      <c r="AQ825" s="192"/>
      <c r="AR825" s="192"/>
      <c r="AS825" s="192"/>
      <c r="AT825" s="192"/>
      <c r="AU825" s="192"/>
      <c r="AV825" s="192"/>
      <c r="AW825" s="192"/>
      <c r="AX825" s="192"/>
      <c r="AY825" s="192"/>
      <c r="AZ825" s="192"/>
      <c r="BA825" s="192"/>
      <c r="BB825" s="192"/>
      <c r="BC825" s="192"/>
      <c r="BD825" s="192"/>
      <c r="BE825" s="192"/>
      <c r="BF825" s="192"/>
      <c r="BG825" s="192"/>
      <c r="BH825" s="192"/>
      <c r="BI825" s="192"/>
      <c r="BJ825" s="192"/>
      <c r="BK825" s="192"/>
      <c r="BL825" s="192"/>
      <c r="BM825" s="192"/>
      <c r="BN825" s="192"/>
      <c r="BO825" s="192"/>
      <c r="BP825" s="192"/>
      <c r="BQ825" s="192"/>
      <c r="BR825" s="192"/>
      <c r="BS825" s="192"/>
      <c r="BT825" s="192"/>
      <c r="BU825" s="192"/>
      <c r="BV825" s="192"/>
      <c r="BW825" s="192"/>
      <c r="BX825" s="192"/>
      <c r="BY825" s="192"/>
      <c r="BZ825" s="192"/>
      <c r="CA825" s="192"/>
      <c r="CB825" s="192"/>
      <c r="CC825" s="192"/>
      <c r="CD825" s="192"/>
      <c r="CE825" s="192"/>
      <c r="CF825" s="192"/>
      <c r="CG825" s="192"/>
      <c r="CH825" s="192"/>
      <c r="CI825" s="192"/>
      <c r="CJ825" s="192"/>
      <c r="CK825" s="192"/>
      <c r="CL825" s="192"/>
      <c r="CM825" s="192"/>
      <c r="CN825" s="192"/>
      <c r="CO825" s="192"/>
      <c r="CP825" s="192"/>
      <c r="CQ825" s="192"/>
    </row>
    <row r="826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92"/>
      <c r="AF826" s="192"/>
      <c r="AG826" s="192"/>
      <c r="AH826" s="192"/>
      <c r="AI826" s="192"/>
      <c r="AJ826" s="192"/>
      <c r="AK826" s="192"/>
      <c r="AL826" s="192"/>
      <c r="AM826" s="192"/>
      <c r="AN826" s="192"/>
      <c r="AO826" s="192"/>
      <c r="AP826" s="192"/>
      <c r="AQ826" s="192"/>
      <c r="AR826" s="192"/>
      <c r="AS826" s="192"/>
      <c r="AT826" s="192"/>
      <c r="AU826" s="192"/>
      <c r="AV826" s="192"/>
      <c r="AW826" s="192"/>
      <c r="AX826" s="192"/>
      <c r="AY826" s="192"/>
      <c r="AZ826" s="192"/>
      <c r="BA826" s="192"/>
      <c r="BB826" s="192"/>
      <c r="BC826" s="192"/>
      <c r="BD826" s="192"/>
      <c r="BE826" s="192"/>
      <c r="BF826" s="192"/>
      <c r="BG826" s="192"/>
      <c r="BH826" s="192"/>
      <c r="BI826" s="192"/>
      <c r="BJ826" s="192"/>
      <c r="BK826" s="192"/>
      <c r="BL826" s="192"/>
      <c r="BM826" s="192"/>
      <c r="BN826" s="192"/>
      <c r="BO826" s="192"/>
      <c r="BP826" s="192"/>
      <c r="BQ826" s="192"/>
      <c r="BR826" s="192"/>
      <c r="BS826" s="192"/>
      <c r="BT826" s="192"/>
      <c r="BU826" s="192"/>
      <c r="BV826" s="192"/>
      <c r="BW826" s="192"/>
      <c r="BX826" s="192"/>
      <c r="BY826" s="192"/>
      <c r="BZ826" s="192"/>
      <c r="CA826" s="192"/>
      <c r="CB826" s="192"/>
      <c r="CC826" s="192"/>
      <c r="CD826" s="192"/>
      <c r="CE826" s="192"/>
      <c r="CF826" s="192"/>
      <c r="CG826" s="192"/>
      <c r="CH826" s="192"/>
      <c r="CI826" s="192"/>
      <c r="CJ826" s="192"/>
      <c r="CK826" s="192"/>
      <c r="CL826" s="192"/>
      <c r="CM826" s="192"/>
      <c r="CN826" s="192"/>
      <c r="CO826" s="192"/>
      <c r="CP826" s="192"/>
      <c r="CQ826" s="192"/>
    </row>
    <row r="827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  <c r="AJ827" s="192"/>
      <c r="AK827" s="192"/>
      <c r="AL827" s="192"/>
      <c r="AM827" s="192"/>
      <c r="AN827" s="192"/>
      <c r="AO827" s="192"/>
      <c r="AP827" s="192"/>
      <c r="AQ827" s="192"/>
      <c r="AR827" s="192"/>
      <c r="AS827" s="192"/>
      <c r="AT827" s="192"/>
      <c r="AU827" s="192"/>
      <c r="AV827" s="192"/>
      <c r="AW827" s="192"/>
      <c r="AX827" s="192"/>
      <c r="AY827" s="192"/>
      <c r="AZ827" s="192"/>
      <c r="BA827" s="192"/>
      <c r="BB827" s="192"/>
      <c r="BC827" s="192"/>
      <c r="BD827" s="192"/>
      <c r="BE827" s="192"/>
      <c r="BF827" s="192"/>
      <c r="BG827" s="192"/>
      <c r="BH827" s="192"/>
      <c r="BI827" s="192"/>
      <c r="BJ827" s="192"/>
      <c r="BK827" s="192"/>
      <c r="BL827" s="192"/>
      <c r="BM827" s="192"/>
      <c r="BN827" s="192"/>
      <c r="BO827" s="192"/>
      <c r="BP827" s="192"/>
      <c r="BQ827" s="192"/>
      <c r="BR827" s="192"/>
      <c r="BS827" s="192"/>
      <c r="BT827" s="192"/>
      <c r="BU827" s="192"/>
      <c r="BV827" s="192"/>
      <c r="BW827" s="192"/>
      <c r="BX827" s="192"/>
      <c r="BY827" s="192"/>
      <c r="BZ827" s="192"/>
      <c r="CA827" s="192"/>
      <c r="CB827" s="192"/>
      <c r="CC827" s="192"/>
      <c r="CD827" s="192"/>
      <c r="CE827" s="192"/>
      <c r="CF827" s="192"/>
      <c r="CG827" s="192"/>
      <c r="CH827" s="192"/>
      <c r="CI827" s="192"/>
      <c r="CJ827" s="192"/>
      <c r="CK827" s="192"/>
      <c r="CL827" s="192"/>
      <c r="CM827" s="192"/>
      <c r="CN827" s="192"/>
      <c r="CO827" s="192"/>
      <c r="CP827" s="192"/>
      <c r="CQ827" s="192"/>
    </row>
    <row r="828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  <c r="AJ828" s="192"/>
      <c r="AK828" s="192"/>
      <c r="AL828" s="192"/>
      <c r="AM828" s="192"/>
      <c r="AN828" s="192"/>
      <c r="AO828" s="192"/>
      <c r="AP828" s="192"/>
      <c r="AQ828" s="192"/>
      <c r="AR828" s="192"/>
      <c r="AS828" s="192"/>
      <c r="AT828" s="192"/>
      <c r="AU828" s="192"/>
      <c r="AV828" s="192"/>
      <c r="AW828" s="192"/>
      <c r="AX828" s="192"/>
      <c r="AY828" s="192"/>
      <c r="AZ828" s="192"/>
      <c r="BA828" s="192"/>
      <c r="BB828" s="192"/>
      <c r="BC828" s="192"/>
      <c r="BD828" s="192"/>
      <c r="BE828" s="192"/>
      <c r="BF828" s="192"/>
      <c r="BG828" s="192"/>
      <c r="BH828" s="192"/>
      <c r="BI828" s="192"/>
      <c r="BJ828" s="192"/>
      <c r="BK828" s="192"/>
      <c r="BL828" s="192"/>
      <c r="BM828" s="192"/>
      <c r="BN828" s="192"/>
      <c r="BO828" s="192"/>
      <c r="BP828" s="192"/>
      <c r="BQ828" s="192"/>
      <c r="BR828" s="192"/>
      <c r="BS828" s="192"/>
      <c r="BT828" s="192"/>
      <c r="BU828" s="192"/>
      <c r="BV828" s="192"/>
      <c r="BW828" s="192"/>
      <c r="BX828" s="192"/>
      <c r="BY828" s="192"/>
      <c r="BZ828" s="192"/>
      <c r="CA828" s="192"/>
      <c r="CB828" s="192"/>
      <c r="CC828" s="192"/>
      <c r="CD828" s="192"/>
      <c r="CE828" s="192"/>
      <c r="CF828" s="192"/>
      <c r="CG828" s="192"/>
      <c r="CH828" s="192"/>
      <c r="CI828" s="192"/>
      <c r="CJ828" s="192"/>
      <c r="CK828" s="192"/>
      <c r="CL828" s="192"/>
      <c r="CM828" s="192"/>
      <c r="CN828" s="192"/>
      <c r="CO828" s="192"/>
      <c r="CP828" s="192"/>
      <c r="CQ828" s="192"/>
    </row>
    <row r="829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  <c r="AJ829" s="192"/>
      <c r="AK829" s="192"/>
      <c r="AL829" s="192"/>
      <c r="AM829" s="192"/>
      <c r="AN829" s="192"/>
      <c r="AO829" s="192"/>
      <c r="AP829" s="192"/>
      <c r="AQ829" s="192"/>
      <c r="AR829" s="192"/>
      <c r="AS829" s="192"/>
      <c r="AT829" s="192"/>
      <c r="AU829" s="192"/>
      <c r="AV829" s="192"/>
      <c r="AW829" s="192"/>
      <c r="AX829" s="192"/>
      <c r="AY829" s="192"/>
      <c r="AZ829" s="192"/>
      <c r="BA829" s="192"/>
      <c r="BB829" s="192"/>
      <c r="BC829" s="192"/>
      <c r="BD829" s="192"/>
      <c r="BE829" s="192"/>
      <c r="BF829" s="192"/>
      <c r="BG829" s="192"/>
      <c r="BH829" s="192"/>
      <c r="BI829" s="192"/>
      <c r="BJ829" s="192"/>
      <c r="BK829" s="192"/>
      <c r="BL829" s="192"/>
      <c r="BM829" s="192"/>
      <c r="BN829" s="192"/>
      <c r="BO829" s="192"/>
      <c r="BP829" s="192"/>
      <c r="BQ829" s="192"/>
      <c r="BR829" s="192"/>
      <c r="BS829" s="192"/>
      <c r="BT829" s="192"/>
      <c r="BU829" s="192"/>
      <c r="BV829" s="192"/>
      <c r="BW829" s="192"/>
      <c r="BX829" s="192"/>
      <c r="BY829" s="192"/>
      <c r="BZ829" s="192"/>
      <c r="CA829" s="192"/>
      <c r="CB829" s="192"/>
      <c r="CC829" s="192"/>
      <c r="CD829" s="192"/>
      <c r="CE829" s="192"/>
      <c r="CF829" s="192"/>
      <c r="CG829" s="192"/>
      <c r="CH829" s="192"/>
      <c r="CI829" s="192"/>
      <c r="CJ829" s="192"/>
      <c r="CK829" s="192"/>
      <c r="CL829" s="192"/>
      <c r="CM829" s="192"/>
      <c r="CN829" s="192"/>
      <c r="CO829" s="192"/>
      <c r="CP829" s="192"/>
      <c r="CQ829" s="192"/>
    </row>
    <row r="830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  <c r="AO830" s="192"/>
      <c r="AP830" s="192"/>
      <c r="AQ830" s="192"/>
      <c r="AR830" s="192"/>
      <c r="AS830" s="192"/>
      <c r="AT830" s="192"/>
      <c r="AU830" s="192"/>
      <c r="AV830" s="192"/>
      <c r="AW830" s="192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192"/>
      <c r="BN830" s="192"/>
      <c r="BO830" s="192"/>
      <c r="BP830" s="192"/>
      <c r="BQ830" s="192"/>
      <c r="BR830" s="192"/>
      <c r="BS830" s="192"/>
      <c r="BT830" s="192"/>
      <c r="BU830" s="192"/>
      <c r="BV830" s="192"/>
      <c r="BW830" s="192"/>
      <c r="BX830" s="192"/>
      <c r="BY830" s="192"/>
      <c r="BZ830" s="192"/>
      <c r="CA830" s="192"/>
      <c r="CB830" s="192"/>
      <c r="CC830" s="192"/>
      <c r="CD830" s="192"/>
      <c r="CE830" s="192"/>
      <c r="CF830" s="192"/>
      <c r="CG830" s="192"/>
      <c r="CH830" s="192"/>
      <c r="CI830" s="192"/>
      <c r="CJ830" s="192"/>
      <c r="CK830" s="192"/>
      <c r="CL830" s="192"/>
      <c r="CM830" s="192"/>
      <c r="CN830" s="192"/>
      <c r="CO830" s="192"/>
      <c r="CP830" s="192"/>
      <c r="CQ830" s="192"/>
    </row>
    <row r="831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  <c r="AJ831" s="192"/>
      <c r="AK831" s="192"/>
      <c r="AL831" s="192"/>
      <c r="AM831" s="192"/>
      <c r="AN831" s="192"/>
      <c r="AO831" s="192"/>
      <c r="AP831" s="192"/>
      <c r="AQ831" s="192"/>
      <c r="AR831" s="192"/>
      <c r="AS831" s="192"/>
      <c r="AT831" s="192"/>
      <c r="AU831" s="192"/>
      <c r="AV831" s="192"/>
      <c r="AW831" s="192"/>
      <c r="AX831" s="192"/>
      <c r="AY831" s="192"/>
      <c r="AZ831" s="192"/>
      <c r="BA831" s="192"/>
      <c r="BB831" s="192"/>
      <c r="BC831" s="192"/>
      <c r="BD831" s="192"/>
      <c r="BE831" s="192"/>
      <c r="BF831" s="192"/>
      <c r="BG831" s="192"/>
      <c r="BH831" s="192"/>
      <c r="BI831" s="192"/>
      <c r="BJ831" s="192"/>
      <c r="BK831" s="192"/>
      <c r="BL831" s="192"/>
      <c r="BM831" s="192"/>
      <c r="BN831" s="192"/>
      <c r="BO831" s="192"/>
      <c r="BP831" s="192"/>
      <c r="BQ831" s="192"/>
      <c r="BR831" s="192"/>
      <c r="BS831" s="192"/>
      <c r="BT831" s="192"/>
      <c r="BU831" s="192"/>
      <c r="BV831" s="192"/>
      <c r="BW831" s="192"/>
      <c r="BX831" s="192"/>
      <c r="BY831" s="192"/>
      <c r="BZ831" s="192"/>
      <c r="CA831" s="192"/>
      <c r="CB831" s="192"/>
      <c r="CC831" s="192"/>
      <c r="CD831" s="192"/>
      <c r="CE831" s="192"/>
      <c r="CF831" s="192"/>
      <c r="CG831" s="192"/>
      <c r="CH831" s="192"/>
      <c r="CI831" s="192"/>
      <c r="CJ831" s="192"/>
      <c r="CK831" s="192"/>
      <c r="CL831" s="192"/>
      <c r="CM831" s="192"/>
      <c r="CN831" s="192"/>
      <c r="CO831" s="192"/>
      <c r="CP831" s="192"/>
      <c r="CQ831" s="192"/>
    </row>
    <row r="832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  <c r="AJ832" s="192"/>
      <c r="AK832" s="192"/>
      <c r="AL832" s="192"/>
      <c r="AM832" s="192"/>
      <c r="AN832" s="192"/>
      <c r="AO832" s="192"/>
      <c r="AP832" s="192"/>
      <c r="AQ832" s="192"/>
      <c r="AR832" s="192"/>
      <c r="AS832" s="192"/>
      <c r="AT832" s="192"/>
      <c r="AU832" s="192"/>
      <c r="AV832" s="192"/>
      <c r="AW832" s="192"/>
      <c r="AX832" s="192"/>
      <c r="AY832" s="192"/>
      <c r="AZ832" s="192"/>
      <c r="BA832" s="192"/>
      <c r="BB832" s="192"/>
      <c r="BC832" s="192"/>
      <c r="BD832" s="192"/>
      <c r="BE832" s="192"/>
      <c r="BF832" s="192"/>
      <c r="BG832" s="192"/>
      <c r="BH832" s="192"/>
      <c r="BI832" s="192"/>
      <c r="BJ832" s="192"/>
      <c r="BK832" s="192"/>
      <c r="BL832" s="192"/>
      <c r="BM832" s="192"/>
      <c r="BN832" s="192"/>
      <c r="BO832" s="192"/>
      <c r="BP832" s="192"/>
      <c r="BQ832" s="192"/>
      <c r="BR832" s="192"/>
      <c r="BS832" s="192"/>
      <c r="BT832" s="192"/>
      <c r="BU832" s="192"/>
      <c r="BV832" s="192"/>
      <c r="BW832" s="192"/>
      <c r="BX832" s="192"/>
      <c r="BY832" s="192"/>
      <c r="BZ832" s="192"/>
      <c r="CA832" s="192"/>
      <c r="CB832" s="192"/>
      <c r="CC832" s="192"/>
      <c r="CD832" s="192"/>
      <c r="CE832" s="192"/>
      <c r="CF832" s="192"/>
      <c r="CG832" s="192"/>
      <c r="CH832" s="192"/>
      <c r="CI832" s="192"/>
      <c r="CJ832" s="192"/>
      <c r="CK832" s="192"/>
      <c r="CL832" s="192"/>
      <c r="CM832" s="192"/>
      <c r="CN832" s="192"/>
      <c r="CO832" s="192"/>
      <c r="CP832" s="192"/>
      <c r="CQ832" s="192"/>
    </row>
    <row r="833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  <c r="AJ833" s="192"/>
      <c r="AK833" s="192"/>
      <c r="AL833" s="192"/>
      <c r="AM833" s="192"/>
      <c r="AN833" s="192"/>
      <c r="AO833" s="192"/>
      <c r="AP833" s="192"/>
      <c r="AQ833" s="192"/>
      <c r="AR833" s="192"/>
      <c r="AS833" s="192"/>
      <c r="AT833" s="192"/>
      <c r="AU833" s="192"/>
      <c r="AV833" s="192"/>
      <c r="AW833" s="192"/>
      <c r="AX833" s="192"/>
      <c r="AY833" s="192"/>
      <c r="AZ833" s="192"/>
      <c r="BA833" s="192"/>
      <c r="BB833" s="192"/>
      <c r="BC833" s="192"/>
      <c r="BD833" s="192"/>
      <c r="BE833" s="192"/>
      <c r="BF833" s="192"/>
      <c r="BG833" s="192"/>
      <c r="BH833" s="192"/>
      <c r="BI833" s="192"/>
      <c r="BJ833" s="192"/>
      <c r="BK833" s="192"/>
      <c r="BL833" s="192"/>
      <c r="BM833" s="192"/>
      <c r="BN833" s="192"/>
      <c r="BO833" s="192"/>
      <c r="BP833" s="192"/>
      <c r="BQ833" s="192"/>
      <c r="BR833" s="192"/>
      <c r="BS833" s="192"/>
      <c r="BT833" s="192"/>
      <c r="BU833" s="192"/>
      <c r="BV833" s="192"/>
      <c r="BW833" s="192"/>
      <c r="BX833" s="192"/>
      <c r="BY833" s="192"/>
      <c r="BZ833" s="192"/>
      <c r="CA833" s="192"/>
      <c r="CB833" s="192"/>
      <c r="CC833" s="192"/>
      <c r="CD833" s="192"/>
      <c r="CE833" s="192"/>
      <c r="CF833" s="192"/>
      <c r="CG833" s="192"/>
      <c r="CH833" s="192"/>
      <c r="CI833" s="192"/>
      <c r="CJ833" s="192"/>
      <c r="CK833" s="192"/>
      <c r="CL833" s="192"/>
      <c r="CM833" s="192"/>
      <c r="CN833" s="192"/>
      <c r="CO833" s="192"/>
      <c r="CP833" s="192"/>
      <c r="CQ833" s="192"/>
    </row>
    <row r="834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192"/>
      <c r="AT834" s="192"/>
      <c r="AU834" s="192"/>
      <c r="AV834" s="192"/>
      <c r="AW834" s="192"/>
      <c r="AX834" s="192"/>
      <c r="AY834" s="192"/>
      <c r="AZ834" s="192"/>
      <c r="BA834" s="192"/>
      <c r="BB834" s="192"/>
      <c r="BC834" s="192"/>
      <c r="BD834" s="192"/>
      <c r="BE834" s="192"/>
      <c r="BF834" s="192"/>
      <c r="BG834" s="192"/>
      <c r="BH834" s="192"/>
      <c r="BI834" s="192"/>
      <c r="BJ834" s="192"/>
      <c r="BK834" s="192"/>
      <c r="BL834" s="192"/>
      <c r="BM834" s="192"/>
      <c r="BN834" s="192"/>
      <c r="BO834" s="192"/>
      <c r="BP834" s="192"/>
      <c r="BQ834" s="192"/>
      <c r="BR834" s="192"/>
      <c r="BS834" s="192"/>
      <c r="BT834" s="192"/>
      <c r="BU834" s="192"/>
      <c r="BV834" s="192"/>
      <c r="BW834" s="192"/>
      <c r="BX834" s="192"/>
      <c r="BY834" s="192"/>
      <c r="BZ834" s="192"/>
      <c r="CA834" s="192"/>
      <c r="CB834" s="192"/>
      <c r="CC834" s="192"/>
      <c r="CD834" s="192"/>
      <c r="CE834" s="192"/>
      <c r="CF834" s="192"/>
      <c r="CG834" s="192"/>
      <c r="CH834" s="192"/>
      <c r="CI834" s="192"/>
      <c r="CJ834" s="192"/>
      <c r="CK834" s="192"/>
      <c r="CL834" s="192"/>
      <c r="CM834" s="192"/>
      <c r="CN834" s="192"/>
      <c r="CO834" s="192"/>
      <c r="CP834" s="192"/>
      <c r="CQ834" s="192"/>
    </row>
    <row r="835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192"/>
      <c r="AT835" s="192"/>
      <c r="AU835" s="192"/>
      <c r="AV835" s="192"/>
      <c r="AW835" s="192"/>
      <c r="AX835" s="192"/>
      <c r="AY835" s="192"/>
      <c r="AZ835" s="192"/>
      <c r="BA835" s="192"/>
      <c r="BB835" s="192"/>
      <c r="BC835" s="192"/>
      <c r="BD835" s="192"/>
      <c r="BE835" s="192"/>
      <c r="BF835" s="192"/>
      <c r="BG835" s="192"/>
      <c r="BH835" s="192"/>
      <c r="BI835" s="192"/>
      <c r="BJ835" s="192"/>
      <c r="BK835" s="192"/>
      <c r="BL835" s="192"/>
      <c r="BM835" s="192"/>
      <c r="BN835" s="192"/>
      <c r="BO835" s="192"/>
      <c r="BP835" s="192"/>
      <c r="BQ835" s="192"/>
      <c r="BR835" s="192"/>
      <c r="BS835" s="192"/>
      <c r="BT835" s="192"/>
      <c r="BU835" s="192"/>
      <c r="BV835" s="192"/>
      <c r="BW835" s="192"/>
      <c r="BX835" s="192"/>
      <c r="BY835" s="192"/>
      <c r="BZ835" s="192"/>
      <c r="CA835" s="192"/>
      <c r="CB835" s="192"/>
      <c r="CC835" s="192"/>
      <c r="CD835" s="192"/>
      <c r="CE835" s="192"/>
      <c r="CF835" s="192"/>
      <c r="CG835" s="192"/>
      <c r="CH835" s="192"/>
      <c r="CI835" s="192"/>
      <c r="CJ835" s="192"/>
      <c r="CK835" s="192"/>
      <c r="CL835" s="192"/>
      <c r="CM835" s="192"/>
      <c r="CN835" s="192"/>
      <c r="CO835" s="192"/>
      <c r="CP835" s="192"/>
      <c r="CQ835" s="192"/>
    </row>
    <row r="836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  <c r="AO836" s="192"/>
      <c r="AP836" s="192"/>
      <c r="AQ836" s="192"/>
      <c r="AR836" s="192"/>
      <c r="AS836" s="192"/>
      <c r="AT836" s="192"/>
      <c r="AU836" s="192"/>
      <c r="AV836" s="192"/>
      <c r="AW836" s="192"/>
      <c r="AX836" s="192"/>
      <c r="AY836" s="192"/>
      <c r="AZ836" s="192"/>
      <c r="BA836" s="192"/>
      <c r="BB836" s="192"/>
      <c r="BC836" s="192"/>
      <c r="BD836" s="192"/>
      <c r="BE836" s="192"/>
      <c r="BF836" s="192"/>
      <c r="BG836" s="192"/>
      <c r="BH836" s="192"/>
      <c r="BI836" s="192"/>
      <c r="BJ836" s="192"/>
      <c r="BK836" s="192"/>
      <c r="BL836" s="192"/>
      <c r="BM836" s="192"/>
      <c r="BN836" s="192"/>
      <c r="BO836" s="192"/>
      <c r="BP836" s="192"/>
      <c r="BQ836" s="192"/>
      <c r="BR836" s="192"/>
      <c r="BS836" s="192"/>
      <c r="BT836" s="192"/>
      <c r="BU836" s="192"/>
      <c r="BV836" s="192"/>
      <c r="BW836" s="192"/>
      <c r="BX836" s="192"/>
      <c r="BY836" s="192"/>
      <c r="BZ836" s="192"/>
      <c r="CA836" s="192"/>
      <c r="CB836" s="192"/>
      <c r="CC836" s="192"/>
      <c r="CD836" s="192"/>
      <c r="CE836" s="192"/>
      <c r="CF836" s="192"/>
      <c r="CG836" s="192"/>
      <c r="CH836" s="192"/>
      <c r="CI836" s="192"/>
      <c r="CJ836" s="192"/>
      <c r="CK836" s="192"/>
      <c r="CL836" s="192"/>
      <c r="CM836" s="192"/>
      <c r="CN836" s="192"/>
      <c r="CO836" s="192"/>
      <c r="CP836" s="192"/>
      <c r="CQ836" s="192"/>
    </row>
    <row r="837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  <c r="AO837" s="192"/>
      <c r="AP837" s="192"/>
      <c r="AQ837" s="192"/>
      <c r="AR837" s="192"/>
      <c r="AS837" s="192"/>
      <c r="AT837" s="192"/>
      <c r="AU837" s="192"/>
      <c r="AV837" s="192"/>
      <c r="AW837" s="192"/>
      <c r="AX837" s="192"/>
      <c r="AY837" s="192"/>
      <c r="AZ837" s="192"/>
      <c r="BA837" s="192"/>
      <c r="BB837" s="192"/>
      <c r="BC837" s="192"/>
      <c r="BD837" s="192"/>
      <c r="BE837" s="192"/>
      <c r="BF837" s="192"/>
      <c r="BG837" s="192"/>
      <c r="BH837" s="192"/>
      <c r="BI837" s="192"/>
      <c r="BJ837" s="192"/>
      <c r="BK837" s="192"/>
      <c r="BL837" s="192"/>
      <c r="BM837" s="192"/>
      <c r="BN837" s="192"/>
      <c r="BO837" s="192"/>
      <c r="BP837" s="192"/>
      <c r="BQ837" s="192"/>
      <c r="BR837" s="192"/>
      <c r="BS837" s="192"/>
      <c r="BT837" s="192"/>
      <c r="BU837" s="192"/>
      <c r="BV837" s="192"/>
      <c r="BW837" s="192"/>
      <c r="BX837" s="192"/>
      <c r="BY837" s="192"/>
      <c r="BZ837" s="192"/>
      <c r="CA837" s="192"/>
      <c r="CB837" s="192"/>
      <c r="CC837" s="192"/>
      <c r="CD837" s="192"/>
      <c r="CE837" s="192"/>
      <c r="CF837" s="192"/>
      <c r="CG837" s="192"/>
      <c r="CH837" s="192"/>
      <c r="CI837" s="192"/>
      <c r="CJ837" s="192"/>
      <c r="CK837" s="192"/>
      <c r="CL837" s="192"/>
      <c r="CM837" s="192"/>
      <c r="CN837" s="192"/>
      <c r="CO837" s="192"/>
      <c r="CP837" s="192"/>
      <c r="CQ837" s="192"/>
    </row>
    <row r="838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  <c r="AO838" s="192"/>
      <c r="AP838" s="192"/>
      <c r="AQ838" s="192"/>
      <c r="AR838" s="192"/>
      <c r="AS838" s="192"/>
      <c r="AT838" s="192"/>
      <c r="AU838" s="192"/>
      <c r="AV838" s="192"/>
      <c r="AW838" s="192"/>
      <c r="AX838" s="192"/>
      <c r="AY838" s="192"/>
      <c r="AZ838" s="192"/>
      <c r="BA838" s="192"/>
      <c r="BB838" s="192"/>
      <c r="BC838" s="192"/>
      <c r="BD838" s="192"/>
      <c r="BE838" s="192"/>
      <c r="BF838" s="192"/>
      <c r="BG838" s="192"/>
      <c r="BH838" s="192"/>
      <c r="BI838" s="192"/>
      <c r="BJ838" s="192"/>
      <c r="BK838" s="192"/>
      <c r="BL838" s="192"/>
      <c r="BM838" s="192"/>
      <c r="BN838" s="192"/>
      <c r="BO838" s="192"/>
      <c r="BP838" s="192"/>
      <c r="BQ838" s="192"/>
      <c r="BR838" s="192"/>
      <c r="BS838" s="192"/>
      <c r="BT838" s="192"/>
      <c r="BU838" s="192"/>
      <c r="BV838" s="192"/>
      <c r="BW838" s="192"/>
      <c r="BX838" s="192"/>
      <c r="BY838" s="192"/>
      <c r="BZ838" s="192"/>
      <c r="CA838" s="192"/>
      <c r="CB838" s="192"/>
      <c r="CC838" s="192"/>
      <c r="CD838" s="192"/>
      <c r="CE838" s="192"/>
      <c r="CF838" s="192"/>
      <c r="CG838" s="192"/>
      <c r="CH838" s="192"/>
      <c r="CI838" s="192"/>
      <c r="CJ838" s="192"/>
      <c r="CK838" s="192"/>
      <c r="CL838" s="192"/>
      <c r="CM838" s="192"/>
      <c r="CN838" s="192"/>
      <c r="CO838" s="192"/>
      <c r="CP838" s="192"/>
      <c r="CQ838" s="192"/>
    </row>
    <row r="839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2"/>
      <c r="AT839" s="192"/>
      <c r="AU839" s="192"/>
      <c r="AV839" s="192"/>
      <c r="AW839" s="192"/>
      <c r="AX839" s="192"/>
      <c r="AY839" s="192"/>
      <c r="AZ839" s="192"/>
      <c r="BA839" s="192"/>
      <c r="BB839" s="192"/>
      <c r="BC839" s="192"/>
      <c r="BD839" s="192"/>
      <c r="BE839" s="192"/>
      <c r="BF839" s="192"/>
      <c r="BG839" s="192"/>
      <c r="BH839" s="192"/>
      <c r="BI839" s="192"/>
      <c r="BJ839" s="192"/>
      <c r="BK839" s="192"/>
      <c r="BL839" s="192"/>
      <c r="BM839" s="192"/>
      <c r="BN839" s="192"/>
      <c r="BO839" s="192"/>
      <c r="BP839" s="192"/>
      <c r="BQ839" s="192"/>
      <c r="BR839" s="192"/>
      <c r="BS839" s="192"/>
      <c r="BT839" s="192"/>
      <c r="BU839" s="192"/>
      <c r="BV839" s="192"/>
      <c r="BW839" s="192"/>
      <c r="BX839" s="192"/>
      <c r="BY839" s="192"/>
      <c r="BZ839" s="192"/>
      <c r="CA839" s="192"/>
      <c r="CB839" s="192"/>
      <c r="CC839" s="192"/>
      <c r="CD839" s="192"/>
      <c r="CE839" s="192"/>
      <c r="CF839" s="192"/>
      <c r="CG839" s="192"/>
      <c r="CH839" s="192"/>
      <c r="CI839" s="192"/>
      <c r="CJ839" s="192"/>
      <c r="CK839" s="192"/>
      <c r="CL839" s="192"/>
      <c r="CM839" s="192"/>
      <c r="CN839" s="192"/>
      <c r="CO839" s="192"/>
      <c r="CP839" s="192"/>
      <c r="CQ839" s="192"/>
    </row>
    <row r="840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2"/>
      <c r="AT840" s="192"/>
      <c r="AU840" s="192"/>
      <c r="AV840" s="192"/>
      <c r="AW840" s="192"/>
      <c r="AX840" s="192"/>
      <c r="AY840" s="192"/>
      <c r="AZ840" s="192"/>
      <c r="BA840" s="192"/>
      <c r="BB840" s="192"/>
      <c r="BC840" s="192"/>
      <c r="BD840" s="192"/>
      <c r="BE840" s="192"/>
      <c r="BF840" s="192"/>
      <c r="BG840" s="192"/>
      <c r="BH840" s="192"/>
      <c r="BI840" s="192"/>
      <c r="BJ840" s="192"/>
      <c r="BK840" s="192"/>
      <c r="BL840" s="192"/>
      <c r="BM840" s="192"/>
      <c r="BN840" s="192"/>
      <c r="BO840" s="192"/>
      <c r="BP840" s="192"/>
      <c r="BQ840" s="192"/>
      <c r="BR840" s="192"/>
      <c r="BS840" s="192"/>
      <c r="BT840" s="192"/>
      <c r="BU840" s="192"/>
      <c r="BV840" s="192"/>
      <c r="BW840" s="192"/>
      <c r="BX840" s="192"/>
      <c r="BY840" s="192"/>
      <c r="BZ840" s="192"/>
      <c r="CA840" s="192"/>
      <c r="CB840" s="192"/>
      <c r="CC840" s="192"/>
      <c r="CD840" s="192"/>
      <c r="CE840" s="192"/>
      <c r="CF840" s="192"/>
      <c r="CG840" s="192"/>
      <c r="CH840" s="192"/>
      <c r="CI840" s="192"/>
      <c r="CJ840" s="192"/>
      <c r="CK840" s="192"/>
      <c r="CL840" s="192"/>
      <c r="CM840" s="192"/>
      <c r="CN840" s="192"/>
      <c r="CO840" s="192"/>
      <c r="CP840" s="192"/>
      <c r="CQ840" s="192"/>
    </row>
    <row r="841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2"/>
      <c r="AT841" s="192"/>
      <c r="AU841" s="192"/>
      <c r="AV841" s="192"/>
      <c r="AW841" s="192"/>
      <c r="AX841" s="192"/>
      <c r="AY841" s="192"/>
      <c r="AZ841" s="192"/>
      <c r="BA841" s="192"/>
      <c r="BB841" s="192"/>
      <c r="BC841" s="192"/>
      <c r="BD841" s="192"/>
      <c r="BE841" s="192"/>
      <c r="BF841" s="192"/>
      <c r="BG841" s="192"/>
      <c r="BH841" s="192"/>
      <c r="BI841" s="192"/>
      <c r="BJ841" s="192"/>
      <c r="BK841" s="192"/>
      <c r="BL841" s="192"/>
      <c r="BM841" s="192"/>
      <c r="BN841" s="192"/>
      <c r="BO841" s="192"/>
      <c r="BP841" s="192"/>
      <c r="BQ841" s="192"/>
      <c r="BR841" s="192"/>
      <c r="BS841" s="192"/>
      <c r="BT841" s="192"/>
      <c r="BU841" s="192"/>
      <c r="BV841" s="192"/>
      <c r="BW841" s="192"/>
      <c r="BX841" s="192"/>
      <c r="BY841" s="192"/>
      <c r="BZ841" s="192"/>
      <c r="CA841" s="192"/>
      <c r="CB841" s="192"/>
      <c r="CC841" s="192"/>
      <c r="CD841" s="192"/>
      <c r="CE841" s="192"/>
      <c r="CF841" s="192"/>
      <c r="CG841" s="192"/>
      <c r="CH841" s="192"/>
      <c r="CI841" s="192"/>
      <c r="CJ841" s="192"/>
      <c r="CK841" s="192"/>
      <c r="CL841" s="192"/>
      <c r="CM841" s="192"/>
      <c r="CN841" s="192"/>
      <c r="CO841" s="192"/>
      <c r="CP841" s="192"/>
      <c r="CQ841" s="192"/>
    </row>
    <row r="842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2"/>
      <c r="AT842" s="192"/>
      <c r="AU842" s="192"/>
      <c r="AV842" s="192"/>
      <c r="AW842" s="192"/>
      <c r="AX842" s="192"/>
      <c r="AY842" s="192"/>
      <c r="AZ842" s="192"/>
      <c r="BA842" s="192"/>
      <c r="BB842" s="192"/>
      <c r="BC842" s="192"/>
      <c r="BD842" s="192"/>
      <c r="BE842" s="192"/>
      <c r="BF842" s="192"/>
      <c r="BG842" s="192"/>
      <c r="BH842" s="192"/>
      <c r="BI842" s="192"/>
      <c r="BJ842" s="192"/>
      <c r="BK842" s="192"/>
      <c r="BL842" s="192"/>
      <c r="BM842" s="192"/>
      <c r="BN842" s="192"/>
      <c r="BO842" s="192"/>
      <c r="BP842" s="192"/>
      <c r="BQ842" s="192"/>
      <c r="BR842" s="192"/>
      <c r="BS842" s="192"/>
      <c r="BT842" s="192"/>
      <c r="BU842" s="192"/>
      <c r="BV842" s="192"/>
      <c r="BW842" s="192"/>
      <c r="BX842" s="192"/>
      <c r="BY842" s="192"/>
      <c r="BZ842" s="192"/>
      <c r="CA842" s="192"/>
      <c r="CB842" s="192"/>
      <c r="CC842" s="192"/>
      <c r="CD842" s="192"/>
      <c r="CE842" s="192"/>
      <c r="CF842" s="192"/>
      <c r="CG842" s="192"/>
      <c r="CH842" s="192"/>
      <c r="CI842" s="192"/>
      <c r="CJ842" s="192"/>
      <c r="CK842" s="192"/>
      <c r="CL842" s="192"/>
      <c r="CM842" s="192"/>
      <c r="CN842" s="192"/>
      <c r="CO842" s="192"/>
      <c r="CP842" s="192"/>
      <c r="CQ842" s="192"/>
    </row>
    <row r="843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92"/>
      <c r="AF843" s="192"/>
      <c r="AG843" s="192"/>
      <c r="AH843" s="192"/>
      <c r="AI843" s="192"/>
      <c r="AJ843" s="192"/>
      <c r="AK843" s="192"/>
      <c r="AL843" s="192"/>
      <c r="AM843" s="192"/>
      <c r="AN843" s="192"/>
      <c r="AO843" s="192"/>
      <c r="AP843" s="192"/>
      <c r="AQ843" s="192"/>
      <c r="AR843" s="192"/>
      <c r="AS843" s="192"/>
      <c r="AT843" s="192"/>
      <c r="AU843" s="192"/>
      <c r="AV843" s="192"/>
      <c r="AW843" s="192"/>
      <c r="AX843" s="192"/>
      <c r="AY843" s="192"/>
      <c r="AZ843" s="192"/>
      <c r="BA843" s="192"/>
      <c r="BB843" s="192"/>
      <c r="BC843" s="192"/>
      <c r="BD843" s="192"/>
      <c r="BE843" s="192"/>
      <c r="BF843" s="192"/>
      <c r="BG843" s="192"/>
      <c r="BH843" s="192"/>
      <c r="BI843" s="192"/>
      <c r="BJ843" s="192"/>
      <c r="BK843" s="192"/>
      <c r="BL843" s="192"/>
      <c r="BM843" s="192"/>
      <c r="BN843" s="192"/>
      <c r="BO843" s="192"/>
      <c r="BP843" s="192"/>
      <c r="BQ843" s="192"/>
      <c r="BR843" s="192"/>
      <c r="BS843" s="192"/>
      <c r="BT843" s="192"/>
      <c r="BU843" s="192"/>
      <c r="BV843" s="192"/>
      <c r="BW843" s="192"/>
      <c r="BX843" s="192"/>
      <c r="BY843" s="192"/>
      <c r="BZ843" s="192"/>
      <c r="CA843" s="192"/>
      <c r="CB843" s="192"/>
      <c r="CC843" s="192"/>
      <c r="CD843" s="192"/>
      <c r="CE843" s="192"/>
      <c r="CF843" s="192"/>
      <c r="CG843" s="192"/>
      <c r="CH843" s="192"/>
      <c r="CI843" s="192"/>
      <c r="CJ843" s="192"/>
      <c r="CK843" s="192"/>
      <c r="CL843" s="192"/>
      <c r="CM843" s="192"/>
      <c r="CN843" s="192"/>
      <c r="CO843" s="192"/>
      <c r="CP843" s="192"/>
      <c r="CQ843" s="192"/>
    </row>
    <row r="844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92"/>
      <c r="AF844" s="192"/>
      <c r="AG844" s="192"/>
      <c r="AH844" s="192"/>
      <c r="AI844" s="192"/>
      <c r="AJ844" s="192"/>
      <c r="AK844" s="192"/>
      <c r="AL844" s="192"/>
      <c r="AM844" s="192"/>
      <c r="AN844" s="192"/>
      <c r="AO844" s="192"/>
      <c r="AP844" s="192"/>
      <c r="AQ844" s="192"/>
      <c r="AR844" s="192"/>
      <c r="AS844" s="192"/>
      <c r="AT844" s="192"/>
      <c r="AU844" s="192"/>
      <c r="AV844" s="192"/>
      <c r="AW844" s="192"/>
      <c r="AX844" s="192"/>
      <c r="AY844" s="192"/>
      <c r="AZ844" s="192"/>
      <c r="BA844" s="192"/>
      <c r="BB844" s="192"/>
      <c r="BC844" s="192"/>
      <c r="BD844" s="192"/>
      <c r="BE844" s="192"/>
      <c r="BF844" s="192"/>
      <c r="BG844" s="192"/>
      <c r="BH844" s="192"/>
      <c r="BI844" s="192"/>
      <c r="BJ844" s="192"/>
      <c r="BK844" s="192"/>
      <c r="BL844" s="192"/>
      <c r="BM844" s="192"/>
      <c r="BN844" s="192"/>
      <c r="BO844" s="192"/>
      <c r="BP844" s="192"/>
      <c r="BQ844" s="192"/>
      <c r="BR844" s="192"/>
      <c r="BS844" s="192"/>
      <c r="BT844" s="192"/>
      <c r="BU844" s="192"/>
      <c r="BV844" s="192"/>
      <c r="BW844" s="192"/>
      <c r="BX844" s="192"/>
      <c r="BY844" s="192"/>
      <c r="BZ844" s="192"/>
      <c r="CA844" s="192"/>
      <c r="CB844" s="192"/>
      <c r="CC844" s="192"/>
      <c r="CD844" s="192"/>
      <c r="CE844" s="192"/>
      <c r="CF844" s="192"/>
      <c r="CG844" s="192"/>
      <c r="CH844" s="192"/>
      <c r="CI844" s="192"/>
      <c r="CJ844" s="192"/>
      <c r="CK844" s="192"/>
      <c r="CL844" s="192"/>
      <c r="CM844" s="192"/>
      <c r="CN844" s="192"/>
      <c r="CO844" s="192"/>
      <c r="CP844" s="192"/>
      <c r="CQ844" s="192"/>
    </row>
    <row r="845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92"/>
      <c r="AF845" s="192"/>
      <c r="AG845" s="192"/>
      <c r="AH845" s="192"/>
      <c r="AI845" s="192"/>
      <c r="AJ845" s="192"/>
      <c r="AK845" s="192"/>
      <c r="AL845" s="192"/>
      <c r="AM845" s="192"/>
      <c r="AN845" s="192"/>
      <c r="AO845" s="192"/>
      <c r="AP845" s="192"/>
      <c r="AQ845" s="192"/>
      <c r="AR845" s="192"/>
      <c r="AS845" s="192"/>
      <c r="AT845" s="192"/>
      <c r="AU845" s="192"/>
      <c r="AV845" s="192"/>
      <c r="AW845" s="192"/>
      <c r="AX845" s="192"/>
      <c r="AY845" s="192"/>
      <c r="AZ845" s="192"/>
      <c r="BA845" s="192"/>
      <c r="BB845" s="192"/>
      <c r="BC845" s="192"/>
      <c r="BD845" s="192"/>
      <c r="BE845" s="192"/>
      <c r="BF845" s="192"/>
      <c r="BG845" s="192"/>
      <c r="BH845" s="192"/>
      <c r="BI845" s="192"/>
      <c r="BJ845" s="192"/>
      <c r="BK845" s="192"/>
      <c r="BL845" s="192"/>
      <c r="BM845" s="192"/>
      <c r="BN845" s="192"/>
      <c r="BO845" s="192"/>
      <c r="BP845" s="192"/>
      <c r="BQ845" s="192"/>
      <c r="BR845" s="192"/>
      <c r="BS845" s="192"/>
      <c r="BT845" s="192"/>
      <c r="BU845" s="192"/>
      <c r="BV845" s="192"/>
      <c r="BW845" s="192"/>
      <c r="BX845" s="192"/>
      <c r="BY845" s="192"/>
      <c r="BZ845" s="192"/>
      <c r="CA845" s="192"/>
      <c r="CB845" s="192"/>
      <c r="CC845" s="192"/>
      <c r="CD845" s="192"/>
      <c r="CE845" s="192"/>
      <c r="CF845" s="192"/>
      <c r="CG845" s="192"/>
      <c r="CH845" s="192"/>
      <c r="CI845" s="192"/>
      <c r="CJ845" s="192"/>
      <c r="CK845" s="192"/>
      <c r="CL845" s="192"/>
      <c r="CM845" s="192"/>
      <c r="CN845" s="192"/>
      <c r="CO845" s="192"/>
      <c r="CP845" s="192"/>
      <c r="CQ845" s="192"/>
    </row>
    <row r="846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92"/>
      <c r="AF846" s="192"/>
      <c r="AG846" s="192"/>
      <c r="AH846" s="192"/>
      <c r="AI846" s="192"/>
      <c r="AJ846" s="192"/>
      <c r="AK846" s="192"/>
      <c r="AL846" s="192"/>
      <c r="AM846" s="192"/>
      <c r="AN846" s="192"/>
      <c r="AO846" s="192"/>
      <c r="AP846" s="192"/>
      <c r="AQ846" s="192"/>
      <c r="AR846" s="192"/>
      <c r="AS846" s="192"/>
      <c r="AT846" s="192"/>
      <c r="AU846" s="192"/>
      <c r="AV846" s="192"/>
      <c r="AW846" s="192"/>
      <c r="AX846" s="192"/>
      <c r="AY846" s="192"/>
      <c r="AZ846" s="192"/>
      <c r="BA846" s="192"/>
      <c r="BB846" s="192"/>
      <c r="BC846" s="192"/>
      <c r="BD846" s="192"/>
      <c r="BE846" s="192"/>
      <c r="BF846" s="192"/>
      <c r="BG846" s="192"/>
      <c r="BH846" s="192"/>
      <c r="BI846" s="192"/>
      <c r="BJ846" s="192"/>
      <c r="BK846" s="192"/>
      <c r="BL846" s="192"/>
      <c r="BM846" s="192"/>
      <c r="BN846" s="192"/>
      <c r="BO846" s="192"/>
      <c r="BP846" s="192"/>
      <c r="BQ846" s="192"/>
      <c r="BR846" s="192"/>
      <c r="BS846" s="192"/>
      <c r="BT846" s="192"/>
      <c r="BU846" s="192"/>
      <c r="BV846" s="192"/>
      <c r="BW846" s="192"/>
      <c r="BX846" s="192"/>
      <c r="BY846" s="192"/>
      <c r="BZ846" s="192"/>
      <c r="CA846" s="192"/>
      <c r="CB846" s="192"/>
      <c r="CC846" s="192"/>
      <c r="CD846" s="192"/>
      <c r="CE846" s="192"/>
      <c r="CF846" s="192"/>
      <c r="CG846" s="192"/>
      <c r="CH846" s="192"/>
      <c r="CI846" s="192"/>
      <c r="CJ846" s="192"/>
      <c r="CK846" s="192"/>
      <c r="CL846" s="192"/>
      <c r="CM846" s="192"/>
      <c r="CN846" s="192"/>
      <c r="CO846" s="192"/>
      <c r="CP846" s="192"/>
      <c r="CQ846" s="192"/>
    </row>
    <row r="847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92"/>
      <c r="AF847" s="192"/>
      <c r="AG847" s="192"/>
      <c r="AH847" s="192"/>
      <c r="AI847" s="192"/>
      <c r="AJ847" s="192"/>
      <c r="AK847" s="192"/>
      <c r="AL847" s="192"/>
      <c r="AM847" s="192"/>
      <c r="AN847" s="192"/>
      <c r="AO847" s="192"/>
      <c r="AP847" s="192"/>
      <c r="AQ847" s="192"/>
      <c r="AR847" s="192"/>
      <c r="AS847" s="192"/>
      <c r="AT847" s="192"/>
      <c r="AU847" s="192"/>
      <c r="AV847" s="192"/>
      <c r="AW847" s="192"/>
      <c r="AX847" s="192"/>
      <c r="AY847" s="192"/>
      <c r="AZ847" s="192"/>
      <c r="BA847" s="192"/>
      <c r="BB847" s="192"/>
      <c r="BC847" s="192"/>
      <c r="BD847" s="192"/>
      <c r="BE847" s="192"/>
      <c r="BF847" s="192"/>
      <c r="BG847" s="192"/>
      <c r="BH847" s="192"/>
      <c r="BI847" s="192"/>
      <c r="BJ847" s="192"/>
      <c r="BK847" s="192"/>
      <c r="BL847" s="192"/>
      <c r="BM847" s="192"/>
      <c r="BN847" s="192"/>
      <c r="BO847" s="192"/>
      <c r="BP847" s="192"/>
      <c r="BQ847" s="192"/>
      <c r="BR847" s="192"/>
      <c r="BS847" s="192"/>
      <c r="BT847" s="192"/>
      <c r="BU847" s="192"/>
      <c r="BV847" s="192"/>
      <c r="BW847" s="192"/>
      <c r="BX847" s="192"/>
      <c r="BY847" s="192"/>
      <c r="BZ847" s="192"/>
      <c r="CA847" s="192"/>
      <c r="CB847" s="192"/>
      <c r="CC847" s="192"/>
      <c r="CD847" s="192"/>
      <c r="CE847" s="192"/>
      <c r="CF847" s="192"/>
      <c r="CG847" s="192"/>
      <c r="CH847" s="192"/>
      <c r="CI847" s="192"/>
      <c r="CJ847" s="192"/>
      <c r="CK847" s="192"/>
      <c r="CL847" s="192"/>
      <c r="CM847" s="192"/>
      <c r="CN847" s="192"/>
      <c r="CO847" s="192"/>
      <c r="CP847" s="192"/>
      <c r="CQ847" s="192"/>
    </row>
    <row r="848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92"/>
      <c r="AF848" s="192"/>
      <c r="AG848" s="192"/>
      <c r="AH848" s="192"/>
      <c r="AI848" s="192"/>
      <c r="AJ848" s="192"/>
      <c r="AK848" s="192"/>
      <c r="AL848" s="192"/>
      <c r="AM848" s="192"/>
      <c r="AN848" s="192"/>
      <c r="AO848" s="192"/>
      <c r="AP848" s="192"/>
      <c r="AQ848" s="192"/>
      <c r="AR848" s="192"/>
      <c r="AS848" s="192"/>
      <c r="AT848" s="192"/>
      <c r="AU848" s="192"/>
      <c r="AV848" s="192"/>
      <c r="AW848" s="192"/>
      <c r="AX848" s="192"/>
      <c r="AY848" s="192"/>
      <c r="AZ848" s="192"/>
      <c r="BA848" s="192"/>
      <c r="BB848" s="192"/>
      <c r="BC848" s="192"/>
      <c r="BD848" s="192"/>
      <c r="BE848" s="192"/>
      <c r="BF848" s="192"/>
      <c r="BG848" s="192"/>
      <c r="BH848" s="192"/>
      <c r="BI848" s="192"/>
      <c r="BJ848" s="192"/>
      <c r="BK848" s="192"/>
      <c r="BL848" s="192"/>
      <c r="BM848" s="192"/>
      <c r="BN848" s="192"/>
      <c r="BO848" s="192"/>
      <c r="BP848" s="192"/>
      <c r="BQ848" s="192"/>
      <c r="BR848" s="192"/>
      <c r="BS848" s="192"/>
      <c r="BT848" s="192"/>
      <c r="BU848" s="192"/>
      <c r="BV848" s="192"/>
      <c r="BW848" s="192"/>
      <c r="BX848" s="192"/>
      <c r="BY848" s="192"/>
      <c r="BZ848" s="192"/>
      <c r="CA848" s="192"/>
      <c r="CB848" s="192"/>
      <c r="CC848" s="192"/>
      <c r="CD848" s="192"/>
      <c r="CE848" s="192"/>
      <c r="CF848" s="192"/>
      <c r="CG848" s="192"/>
      <c r="CH848" s="192"/>
      <c r="CI848" s="192"/>
      <c r="CJ848" s="192"/>
      <c r="CK848" s="192"/>
      <c r="CL848" s="192"/>
      <c r="CM848" s="192"/>
      <c r="CN848" s="192"/>
      <c r="CO848" s="192"/>
      <c r="CP848" s="192"/>
      <c r="CQ848" s="192"/>
    </row>
    <row r="849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92"/>
      <c r="AF849" s="192"/>
      <c r="AG849" s="192"/>
      <c r="AH849" s="192"/>
      <c r="AI849" s="192"/>
      <c r="AJ849" s="192"/>
      <c r="AK849" s="192"/>
      <c r="AL849" s="192"/>
      <c r="AM849" s="192"/>
      <c r="AN849" s="192"/>
      <c r="AO849" s="192"/>
      <c r="AP849" s="192"/>
      <c r="AQ849" s="192"/>
      <c r="AR849" s="192"/>
      <c r="AS849" s="192"/>
      <c r="AT849" s="192"/>
      <c r="AU849" s="192"/>
      <c r="AV849" s="192"/>
      <c r="AW849" s="192"/>
      <c r="AX849" s="192"/>
      <c r="AY849" s="192"/>
      <c r="AZ849" s="192"/>
      <c r="BA849" s="192"/>
      <c r="BB849" s="192"/>
      <c r="BC849" s="192"/>
      <c r="BD849" s="192"/>
      <c r="BE849" s="192"/>
      <c r="BF849" s="192"/>
      <c r="BG849" s="192"/>
      <c r="BH849" s="192"/>
      <c r="BI849" s="192"/>
      <c r="BJ849" s="192"/>
      <c r="BK849" s="192"/>
      <c r="BL849" s="192"/>
      <c r="BM849" s="192"/>
      <c r="BN849" s="192"/>
      <c r="BO849" s="192"/>
      <c r="BP849" s="192"/>
      <c r="BQ849" s="192"/>
      <c r="BR849" s="192"/>
      <c r="BS849" s="192"/>
      <c r="BT849" s="192"/>
      <c r="BU849" s="192"/>
      <c r="BV849" s="192"/>
      <c r="BW849" s="192"/>
      <c r="BX849" s="192"/>
      <c r="BY849" s="192"/>
      <c r="BZ849" s="192"/>
      <c r="CA849" s="192"/>
      <c r="CB849" s="192"/>
      <c r="CC849" s="192"/>
      <c r="CD849" s="192"/>
      <c r="CE849" s="192"/>
      <c r="CF849" s="192"/>
      <c r="CG849" s="192"/>
      <c r="CH849" s="192"/>
      <c r="CI849" s="192"/>
      <c r="CJ849" s="192"/>
      <c r="CK849" s="192"/>
      <c r="CL849" s="192"/>
      <c r="CM849" s="192"/>
      <c r="CN849" s="192"/>
      <c r="CO849" s="192"/>
      <c r="CP849" s="192"/>
      <c r="CQ849" s="192"/>
    </row>
    <row r="850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92"/>
      <c r="AF850" s="192"/>
      <c r="AG850" s="192"/>
      <c r="AH850" s="192"/>
      <c r="AI850" s="192"/>
      <c r="AJ850" s="192"/>
      <c r="AK850" s="192"/>
      <c r="AL850" s="192"/>
      <c r="AM850" s="192"/>
      <c r="AN850" s="192"/>
      <c r="AO850" s="192"/>
      <c r="AP850" s="192"/>
      <c r="AQ850" s="192"/>
      <c r="AR850" s="192"/>
      <c r="AS850" s="192"/>
      <c r="AT850" s="192"/>
      <c r="AU850" s="192"/>
      <c r="AV850" s="192"/>
      <c r="AW850" s="192"/>
      <c r="AX850" s="192"/>
      <c r="AY850" s="192"/>
      <c r="AZ850" s="192"/>
      <c r="BA850" s="192"/>
      <c r="BB850" s="192"/>
      <c r="BC850" s="192"/>
      <c r="BD850" s="192"/>
      <c r="BE850" s="192"/>
      <c r="BF850" s="192"/>
      <c r="BG850" s="192"/>
      <c r="BH850" s="192"/>
      <c r="BI850" s="192"/>
      <c r="BJ850" s="192"/>
      <c r="BK850" s="192"/>
      <c r="BL850" s="192"/>
      <c r="BM850" s="192"/>
      <c r="BN850" s="192"/>
      <c r="BO850" s="192"/>
      <c r="BP850" s="192"/>
      <c r="BQ850" s="192"/>
      <c r="BR850" s="192"/>
      <c r="BS850" s="192"/>
      <c r="BT850" s="192"/>
      <c r="BU850" s="192"/>
      <c r="BV850" s="192"/>
      <c r="BW850" s="192"/>
      <c r="BX850" s="192"/>
      <c r="BY850" s="192"/>
      <c r="BZ850" s="192"/>
      <c r="CA850" s="192"/>
      <c r="CB850" s="192"/>
      <c r="CC850" s="192"/>
      <c r="CD850" s="192"/>
      <c r="CE850" s="192"/>
      <c r="CF850" s="192"/>
      <c r="CG850" s="192"/>
      <c r="CH850" s="192"/>
      <c r="CI850" s="192"/>
      <c r="CJ850" s="192"/>
      <c r="CK850" s="192"/>
      <c r="CL850" s="192"/>
      <c r="CM850" s="192"/>
      <c r="CN850" s="192"/>
      <c r="CO850" s="192"/>
      <c r="CP850" s="192"/>
      <c r="CQ850" s="192"/>
    </row>
    <row r="851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92"/>
      <c r="AF851" s="192"/>
      <c r="AG851" s="192"/>
      <c r="AH851" s="192"/>
      <c r="AI851" s="192"/>
      <c r="AJ851" s="192"/>
      <c r="AK851" s="192"/>
      <c r="AL851" s="192"/>
      <c r="AM851" s="192"/>
      <c r="AN851" s="192"/>
      <c r="AO851" s="192"/>
      <c r="AP851" s="192"/>
      <c r="AQ851" s="192"/>
      <c r="AR851" s="192"/>
      <c r="AS851" s="192"/>
      <c r="AT851" s="192"/>
      <c r="AU851" s="192"/>
      <c r="AV851" s="192"/>
      <c r="AW851" s="192"/>
      <c r="AX851" s="192"/>
      <c r="AY851" s="192"/>
      <c r="AZ851" s="192"/>
      <c r="BA851" s="192"/>
      <c r="BB851" s="192"/>
      <c r="BC851" s="192"/>
      <c r="BD851" s="192"/>
      <c r="BE851" s="192"/>
      <c r="BF851" s="192"/>
      <c r="BG851" s="192"/>
      <c r="BH851" s="192"/>
      <c r="BI851" s="192"/>
      <c r="BJ851" s="192"/>
      <c r="BK851" s="192"/>
      <c r="BL851" s="192"/>
      <c r="BM851" s="192"/>
      <c r="BN851" s="192"/>
      <c r="BO851" s="192"/>
      <c r="BP851" s="192"/>
      <c r="BQ851" s="192"/>
      <c r="BR851" s="192"/>
      <c r="BS851" s="192"/>
      <c r="BT851" s="192"/>
      <c r="BU851" s="192"/>
      <c r="BV851" s="192"/>
      <c r="BW851" s="192"/>
      <c r="BX851" s="192"/>
      <c r="BY851" s="192"/>
      <c r="BZ851" s="192"/>
      <c r="CA851" s="192"/>
      <c r="CB851" s="192"/>
      <c r="CC851" s="192"/>
      <c r="CD851" s="192"/>
      <c r="CE851" s="192"/>
      <c r="CF851" s="192"/>
      <c r="CG851" s="192"/>
      <c r="CH851" s="192"/>
      <c r="CI851" s="192"/>
      <c r="CJ851" s="192"/>
      <c r="CK851" s="192"/>
      <c r="CL851" s="192"/>
      <c r="CM851" s="192"/>
      <c r="CN851" s="192"/>
      <c r="CO851" s="192"/>
      <c r="CP851" s="192"/>
      <c r="CQ851" s="192"/>
    </row>
    <row r="852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92"/>
      <c r="AF852" s="192"/>
      <c r="AG852" s="192"/>
      <c r="AH852" s="192"/>
      <c r="AI852" s="192"/>
      <c r="AJ852" s="192"/>
      <c r="AK852" s="192"/>
      <c r="AL852" s="192"/>
      <c r="AM852" s="192"/>
      <c r="AN852" s="192"/>
      <c r="AO852" s="192"/>
      <c r="AP852" s="192"/>
      <c r="AQ852" s="192"/>
      <c r="AR852" s="192"/>
      <c r="AS852" s="192"/>
      <c r="AT852" s="192"/>
      <c r="AU852" s="192"/>
      <c r="AV852" s="192"/>
      <c r="AW852" s="192"/>
      <c r="AX852" s="192"/>
      <c r="AY852" s="192"/>
      <c r="AZ852" s="192"/>
      <c r="BA852" s="192"/>
      <c r="BB852" s="192"/>
      <c r="BC852" s="192"/>
      <c r="BD852" s="192"/>
      <c r="BE852" s="192"/>
      <c r="BF852" s="192"/>
      <c r="BG852" s="192"/>
      <c r="BH852" s="192"/>
      <c r="BI852" s="192"/>
      <c r="BJ852" s="192"/>
      <c r="BK852" s="192"/>
      <c r="BL852" s="192"/>
      <c r="BM852" s="192"/>
      <c r="BN852" s="192"/>
      <c r="BO852" s="192"/>
      <c r="BP852" s="192"/>
      <c r="BQ852" s="192"/>
      <c r="BR852" s="192"/>
      <c r="BS852" s="192"/>
      <c r="BT852" s="192"/>
      <c r="BU852" s="192"/>
      <c r="BV852" s="192"/>
      <c r="BW852" s="192"/>
      <c r="BX852" s="192"/>
      <c r="BY852" s="192"/>
      <c r="BZ852" s="192"/>
      <c r="CA852" s="192"/>
      <c r="CB852" s="192"/>
      <c r="CC852" s="192"/>
      <c r="CD852" s="192"/>
      <c r="CE852" s="192"/>
      <c r="CF852" s="192"/>
      <c r="CG852" s="192"/>
      <c r="CH852" s="192"/>
      <c r="CI852" s="192"/>
      <c r="CJ852" s="192"/>
      <c r="CK852" s="192"/>
      <c r="CL852" s="192"/>
      <c r="CM852" s="192"/>
      <c r="CN852" s="192"/>
      <c r="CO852" s="192"/>
      <c r="CP852" s="192"/>
      <c r="CQ852" s="192"/>
    </row>
    <row r="853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92"/>
      <c r="AF853" s="192"/>
      <c r="AG853" s="192"/>
      <c r="AH853" s="192"/>
      <c r="AI853" s="192"/>
      <c r="AJ853" s="192"/>
      <c r="AK853" s="192"/>
      <c r="AL853" s="192"/>
      <c r="AM853" s="192"/>
      <c r="AN853" s="192"/>
      <c r="AO853" s="192"/>
      <c r="AP853" s="192"/>
      <c r="AQ853" s="192"/>
      <c r="AR853" s="192"/>
      <c r="AS853" s="192"/>
      <c r="AT853" s="192"/>
      <c r="AU853" s="192"/>
      <c r="AV853" s="192"/>
      <c r="AW853" s="192"/>
      <c r="AX853" s="192"/>
      <c r="AY853" s="192"/>
      <c r="AZ853" s="192"/>
      <c r="BA853" s="192"/>
      <c r="BB853" s="192"/>
      <c r="BC853" s="192"/>
      <c r="BD853" s="192"/>
      <c r="BE853" s="192"/>
      <c r="BF853" s="192"/>
      <c r="BG853" s="192"/>
      <c r="BH853" s="192"/>
      <c r="BI853" s="192"/>
      <c r="BJ853" s="192"/>
      <c r="BK853" s="192"/>
      <c r="BL853" s="192"/>
      <c r="BM853" s="192"/>
      <c r="BN853" s="192"/>
      <c r="BO853" s="192"/>
      <c r="BP853" s="192"/>
      <c r="BQ853" s="192"/>
      <c r="BR853" s="192"/>
      <c r="BS853" s="192"/>
      <c r="BT853" s="192"/>
      <c r="BU853" s="192"/>
      <c r="BV853" s="192"/>
      <c r="BW853" s="192"/>
      <c r="BX853" s="192"/>
      <c r="BY853" s="192"/>
      <c r="BZ853" s="192"/>
      <c r="CA853" s="192"/>
      <c r="CB853" s="192"/>
      <c r="CC853" s="192"/>
      <c r="CD853" s="192"/>
      <c r="CE853" s="192"/>
      <c r="CF853" s="192"/>
      <c r="CG853" s="192"/>
      <c r="CH853" s="192"/>
      <c r="CI853" s="192"/>
      <c r="CJ853" s="192"/>
      <c r="CK853" s="192"/>
      <c r="CL853" s="192"/>
      <c r="CM853" s="192"/>
      <c r="CN853" s="192"/>
      <c r="CO853" s="192"/>
      <c r="CP853" s="192"/>
      <c r="CQ853" s="192"/>
    </row>
    <row r="854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92"/>
      <c r="AF854" s="192"/>
      <c r="AG854" s="192"/>
      <c r="AH854" s="192"/>
      <c r="AI854" s="192"/>
      <c r="AJ854" s="192"/>
      <c r="AK854" s="192"/>
      <c r="AL854" s="192"/>
      <c r="AM854" s="192"/>
      <c r="AN854" s="192"/>
      <c r="AO854" s="192"/>
      <c r="AP854" s="192"/>
      <c r="AQ854" s="192"/>
      <c r="AR854" s="192"/>
      <c r="AS854" s="192"/>
      <c r="AT854" s="192"/>
      <c r="AU854" s="192"/>
      <c r="AV854" s="192"/>
      <c r="AW854" s="192"/>
      <c r="AX854" s="192"/>
      <c r="AY854" s="192"/>
      <c r="AZ854" s="192"/>
      <c r="BA854" s="192"/>
      <c r="BB854" s="192"/>
      <c r="BC854" s="192"/>
      <c r="BD854" s="192"/>
      <c r="BE854" s="192"/>
      <c r="BF854" s="192"/>
      <c r="BG854" s="192"/>
      <c r="BH854" s="192"/>
      <c r="BI854" s="192"/>
      <c r="BJ854" s="192"/>
      <c r="BK854" s="192"/>
      <c r="BL854" s="192"/>
      <c r="BM854" s="192"/>
      <c r="BN854" s="192"/>
      <c r="BO854" s="192"/>
      <c r="BP854" s="192"/>
      <c r="BQ854" s="192"/>
      <c r="BR854" s="192"/>
      <c r="BS854" s="192"/>
      <c r="BT854" s="192"/>
      <c r="BU854" s="192"/>
      <c r="BV854" s="192"/>
      <c r="BW854" s="192"/>
      <c r="BX854" s="192"/>
      <c r="BY854" s="192"/>
      <c r="BZ854" s="192"/>
      <c r="CA854" s="192"/>
      <c r="CB854" s="192"/>
      <c r="CC854" s="192"/>
      <c r="CD854" s="192"/>
      <c r="CE854" s="192"/>
      <c r="CF854" s="192"/>
      <c r="CG854" s="192"/>
      <c r="CH854" s="192"/>
      <c r="CI854" s="192"/>
      <c r="CJ854" s="192"/>
      <c r="CK854" s="192"/>
      <c r="CL854" s="192"/>
      <c r="CM854" s="192"/>
      <c r="CN854" s="192"/>
      <c r="CO854" s="192"/>
      <c r="CP854" s="192"/>
      <c r="CQ854" s="192"/>
    </row>
    <row r="855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92"/>
      <c r="AF855" s="192"/>
      <c r="AG855" s="192"/>
      <c r="AH855" s="192"/>
      <c r="AI855" s="192"/>
      <c r="AJ855" s="192"/>
      <c r="AK855" s="192"/>
      <c r="AL855" s="192"/>
      <c r="AM855" s="192"/>
      <c r="AN855" s="192"/>
      <c r="AO855" s="192"/>
      <c r="AP855" s="192"/>
      <c r="AQ855" s="192"/>
      <c r="AR855" s="192"/>
      <c r="AS855" s="192"/>
      <c r="AT855" s="192"/>
      <c r="AU855" s="192"/>
      <c r="AV855" s="192"/>
      <c r="AW855" s="192"/>
      <c r="AX855" s="192"/>
      <c r="AY855" s="192"/>
      <c r="AZ855" s="192"/>
      <c r="BA855" s="192"/>
      <c r="BB855" s="192"/>
      <c r="BC855" s="192"/>
      <c r="BD855" s="192"/>
      <c r="BE855" s="192"/>
      <c r="BF855" s="192"/>
      <c r="BG855" s="192"/>
      <c r="BH855" s="192"/>
      <c r="BI855" s="192"/>
      <c r="BJ855" s="192"/>
      <c r="BK855" s="192"/>
      <c r="BL855" s="192"/>
      <c r="BM855" s="192"/>
      <c r="BN855" s="192"/>
      <c r="BO855" s="192"/>
      <c r="BP855" s="192"/>
      <c r="BQ855" s="192"/>
      <c r="BR855" s="192"/>
      <c r="BS855" s="192"/>
      <c r="BT855" s="192"/>
      <c r="BU855" s="192"/>
      <c r="BV855" s="192"/>
      <c r="BW855" s="192"/>
      <c r="BX855" s="192"/>
      <c r="BY855" s="192"/>
      <c r="BZ855" s="192"/>
      <c r="CA855" s="192"/>
      <c r="CB855" s="192"/>
      <c r="CC855" s="192"/>
      <c r="CD855" s="192"/>
      <c r="CE855" s="192"/>
      <c r="CF855" s="192"/>
      <c r="CG855" s="192"/>
      <c r="CH855" s="192"/>
      <c r="CI855" s="192"/>
      <c r="CJ855" s="192"/>
      <c r="CK855" s="192"/>
      <c r="CL855" s="192"/>
      <c r="CM855" s="192"/>
      <c r="CN855" s="192"/>
      <c r="CO855" s="192"/>
      <c r="CP855" s="192"/>
      <c r="CQ855" s="192"/>
    </row>
    <row r="856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92"/>
      <c r="AF856" s="192"/>
      <c r="AG856" s="192"/>
      <c r="AH856" s="192"/>
      <c r="AI856" s="192"/>
      <c r="AJ856" s="192"/>
      <c r="AK856" s="192"/>
      <c r="AL856" s="192"/>
      <c r="AM856" s="192"/>
      <c r="AN856" s="192"/>
      <c r="AO856" s="192"/>
      <c r="AP856" s="192"/>
      <c r="AQ856" s="192"/>
      <c r="AR856" s="192"/>
      <c r="AS856" s="192"/>
      <c r="AT856" s="192"/>
      <c r="AU856" s="192"/>
      <c r="AV856" s="192"/>
      <c r="AW856" s="192"/>
      <c r="AX856" s="192"/>
      <c r="AY856" s="192"/>
      <c r="AZ856" s="192"/>
      <c r="BA856" s="192"/>
      <c r="BB856" s="192"/>
      <c r="BC856" s="192"/>
      <c r="BD856" s="192"/>
      <c r="BE856" s="192"/>
      <c r="BF856" s="192"/>
      <c r="BG856" s="192"/>
      <c r="BH856" s="192"/>
      <c r="BI856" s="192"/>
      <c r="BJ856" s="192"/>
      <c r="BK856" s="192"/>
      <c r="BL856" s="192"/>
      <c r="BM856" s="192"/>
      <c r="BN856" s="192"/>
      <c r="BO856" s="192"/>
      <c r="BP856" s="192"/>
      <c r="BQ856" s="192"/>
      <c r="BR856" s="192"/>
      <c r="BS856" s="192"/>
      <c r="BT856" s="192"/>
      <c r="BU856" s="192"/>
      <c r="BV856" s="192"/>
      <c r="BW856" s="192"/>
      <c r="BX856" s="192"/>
      <c r="BY856" s="192"/>
      <c r="BZ856" s="192"/>
      <c r="CA856" s="192"/>
      <c r="CB856" s="192"/>
      <c r="CC856" s="192"/>
      <c r="CD856" s="192"/>
      <c r="CE856" s="192"/>
      <c r="CF856" s="192"/>
      <c r="CG856" s="192"/>
      <c r="CH856" s="192"/>
      <c r="CI856" s="192"/>
      <c r="CJ856" s="192"/>
      <c r="CK856" s="192"/>
      <c r="CL856" s="192"/>
      <c r="CM856" s="192"/>
      <c r="CN856" s="192"/>
      <c r="CO856" s="192"/>
      <c r="CP856" s="192"/>
      <c r="CQ856" s="192"/>
    </row>
    <row r="857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92"/>
      <c r="AF857" s="192"/>
      <c r="AG857" s="192"/>
      <c r="AH857" s="192"/>
      <c r="AI857" s="192"/>
      <c r="AJ857" s="192"/>
      <c r="AK857" s="192"/>
      <c r="AL857" s="192"/>
      <c r="AM857" s="192"/>
      <c r="AN857" s="192"/>
      <c r="AO857" s="192"/>
      <c r="AP857" s="192"/>
      <c r="AQ857" s="192"/>
      <c r="AR857" s="192"/>
      <c r="AS857" s="192"/>
      <c r="AT857" s="192"/>
      <c r="AU857" s="192"/>
      <c r="AV857" s="192"/>
      <c r="AW857" s="192"/>
      <c r="AX857" s="192"/>
      <c r="AY857" s="192"/>
      <c r="AZ857" s="192"/>
      <c r="BA857" s="192"/>
      <c r="BB857" s="192"/>
      <c r="BC857" s="192"/>
      <c r="BD857" s="192"/>
      <c r="BE857" s="192"/>
      <c r="BF857" s="192"/>
      <c r="BG857" s="192"/>
      <c r="BH857" s="192"/>
      <c r="BI857" s="192"/>
      <c r="BJ857" s="192"/>
      <c r="BK857" s="192"/>
      <c r="BL857" s="192"/>
      <c r="BM857" s="192"/>
      <c r="BN857" s="192"/>
      <c r="BO857" s="192"/>
      <c r="BP857" s="192"/>
      <c r="BQ857" s="192"/>
      <c r="BR857" s="192"/>
      <c r="BS857" s="192"/>
      <c r="BT857" s="192"/>
      <c r="BU857" s="192"/>
      <c r="BV857" s="192"/>
      <c r="BW857" s="192"/>
      <c r="BX857" s="192"/>
      <c r="BY857" s="192"/>
      <c r="BZ857" s="192"/>
      <c r="CA857" s="192"/>
      <c r="CB857" s="192"/>
      <c r="CC857" s="192"/>
      <c r="CD857" s="192"/>
      <c r="CE857" s="192"/>
      <c r="CF857" s="192"/>
      <c r="CG857" s="192"/>
      <c r="CH857" s="192"/>
      <c r="CI857" s="192"/>
      <c r="CJ857" s="192"/>
      <c r="CK857" s="192"/>
      <c r="CL857" s="192"/>
      <c r="CM857" s="192"/>
      <c r="CN857" s="192"/>
      <c r="CO857" s="192"/>
      <c r="CP857" s="192"/>
      <c r="CQ857" s="192"/>
    </row>
    <row r="858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92"/>
      <c r="AF858" s="192"/>
      <c r="AG858" s="192"/>
      <c r="AH858" s="192"/>
      <c r="AI858" s="192"/>
      <c r="AJ858" s="192"/>
      <c r="AK858" s="192"/>
      <c r="AL858" s="192"/>
      <c r="AM858" s="192"/>
      <c r="AN858" s="192"/>
      <c r="AO858" s="192"/>
      <c r="AP858" s="192"/>
      <c r="AQ858" s="192"/>
      <c r="AR858" s="192"/>
      <c r="AS858" s="192"/>
      <c r="AT858" s="192"/>
      <c r="AU858" s="192"/>
      <c r="AV858" s="192"/>
      <c r="AW858" s="192"/>
      <c r="AX858" s="192"/>
      <c r="AY858" s="192"/>
      <c r="AZ858" s="192"/>
      <c r="BA858" s="192"/>
      <c r="BB858" s="192"/>
      <c r="BC858" s="192"/>
      <c r="BD858" s="192"/>
      <c r="BE858" s="192"/>
      <c r="BF858" s="192"/>
      <c r="BG858" s="192"/>
      <c r="BH858" s="192"/>
      <c r="BI858" s="192"/>
      <c r="BJ858" s="192"/>
      <c r="BK858" s="192"/>
      <c r="BL858" s="192"/>
      <c r="BM858" s="192"/>
      <c r="BN858" s="192"/>
      <c r="BO858" s="192"/>
      <c r="BP858" s="192"/>
      <c r="BQ858" s="192"/>
      <c r="BR858" s="192"/>
      <c r="BS858" s="192"/>
      <c r="BT858" s="192"/>
      <c r="BU858" s="192"/>
      <c r="BV858" s="192"/>
      <c r="BW858" s="192"/>
      <c r="BX858" s="192"/>
      <c r="BY858" s="192"/>
      <c r="BZ858" s="192"/>
      <c r="CA858" s="192"/>
      <c r="CB858" s="192"/>
      <c r="CC858" s="192"/>
      <c r="CD858" s="192"/>
      <c r="CE858" s="192"/>
      <c r="CF858" s="192"/>
      <c r="CG858" s="192"/>
      <c r="CH858" s="192"/>
      <c r="CI858" s="192"/>
      <c r="CJ858" s="192"/>
      <c r="CK858" s="192"/>
      <c r="CL858" s="192"/>
      <c r="CM858" s="192"/>
      <c r="CN858" s="192"/>
      <c r="CO858" s="192"/>
      <c r="CP858" s="192"/>
      <c r="CQ858" s="192"/>
    </row>
    <row r="859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92"/>
      <c r="AF859" s="192"/>
      <c r="AG859" s="192"/>
      <c r="AH859" s="192"/>
      <c r="AI859" s="192"/>
      <c r="AJ859" s="192"/>
      <c r="AK859" s="192"/>
      <c r="AL859" s="192"/>
      <c r="AM859" s="192"/>
      <c r="AN859" s="192"/>
      <c r="AO859" s="192"/>
      <c r="AP859" s="192"/>
      <c r="AQ859" s="192"/>
      <c r="AR859" s="192"/>
      <c r="AS859" s="192"/>
      <c r="AT859" s="192"/>
      <c r="AU859" s="192"/>
      <c r="AV859" s="192"/>
      <c r="AW859" s="192"/>
      <c r="AX859" s="192"/>
      <c r="AY859" s="192"/>
      <c r="AZ859" s="192"/>
      <c r="BA859" s="192"/>
      <c r="BB859" s="192"/>
      <c r="BC859" s="192"/>
      <c r="BD859" s="192"/>
      <c r="BE859" s="192"/>
      <c r="BF859" s="192"/>
      <c r="BG859" s="192"/>
      <c r="BH859" s="192"/>
      <c r="BI859" s="192"/>
      <c r="BJ859" s="192"/>
      <c r="BK859" s="192"/>
      <c r="BL859" s="192"/>
      <c r="BM859" s="192"/>
      <c r="BN859" s="192"/>
      <c r="BO859" s="192"/>
      <c r="BP859" s="192"/>
      <c r="BQ859" s="192"/>
      <c r="BR859" s="192"/>
      <c r="BS859" s="192"/>
      <c r="BT859" s="192"/>
      <c r="BU859" s="192"/>
      <c r="BV859" s="192"/>
      <c r="BW859" s="192"/>
      <c r="BX859" s="192"/>
      <c r="BY859" s="192"/>
      <c r="BZ859" s="192"/>
      <c r="CA859" s="192"/>
      <c r="CB859" s="192"/>
      <c r="CC859" s="192"/>
      <c r="CD859" s="192"/>
      <c r="CE859" s="192"/>
      <c r="CF859" s="192"/>
      <c r="CG859" s="192"/>
      <c r="CH859" s="192"/>
      <c r="CI859" s="192"/>
      <c r="CJ859" s="192"/>
      <c r="CK859" s="192"/>
      <c r="CL859" s="192"/>
      <c r="CM859" s="192"/>
      <c r="CN859" s="192"/>
      <c r="CO859" s="192"/>
      <c r="CP859" s="192"/>
      <c r="CQ859" s="192"/>
    </row>
    <row r="860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92"/>
      <c r="AF860" s="192"/>
      <c r="AG860" s="192"/>
      <c r="AH860" s="192"/>
      <c r="AI860" s="192"/>
      <c r="AJ860" s="192"/>
      <c r="AK860" s="192"/>
      <c r="AL860" s="192"/>
      <c r="AM860" s="192"/>
      <c r="AN860" s="192"/>
      <c r="AO860" s="192"/>
      <c r="AP860" s="192"/>
      <c r="AQ860" s="192"/>
      <c r="AR860" s="192"/>
      <c r="AS860" s="192"/>
      <c r="AT860" s="192"/>
      <c r="AU860" s="192"/>
      <c r="AV860" s="192"/>
      <c r="AW860" s="192"/>
      <c r="AX860" s="192"/>
      <c r="AY860" s="192"/>
      <c r="AZ860" s="192"/>
      <c r="BA860" s="192"/>
      <c r="BB860" s="192"/>
      <c r="BC860" s="192"/>
      <c r="BD860" s="192"/>
      <c r="BE860" s="192"/>
      <c r="BF860" s="192"/>
      <c r="BG860" s="192"/>
      <c r="BH860" s="192"/>
      <c r="BI860" s="192"/>
      <c r="BJ860" s="192"/>
      <c r="BK860" s="192"/>
      <c r="BL860" s="192"/>
      <c r="BM860" s="192"/>
      <c r="BN860" s="192"/>
      <c r="BO860" s="192"/>
      <c r="BP860" s="192"/>
      <c r="BQ860" s="192"/>
      <c r="BR860" s="192"/>
      <c r="BS860" s="192"/>
      <c r="BT860" s="192"/>
      <c r="BU860" s="192"/>
      <c r="BV860" s="192"/>
      <c r="BW860" s="192"/>
      <c r="BX860" s="192"/>
      <c r="BY860" s="192"/>
      <c r="BZ860" s="192"/>
      <c r="CA860" s="192"/>
      <c r="CB860" s="192"/>
      <c r="CC860" s="192"/>
      <c r="CD860" s="192"/>
      <c r="CE860" s="192"/>
      <c r="CF860" s="192"/>
      <c r="CG860" s="192"/>
      <c r="CH860" s="192"/>
      <c r="CI860" s="192"/>
      <c r="CJ860" s="192"/>
      <c r="CK860" s="192"/>
      <c r="CL860" s="192"/>
      <c r="CM860" s="192"/>
      <c r="CN860" s="192"/>
      <c r="CO860" s="192"/>
      <c r="CP860" s="192"/>
      <c r="CQ860" s="192"/>
    </row>
    <row r="861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92"/>
      <c r="AF861" s="192"/>
      <c r="AG861" s="192"/>
      <c r="AH861" s="192"/>
      <c r="AI861" s="192"/>
      <c r="AJ861" s="192"/>
      <c r="AK861" s="192"/>
      <c r="AL861" s="192"/>
      <c r="AM861" s="192"/>
      <c r="AN861" s="192"/>
      <c r="AO861" s="192"/>
      <c r="AP861" s="192"/>
      <c r="AQ861" s="192"/>
      <c r="AR861" s="192"/>
      <c r="AS861" s="192"/>
      <c r="AT861" s="192"/>
      <c r="AU861" s="192"/>
      <c r="AV861" s="192"/>
      <c r="AW861" s="192"/>
      <c r="AX861" s="192"/>
      <c r="AY861" s="192"/>
      <c r="AZ861" s="192"/>
      <c r="BA861" s="192"/>
      <c r="BB861" s="192"/>
      <c r="BC861" s="192"/>
      <c r="BD861" s="192"/>
      <c r="BE861" s="192"/>
      <c r="BF861" s="192"/>
      <c r="BG861" s="192"/>
      <c r="BH861" s="192"/>
      <c r="BI861" s="192"/>
      <c r="BJ861" s="192"/>
      <c r="BK861" s="192"/>
      <c r="BL861" s="192"/>
      <c r="BM861" s="192"/>
      <c r="BN861" s="192"/>
      <c r="BO861" s="192"/>
      <c r="BP861" s="192"/>
      <c r="BQ861" s="192"/>
      <c r="BR861" s="192"/>
      <c r="BS861" s="192"/>
      <c r="BT861" s="192"/>
      <c r="BU861" s="192"/>
      <c r="BV861" s="192"/>
      <c r="BW861" s="192"/>
      <c r="BX861" s="192"/>
      <c r="BY861" s="192"/>
      <c r="BZ861" s="192"/>
      <c r="CA861" s="192"/>
      <c r="CB861" s="192"/>
      <c r="CC861" s="192"/>
      <c r="CD861" s="192"/>
      <c r="CE861" s="192"/>
      <c r="CF861" s="192"/>
      <c r="CG861" s="192"/>
      <c r="CH861" s="192"/>
      <c r="CI861" s="192"/>
      <c r="CJ861" s="192"/>
      <c r="CK861" s="192"/>
      <c r="CL861" s="192"/>
      <c r="CM861" s="192"/>
      <c r="CN861" s="192"/>
      <c r="CO861" s="192"/>
      <c r="CP861" s="192"/>
      <c r="CQ861" s="192"/>
    </row>
    <row r="862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92"/>
      <c r="AF862" s="192"/>
      <c r="AG862" s="192"/>
      <c r="AH862" s="192"/>
      <c r="AI862" s="192"/>
      <c r="AJ862" s="192"/>
      <c r="AK862" s="192"/>
      <c r="AL862" s="192"/>
      <c r="AM862" s="192"/>
      <c r="AN862" s="192"/>
      <c r="AO862" s="192"/>
      <c r="AP862" s="192"/>
      <c r="AQ862" s="192"/>
      <c r="AR862" s="192"/>
      <c r="AS862" s="192"/>
      <c r="AT862" s="192"/>
      <c r="AU862" s="192"/>
      <c r="AV862" s="192"/>
      <c r="AW862" s="192"/>
      <c r="AX862" s="192"/>
      <c r="AY862" s="192"/>
      <c r="AZ862" s="192"/>
      <c r="BA862" s="192"/>
      <c r="BB862" s="192"/>
      <c r="BC862" s="192"/>
      <c r="BD862" s="192"/>
      <c r="BE862" s="192"/>
      <c r="BF862" s="192"/>
      <c r="BG862" s="192"/>
      <c r="BH862" s="192"/>
      <c r="BI862" s="192"/>
      <c r="BJ862" s="192"/>
      <c r="BK862" s="192"/>
      <c r="BL862" s="192"/>
      <c r="BM862" s="192"/>
      <c r="BN862" s="192"/>
      <c r="BO862" s="192"/>
      <c r="BP862" s="192"/>
      <c r="BQ862" s="192"/>
      <c r="BR862" s="192"/>
      <c r="BS862" s="192"/>
      <c r="BT862" s="192"/>
      <c r="BU862" s="192"/>
      <c r="BV862" s="192"/>
      <c r="BW862" s="192"/>
      <c r="BX862" s="192"/>
      <c r="BY862" s="192"/>
      <c r="BZ862" s="192"/>
      <c r="CA862" s="192"/>
      <c r="CB862" s="192"/>
      <c r="CC862" s="192"/>
      <c r="CD862" s="192"/>
      <c r="CE862" s="192"/>
      <c r="CF862" s="192"/>
      <c r="CG862" s="192"/>
      <c r="CH862" s="192"/>
      <c r="CI862" s="192"/>
      <c r="CJ862" s="192"/>
      <c r="CK862" s="192"/>
      <c r="CL862" s="192"/>
      <c r="CM862" s="192"/>
      <c r="CN862" s="192"/>
      <c r="CO862" s="192"/>
      <c r="CP862" s="192"/>
      <c r="CQ862" s="192"/>
    </row>
    <row r="863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92"/>
      <c r="AF863" s="192"/>
      <c r="AG863" s="192"/>
      <c r="AH863" s="192"/>
      <c r="AI863" s="192"/>
      <c r="AJ863" s="192"/>
      <c r="AK863" s="192"/>
      <c r="AL863" s="192"/>
      <c r="AM863" s="192"/>
      <c r="AN863" s="192"/>
      <c r="AO863" s="192"/>
      <c r="AP863" s="192"/>
      <c r="AQ863" s="192"/>
      <c r="AR863" s="192"/>
      <c r="AS863" s="192"/>
      <c r="AT863" s="192"/>
      <c r="AU863" s="192"/>
      <c r="AV863" s="192"/>
      <c r="AW863" s="192"/>
      <c r="AX863" s="192"/>
      <c r="AY863" s="192"/>
      <c r="AZ863" s="192"/>
      <c r="BA863" s="192"/>
      <c r="BB863" s="192"/>
      <c r="BC863" s="192"/>
      <c r="BD863" s="192"/>
      <c r="BE863" s="192"/>
      <c r="BF863" s="192"/>
      <c r="BG863" s="192"/>
      <c r="BH863" s="192"/>
      <c r="BI863" s="192"/>
      <c r="BJ863" s="192"/>
      <c r="BK863" s="192"/>
      <c r="BL863" s="192"/>
      <c r="BM863" s="192"/>
      <c r="BN863" s="192"/>
      <c r="BO863" s="192"/>
      <c r="BP863" s="192"/>
      <c r="BQ863" s="192"/>
      <c r="BR863" s="192"/>
      <c r="BS863" s="192"/>
      <c r="BT863" s="192"/>
      <c r="BU863" s="192"/>
      <c r="BV863" s="192"/>
      <c r="BW863" s="192"/>
      <c r="BX863" s="192"/>
      <c r="BY863" s="192"/>
      <c r="BZ863" s="192"/>
      <c r="CA863" s="192"/>
      <c r="CB863" s="192"/>
      <c r="CC863" s="192"/>
      <c r="CD863" s="192"/>
      <c r="CE863" s="192"/>
      <c r="CF863" s="192"/>
      <c r="CG863" s="192"/>
      <c r="CH863" s="192"/>
      <c r="CI863" s="192"/>
      <c r="CJ863" s="192"/>
      <c r="CK863" s="192"/>
      <c r="CL863" s="192"/>
      <c r="CM863" s="192"/>
      <c r="CN863" s="192"/>
      <c r="CO863" s="192"/>
      <c r="CP863" s="192"/>
      <c r="CQ863" s="192"/>
    </row>
    <row r="864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92"/>
      <c r="AF864" s="192"/>
      <c r="AG864" s="192"/>
      <c r="AH864" s="192"/>
      <c r="AI864" s="192"/>
      <c r="AJ864" s="192"/>
      <c r="AK864" s="192"/>
      <c r="AL864" s="192"/>
      <c r="AM864" s="192"/>
      <c r="AN864" s="192"/>
      <c r="AO864" s="192"/>
      <c r="AP864" s="192"/>
      <c r="AQ864" s="192"/>
      <c r="AR864" s="192"/>
      <c r="AS864" s="192"/>
      <c r="AT864" s="192"/>
      <c r="AU864" s="192"/>
      <c r="AV864" s="192"/>
      <c r="AW864" s="192"/>
      <c r="AX864" s="192"/>
      <c r="AY864" s="192"/>
      <c r="AZ864" s="192"/>
      <c r="BA864" s="192"/>
      <c r="BB864" s="192"/>
      <c r="BC864" s="192"/>
      <c r="BD864" s="192"/>
      <c r="BE864" s="192"/>
      <c r="BF864" s="192"/>
      <c r="BG864" s="192"/>
      <c r="BH864" s="192"/>
      <c r="BI864" s="192"/>
      <c r="BJ864" s="192"/>
      <c r="BK864" s="192"/>
      <c r="BL864" s="192"/>
      <c r="BM864" s="192"/>
      <c r="BN864" s="192"/>
      <c r="BO864" s="192"/>
      <c r="BP864" s="192"/>
      <c r="BQ864" s="192"/>
      <c r="BR864" s="192"/>
      <c r="BS864" s="192"/>
      <c r="BT864" s="192"/>
      <c r="BU864" s="192"/>
      <c r="BV864" s="192"/>
      <c r="BW864" s="192"/>
      <c r="BX864" s="192"/>
      <c r="BY864" s="192"/>
      <c r="BZ864" s="192"/>
      <c r="CA864" s="192"/>
      <c r="CB864" s="192"/>
      <c r="CC864" s="192"/>
      <c r="CD864" s="192"/>
      <c r="CE864" s="192"/>
      <c r="CF864" s="192"/>
      <c r="CG864" s="192"/>
      <c r="CH864" s="192"/>
      <c r="CI864" s="192"/>
      <c r="CJ864" s="192"/>
      <c r="CK864" s="192"/>
      <c r="CL864" s="192"/>
      <c r="CM864" s="192"/>
      <c r="CN864" s="192"/>
      <c r="CO864" s="192"/>
      <c r="CP864" s="192"/>
      <c r="CQ864" s="192"/>
    </row>
    <row r="865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92"/>
      <c r="AF865" s="192"/>
      <c r="AG865" s="192"/>
      <c r="AH865" s="192"/>
      <c r="AI865" s="192"/>
      <c r="AJ865" s="192"/>
      <c r="AK865" s="192"/>
      <c r="AL865" s="192"/>
      <c r="AM865" s="192"/>
      <c r="AN865" s="192"/>
      <c r="AO865" s="192"/>
      <c r="AP865" s="192"/>
      <c r="AQ865" s="192"/>
      <c r="AR865" s="192"/>
      <c r="AS865" s="192"/>
      <c r="AT865" s="192"/>
      <c r="AU865" s="192"/>
      <c r="AV865" s="192"/>
      <c r="AW865" s="192"/>
      <c r="AX865" s="192"/>
      <c r="AY865" s="192"/>
      <c r="AZ865" s="192"/>
      <c r="BA865" s="192"/>
      <c r="BB865" s="192"/>
      <c r="BC865" s="192"/>
      <c r="BD865" s="192"/>
      <c r="BE865" s="192"/>
      <c r="BF865" s="192"/>
      <c r="BG865" s="192"/>
      <c r="BH865" s="192"/>
      <c r="BI865" s="192"/>
      <c r="BJ865" s="192"/>
      <c r="BK865" s="192"/>
      <c r="BL865" s="192"/>
      <c r="BM865" s="192"/>
      <c r="BN865" s="192"/>
      <c r="BO865" s="192"/>
      <c r="BP865" s="192"/>
      <c r="BQ865" s="192"/>
      <c r="BR865" s="192"/>
      <c r="BS865" s="192"/>
      <c r="BT865" s="192"/>
      <c r="BU865" s="192"/>
      <c r="BV865" s="192"/>
      <c r="BW865" s="192"/>
      <c r="BX865" s="192"/>
      <c r="BY865" s="192"/>
      <c r="BZ865" s="192"/>
      <c r="CA865" s="192"/>
      <c r="CB865" s="192"/>
      <c r="CC865" s="192"/>
      <c r="CD865" s="192"/>
      <c r="CE865" s="192"/>
      <c r="CF865" s="192"/>
      <c r="CG865" s="192"/>
      <c r="CH865" s="192"/>
      <c r="CI865" s="192"/>
      <c r="CJ865" s="192"/>
      <c r="CK865" s="192"/>
      <c r="CL865" s="192"/>
      <c r="CM865" s="192"/>
      <c r="CN865" s="192"/>
      <c r="CO865" s="192"/>
      <c r="CP865" s="192"/>
      <c r="CQ865" s="192"/>
    </row>
    <row r="866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92"/>
      <c r="AF866" s="192"/>
      <c r="AG866" s="192"/>
      <c r="AH866" s="192"/>
      <c r="AI866" s="192"/>
      <c r="AJ866" s="192"/>
      <c r="AK866" s="192"/>
      <c r="AL866" s="192"/>
      <c r="AM866" s="192"/>
      <c r="AN866" s="192"/>
      <c r="AO866" s="192"/>
      <c r="AP866" s="192"/>
      <c r="AQ866" s="192"/>
      <c r="AR866" s="192"/>
      <c r="AS866" s="192"/>
      <c r="AT866" s="192"/>
      <c r="AU866" s="192"/>
      <c r="AV866" s="192"/>
      <c r="AW866" s="192"/>
      <c r="AX866" s="192"/>
      <c r="AY866" s="192"/>
      <c r="AZ866" s="192"/>
      <c r="BA866" s="192"/>
      <c r="BB866" s="192"/>
      <c r="BC866" s="192"/>
      <c r="BD866" s="192"/>
      <c r="BE866" s="192"/>
      <c r="BF866" s="192"/>
      <c r="BG866" s="192"/>
      <c r="BH866" s="192"/>
      <c r="BI866" s="192"/>
      <c r="BJ866" s="192"/>
      <c r="BK866" s="192"/>
      <c r="BL866" s="192"/>
      <c r="BM866" s="192"/>
      <c r="BN866" s="192"/>
      <c r="BO866" s="192"/>
      <c r="BP866" s="192"/>
      <c r="BQ866" s="192"/>
      <c r="BR866" s="192"/>
      <c r="BS866" s="192"/>
      <c r="BT866" s="192"/>
      <c r="BU866" s="192"/>
      <c r="BV866" s="192"/>
      <c r="BW866" s="192"/>
      <c r="BX866" s="192"/>
      <c r="BY866" s="192"/>
      <c r="BZ866" s="192"/>
      <c r="CA866" s="192"/>
      <c r="CB866" s="192"/>
      <c r="CC866" s="192"/>
      <c r="CD866" s="192"/>
      <c r="CE866" s="192"/>
      <c r="CF866" s="192"/>
      <c r="CG866" s="192"/>
      <c r="CH866" s="192"/>
      <c r="CI866" s="192"/>
      <c r="CJ866" s="192"/>
      <c r="CK866" s="192"/>
      <c r="CL866" s="192"/>
      <c r="CM866" s="192"/>
      <c r="CN866" s="192"/>
      <c r="CO866" s="192"/>
      <c r="CP866" s="192"/>
      <c r="CQ866" s="192"/>
    </row>
    <row r="867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  <c r="AJ867" s="192"/>
      <c r="AK867" s="192"/>
      <c r="AL867" s="192"/>
      <c r="AM867" s="192"/>
      <c r="AN867" s="192"/>
      <c r="AO867" s="192"/>
      <c r="AP867" s="192"/>
      <c r="AQ867" s="192"/>
      <c r="AR867" s="192"/>
      <c r="AS867" s="192"/>
      <c r="AT867" s="192"/>
      <c r="AU867" s="192"/>
      <c r="AV867" s="192"/>
      <c r="AW867" s="192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192"/>
      <c r="BN867" s="192"/>
      <c r="BO867" s="192"/>
      <c r="BP867" s="192"/>
      <c r="BQ867" s="192"/>
      <c r="BR867" s="192"/>
      <c r="BS867" s="192"/>
      <c r="BT867" s="192"/>
      <c r="BU867" s="192"/>
      <c r="BV867" s="192"/>
      <c r="BW867" s="192"/>
      <c r="BX867" s="192"/>
      <c r="BY867" s="192"/>
      <c r="BZ867" s="192"/>
      <c r="CA867" s="192"/>
      <c r="CB867" s="192"/>
      <c r="CC867" s="192"/>
      <c r="CD867" s="192"/>
      <c r="CE867" s="192"/>
      <c r="CF867" s="192"/>
      <c r="CG867" s="192"/>
      <c r="CH867" s="192"/>
      <c r="CI867" s="192"/>
      <c r="CJ867" s="192"/>
      <c r="CK867" s="192"/>
      <c r="CL867" s="192"/>
      <c r="CM867" s="192"/>
      <c r="CN867" s="192"/>
      <c r="CO867" s="192"/>
      <c r="CP867" s="192"/>
      <c r="CQ867" s="192"/>
    </row>
    <row r="868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92"/>
      <c r="AF868" s="192"/>
      <c r="AG868" s="192"/>
      <c r="AH868" s="192"/>
      <c r="AI868" s="192"/>
      <c r="AJ868" s="192"/>
      <c r="AK868" s="192"/>
      <c r="AL868" s="192"/>
      <c r="AM868" s="192"/>
      <c r="AN868" s="192"/>
      <c r="AO868" s="192"/>
      <c r="AP868" s="192"/>
      <c r="AQ868" s="192"/>
      <c r="AR868" s="192"/>
      <c r="AS868" s="192"/>
      <c r="AT868" s="192"/>
      <c r="AU868" s="192"/>
      <c r="AV868" s="192"/>
      <c r="AW868" s="192"/>
      <c r="AX868" s="192"/>
      <c r="AY868" s="192"/>
      <c r="AZ868" s="192"/>
      <c r="BA868" s="192"/>
      <c r="BB868" s="192"/>
      <c r="BC868" s="192"/>
      <c r="BD868" s="192"/>
      <c r="BE868" s="192"/>
      <c r="BF868" s="192"/>
      <c r="BG868" s="192"/>
      <c r="BH868" s="192"/>
      <c r="BI868" s="192"/>
      <c r="BJ868" s="192"/>
      <c r="BK868" s="192"/>
      <c r="BL868" s="192"/>
      <c r="BM868" s="192"/>
      <c r="BN868" s="192"/>
      <c r="BO868" s="192"/>
      <c r="BP868" s="192"/>
      <c r="BQ868" s="192"/>
      <c r="BR868" s="192"/>
      <c r="BS868" s="192"/>
      <c r="BT868" s="192"/>
      <c r="BU868" s="192"/>
      <c r="BV868" s="192"/>
      <c r="BW868" s="192"/>
      <c r="BX868" s="192"/>
      <c r="BY868" s="192"/>
      <c r="BZ868" s="192"/>
      <c r="CA868" s="192"/>
      <c r="CB868" s="192"/>
      <c r="CC868" s="192"/>
      <c r="CD868" s="192"/>
      <c r="CE868" s="192"/>
      <c r="CF868" s="192"/>
      <c r="CG868" s="192"/>
      <c r="CH868" s="192"/>
      <c r="CI868" s="192"/>
      <c r="CJ868" s="192"/>
      <c r="CK868" s="192"/>
      <c r="CL868" s="192"/>
      <c r="CM868" s="192"/>
      <c r="CN868" s="192"/>
      <c r="CO868" s="192"/>
      <c r="CP868" s="192"/>
      <c r="CQ868" s="192"/>
    </row>
    <row r="869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92"/>
      <c r="AF869" s="192"/>
      <c r="AG869" s="192"/>
      <c r="AH869" s="192"/>
      <c r="AI869" s="192"/>
      <c r="AJ869" s="192"/>
      <c r="AK869" s="192"/>
      <c r="AL869" s="192"/>
      <c r="AM869" s="192"/>
      <c r="AN869" s="192"/>
      <c r="AO869" s="192"/>
      <c r="AP869" s="192"/>
      <c r="AQ869" s="192"/>
      <c r="AR869" s="192"/>
      <c r="AS869" s="192"/>
      <c r="AT869" s="192"/>
      <c r="AU869" s="192"/>
      <c r="AV869" s="192"/>
      <c r="AW869" s="192"/>
      <c r="AX869" s="192"/>
      <c r="AY869" s="192"/>
      <c r="AZ869" s="192"/>
      <c r="BA869" s="192"/>
      <c r="BB869" s="192"/>
      <c r="BC869" s="192"/>
      <c r="BD869" s="192"/>
      <c r="BE869" s="192"/>
      <c r="BF869" s="192"/>
      <c r="BG869" s="192"/>
      <c r="BH869" s="192"/>
      <c r="BI869" s="192"/>
      <c r="BJ869" s="192"/>
      <c r="BK869" s="192"/>
      <c r="BL869" s="192"/>
      <c r="BM869" s="192"/>
      <c r="BN869" s="192"/>
      <c r="BO869" s="192"/>
      <c r="BP869" s="192"/>
      <c r="BQ869" s="192"/>
      <c r="BR869" s="192"/>
      <c r="BS869" s="192"/>
      <c r="BT869" s="192"/>
      <c r="BU869" s="192"/>
      <c r="BV869" s="192"/>
      <c r="BW869" s="192"/>
      <c r="BX869" s="192"/>
      <c r="BY869" s="192"/>
      <c r="BZ869" s="192"/>
      <c r="CA869" s="192"/>
      <c r="CB869" s="192"/>
      <c r="CC869" s="192"/>
      <c r="CD869" s="192"/>
      <c r="CE869" s="192"/>
      <c r="CF869" s="192"/>
      <c r="CG869" s="192"/>
      <c r="CH869" s="192"/>
      <c r="CI869" s="192"/>
      <c r="CJ869" s="192"/>
      <c r="CK869" s="192"/>
      <c r="CL869" s="192"/>
      <c r="CM869" s="192"/>
      <c r="CN869" s="192"/>
      <c r="CO869" s="192"/>
      <c r="CP869" s="192"/>
      <c r="CQ869" s="192"/>
    </row>
    <row r="870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92"/>
      <c r="AF870" s="192"/>
      <c r="AG870" s="192"/>
      <c r="AH870" s="192"/>
      <c r="AI870" s="192"/>
      <c r="AJ870" s="192"/>
      <c r="AK870" s="192"/>
      <c r="AL870" s="192"/>
      <c r="AM870" s="192"/>
      <c r="AN870" s="192"/>
      <c r="AO870" s="192"/>
      <c r="AP870" s="192"/>
      <c r="AQ870" s="192"/>
      <c r="AR870" s="192"/>
      <c r="AS870" s="192"/>
      <c r="AT870" s="192"/>
      <c r="AU870" s="192"/>
      <c r="AV870" s="192"/>
      <c r="AW870" s="192"/>
      <c r="AX870" s="192"/>
      <c r="AY870" s="192"/>
      <c r="AZ870" s="192"/>
      <c r="BA870" s="192"/>
      <c r="BB870" s="192"/>
      <c r="BC870" s="192"/>
      <c r="BD870" s="192"/>
      <c r="BE870" s="192"/>
      <c r="BF870" s="192"/>
      <c r="BG870" s="192"/>
      <c r="BH870" s="192"/>
      <c r="BI870" s="192"/>
      <c r="BJ870" s="192"/>
      <c r="BK870" s="192"/>
      <c r="BL870" s="192"/>
      <c r="BM870" s="192"/>
      <c r="BN870" s="192"/>
      <c r="BO870" s="192"/>
      <c r="BP870" s="192"/>
      <c r="BQ870" s="192"/>
      <c r="BR870" s="192"/>
      <c r="BS870" s="192"/>
      <c r="BT870" s="192"/>
      <c r="BU870" s="192"/>
      <c r="BV870" s="192"/>
      <c r="BW870" s="192"/>
      <c r="BX870" s="192"/>
      <c r="BY870" s="192"/>
      <c r="BZ870" s="192"/>
      <c r="CA870" s="192"/>
      <c r="CB870" s="192"/>
      <c r="CC870" s="192"/>
      <c r="CD870" s="192"/>
      <c r="CE870" s="192"/>
      <c r="CF870" s="192"/>
      <c r="CG870" s="192"/>
      <c r="CH870" s="192"/>
      <c r="CI870" s="192"/>
      <c r="CJ870" s="192"/>
      <c r="CK870" s="192"/>
      <c r="CL870" s="192"/>
      <c r="CM870" s="192"/>
      <c r="CN870" s="192"/>
      <c r="CO870" s="192"/>
      <c r="CP870" s="192"/>
      <c r="CQ870" s="192"/>
    </row>
    <row r="871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92"/>
      <c r="AF871" s="192"/>
      <c r="AG871" s="192"/>
      <c r="AH871" s="192"/>
      <c r="AI871" s="192"/>
      <c r="AJ871" s="192"/>
      <c r="AK871" s="192"/>
      <c r="AL871" s="192"/>
      <c r="AM871" s="192"/>
      <c r="AN871" s="192"/>
      <c r="AO871" s="192"/>
      <c r="AP871" s="192"/>
      <c r="AQ871" s="192"/>
      <c r="AR871" s="192"/>
      <c r="AS871" s="192"/>
      <c r="AT871" s="192"/>
      <c r="AU871" s="192"/>
      <c r="AV871" s="192"/>
      <c r="AW871" s="192"/>
      <c r="AX871" s="192"/>
      <c r="AY871" s="192"/>
      <c r="AZ871" s="192"/>
      <c r="BA871" s="192"/>
      <c r="BB871" s="192"/>
      <c r="BC871" s="192"/>
      <c r="BD871" s="192"/>
      <c r="BE871" s="192"/>
      <c r="BF871" s="192"/>
      <c r="BG871" s="192"/>
      <c r="BH871" s="192"/>
      <c r="BI871" s="192"/>
      <c r="BJ871" s="192"/>
      <c r="BK871" s="192"/>
      <c r="BL871" s="192"/>
      <c r="BM871" s="192"/>
      <c r="BN871" s="192"/>
      <c r="BO871" s="192"/>
      <c r="BP871" s="192"/>
      <c r="BQ871" s="192"/>
      <c r="BR871" s="192"/>
      <c r="BS871" s="192"/>
      <c r="BT871" s="192"/>
      <c r="BU871" s="192"/>
      <c r="BV871" s="192"/>
      <c r="BW871" s="192"/>
      <c r="BX871" s="192"/>
      <c r="BY871" s="192"/>
      <c r="BZ871" s="192"/>
      <c r="CA871" s="192"/>
      <c r="CB871" s="192"/>
      <c r="CC871" s="192"/>
      <c r="CD871" s="192"/>
      <c r="CE871" s="192"/>
      <c r="CF871" s="192"/>
      <c r="CG871" s="192"/>
      <c r="CH871" s="192"/>
      <c r="CI871" s="192"/>
      <c r="CJ871" s="192"/>
      <c r="CK871" s="192"/>
      <c r="CL871" s="192"/>
      <c r="CM871" s="192"/>
      <c r="CN871" s="192"/>
      <c r="CO871" s="192"/>
      <c r="CP871" s="192"/>
      <c r="CQ871" s="192"/>
    </row>
    <row r="872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92"/>
      <c r="AF872" s="192"/>
      <c r="AG872" s="192"/>
      <c r="AH872" s="192"/>
      <c r="AI872" s="192"/>
      <c r="AJ872" s="192"/>
      <c r="AK872" s="192"/>
      <c r="AL872" s="192"/>
      <c r="AM872" s="192"/>
      <c r="AN872" s="192"/>
      <c r="AO872" s="192"/>
      <c r="AP872" s="192"/>
      <c r="AQ872" s="192"/>
      <c r="AR872" s="192"/>
      <c r="AS872" s="192"/>
      <c r="AT872" s="192"/>
      <c r="AU872" s="192"/>
      <c r="AV872" s="192"/>
      <c r="AW872" s="192"/>
      <c r="AX872" s="192"/>
      <c r="AY872" s="192"/>
      <c r="AZ872" s="192"/>
      <c r="BA872" s="192"/>
      <c r="BB872" s="192"/>
      <c r="BC872" s="192"/>
      <c r="BD872" s="192"/>
      <c r="BE872" s="192"/>
      <c r="BF872" s="192"/>
      <c r="BG872" s="192"/>
      <c r="BH872" s="192"/>
      <c r="BI872" s="192"/>
      <c r="BJ872" s="192"/>
      <c r="BK872" s="192"/>
      <c r="BL872" s="192"/>
      <c r="BM872" s="192"/>
      <c r="BN872" s="192"/>
      <c r="BO872" s="192"/>
      <c r="BP872" s="192"/>
      <c r="BQ872" s="192"/>
      <c r="BR872" s="192"/>
      <c r="BS872" s="192"/>
      <c r="BT872" s="192"/>
      <c r="BU872" s="192"/>
      <c r="BV872" s="192"/>
      <c r="BW872" s="192"/>
      <c r="BX872" s="192"/>
      <c r="BY872" s="192"/>
      <c r="BZ872" s="192"/>
      <c r="CA872" s="192"/>
      <c r="CB872" s="192"/>
      <c r="CC872" s="192"/>
      <c r="CD872" s="192"/>
      <c r="CE872" s="192"/>
      <c r="CF872" s="192"/>
      <c r="CG872" s="192"/>
      <c r="CH872" s="192"/>
      <c r="CI872" s="192"/>
      <c r="CJ872" s="192"/>
      <c r="CK872" s="192"/>
      <c r="CL872" s="192"/>
      <c r="CM872" s="192"/>
      <c r="CN872" s="192"/>
      <c r="CO872" s="192"/>
      <c r="CP872" s="192"/>
      <c r="CQ872" s="192"/>
    </row>
    <row r="873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92"/>
      <c r="AF873" s="192"/>
      <c r="AG873" s="192"/>
      <c r="AH873" s="192"/>
      <c r="AI873" s="192"/>
      <c r="AJ873" s="192"/>
      <c r="AK873" s="192"/>
      <c r="AL873" s="192"/>
      <c r="AM873" s="192"/>
      <c r="AN873" s="192"/>
      <c r="AO873" s="192"/>
      <c r="AP873" s="192"/>
      <c r="AQ873" s="192"/>
      <c r="AR873" s="192"/>
      <c r="AS873" s="192"/>
      <c r="AT873" s="192"/>
      <c r="AU873" s="192"/>
      <c r="AV873" s="192"/>
      <c r="AW873" s="192"/>
      <c r="AX873" s="192"/>
      <c r="AY873" s="192"/>
      <c r="AZ873" s="192"/>
      <c r="BA873" s="192"/>
      <c r="BB873" s="192"/>
      <c r="BC873" s="192"/>
      <c r="BD873" s="192"/>
      <c r="BE873" s="192"/>
      <c r="BF873" s="192"/>
      <c r="BG873" s="192"/>
      <c r="BH873" s="192"/>
      <c r="BI873" s="192"/>
      <c r="BJ873" s="192"/>
      <c r="BK873" s="192"/>
      <c r="BL873" s="192"/>
      <c r="BM873" s="192"/>
      <c r="BN873" s="192"/>
      <c r="BO873" s="192"/>
      <c r="BP873" s="192"/>
      <c r="BQ873" s="192"/>
      <c r="BR873" s="192"/>
      <c r="BS873" s="192"/>
      <c r="BT873" s="192"/>
      <c r="BU873" s="192"/>
      <c r="BV873" s="192"/>
      <c r="BW873" s="192"/>
      <c r="BX873" s="192"/>
      <c r="BY873" s="192"/>
      <c r="BZ873" s="192"/>
      <c r="CA873" s="192"/>
      <c r="CB873" s="192"/>
      <c r="CC873" s="192"/>
      <c r="CD873" s="192"/>
      <c r="CE873" s="192"/>
      <c r="CF873" s="192"/>
      <c r="CG873" s="192"/>
      <c r="CH873" s="192"/>
      <c r="CI873" s="192"/>
      <c r="CJ873" s="192"/>
      <c r="CK873" s="192"/>
      <c r="CL873" s="192"/>
      <c r="CM873" s="192"/>
      <c r="CN873" s="192"/>
      <c r="CO873" s="192"/>
      <c r="CP873" s="192"/>
      <c r="CQ873" s="192"/>
    </row>
    <row r="874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92"/>
      <c r="AF874" s="192"/>
      <c r="AG874" s="192"/>
      <c r="AH874" s="192"/>
      <c r="AI874" s="192"/>
      <c r="AJ874" s="192"/>
      <c r="AK874" s="192"/>
      <c r="AL874" s="192"/>
      <c r="AM874" s="192"/>
      <c r="AN874" s="192"/>
      <c r="AO874" s="192"/>
      <c r="AP874" s="192"/>
      <c r="AQ874" s="192"/>
      <c r="AR874" s="192"/>
      <c r="AS874" s="192"/>
      <c r="AT874" s="192"/>
      <c r="AU874" s="192"/>
      <c r="AV874" s="192"/>
      <c r="AW874" s="192"/>
      <c r="AX874" s="192"/>
      <c r="AY874" s="192"/>
      <c r="AZ874" s="192"/>
      <c r="BA874" s="192"/>
      <c r="BB874" s="192"/>
      <c r="BC874" s="192"/>
      <c r="BD874" s="192"/>
      <c r="BE874" s="192"/>
      <c r="BF874" s="192"/>
      <c r="BG874" s="192"/>
      <c r="BH874" s="192"/>
      <c r="BI874" s="192"/>
      <c r="BJ874" s="192"/>
      <c r="BK874" s="192"/>
      <c r="BL874" s="192"/>
      <c r="BM874" s="192"/>
      <c r="BN874" s="192"/>
      <c r="BO874" s="192"/>
      <c r="BP874" s="192"/>
      <c r="BQ874" s="192"/>
      <c r="BR874" s="192"/>
      <c r="BS874" s="192"/>
      <c r="BT874" s="192"/>
      <c r="BU874" s="192"/>
      <c r="BV874" s="192"/>
      <c r="BW874" s="192"/>
      <c r="BX874" s="192"/>
      <c r="BY874" s="192"/>
      <c r="BZ874" s="192"/>
      <c r="CA874" s="192"/>
      <c r="CB874" s="192"/>
      <c r="CC874" s="192"/>
      <c r="CD874" s="192"/>
      <c r="CE874" s="192"/>
      <c r="CF874" s="192"/>
      <c r="CG874" s="192"/>
      <c r="CH874" s="192"/>
      <c r="CI874" s="192"/>
      <c r="CJ874" s="192"/>
      <c r="CK874" s="192"/>
      <c r="CL874" s="192"/>
      <c r="CM874" s="192"/>
      <c r="CN874" s="192"/>
      <c r="CO874" s="192"/>
      <c r="CP874" s="192"/>
      <c r="CQ874" s="192"/>
    </row>
    <row r="875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92"/>
      <c r="AF875" s="192"/>
      <c r="AG875" s="192"/>
      <c r="AH875" s="192"/>
      <c r="AI875" s="192"/>
      <c r="AJ875" s="192"/>
      <c r="AK875" s="192"/>
      <c r="AL875" s="192"/>
      <c r="AM875" s="192"/>
      <c r="AN875" s="192"/>
      <c r="AO875" s="192"/>
      <c r="AP875" s="192"/>
      <c r="AQ875" s="192"/>
      <c r="AR875" s="192"/>
      <c r="AS875" s="192"/>
      <c r="AT875" s="192"/>
      <c r="AU875" s="192"/>
      <c r="AV875" s="192"/>
      <c r="AW875" s="192"/>
      <c r="AX875" s="192"/>
      <c r="AY875" s="192"/>
      <c r="AZ875" s="192"/>
      <c r="BA875" s="192"/>
      <c r="BB875" s="192"/>
      <c r="BC875" s="192"/>
      <c r="BD875" s="192"/>
      <c r="BE875" s="192"/>
      <c r="BF875" s="192"/>
      <c r="BG875" s="192"/>
      <c r="BH875" s="192"/>
      <c r="BI875" s="192"/>
      <c r="BJ875" s="192"/>
      <c r="BK875" s="192"/>
      <c r="BL875" s="192"/>
      <c r="BM875" s="192"/>
      <c r="BN875" s="192"/>
      <c r="BO875" s="192"/>
      <c r="BP875" s="192"/>
      <c r="BQ875" s="192"/>
      <c r="BR875" s="192"/>
      <c r="BS875" s="192"/>
      <c r="BT875" s="192"/>
      <c r="BU875" s="192"/>
      <c r="BV875" s="192"/>
      <c r="BW875" s="192"/>
      <c r="BX875" s="192"/>
      <c r="BY875" s="192"/>
      <c r="BZ875" s="192"/>
      <c r="CA875" s="192"/>
      <c r="CB875" s="192"/>
      <c r="CC875" s="192"/>
      <c r="CD875" s="192"/>
      <c r="CE875" s="192"/>
      <c r="CF875" s="192"/>
      <c r="CG875" s="192"/>
      <c r="CH875" s="192"/>
      <c r="CI875" s="192"/>
      <c r="CJ875" s="192"/>
      <c r="CK875" s="192"/>
      <c r="CL875" s="192"/>
      <c r="CM875" s="192"/>
      <c r="CN875" s="192"/>
      <c r="CO875" s="192"/>
      <c r="CP875" s="192"/>
      <c r="CQ875" s="192"/>
    </row>
    <row r="876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92"/>
      <c r="AF876" s="192"/>
      <c r="AG876" s="192"/>
      <c r="AH876" s="192"/>
      <c r="AI876" s="192"/>
      <c r="AJ876" s="192"/>
      <c r="AK876" s="192"/>
      <c r="AL876" s="192"/>
      <c r="AM876" s="192"/>
      <c r="AN876" s="192"/>
      <c r="AO876" s="192"/>
      <c r="AP876" s="192"/>
      <c r="AQ876" s="192"/>
      <c r="AR876" s="192"/>
      <c r="AS876" s="192"/>
      <c r="AT876" s="192"/>
      <c r="AU876" s="192"/>
      <c r="AV876" s="192"/>
      <c r="AW876" s="192"/>
      <c r="AX876" s="192"/>
      <c r="AY876" s="192"/>
      <c r="AZ876" s="192"/>
      <c r="BA876" s="192"/>
      <c r="BB876" s="192"/>
      <c r="BC876" s="192"/>
      <c r="BD876" s="192"/>
      <c r="BE876" s="192"/>
      <c r="BF876" s="192"/>
      <c r="BG876" s="192"/>
      <c r="BH876" s="192"/>
      <c r="BI876" s="192"/>
      <c r="BJ876" s="192"/>
      <c r="BK876" s="192"/>
      <c r="BL876" s="192"/>
      <c r="BM876" s="192"/>
      <c r="BN876" s="192"/>
      <c r="BO876" s="192"/>
      <c r="BP876" s="192"/>
      <c r="BQ876" s="192"/>
      <c r="BR876" s="192"/>
      <c r="BS876" s="192"/>
      <c r="BT876" s="192"/>
      <c r="BU876" s="192"/>
      <c r="BV876" s="192"/>
      <c r="BW876" s="192"/>
      <c r="BX876" s="192"/>
      <c r="BY876" s="192"/>
      <c r="BZ876" s="192"/>
      <c r="CA876" s="192"/>
      <c r="CB876" s="192"/>
      <c r="CC876" s="192"/>
      <c r="CD876" s="192"/>
      <c r="CE876" s="192"/>
      <c r="CF876" s="192"/>
      <c r="CG876" s="192"/>
      <c r="CH876" s="192"/>
      <c r="CI876" s="192"/>
      <c r="CJ876" s="192"/>
      <c r="CK876" s="192"/>
      <c r="CL876" s="192"/>
      <c r="CM876" s="192"/>
      <c r="CN876" s="192"/>
      <c r="CO876" s="192"/>
      <c r="CP876" s="192"/>
      <c r="CQ876" s="192"/>
    </row>
    <row r="877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92"/>
      <c r="AF877" s="192"/>
      <c r="AG877" s="192"/>
      <c r="AH877" s="192"/>
      <c r="AI877" s="192"/>
      <c r="AJ877" s="192"/>
      <c r="AK877" s="192"/>
      <c r="AL877" s="192"/>
      <c r="AM877" s="192"/>
      <c r="AN877" s="192"/>
      <c r="AO877" s="192"/>
      <c r="AP877" s="192"/>
      <c r="AQ877" s="192"/>
      <c r="AR877" s="192"/>
      <c r="AS877" s="192"/>
      <c r="AT877" s="192"/>
      <c r="AU877" s="192"/>
      <c r="AV877" s="192"/>
      <c r="AW877" s="192"/>
      <c r="AX877" s="192"/>
      <c r="AY877" s="192"/>
      <c r="AZ877" s="192"/>
      <c r="BA877" s="192"/>
      <c r="BB877" s="192"/>
      <c r="BC877" s="192"/>
      <c r="BD877" s="192"/>
      <c r="BE877" s="192"/>
      <c r="BF877" s="192"/>
      <c r="BG877" s="192"/>
      <c r="BH877" s="192"/>
      <c r="BI877" s="192"/>
      <c r="BJ877" s="192"/>
      <c r="BK877" s="192"/>
      <c r="BL877" s="192"/>
      <c r="BM877" s="192"/>
      <c r="BN877" s="192"/>
      <c r="BO877" s="192"/>
      <c r="BP877" s="192"/>
      <c r="BQ877" s="192"/>
      <c r="BR877" s="192"/>
      <c r="BS877" s="192"/>
      <c r="BT877" s="192"/>
      <c r="BU877" s="192"/>
      <c r="BV877" s="192"/>
      <c r="BW877" s="192"/>
      <c r="BX877" s="192"/>
      <c r="BY877" s="192"/>
      <c r="BZ877" s="192"/>
      <c r="CA877" s="192"/>
      <c r="CB877" s="192"/>
      <c r="CC877" s="192"/>
      <c r="CD877" s="192"/>
      <c r="CE877" s="192"/>
      <c r="CF877" s="192"/>
      <c r="CG877" s="192"/>
      <c r="CH877" s="192"/>
      <c r="CI877" s="192"/>
      <c r="CJ877" s="192"/>
      <c r="CK877" s="192"/>
      <c r="CL877" s="192"/>
      <c r="CM877" s="192"/>
      <c r="CN877" s="192"/>
      <c r="CO877" s="192"/>
      <c r="CP877" s="192"/>
      <c r="CQ877" s="192"/>
    </row>
    <row r="878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92"/>
      <c r="AF878" s="192"/>
      <c r="AG878" s="192"/>
      <c r="AH878" s="192"/>
      <c r="AI878" s="192"/>
      <c r="AJ878" s="192"/>
      <c r="AK878" s="192"/>
      <c r="AL878" s="192"/>
      <c r="AM878" s="192"/>
      <c r="AN878" s="192"/>
      <c r="AO878" s="192"/>
      <c r="AP878" s="192"/>
      <c r="AQ878" s="192"/>
      <c r="AR878" s="192"/>
      <c r="AS878" s="192"/>
      <c r="AT878" s="192"/>
      <c r="AU878" s="192"/>
      <c r="AV878" s="192"/>
      <c r="AW878" s="192"/>
      <c r="AX878" s="192"/>
      <c r="AY878" s="192"/>
      <c r="AZ878" s="192"/>
      <c r="BA878" s="192"/>
      <c r="BB878" s="192"/>
      <c r="BC878" s="192"/>
      <c r="BD878" s="192"/>
      <c r="BE878" s="192"/>
      <c r="BF878" s="192"/>
      <c r="BG878" s="192"/>
      <c r="BH878" s="192"/>
      <c r="BI878" s="192"/>
      <c r="BJ878" s="192"/>
      <c r="BK878" s="192"/>
      <c r="BL878" s="192"/>
      <c r="BM878" s="192"/>
      <c r="BN878" s="192"/>
      <c r="BO878" s="192"/>
      <c r="BP878" s="192"/>
      <c r="BQ878" s="192"/>
      <c r="BR878" s="192"/>
      <c r="BS878" s="192"/>
      <c r="BT878" s="192"/>
      <c r="BU878" s="192"/>
      <c r="BV878" s="192"/>
      <c r="BW878" s="192"/>
      <c r="BX878" s="192"/>
      <c r="BY878" s="192"/>
      <c r="BZ878" s="192"/>
      <c r="CA878" s="192"/>
      <c r="CB878" s="192"/>
      <c r="CC878" s="192"/>
      <c r="CD878" s="192"/>
      <c r="CE878" s="192"/>
      <c r="CF878" s="192"/>
      <c r="CG878" s="192"/>
      <c r="CH878" s="192"/>
      <c r="CI878" s="192"/>
      <c r="CJ878" s="192"/>
      <c r="CK878" s="192"/>
      <c r="CL878" s="192"/>
      <c r="CM878" s="192"/>
      <c r="CN878" s="192"/>
      <c r="CO878" s="192"/>
      <c r="CP878" s="192"/>
      <c r="CQ878" s="192"/>
    </row>
    <row r="879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92"/>
      <c r="AF879" s="192"/>
      <c r="AG879" s="192"/>
      <c r="AH879" s="192"/>
      <c r="AI879" s="192"/>
      <c r="AJ879" s="192"/>
      <c r="AK879" s="192"/>
      <c r="AL879" s="192"/>
      <c r="AM879" s="192"/>
      <c r="AN879" s="192"/>
      <c r="AO879" s="192"/>
      <c r="AP879" s="192"/>
      <c r="AQ879" s="192"/>
      <c r="AR879" s="192"/>
      <c r="AS879" s="192"/>
      <c r="AT879" s="192"/>
      <c r="AU879" s="192"/>
      <c r="AV879" s="192"/>
      <c r="AW879" s="192"/>
      <c r="AX879" s="192"/>
      <c r="AY879" s="192"/>
      <c r="AZ879" s="192"/>
      <c r="BA879" s="192"/>
      <c r="BB879" s="192"/>
      <c r="BC879" s="192"/>
      <c r="BD879" s="192"/>
      <c r="BE879" s="192"/>
      <c r="BF879" s="192"/>
      <c r="BG879" s="192"/>
      <c r="BH879" s="192"/>
      <c r="BI879" s="192"/>
      <c r="BJ879" s="192"/>
      <c r="BK879" s="192"/>
      <c r="BL879" s="192"/>
      <c r="BM879" s="192"/>
      <c r="BN879" s="192"/>
      <c r="BO879" s="192"/>
      <c r="BP879" s="192"/>
      <c r="BQ879" s="192"/>
      <c r="BR879" s="192"/>
      <c r="BS879" s="192"/>
      <c r="BT879" s="192"/>
      <c r="BU879" s="192"/>
      <c r="BV879" s="192"/>
      <c r="BW879" s="192"/>
      <c r="BX879" s="192"/>
      <c r="BY879" s="192"/>
      <c r="BZ879" s="192"/>
      <c r="CA879" s="192"/>
      <c r="CB879" s="192"/>
      <c r="CC879" s="192"/>
      <c r="CD879" s="192"/>
      <c r="CE879" s="192"/>
      <c r="CF879" s="192"/>
      <c r="CG879" s="192"/>
      <c r="CH879" s="192"/>
      <c r="CI879" s="192"/>
      <c r="CJ879" s="192"/>
      <c r="CK879" s="192"/>
      <c r="CL879" s="192"/>
      <c r="CM879" s="192"/>
      <c r="CN879" s="192"/>
      <c r="CO879" s="192"/>
      <c r="CP879" s="192"/>
      <c r="CQ879" s="192"/>
    </row>
    <row r="880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92"/>
      <c r="AF880" s="192"/>
      <c r="AG880" s="192"/>
      <c r="AH880" s="192"/>
      <c r="AI880" s="192"/>
      <c r="AJ880" s="192"/>
      <c r="AK880" s="192"/>
      <c r="AL880" s="192"/>
      <c r="AM880" s="192"/>
      <c r="AN880" s="192"/>
      <c r="AO880" s="192"/>
      <c r="AP880" s="192"/>
      <c r="AQ880" s="192"/>
      <c r="AR880" s="192"/>
      <c r="AS880" s="192"/>
      <c r="AT880" s="192"/>
      <c r="AU880" s="192"/>
      <c r="AV880" s="192"/>
      <c r="AW880" s="192"/>
      <c r="AX880" s="192"/>
      <c r="AY880" s="192"/>
      <c r="AZ880" s="192"/>
      <c r="BA880" s="192"/>
      <c r="BB880" s="192"/>
      <c r="BC880" s="192"/>
      <c r="BD880" s="192"/>
      <c r="BE880" s="192"/>
      <c r="BF880" s="192"/>
      <c r="BG880" s="192"/>
      <c r="BH880" s="192"/>
      <c r="BI880" s="192"/>
      <c r="BJ880" s="192"/>
      <c r="BK880" s="192"/>
      <c r="BL880" s="192"/>
      <c r="BM880" s="192"/>
      <c r="BN880" s="192"/>
      <c r="BO880" s="192"/>
      <c r="BP880" s="192"/>
      <c r="BQ880" s="192"/>
      <c r="BR880" s="192"/>
      <c r="BS880" s="192"/>
      <c r="BT880" s="192"/>
      <c r="BU880" s="192"/>
      <c r="BV880" s="192"/>
      <c r="BW880" s="192"/>
      <c r="BX880" s="192"/>
      <c r="BY880" s="192"/>
      <c r="BZ880" s="192"/>
      <c r="CA880" s="192"/>
      <c r="CB880" s="192"/>
      <c r="CC880" s="192"/>
      <c r="CD880" s="192"/>
      <c r="CE880" s="192"/>
      <c r="CF880" s="192"/>
      <c r="CG880" s="192"/>
      <c r="CH880" s="192"/>
      <c r="CI880" s="192"/>
      <c r="CJ880" s="192"/>
      <c r="CK880" s="192"/>
      <c r="CL880" s="192"/>
      <c r="CM880" s="192"/>
      <c r="CN880" s="192"/>
      <c r="CO880" s="192"/>
      <c r="CP880" s="192"/>
      <c r="CQ880" s="192"/>
    </row>
    <row r="881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92"/>
      <c r="AI881" s="192"/>
      <c r="AJ881" s="192"/>
      <c r="AK881" s="192"/>
      <c r="AL881" s="192"/>
      <c r="AM881" s="192"/>
      <c r="AN881" s="192"/>
      <c r="AO881" s="192"/>
      <c r="AP881" s="192"/>
      <c r="AQ881" s="192"/>
      <c r="AR881" s="192"/>
      <c r="AS881" s="192"/>
      <c r="AT881" s="192"/>
      <c r="AU881" s="192"/>
      <c r="AV881" s="192"/>
      <c r="AW881" s="192"/>
      <c r="AX881" s="192"/>
      <c r="AY881" s="192"/>
      <c r="AZ881" s="192"/>
      <c r="BA881" s="192"/>
      <c r="BB881" s="192"/>
      <c r="BC881" s="192"/>
      <c r="BD881" s="192"/>
      <c r="BE881" s="192"/>
      <c r="BF881" s="192"/>
      <c r="BG881" s="192"/>
      <c r="BH881" s="192"/>
      <c r="BI881" s="192"/>
      <c r="BJ881" s="192"/>
      <c r="BK881" s="192"/>
      <c r="BL881" s="192"/>
      <c r="BM881" s="192"/>
      <c r="BN881" s="192"/>
      <c r="BO881" s="192"/>
      <c r="BP881" s="192"/>
      <c r="BQ881" s="192"/>
      <c r="BR881" s="192"/>
      <c r="BS881" s="192"/>
      <c r="BT881" s="192"/>
      <c r="BU881" s="192"/>
      <c r="BV881" s="192"/>
      <c r="BW881" s="192"/>
      <c r="BX881" s="192"/>
      <c r="BY881" s="192"/>
      <c r="BZ881" s="192"/>
      <c r="CA881" s="192"/>
      <c r="CB881" s="192"/>
      <c r="CC881" s="192"/>
      <c r="CD881" s="192"/>
      <c r="CE881" s="192"/>
      <c r="CF881" s="192"/>
      <c r="CG881" s="192"/>
      <c r="CH881" s="192"/>
      <c r="CI881" s="192"/>
      <c r="CJ881" s="192"/>
      <c r="CK881" s="192"/>
      <c r="CL881" s="192"/>
      <c r="CM881" s="192"/>
      <c r="CN881" s="192"/>
      <c r="CO881" s="192"/>
      <c r="CP881" s="192"/>
      <c r="CQ881" s="192"/>
    </row>
    <row r="882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92"/>
      <c r="AI882" s="192"/>
      <c r="AJ882" s="192"/>
      <c r="AK882" s="192"/>
      <c r="AL882" s="192"/>
      <c r="AM882" s="192"/>
      <c r="AN882" s="192"/>
      <c r="AO882" s="192"/>
      <c r="AP882" s="192"/>
      <c r="AQ882" s="192"/>
      <c r="AR882" s="192"/>
      <c r="AS882" s="192"/>
      <c r="AT882" s="192"/>
      <c r="AU882" s="192"/>
      <c r="AV882" s="192"/>
      <c r="AW882" s="192"/>
      <c r="AX882" s="192"/>
      <c r="AY882" s="192"/>
      <c r="AZ882" s="192"/>
      <c r="BA882" s="192"/>
      <c r="BB882" s="192"/>
      <c r="BC882" s="192"/>
      <c r="BD882" s="192"/>
      <c r="BE882" s="192"/>
      <c r="BF882" s="192"/>
      <c r="BG882" s="192"/>
      <c r="BH882" s="192"/>
      <c r="BI882" s="192"/>
      <c r="BJ882" s="192"/>
      <c r="BK882" s="192"/>
      <c r="BL882" s="192"/>
      <c r="BM882" s="192"/>
      <c r="BN882" s="192"/>
      <c r="BO882" s="192"/>
      <c r="BP882" s="192"/>
      <c r="BQ882" s="192"/>
      <c r="BR882" s="192"/>
      <c r="BS882" s="192"/>
      <c r="BT882" s="192"/>
      <c r="BU882" s="192"/>
      <c r="BV882" s="192"/>
      <c r="BW882" s="192"/>
      <c r="BX882" s="192"/>
      <c r="BY882" s="192"/>
      <c r="BZ882" s="192"/>
      <c r="CA882" s="192"/>
      <c r="CB882" s="192"/>
      <c r="CC882" s="192"/>
      <c r="CD882" s="192"/>
      <c r="CE882" s="192"/>
      <c r="CF882" s="192"/>
      <c r="CG882" s="192"/>
      <c r="CH882" s="192"/>
      <c r="CI882" s="192"/>
      <c r="CJ882" s="192"/>
      <c r="CK882" s="192"/>
      <c r="CL882" s="192"/>
      <c r="CM882" s="192"/>
      <c r="CN882" s="192"/>
      <c r="CO882" s="192"/>
      <c r="CP882" s="192"/>
      <c r="CQ882" s="192"/>
    </row>
    <row r="883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92"/>
      <c r="AI883" s="192"/>
      <c r="AJ883" s="192"/>
      <c r="AK883" s="192"/>
      <c r="AL883" s="192"/>
      <c r="AM883" s="192"/>
      <c r="AN883" s="192"/>
      <c r="AO883" s="192"/>
      <c r="AP883" s="192"/>
      <c r="AQ883" s="192"/>
      <c r="AR883" s="192"/>
      <c r="AS883" s="192"/>
      <c r="AT883" s="192"/>
      <c r="AU883" s="192"/>
      <c r="AV883" s="192"/>
      <c r="AW883" s="192"/>
      <c r="AX883" s="192"/>
      <c r="AY883" s="192"/>
      <c r="AZ883" s="192"/>
      <c r="BA883" s="192"/>
      <c r="BB883" s="192"/>
      <c r="BC883" s="192"/>
      <c r="BD883" s="192"/>
      <c r="BE883" s="192"/>
      <c r="BF883" s="192"/>
      <c r="BG883" s="192"/>
      <c r="BH883" s="192"/>
      <c r="BI883" s="192"/>
      <c r="BJ883" s="192"/>
      <c r="BK883" s="192"/>
      <c r="BL883" s="192"/>
      <c r="BM883" s="192"/>
      <c r="BN883" s="192"/>
      <c r="BO883" s="192"/>
      <c r="BP883" s="192"/>
      <c r="BQ883" s="192"/>
      <c r="BR883" s="192"/>
      <c r="BS883" s="192"/>
      <c r="BT883" s="192"/>
      <c r="BU883" s="192"/>
      <c r="BV883" s="192"/>
      <c r="BW883" s="192"/>
      <c r="BX883" s="192"/>
      <c r="BY883" s="192"/>
      <c r="BZ883" s="192"/>
      <c r="CA883" s="192"/>
      <c r="CB883" s="192"/>
      <c r="CC883" s="192"/>
      <c r="CD883" s="192"/>
      <c r="CE883" s="192"/>
      <c r="CF883" s="192"/>
      <c r="CG883" s="192"/>
      <c r="CH883" s="192"/>
      <c r="CI883" s="192"/>
      <c r="CJ883" s="192"/>
      <c r="CK883" s="192"/>
      <c r="CL883" s="192"/>
      <c r="CM883" s="192"/>
      <c r="CN883" s="192"/>
      <c r="CO883" s="192"/>
      <c r="CP883" s="192"/>
      <c r="CQ883" s="192"/>
    </row>
    <row r="884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92"/>
      <c r="AF884" s="192"/>
      <c r="AG884" s="192"/>
      <c r="AH884" s="192"/>
      <c r="AI884" s="192"/>
      <c r="AJ884" s="192"/>
      <c r="AK884" s="192"/>
      <c r="AL884" s="192"/>
      <c r="AM884" s="192"/>
      <c r="AN884" s="192"/>
      <c r="AO884" s="192"/>
      <c r="AP884" s="192"/>
      <c r="AQ884" s="192"/>
      <c r="AR884" s="192"/>
      <c r="AS884" s="192"/>
      <c r="AT884" s="192"/>
      <c r="AU884" s="192"/>
      <c r="AV884" s="192"/>
      <c r="AW884" s="192"/>
      <c r="AX884" s="192"/>
      <c r="AY884" s="192"/>
      <c r="AZ884" s="192"/>
      <c r="BA884" s="192"/>
      <c r="BB884" s="192"/>
      <c r="BC884" s="192"/>
      <c r="BD884" s="192"/>
      <c r="BE884" s="192"/>
      <c r="BF884" s="192"/>
      <c r="BG884" s="192"/>
      <c r="BH884" s="192"/>
      <c r="BI884" s="192"/>
      <c r="BJ884" s="192"/>
      <c r="BK884" s="192"/>
      <c r="BL884" s="192"/>
      <c r="BM884" s="192"/>
      <c r="BN884" s="192"/>
      <c r="BO884" s="192"/>
      <c r="BP884" s="192"/>
      <c r="BQ884" s="192"/>
      <c r="BR884" s="192"/>
      <c r="BS884" s="192"/>
      <c r="BT884" s="192"/>
      <c r="BU884" s="192"/>
      <c r="BV884" s="192"/>
      <c r="BW884" s="192"/>
      <c r="BX884" s="192"/>
      <c r="BY884" s="192"/>
      <c r="BZ884" s="192"/>
      <c r="CA884" s="192"/>
      <c r="CB884" s="192"/>
      <c r="CC884" s="192"/>
      <c r="CD884" s="192"/>
      <c r="CE884" s="192"/>
      <c r="CF884" s="192"/>
      <c r="CG884" s="192"/>
      <c r="CH884" s="192"/>
      <c r="CI884" s="192"/>
      <c r="CJ884" s="192"/>
      <c r="CK884" s="192"/>
      <c r="CL884" s="192"/>
      <c r="CM884" s="192"/>
      <c r="CN884" s="192"/>
      <c r="CO884" s="192"/>
      <c r="CP884" s="192"/>
      <c r="CQ884" s="192"/>
    </row>
    <row r="885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  <c r="AJ885" s="192"/>
      <c r="AK885" s="192"/>
      <c r="AL885" s="192"/>
      <c r="AM885" s="192"/>
      <c r="AN885" s="192"/>
      <c r="AO885" s="192"/>
      <c r="AP885" s="192"/>
      <c r="AQ885" s="192"/>
      <c r="AR885" s="192"/>
      <c r="AS885" s="192"/>
      <c r="AT885" s="192"/>
      <c r="AU885" s="192"/>
      <c r="AV885" s="192"/>
      <c r="AW885" s="192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192"/>
      <c r="BN885" s="192"/>
      <c r="BO885" s="192"/>
      <c r="BP885" s="192"/>
      <c r="BQ885" s="192"/>
      <c r="BR885" s="192"/>
      <c r="BS885" s="192"/>
      <c r="BT885" s="192"/>
      <c r="BU885" s="192"/>
      <c r="BV885" s="192"/>
      <c r="BW885" s="192"/>
      <c r="BX885" s="192"/>
      <c r="BY885" s="192"/>
      <c r="BZ885" s="192"/>
      <c r="CA885" s="192"/>
      <c r="CB885" s="192"/>
      <c r="CC885" s="192"/>
      <c r="CD885" s="192"/>
      <c r="CE885" s="192"/>
      <c r="CF885" s="192"/>
      <c r="CG885" s="192"/>
      <c r="CH885" s="192"/>
      <c r="CI885" s="192"/>
      <c r="CJ885" s="192"/>
      <c r="CK885" s="192"/>
      <c r="CL885" s="192"/>
      <c r="CM885" s="192"/>
      <c r="CN885" s="192"/>
      <c r="CO885" s="192"/>
      <c r="CP885" s="192"/>
      <c r="CQ885" s="192"/>
    </row>
    <row r="886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92"/>
      <c r="AF886" s="192"/>
      <c r="AG886" s="192"/>
      <c r="AH886" s="192"/>
      <c r="AI886" s="192"/>
      <c r="AJ886" s="192"/>
      <c r="AK886" s="192"/>
      <c r="AL886" s="192"/>
      <c r="AM886" s="192"/>
      <c r="AN886" s="192"/>
      <c r="AO886" s="192"/>
      <c r="AP886" s="192"/>
      <c r="AQ886" s="192"/>
      <c r="AR886" s="192"/>
      <c r="AS886" s="192"/>
      <c r="AT886" s="192"/>
      <c r="AU886" s="192"/>
      <c r="AV886" s="192"/>
      <c r="AW886" s="192"/>
      <c r="AX886" s="192"/>
      <c r="AY886" s="192"/>
      <c r="AZ886" s="192"/>
      <c r="BA886" s="192"/>
      <c r="BB886" s="192"/>
      <c r="BC886" s="192"/>
      <c r="BD886" s="192"/>
      <c r="BE886" s="192"/>
      <c r="BF886" s="192"/>
      <c r="BG886" s="192"/>
      <c r="BH886" s="192"/>
      <c r="BI886" s="192"/>
      <c r="BJ886" s="192"/>
      <c r="BK886" s="192"/>
      <c r="BL886" s="192"/>
      <c r="BM886" s="192"/>
      <c r="BN886" s="192"/>
      <c r="BO886" s="192"/>
      <c r="BP886" s="192"/>
      <c r="BQ886" s="192"/>
      <c r="BR886" s="192"/>
      <c r="BS886" s="192"/>
      <c r="BT886" s="192"/>
      <c r="BU886" s="192"/>
      <c r="BV886" s="192"/>
      <c r="BW886" s="192"/>
      <c r="BX886" s="192"/>
      <c r="BY886" s="192"/>
      <c r="BZ886" s="192"/>
      <c r="CA886" s="192"/>
      <c r="CB886" s="192"/>
      <c r="CC886" s="192"/>
      <c r="CD886" s="192"/>
      <c r="CE886" s="192"/>
      <c r="CF886" s="192"/>
      <c r="CG886" s="192"/>
      <c r="CH886" s="192"/>
      <c r="CI886" s="192"/>
      <c r="CJ886" s="192"/>
      <c r="CK886" s="192"/>
      <c r="CL886" s="192"/>
      <c r="CM886" s="192"/>
      <c r="CN886" s="192"/>
      <c r="CO886" s="192"/>
      <c r="CP886" s="192"/>
      <c r="CQ886" s="192"/>
    </row>
    <row r="887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92"/>
      <c r="AF887" s="192"/>
      <c r="AG887" s="192"/>
      <c r="AH887" s="192"/>
      <c r="AI887" s="192"/>
      <c r="AJ887" s="192"/>
      <c r="AK887" s="192"/>
      <c r="AL887" s="192"/>
      <c r="AM887" s="192"/>
      <c r="AN887" s="192"/>
      <c r="AO887" s="192"/>
      <c r="AP887" s="192"/>
      <c r="AQ887" s="192"/>
      <c r="AR887" s="192"/>
      <c r="AS887" s="192"/>
      <c r="AT887" s="192"/>
      <c r="AU887" s="192"/>
      <c r="AV887" s="192"/>
      <c r="AW887" s="192"/>
      <c r="AX887" s="192"/>
      <c r="AY887" s="192"/>
      <c r="AZ887" s="192"/>
      <c r="BA887" s="192"/>
      <c r="BB887" s="192"/>
      <c r="BC887" s="192"/>
      <c r="BD887" s="192"/>
      <c r="BE887" s="192"/>
      <c r="BF887" s="192"/>
      <c r="BG887" s="192"/>
      <c r="BH887" s="192"/>
      <c r="BI887" s="192"/>
      <c r="BJ887" s="192"/>
      <c r="BK887" s="192"/>
      <c r="BL887" s="192"/>
      <c r="BM887" s="192"/>
      <c r="BN887" s="192"/>
      <c r="BO887" s="192"/>
      <c r="BP887" s="192"/>
      <c r="BQ887" s="192"/>
      <c r="BR887" s="192"/>
      <c r="BS887" s="192"/>
      <c r="BT887" s="192"/>
      <c r="BU887" s="192"/>
      <c r="BV887" s="192"/>
      <c r="BW887" s="192"/>
      <c r="BX887" s="192"/>
      <c r="BY887" s="192"/>
      <c r="BZ887" s="192"/>
      <c r="CA887" s="192"/>
      <c r="CB887" s="192"/>
      <c r="CC887" s="192"/>
      <c r="CD887" s="192"/>
      <c r="CE887" s="192"/>
      <c r="CF887" s="192"/>
      <c r="CG887" s="192"/>
      <c r="CH887" s="192"/>
      <c r="CI887" s="192"/>
      <c r="CJ887" s="192"/>
      <c r="CK887" s="192"/>
      <c r="CL887" s="192"/>
      <c r="CM887" s="192"/>
      <c r="CN887" s="192"/>
      <c r="CO887" s="192"/>
      <c r="CP887" s="192"/>
      <c r="CQ887" s="192"/>
    </row>
    <row r="888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92"/>
      <c r="AF888" s="192"/>
      <c r="AG888" s="192"/>
      <c r="AH888" s="192"/>
      <c r="AI888" s="192"/>
      <c r="AJ888" s="192"/>
      <c r="AK888" s="192"/>
      <c r="AL888" s="192"/>
      <c r="AM888" s="192"/>
      <c r="AN888" s="192"/>
      <c r="AO888" s="192"/>
      <c r="AP888" s="192"/>
      <c r="AQ888" s="192"/>
      <c r="AR888" s="192"/>
      <c r="AS888" s="192"/>
      <c r="AT888" s="192"/>
      <c r="AU888" s="192"/>
      <c r="AV888" s="192"/>
      <c r="AW888" s="192"/>
      <c r="AX888" s="192"/>
      <c r="AY888" s="192"/>
      <c r="AZ888" s="192"/>
      <c r="BA888" s="192"/>
      <c r="BB888" s="192"/>
      <c r="BC888" s="192"/>
      <c r="BD888" s="192"/>
      <c r="BE888" s="192"/>
      <c r="BF888" s="192"/>
      <c r="BG888" s="192"/>
      <c r="BH888" s="192"/>
      <c r="BI888" s="192"/>
      <c r="BJ888" s="192"/>
      <c r="BK888" s="192"/>
      <c r="BL888" s="192"/>
      <c r="BM888" s="192"/>
      <c r="BN888" s="192"/>
      <c r="BO888" s="192"/>
      <c r="BP888" s="192"/>
      <c r="BQ888" s="192"/>
      <c r="BR888" s="192"/>
      <c r="BS888" s="192"/>
      <c r="BT888" s="192"/>
      <c r="BU888" s="192"/>
      <c r="BV888" s="192"/>
      <c r="BW888" s="192"/>
      <c r="BX888" s="192"/>
      <c r="BY888" s="192"/>
      <c r="BZ888" s="192"/>
      <c r="CA888" s="192"/>
      <c r="CB888" s="192"/>
      <c r="CC888" s="192"/>
      <c r="CD888" s="192"/>
      <c r="CE888" s="192"/>
      <c r="CF888" s="192"/>
      <c r="CG888" s="192"/>
      <c r="CH888" s="192"/>
      <c r="CI888" s="192"/>
      <c r="CJ888" s="192"/>
      <c r="CK888" s="192"/>
      <c r="CL888" s="192"/>
      <c r="CM888" s="192"/>
      <c r="CN888" s="192"/>
      <c r="CO888" s="192"/>
      <c r="CP888" s="192"/>
      <c r="CQ888" s="192"/>
    </row>
    <row r="889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92"/>
      <c r="AF889" s="192"/>
      <c r="AG889" s="192"/>
      <c r="AH889" s="192"/>
      <c r="AI889" s="192"/>
      <c r="AJ889" s="192"/>
      <c r="AK889" s="192"/>
      <c r="AL889" s="192"/>
      <c r="AM889" s="192"/>
      <c r="AN889" s="192"/>
      <c r="AO889" s="192"/>
      <c r="AP889" s="192"/>
      <c r="AQ889" s="192"/>
      <c r="AR889" s="192"/>
      <c r="AS889" s="192"/>
      <c r="AT889" s="192"/>
      <c r="AU889" s="192"/>
      <c r="AV889" s="192"/>
      <c r="AW889" s="192"/>
      <c r="AX889" s="192"/>
      <c r="AY889" s="192"/>
      <c r="AZ889" s="192"/>
      <c r="BA889" s="192"/>
      <c r="BB889" s="192"/>
      <c r="BC889" s="192"/>
      <c r="BD889" s="192"/>
      <c r="BE889" s="192"/>
      <c r="BF889" s="192"/>
      <c r="BG889" s="192"/>
      <c r="BH889" s="192"/>
      <c r="BI889" s="192"/>
      <c r="BJ889" s="192"/>
      <c r="BK889" s="192"/>
      <c r="BL889" s="192"/>
      <c r="BM889" s="192"/>
      <c r="BN889" s="192"/>
      <c r="BO889" s="192"/>
      <c r="BP889" s="192"/>
      <c r="BQ889" s="192"/>
      <c r="BR889" s="192"/>
      <c r="BS889" s="192"/>
      <c r="BT889" s="192"/>
      <c r="BU889" s="192"/>
      <c r="BV889" s="192"/>
      <c r="BW889" s="192"/>
      <c r="BX889" s="192"/>
      <c r="BY889" s="192"/>
      <c r="BZ889" s="192"/>
      <c r="CA889" s="192"/>
      <c r="CB889" s="192"/>
      <c r="CC889" s="192"/>
      <c r="CD889" s="192"/>
      <c r="CE889" s="192"/>
      <c r="CF889" s="192"/>
      <c r="CG889" s="192"/>
      <c r="CH889" s="192"/>
      <c r="CI889" s="192"/>
      <c r="CJ889" s="192"/>
      <c r="CK889" s="192"/>
      <c r="CL889" s="192"/>
      <c r="CM889" s="192"/>
      <c r="CN889" s="192"/>
      <c r="CO889" s="192"/>
      <c r="CP889" s="192"/>
      <c r="CQ889" s="192"/>
    </row>
    <row r="890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92"/>
      <c r="AF890" s="192"/>
      <c r="AG890" s="192"/>
      <c r="AH890" s="192"/>
      <c r="AI890" s="192"/>
      <c r="AJ890" s="192"/>
      <c r="AK890" s="192"/>
      <c r="AL890" s="192"/>
      <c r="AM890" s="192"/>
      <c r="AN890" s="192"/>
      <c r="AO890" s="192"/>
      <c r="AP890" s="192"/>
      <c r="AQ890" s="192"/>
      <c r="AR890" s="192"/>
      <c r="AS890" s="192"/>
      <c r="AT890" s="192"/>
      <c r="AU890" s="192"/>
      <c r="AV890" s="192"/>
      <c r="AW890" s="192"/>
      <c r="AX890" s="192"/>
      <c r="AY890" s="192"/>
      <c r="AZ890" s="192"/>
      <c r="BA890" s="192"/>
      <c r="BB890" s="192"/>
      <c r="BC890" s="192"/>
      <c r="BD890" s="192"/>
      <c r="BE890" s="192"/>
      <c r="BF890" s="192"/>
      <c r="BG890" s="192"/>
      <c r="BH890" s="192"/>
      <c r="BI890" s="192"/>
      <c r="BJ890" s="192"/>
      <c r="BK890" s="192"/>
      <c r="BL890" s="192"/>
      <c r="BM890" s="192"/>
      <c r="BN890" s="192"/>
      <c r="BO890" s="192"/>
      <c r="BP890" s="192"/>
      <c r="BQ890" s="192"/>
      <c r="BR890" s="192"/>
      <c r="BS890" s="192"/>
      <c r="BT890" s="192"/>
      <c r="BU890" s="192"/>
      <c r="BV890" s="192"/>
      <c r="BW890" s="192"/>
      <c r="BX890" s="192"/>
      <c r="BY890" s="192"/>
      <c r="BZ890" s="192"/>
      <c r="CA890" s="192"/>
      <c r="CB890" s="192"/>
      <c r="CC890" s="192"/>
      <c r="CD890" s="192"/>
      <c r="CE890" s="192"/>
      <c r="CF890" s="192"/>
      <c r="CG890" s="192"/>
      <c r="CH890" s="192"/>
      <c r="CI890" s="192"/>
      <c r="CJ890" s="192"/>
      <c r="CK890" s="192"/>
      <c r="CL890" s="192"/>
      <c r="CM890" s="192"/>
      <c r="CN890" s="192"/>
      <c r="CO890" s="192"/>
      <c r="CP890" s="192"/>
      <c r="CQ890" s="192"/>
    </row>
    <row r="891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92"/>
      <c r="AF891" s="192"/>
      <c r="AG891" s="192"/>
      <c r="AH891" s="192"/>
      <c r="AI891" s="192"/>
      <c r="AJ891" s="192"/>
      <c r="AK891" s="192"/>
      <c r="AL891" s="192"/>
      <c r="AM891" s="192"/>
      <c r="AN891" s="192"/>
      <c r="AO891" s="192"/>
      <c r="AP891" s="192"/>
      <c r="AQ891" s="192"/>
      <c r="AR891" s="192"/>
      <c r="AS891" s="192"/>
      <c r="AT891" s="192"/>
      <c r="AU891" s="192"/>
      <c r="AV891" s="192"/>
      <c r="AW891" s="192"/>
      <c r="AX891" s="192"/>
      <c r="AY891" s="192"/>
      <c r="AZ891" s="192"/>
      <c r="BA891" s="192"/>
      <c r="BB891" s="192"/>
      <c r="BC891" s="192"/>
      <c r="BD891" s="192"/>
      <c r="BE891" s="192"/>
      <c r="BF891" s="192"/>
      <c r="BG891" s="192"/>
      <c r="BH891" s="192"/>
      <c r="BI891" s="192"/>
      <c r="BJ891" s="192"/>
      <c r="BK891" s="192"/>
      <c r="BL891" s="192"/>
      <c r="BM891" s="192"/>
      <c r="BN891" s="192"/>
      <c r="BO891" s="192"/>
      <c r="BP891" s="192"/>
      <c r="BQ891" s="192"/>
      <c r="BR891" s="192"/>
      <c r="BS891" s="192"/>
      <c r="BT891" s="192"/>
      <c r="BU891" s="192"/>
      <c r="BV891" s="192"/>
      <c r="BW891" s="192"/>
      <c r="BX891" s="192"/>
      <c r="BY891" s="192"/>
      <c r="BZ891" s="192"/>
      <c r="CA891" s="192"/>
      <c r="CB891" s="192"/>
      <c r="CC891" s="192"/>
      <c r="CD891" s="192"/>
      <c r="CE891" s="192"/>
      <c r="CF891" s="192"/>
      <c r="CG891" s="192"/>
      <c r="CH891" s="192"/>
      <c r="CI891" s="192"/>
      <c r="CJ891" s="192"/>
      <c r="CK891" s="192"/>
      <c r="CL891" s="192"/>
      <c r="CM891" s="192"/>
      <c r="CN891" s="192"/>
      <c r="CO891" s="192"/>
      <c r="CP891" s="192"/>
      <c r="CQ891" s="192"/>
    </row>
    <row r="892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92"/>
      <c r="AF892" s="192"/>
      <c r="AG892" s="192"/>
      <c r="AH892" s="192"/>
      <c r="AI892" s="192"/>
      <c r="AJ892" s="192"/>
      <c r="AK892" s="192"/>
      <c r="AL892" s="192"/>
      <c r="AM892" s="192"/>
      <c r="AN892" s="192"/>
      <c r="AO892" s="192"/>
      <c r="AP892" s="192"/>
      <c r="AQ892" s="192"/>
      <c r="AR892" s="192"/>
      <c r="AS892" s="192"/>
      <c r="AT892" s="192"/>
      <c r="AU892" s="192"/>
      <c r="AV892" s="192"/>
      <c r="AW892" s="192"/>
      <c r="AX892" s="192"/>
      <c r="AY892" s="192"/>
      <c r="AZ892" s="192"/>
      <c r="BA892" s="192"/>
      <c r="BB892" s="192"/>
      <c r="BC892" s="192"/>
      <c r="BD892" s="192"/>
      <c r="BE892" s="192"/>
      <c r="BF892" s="192"/>
      <c r="BG892" s="192"/>
      <c r="BH892" s="192"/>
      <c r="BI892" s="192"/>
      <c r="BJ892" s="192"/>
      <c r="BK892" s="192"/>
      <c r="BL892" s="192"/>
      <c r="BM892" s="192"/>
      <c r="BN892" s="192"/>
      <c r="BO892" s="192"/>
      <c r="BP892" s="192"/>
      <c r="BQ892" s="192"/>
      <c r="BR892" s="192"/>
      <c r="BS892" s="192"/>
      <c r="BT892" s="192"/>
      <c r="BU892" s="192"/>
      <c r="BV892" s="192"/>
      <c r="BW892" s="192"/>
      <c r="BX892" s="192"/>
      <c r="BY892" s="192"/>
      <c r="BZ892" s="192"/>
      <c r="CA892" s="192"/>
      <c r="CB892" s="192"/>
      <c r="CC892" s="192"/>
      <c r="CD892" s="192"/>
      <c r="CE892" s="192"/>
      <c r="CF892" s="192"/>
      <c r="CG892" s="192"/>
      <c r="CH892" s="192"/>
      <c r="CI892" s="192"/>
      <c r="CJ892" s="192"/>
      <c r="CK892" s="192"/>
      <c r="CL892" s="192"/>
      <c r="CM892" s="192"/>
      <c r="CN892" s="192"/>
      <c r="CO892" s="192"/>
      <c r="CP892" s="192"/>
      <c r="CQ892" s="192"/>
    </row>
    <row r="893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92"/>
      <c r="AF893" s="192"/>
      <c r="AG893" s="192"/>
      <c r="AH893" s="192"/>
      <c r="AI893" s="192"/>
      <c r="AJ893" s="192"/>
      <c r="AK893" s="192"/>
      <c r="AL893" s="192"/>
      <c r="AM893" s="192"/>
      <c r="AN893" s="192"/>
      <c r="AO893" s="192"/>
      <c r="AP893" s="192"/>
      <c r="AQ893" s="192"/>
      <c r="AR893" s="192"/>
      <c r="AS893" s="192"/>
      <c r="AT893" s="192"/>
      <c r="AU893" s="192"/>
      <c r="AV893" s="192"/>
      <c r="AW893" s="192"/>
      <c r="AX893" s="192"/>
      <c r="AY893" s="192"/>
      <c r="AZ893" s="192"/>
      <c r="BA893" s="192"/>
      <c r="BB893" s="192"/>
      <c r="BC893" s="192"/>
      <c r="BD893" s="192"/>
      <c r="BE893" s="192"/>
      <c r="BF893" s="192"/>
      <c r="BG893" s="192"/>
      <c r="BH893" s="192"/>
      <c r="BI893" s="192"/>
      <c r="BJ893" s="192"/>
      <c r="BK893" s="192"/>
      <c r="BL893" s="192"/>
      <c r="BM893" s="192"/>
      <c r="BN893" s="192"/>
      <c r="BO893" s="192"/>
      <c r="BP893" s="192"/>
      <c r="BQ893" s="192"/>
      <c r="BR893" s="192"/>
      <c r="BS893" s="192"/>
      <c r="BT893" s="192"/>
      <c r="BU893" s="192"/>
      <c r="BV893" s="192"/>
      <c r="BW893" s="192"/>
      <c r="BX893" s="192"/>
      <c r="BY893" s="192"/>
      <c r="BZ893" s="192"/>
      <c r="CA893" s="192"/>
      <c r="CB893" s="192"/>
      <c r="CC893" s="192"/>
      <c r="CD893" s="192"/>
      <c r="CE893" s="192"/>
      <c r="CF893" s="192"/>
      <c r="CG893" s="192"/>
      <c r="CH893" s="192"/>
      <c r="CI893" s="192"/>
      <c r="CJ893" s="192"/>
      <c r="CK893" s="192"/>
      <c r="CL893" s="192"/>
      <c r="CM893" s="192"/>
      <c r="CN893" s="192"/>
      <c r="CO893" s="192"/>
      <c r="CP893" s="192"/>
      <c r="CQ893" s="192"/>
    </row>
    <row r="894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92"/>
      <c r="AF894" s="192"/>
      <c r="AG894" s="192"/>
      <c r="AH894" s="192"/>
      <c r="AI894" s="192"/>
      <c r="AJ894" s="192"/>
      <c r="AK894" s="192"/>
      <c r="AL894" s="192"/>
      <c r="AM894" s="192"/>
      <c r="AN894" s="192"/>
      <c r="AO894" s="192"/>
      <c r="AP894" s="192"/>
      <c r="AQ894" s="192"/>
      <c r="AR894" s="192"/>
      <c r="AS894" s="192"/>
      <c r="AT894" s="192"/>
      <c r="AU894" s="192"/>
      <c r="AV894" s="192"/>
      <c r="AW894" s="192"/>
      <c r="AX894" s="192"/>
      <c r="AY894" s="192"/>
      <c r="AZ894" s="192"/>
      <c r="BA894" s="192"/>
      <c r="BB894" s="192"/>
      <c r="BC894" s="192"/>
      <c r="BD894" s="192"/>
      <c r="BE894" s="192"/>
      <c r="BF894" s="192"/>
      <c r="BG894" s="192"/>
      <c r="BH894" s="192"/>
      <c r="BI894" s="192"/>
      <c r="BJ894" s="192"/>
      <c r="BK894" s="192"/>
      <c r="BL894" s="192"/>
      <c r="BM894" s="192"/>
      <c r="BN894" s="192"/>
      <c r="BO894" s="192"/>
      <c r="BP894" s="192"/>
      <c r="BQ894" s="192"/>
      <c r="BR894" s="192"/>
      <c r="BS894" s="192"/>
      <c r="BT894" s="192"/>
      <c r="BU894" s="192"/>
      <c r="BV894" s="192"/>
      <c r="BW894" s="192"/>
      <c r="BX894" s="192"/>
      <c r="BY894" s="192"/>
      <c r="BZ894" s="192"/>
      <c r="CA894" s="192"/>
      <c r="CB894" s="192"/>
      <c r="CC894" s="192"/>
      <c r="CD894" s="192"/>
      <c r="CE894" s="192"/>
      <c r="CF894" s="192"/>
      <c r="CG894" s="192"/>
      <c r="CH894" s="192"/>
      <c r="CI894" s="192"/>
      <c r="CJ894" s="192"/>
      <c r="CK894" s="192"/>
      <c r="CL894" s="192"/>
      <c r="CM894" s="192"/>
      <c r="CN894" s="192"/>
      <c r="CO894" s="192"/>
      <c r="CP894" s="192"/>
      <c r="CQ894" s="192"/>
    </row>
    <row r="895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92"/>
      <c r="AF895" s="192"/>
      <c r="AG895" s="192"/>
      <c r="AH895" s="192"/>
      <c r="AI895" s="192"/>
      <c r="AJ895" s="192"/>
      <c r="AK895" s="192"/>
      <c r="AL895" s="192"/>
      <c r="AM895" s="192"/>
      <c r="AN895" s="192"/>
      <c r="AO895" s="192"/>
      <c r="AP895" s="192"/>
      <c r="AQ895" s="192"/>
      <c r="AR895" s="192"/>
      <c r="AS895" s="192"/>
      <c r="AT895" s="192"/>
      <c r="AU895" s="192"/>
      <c r="AV895" s="192"/>
      <c r="AW895" s="192"/>
      <c r="AX895" s="192"/>
      <c r="AY895" s="192"/>
      <c r="AZ895" s="192"/>
      <c r="BA895" s="192"/>
      <c r="BB895" s="192"/>
      <c r="BC895" s="192"/>
      <c r="BD895" s="192"/>
      <c r="BE895" s="192"/>
      <c r="BF895" s="192"/>
      <c r="BG895" s="192"/>
      <c r="BH895" s="192"/>
      <c r="BI895" s="192"/>
      <c r="BJ895" s="192"/>
      <c r="BK895" s="192"/>
      <c r="BL895" s="192"/>
      <c r="BM895" s="192"/>
      <c r="BN895" s="192"/>
      <c r="BO895" s="192"/>
      <c r="BP895" s="192"/>
      <c r="BQ895" s="192"/>
      <c r="BR895" s="192"/>
      <c r="BS895" s="192"/>
      <c r="BT895" s="192"/>
      <c r="BU895" s="192"/>
      <c r="BV895" s="192"/>
      <c r="BW895" s="192"/>
      <c r="BX895" s="192"/>
      <c r="BY895" s="192"/>
      <c r="BZ895" s="192"/>
      <c r="CA895" s="192"/>
      <c r="CB895" s="192"/>
      <c r="CC895" s="192"/>
      <c r="CD895" s="192"/>
      <c r="CE895" s="192"/>
      <c r="CF895" s="192"/>
      <c r="CG895" s="192"/>
      <c r="CH895" s="192"/>
      <c r="CI895" s="192"/>
      <c r="CJ895" s="192"/>
      <c r="CK895" s="192"/>
      <c r="CL895" s="192"/>
      <c r="CM895" s="192"/>
      <c r="CN895" s="192"/>
      <c r="CO895" s="192"/>
      <c r="CP895" s="192"/>
      <c r="CQ895" s="192"/>
    </row>
    <row r="896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  <c r="AJ896" s="192"/>
      <c r="AK896" s="192"/>
      <c r="AL896" s="192"/>
      <c r="AM896" s="192"/>
      <c r="AN896" s="192"/>
      <c r="AO896" s="192"/>
      <c r="AP896" s="192"/>
      <c r="AQ896" s="192"/>
      <c r="AR896" s="192"/>
      <c r="AS896" s="192"/>
      <c r="AT896" s="192"/>
      <c r="AU896" s="192"/>
      <c r="AV896" s="192"/>
      <c r="AW896" s="192"/>
      <c r="AX896" s="192"/>
      <c r="AY896" s="192"/>
      <c r="AZ896" s="192"/>
      <c r="BA896" s="192"/>
      <c r="BB896" s="192"/>
      <c r="BC896" s="192"/>
      <c r="BD896" s="192"/>
      <c r="BE896" s="192"/>
      <c r="BF896" s="192"/>
      <c r="BG896" s="192"/>
      <c r="BH896" s="192"/>
      <c r="BI896" s="192"/>
      <c r="BJ896" s="192"/>
      <c r="BK896" s="192"/>
      <c r="BL896" s="192"/>
      <c r="BM896" s="192"/>
      <c r="BN896" s="192"/>
      <c r="BO896" s="192"/>
      <c r="BP896" s="192"/>
      <c r="BQ896" s="192"/>
      <c r="BR896" s="192"/>
      <c r="BS896" s="192"/>
      <c r="BT896" s="192"/>
      <c r="BU896" s="192"/>
      <c r="BV896" s="192"/>
      <c r="BW896" s="192"/>
      <c r="BX896" s="192"/>
      <c r="BY896" s="192"/>
      <c r="BZ896" s="192"/>
      <c r="CA896" s="192"/>
      <c r="CB896" s="192"/>
      <c r="CC896" s="192"/>
      <c r="CD896" s="192"/>
      <c r="CE896" s="192"/>
      <c r="CF896" s="192"/>
      <c r="CG896" s="192"/>
      <c r="CH896" s="192"/>
      <c r="CI896" s="192"/>
      <c r="CJ896" s="192"/>
      <c r="CK896" s="192"/>
      <c r="CL896" s="192"/>
      <c r="CM896" s="192"/>
      <c r="CN896" s="192"/>
      <c r="CO896" s="192"/>
      <c r="CP896" s="192"/>
      <c r="CQ896" s="192"/>
    </row>
    <row r="897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  <c r="AJ897" s="192"/>
      <c r="AK897" s="192"/>
      <c r="AL897" s="192"/>
      <c r="AM897" s="192"/>
      <c r="AN897" s="192"/>
      <c r="AO897" s="192"/>
      <c r="AP897" s="192"/>
      <c r="AQ897" s="192"/>
      <c r="AR897" s="192"/>
      <c r="AS897" s="192"/>
      <c r="AT897" s="192"/>
      <c r="AU897" s="192"/>
      <c r="AV897" s="192"/>
      <c r="AW897" s="192"/>
      <c r="AX897" s="192"/>
      <c r="AY897" s="192"/>
      <c r="AZ897" s="192"/>
      <c r="BA897" s="192"/>
      <c r="BB897" s="192"/>
      <c r="BC897" s="192"/>
      <c r="BD897" s="192"/>
      <c r="BE897" s="192"/>
      <c r="BF897" s="192"/>
      <c r="BG897" s="192"/>
      <c r="BH897" s="192"/>
      <c r="BI897" s="192"/>
      <c r="BJ897" s="192"/>
      <c r="BK897" s="192"/>
      <c r="BL897" s="192"/>
      <c r="BM897" s="192"/>
      <c r="BN897" s="192"/>
      <c r="BO897" s="192"/>
      <c r="BP897" s="192"/>
      <c r="BQ897" s="192"/>
      <c r="BR897" s="192"/>
      <c r="BS897" s="192"/>
      <c r="BT897" s="192"/>
      <c r="BU897" s="192"/>
      <c r="BV897" s="192"/>
      <c r="BW897" s="192"/>
      <c r="BX897" s="192"/>
      <c r="BY897" s="192"/>
      <c r="BZ897" s="192"/>
      <c r="CA897" s="192"/>
      <c r="CB897" s="192"/>
      <c r="CC897" s="192"/>
      <c r="CD897" s="192"/>
      <c r="CE897" s="192"/>
      <c r="CF897" s="192"/>
      <c r="CG897" s="192"/>
      <c r="CH897" s="192"/>
      <c r="CI897" s="192"/>
      <c r="CJ897" s="192"/>
      <c r="CK897" s="192"/>
      <c r="CL897" s="192"/>
      <c r="CM897" s="192"/>
      <c r="CN897" s="192"/>
      <c r="CO897" s="192"/>
      <c r="CP897" s="192"/>
      <c r="CQ897" s="192"/>
    </row>
    <row r="898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  <c r="AJ898" s="192"/>
      <c r="AK898" s="192"/>
      <c r="AL898" s="192"/>
      <c r="AM898" s="192"/>
      <c r="AN898" s="192"/>
      <c r="AO898" s="192"/>
      <c r="AP898" s="192"/>
      <c r="AQ898" s="192"/>
      <c r="AR898" s="192"/>
      <c r="AS898" s="192"/>
      <c r="AT898" s="192"/>
      <c r="AU898" s="192"/>
      <c r="AV898" s="192"/>
      <c r="AW898" s="192"/>
      <c r="AX898" s="192"/>
      <c r="AY898" s="192"/>
      <c r="AZ898" s="192"/>
      <c r="BA898" s="192"/>
      <c r="BB898" s="192"/>
      <c r="BC898" s="192"/>
      <c r="BD898" s="192"/>
      <c r="BE898" s="192"/>
      <c r="BF898" s="192"/>
      <c r="BG898" s="192"/>
      <c r="BH898" s="192"/>
      <c r="BI898" s="192"/>
      <c r="BJ898" s="192"/>
      <c r="BK898" s="192"/>
      <c r="BL898" s="192"/>
      <c r="BM898" s="192"/>
      <c r="BN898" s="192"/>
      <c r="BO898" s="192"/>
      <c r="BP898" s="192"/>
      <c r="BQ898" s="192"/>
      <c r="BR898" s="192"/>
      <c r="BS898" s="192"/>
      <c r="BT898" s="192"/>
      <c r="BU898" s="192"/>
      <c r="BV898" s="192"/>
      <c r="BW898" s="192"/>
      <c r="BX898" s="192"/>
      <c r="BY898" s="192"/>
      <c r="BZ898" s="192"/>
      <c r="CA898" s="192"/>
      <c r="CB898" s="192"/>
      <c r="CC898" s="192"/>
      <c r="CD898" s="192"/>
      <c r="CE898" s="192"/>
      <c r="CF898" s="192"/>
      <c r="CG898" s="192"/>
      <c r="CH898" s="192"/>
      <c r="CI898" s="192"/>
      <c r="CJ898" s="192"/>
      <c r="CK898" s="192"/>
      <c r="CL898" s="192"/>
      <c r="CM898" s="192"/>
      <c r="CN898" s="192"/>
      <c r="CO898" s="192"/>
      <c r="CP898" s="192"/>
      <c r="CQ898" s="192"/>
    </row>
    <row r="899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  <c r="AJ899" s="192"/>
      <c r="AK899" s="192"/>
      <c r="AL899" s="192"/>
      <c r="AM899" s="192"/>
      <c r="AN899" s="192"/>
      <c r="AO899" s="192"/>
      <c r="AP899" s="192"/>
      <c r="AQ899" s="192"/>
      <c r="AR899" s="192"/>
      <c r="AS899" s="192"/>
      <c r="AT899" s="192"/>
      <c r="AU899" s="192"/>
      <c r="AV899" s="192"/>
      <c r="AW899" s="192"/>
      <c r="AX899" s="192"/>
      <c r="AY899" s="192"/>
      <c r="AZ899" s="192"/>
      <c r="BA899" s="192"/>
      <c r="BB899" s="192"/>
      <c r="BC899" s="192"/>
      <c r="BD899" s="192"/>
      <c r="BE899" s="192"/>
      <c r="BF899" s="192"/>
      <c r="BG899" s="192"/>
      <c r="BH899" s="192"/>
      <c r="BI899" s="192"/>
      <c r="BJ899" s="192"/>
      <c r="BK899" s="192"/>
      <c r="BL899" s="192"/>
      <c r="BM899" s="192"/>
      <c r="BN899" s="192"/>
      <c r="BO899" s="192"/>
      <c r="BP899" s="192"/>
      <c r="BQ899" s="192"/>
      <c r="BR899" s="192"/>
      <c r="BS899" s="192"/>
      <c r="BT899" s="192"/>
      <c r="BU899" s="192"/>
      <c r="BV899" s="192"/>
      <c r="BW899" s="192"/>
      <c r="BX899" s="192"/>
      <c r="BY899" s="192"/>
      <c r="BZ899" s="192"/>
      <c r="CA899" s="192"/>
      <c r="CB899" s="192"/>
      <c r="CC899" s="192"/>
      <c r="CD899" s="192"/>
      <c r="CE899" s="192"/>
      <c r="CF899" s="192"/>
      <c r="CG899" s="192"/>
      <c r="CH899" s="192"/>
      <c r="CI899" s="192"/>
      <c r="CJ899" s="192"/>
      <c r="CK899" s="192"/>
      <c r="CL899" s="192"/>
      <c r="CM899" s="192"/>
      <c r="CN899" s="192"/>
      <c r="CO899" s="192"/>
      <c r="CP899" s="192"/>
      <c r="CQ899" s="192"/>
    </row>
    <row r="900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  <c r="AJ900" s="192"/>
      <c r="AK900" s="192"/>
      <c r="AL900" s="192"/>
      <c r="AM900" s="192"/>
      <c r="AN900" s="192"/>
      <c r="AO900" s="192"/>
      <c r="AP900" s="192"/>
      <c r="AQ900" s="192"/>
      <c r="AR900" s="192"/>
      <c r="AS900" s="192"/>
      <c r="AT900" s="192"/>
      <c r="AU900" s="192"/>
      <c r="AV900" s="192"/>
      <c r="AW900" s="192"/>
      <c r="AX900" s="192"/>
      <c r="AY900" s="192"/>
      <c r="AZ900" s="192"/>
      <c r="BA900" s="192"/>
      <c r="BB900" s="192"/>
      <c r="BC900" s="192"/>
      <c r="BD900" s="192"/>
      <c r="BE900" s="192"/>
      <c r="BF900" s="192"/>
      <c r="BG900" s="192"/>
      <c r="BH900" s="192"/>
      <c r="BI900" s="192"/>
      <c r="BJ900" s="192"/>
      <c r="BK900" s="192"/>
      <c r="BL900" s="192"/>
      <c r="BM900" s="192"/>
      <c r="BN900" s="192"/>
      <c r="BO900" s="192"/>
      <c r="BP900" s="192"/>
      <c r="BQ900" s="192"/>
      <c r="BR900" s="192"/>
      <c r="BS900" s="192"/>
      <c r="BT900" s="192"/>
      <c r="BU900" s="192"/>
      <c r="BV900" s="192"/>
      <c r="BW900" s="192"/>
      <c r="BX900" s="192"/>
      <c r="BY900" s="192"/>
      <c r="BZ900" s="192"/>
      <c r="CA900" s="192"/>
      <c r="CB900" s="192"/>
      <c r="CC900" s="192"/>
      <c r="CD900" s="192"/>
      <c r="CE900" s="192"/>
      <c r="CF900" s="192"/>
      <c r="CG900" s="192"/>
      <c r="CH900" s="192"/>
      <c r="CI900" s="192"/>
      <c r="CJ900" s="192"/>
      <c r="CK900" s="192"/>
      <c r="CL900" s="192"/>
      <c r="CM900" s="192"/>
      <c r="CN900" s="192"/>
      <c r="CO900" s="192"/>
      <c r="CP900" s="192"/>
      <c r="CQ900" s="192"/>
    </row>
    <row r="901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  <c r="AJ901" s="192"/>
      <c r="AK901" s="192"/>
      <c r="AL901" s="192"/>
      <c r="AM901" s="192"/>
      <c r="AN901" s="192"/>
      <c r="AO901" s="192"/>
      <c r="AP901" s="192"/>
      <c r="AQ901" s="192"/>
      <c r="AR901" s="192"/>
      <c r="AS901" s="192"/>
      <c r="AT901" s="192"/>
      <c r="AU901" s="192"/>
      <c r="AV901" s="192"/>
      <c r="AW901" s="192"/>
      <c r="AX901" s="192"/>
      <c r="AY901" s="192"/>
      <c r="AZ901" s="192"/>
      <c r="BA901" s="192"/>
      <c r="BB901" s="192"/>
      <c r="BC901" s="192"/>
      <c r="BD901" s="192"/>
      <c r="BE901" s="192"/>
      <c r="BF901" s="192"/>
      <c r="BG901" s="192"/>
      <c r="BH901" s="192"/>
      <c r="BI901" s="192"/>
      <c r="BJ901" s="192"/>
      <c r="BK901" s="192"/>
      <c r="BL901" s="192"/>
      <c r="BM901" s="192"/>
      <c r="BN901" s="192"/>
      <c r="BO901" s="192"/>
      <c r="BP901" s="192"/>
      <c r="BQ901" s="192"/>
      <c r="BR901" s="192"/>
      <c r="BS901" s="192"/>
      <c r="BT901" s="192"/>
      <c r="BU901" s="192"/>
      <c r="BV901" s="192"/>
      <c r="BW901" s="192"/>
      <c r="BX901" s="192"/>
      <c r="BY901" s="192"/>
      <c r="BZ901" s="192"/>
      <c r="CA901" s="192"/>
      <c r="CB901" s="192"/>
      <c r="CC901" s="192"/>
      <c r="CD901" s="192"/>
      <c r="CE901" s="192"/>
      <c r="CF901" s="192"/>
      <c r="CG901" s="192"/>
      <c r="CH901" s="192"/>
      <c r="CI901" s="192"/>
      <c r="CJ901" s="192"/>
      <c r="CK901" s="192"/>
      <c r="CL901" s="192"/>
      <c r="CM901" s="192"/>
      <c r="CN901" s="192"/>
      <c r="CO901" s="192"/>
      <c r="CP901" s="192"/>
      <c r="CQ901" s="192"/>
    </row>
    <row r="902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  <c r="AJ902" s="192"/>
      <c r="AK902" s="192"/>
      <c r="AL902" s="192"/>
      <c r="AM902" s="192"/>
      <c r="AN902" s="192"/>
      <c r="AO902" s="192"/>
      <c r="AP902" s="192"/>
      <c r="AQ902" s="192"/>
      <c r="AR902" s="192"/>
      <c r="AS902" s="192"/>
      <c r="AT902" s="192"/>
      <c r="AU902" s="192"/>
      <c r="AV902" s="192"/>
      <c r="AW902" s="192"/>
      <c r="AX902" s="192"/>
      <c r="AY902" s="192"/>
      <c r="AZ902" s="192"/>
      <c r="BA902" s="192"/>
      <c r="BB902" s="192"/>
      <c r="BC902" s="192"/>
      <c r="BD902" s="192"/>
      <c r="BE902" s="192"/>
      <c r="BF902" s="192"/>
      <c r="BG902" s="192"/>
      <c r="BH902" s="192"/>
      <c r="BI902" s="192"/>
      <c r="BJ902" s="192"/>
      <c r="BK902" s="192"/>
      <c r="BL902" s="192"/>
      <c r="BM902" s="192"/>
      <c r="BN902" s="192"/>
      <c r="BO902" s="192"/>
      <c r="BP902" s="192"/>
      <c r="BQ902" s="192"/>
      <c r="BR902" s="192"/>
      <c r="BS902" s="192"/>
      <c r="BT902" s="192"/>
      <c r="BU902" s="192"/>
      <c r="BV902" s="192"/>
      <c r="BW902" s="192"/>
      <c r="BX902" s="192"/>
      <c r="BY902" s="192"/>
      <c r="BZ902" s="192"/>
      <c r="CA902" s="192"/>
      <c r="CB902" s="192"/>
      <c r="CC902" s="192"/>
      <c r="CD902" s="192"/>
      <c r="CE902" s="192"/>
      <c r="CF902" s="192"/>
      <c r="CG902" s="192"/>
      <c r="CH902" s="192"/>
      <c r="CI902" s="192"/>
      <c r="CJ902" s="192"/>
      <c r="CK902" s="192"/>
      <c r="CL902" s="192"/>
      <c r="CM902" s="192"/>
      <c r="CN902" s="192"/>
      <c r="CO902" s="192"/>
      <c r="CP902" s="192"/>
      <c r="CQ902" s="192"/>
    </row>
    <row r="903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  <c r="AJ903" s="192"/>
      <c r="AK903" s="192"/>
      <c r="AL903" s="192"/>
      <c r="AM903" s="192"/>
      <c r="AN903" s="192"/>
      <c r="AO903" s="192"/>
      <c r="AP903" s="192"/>
      <c r="AQ903" s="192"/>
      <c r="AR903" s="192"/>
      <c r="AS903" s="192"/>
      <c r="AT903" s="192"/>
      <c r="AU903" s="192"/>
      <c r="AV903" s="192"/>
      <c r="AW903" s="192"/>
      <c r="AX903" s="192"/>
      <c r="AY903" s="192"/>
      <c r="AZ903" s="192"/>
      <c r="BA903" s="192"/>
      <c r="BB903" s="192"/>
      <c r="BC903" s="192"/>
      <c r="BD903" s="192"/>
      <c r="BE903" s="192"/>
      <c r="BF903" s="192"/>
      <c r="BG903" s="192"/>
      <c r="BH903" s="192"/>
      <c r="BI903" s="192"/>
      <c r="BJ903" s="192"/>
      <c r="BK903" s="192"/>
      <c r="BL903" s="192"/>
      <c r="BM903" s="192"/>
      <c r="BN903" s="192"/>
      <c r="BO903" s="192"/>
      <c r="BP903" s="192"/>
      <c r="BQ903" s="192"/>
      <c r="BR903" s="192"/>
      <c r="BS903" s="192"/>
      <c r="BT903" s="192"/>
      <c r="BU903" s="192"/>
      <c r="BV903" s="192"/>
      <c r="BW903" s="192"/>
      <c r="BX903" s="192"/>
      <c r="BY903" s="192"/>
      <c r="BZ903" s="192"/>
      <c r="CA903" s="192"/>
      <c r="CB903" s="192"/>
      <c r="CC903" s="192"/>
      <c r="CD903" s="192"/>
      <c r="CE903" s="192"/>
      <c r="CF903" s="192"/>
      <c r="CG903" s="192"/>
      <c r="CH903" s="192"/>
      <c r="CI903" s="192"/>
      <c r="CJ903" s="192"/>
      <c r="CK903" s="192"/>
      <c r="CL903" s="192"/>
      <c r="CM903" s="192"/>
      <c r="CN903" s="192"/>
      <c r="CO903" s="192"/>
      <c r="CP903" s="192"/>
      <c r="CQ903" s="192"/>
    </row>
    <row r="904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  <c r="AJ904" s="192"/>
      <c r="AK904" s="192"/>
      <c r="AL904" s="192"/>
      <c r="AM904" s="192"/>
      <c r="AN904" s="192"/>
      <c r="AO904" s="192"/>
      <c r="AP904" s="192"/>
      <c r="AQ904" s="192"/>
      <c r="AR904" s="192"/>
      <c r="AS904" s="192"/>
      <c r="AT904" s="192"/>
      <c r="AU904" s="192"/>
      <c r="AV904" s="192"/>
      <c r="AW904" s="192"/>
      <c r="AX904" s="192"/>
      <c r="AY904" s="192"/>
      <c r="AZ904" s="192"/>
      <c r="BA904" s="192"/>
      <c r="BB904" s="192"/>
      <c r="BC904" s="192"/>
      <c r="BD904" s="192"/>
      <c r="BE904" s="192"/>
      <c r="BF904" s="192"/>
      <c r="BG904" s="192"/>
      <c r="BH904" s="192"/>
      <c r="BI904" s="192"/>
      <c r="BJ904" s="192"/>
      <c r="BK904" s="192"/>
      <c r="BL904" s="192"/>
      <c r="BM904" s="192"/>
      <c r="BN904" s="192"/>
      <c r="BO904" s="192"/>
      <c r="BP904" s="192"/>
      <c r="BQ904" s="192"/>
      <c r="BR904" s="192"/>
      <c r="BS904" s="192"/>
      <c r="BT904" s="192"/>
      <c r="BU904" s="192"/>
      <c r="BV904" s="192"/>
      <c r="BW904" s="192"/>
      <c r="BX904" s="192"/>
      <c r="BY904" s="192"/>
      <c r="BZ904" s="192"/>
      <c r="CA904" s="192"/>
      <c r="CB904" s="192"/>
      <c r="CC904" s="192"/>
      <c r="CD904" s="192"/>
      <c r="CE904" s="192"/>
      <c r="CF904" s="192"/>
      <c r="CG904" s="192"/>
      <c r="CH904" s="192"/>
      <c r="CI904" s="192"/>
      <c r="CJ904" s="192"/>
      <c r="CK904" s="192"/>
      <c r="CL904" s="192"/>
      <c r="CM904" s="192"/>
      <c r="CN904" s="192"/>
      <c r="CO904" s="192"/>
      <c r="CP904" s="192"/>
      <c r="CQ904" s="192"/>
    </row>
    <row r="905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92"/>
      <c r="AF905" s="192"/>
      <c r="AG905" s="192"/>
      <c r="AH905" s="192"/>
      <c r="AI905" s="192"/>
      <c r="AJ905" s="192"/>
      <c r="AK905" s="192"/>
      <c r="AL905" s="192"/>
      <c r="AM905" s="192"/>
      <c r="AN905" s="192"/>
      <c r="AO905" s="192"/>
      <c r="AP905" s="192"/>
      <c r="AQ905" s="192"/>
      <c r="AR905" s="192"/>
      <c r="AS905" s="192"/>
      <c r="AT905" s="192"/>
      <c r="AU905" s="192"/>
      <c r="AV905" s="192"/>
      <c r="AW905" s="192"/>
      <c r="AX905" s="192"/>
      <c r="AY905" s="192"/>
      <c r="AZ905" s="192"/>
      <c r="BA905" s="192"/>
      <c r="BB905" s="192"/>
      <c r="BC905" s="192"/>
      <c r="BD905" s="192"/>
      <c r="BE905" s="192"/>
      <c r="BF905" s="192"/>
      <c r="BG905" s="192"/>
      <c r="BH905" s="192"/>
      <c r="BI905" s="192"/>
      <c r="BJ905" s="192"/>
      <c r="BK905" s="192"/>
      <c r="BL905" s="192"/>
      <c r="BM905" s="192"/>
      <c r="BN905" s="192"/>
      <c r="BO905" s="192"/>
      <c r="BP905" s="192"/>
      <c r="BQ905" s="192"/>
      <c r="BR905" s="192"/>
      <c r="BS905" s="192"/>
      <c r="BT905" s="192"/>
      <c r="BU905" s="192"/>
      <c r="BV905" s="192"/>
      <c r="BW905" s="192"/>
      <c r="BX905" s="192"/>
      <c r="BY905" s="192"/>
      <c r="BZ905" s="192"/>
      <c r="CA905" s="192"/>
      <c r="CB905" s="192"/>
      <c r="CC905" s="192"/>
      <c r="CD905" s="192"/>
      <c r="CE905" s="192"/>
      <c r="CF905" s="192"/>
      <c r="CG905" s="192"/>
      <c r="CH905" s="192"/>
      <c r="CI905" s="192"/>
      <c r="CJ905" s="192"/>
      <c r="CK905" s="192"/>
      <c r="CL905" s="192"/>
      <c r="CM905" s="192"/>
      <c r="CN905" s="192"/>
      <c r="CO905" s="192"/>
      <c r="CP905" s="192"/>
      <c r="CQ905" s="192"/>
    </row>
    <row r="906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92"/>
      <c r="AF906" s="192"/>
      <c r="AG906" s="192"/>
      <c r="AH906" s="192"/>
      <c r="AI906" s="192"/>
      <c r="AJ906" s="192"/>
      <c r="AK906" s="192"/>
      <c r="AL906" s="192"/>
      <c r="AM906" s="192"/>
      <c r="AN906" s="192"/>
      <c r="AO906" s="192"/>
      <c r="AP906" s="192"/>
      <c r="AQ906" s="192"/>
      <c r="AR906" s="192"/>
      <c r="AS906" s="192"/>
      <c r="AT906" s="192"/>
      <c r="AU906" s="192"/>
      <c r="AV906" s="192"/>
      <c r="AW906" s="192"/>
      <c r="AX906" s="192"/>
      <c r="AY906" s="192"/>
      <c r="AZ906" s="192"/>
      <c r="BA906" s="192"/>
      <c r="BB906" s="192"/>
      <c r="BC906" s="192"/>
      <c r="BD906" s="192"/>
      <c r="BE906" s="192"/>
      <c r="BF906" s="192"/>
      <c r="BG906" s="192"/>
      <c r="BH906" s="192"/>
      <c r="BI906" s="192"/>
      <c r="BJ906" s="192"/>
      <c r="BK906" s="192"/>
      <c r="BL906" s="192"/>
      <c r="BM906" s="192"/>
      <c r="BN906" s="192"/>
      <c r="BO906" s="192"/>
      <c r="BP906" s="192"/>
      <c r="BQ906" s="192"/>
      <c r="BR906" s="192"/>
      <c r="BS906" s="192"/>
      <c r="BT906" s="192"/>
      <c r="BU906" s="192"/>
      <c r="BV906" s="192"/>
      <c r="BW906" s="192"/>
      <c r="BX906" s="192"/>
      <c r="BY906" s="192"/>
      <c r="BZ906" s="192"/>
      <c r="CA906" s="192"/>
      <c r="CB906" s="192"/>
      <c r="CC906" s="192"/>
      <c r="CD906" s="192"/>
      <c r="CE906" s="192"/>
      <c r="CF906" s="192"/>
      <c r="CG906" s="192"/>
      <c r="CH906" s="192"/>
      <c r="CI906" s="192"/>
      <c r="CJ906" s="192"/>
      <c r="CK906" s="192"/>
      <c r="CL906" s="192"/>
      <c r="CM906" s="192"/>
      <c r="CN906" s="192"/>
      <c r="CO906" s="192"/>
      <c r="CP906" s="192"/>
      <c r="CQ906" s="192"/>
    </row>
    <row r="907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92"/>
      <c r="AF907" s="192"/>
      <c r="AG907" s="192"/>
      <c r="AH907" s="192"/>
      <c r="AI907" s="192"/>
      <c r="AJ907" s="192"/>
      <c r="AK907" s="192"/>
      <c r="AL907" s="192"/>
      <c r="AM907" s="192"/>
      <c r="AN907" s="192"/>
      <c r="AO907" s="192"/>
      <c r="AP907" s="192"/>
      <c r="AQ907" s="192"/>
      <c r="AR907" s="192"/>
      <c r="AS907" s="192"/>
      <c r="AT907" s="192"/>
      <c r="AU907" s="192"/>
      <c r="AV907" s="192"/>
      <c r="AW907" s="192"/>
      <c r="AX907" s="192"/>
      <c r="AY907" s="192"/>
      <c r="AZ907" s="192"/>
      <c r="BA907" s="192"/>
      <c r="BB907" s="192"/>
      <c r="BC907" s="192"/>
      <c r="BD907" s="192"/>
      <c r="BE907" s="192"/>
      <c r="BF907" s="192"/>
      <c r="BG907" s="192"/>
      <c r="BH907" s="192"/>
      <c r="BI907" s="192"/>
      <c r="BJ907" s="192"/>
      <c r="BK907" s="192"/>
      <c r="BL907" s="192"/>
      <c r="BM907" s="192"/>
      <c r="BN907" s="192"/>
      <c r="BO907" s="192"/>
      <c r="BP907" s="192"/>
      <c r="BQ907" s="192"/>
      <c r="BR907" s="192"/>
      <c r="BS907" s="192"/>
      <c r="BT907" s="192"/>
      <c r="BU907" s="192"/>
      <c r="BV907" s="192"/>
      <c r="BW907" s="192"/>
      <c r="BX907" s="192"/>
      <c r="BY907" s="192"/>
      <c r="BZ907" s="192"/>
      <c r="CA907" s="192"/>
      <c r="CB907" s="192"/>
      <c r="CC907" s="192"/>
      <c r="CD907" s="192"/>
      <c r="CE907" s="192"/>
      <c r="CF907" s="192"/>
      <c r="CG907" s="192"/>
      <c r="CH907" s="192"/>
      <c r="CI907" s="192"/>
      <c r="CJ907" s="192"/>
      <c r="CK907" s="192"/>
      <c r="CL907" s="192"/>
      <c r="CM907" s="192"/>
      <c r="CN907" s="192"/>
      <c r="CO907" s="192"/>
      <c r="CP907" s="192"/>
      <c r="CQ907" s="192"/>
    </row>
    <row r="908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92"/>
      <c r="AF908" s="192"/>
      <c r="AG908" s="192"/>
      <c r="AH908" s="192"/>
      <c r="AI908" s="192"/>
      <c r="AJ908" s="192"/>
      <c r="AK908" s="192"/>
      <c r="AL908" s="192"/>
      <c r="AM908" s="192"/>
      <c r="AN908" s="192"/>
      <c r="AO908" s="192"/>
      <c r="AP908" s="192"/>
      <c r="AQ908" s="192"/>
      <c r="AR908" s="192"/>
      <c r="AS908" s="192"/>
      <c r="AT908" s="192"/>
      <c r="AU908" s="192"/>
      <c r="AV908" s="192"/>
      <c r="AW908" s="192"/>
      <c r="AX908" s="192"/>
      <c r="AY908" s="192"/>
      <c r="AZ908" s="192"/>
      <c r="BA908" s="192"/>
      <c r="BB908" s="192"/>
      <c r="BC908" s="192"/>
      <c r="BD908" s="192"/>
      <c r="BE908" s="192"/>
      <c r="BF908" s="192"/>
      <c r="BG908" s="192"/>
      <c r="BH908" s="192"/>
      <c r="BI908" s="192"/>
      <c r="BJ908" s="192"/>
      <c r="BK908" s="192"/>
      <c r="BL908" s="192"/>
      <c r="BM908" s="192"/>
      <c r="BN908" s="192"/>
      <c r="BO908" s="192"/>
      <c r="BP908" s="192"/>
      <c r="BQ908" s="192"/>
      <c r="BR908" s="192"/>
      <c r="BS908" s="192"/>
      <c r="BT908" s="192"/>
      <c r="BU908" s="192"/>
      <c r="BV908" s="192"/>
      <c r="BW908" s="192"/>
      <c r="BX908" s="192"/>
      <c r="BY908" s="192"/>
      <c r="BZ908" s="192"/>
      <c r="CA908" s="192"/>
      <c r="CB908" s="192"/>
      <c r="CC908" s="192"/>
      <c r="CD908" s="192"/>
      <c r="CE908" s="192"/>
      <c r="CF908" s="192"/>
      <c r="CG908" s="192"/>
      <c r="CH908" s="192"/>
      <c r="CI908" s="192"/>
      <c r="CJ908" s="192"/>
      <c r="CK908" s="192"/>
      <c r="CL908" s="192"/>
      <c r="CM908" s="192"/>
      <c r="CN908" s="192"/>
      <c r="CO908" s="192"/>
      <c r="CP908" s="192"/>
      <c r="CQ908" s="192"/>
    </row>
    <row r="909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92"/>
      <c r="AF909" s="192"/>
      <c r="AG909" s="192"/>
      <c r="AH909" s="192"/>
      <c r="AI909" s="192"/>
      <c r="AJ909" s="192"/>
      <c r="AK909" s="192"/>
      <c r="AL909" s="192"/>
      <c r="AM909" s="192"/>
      <c r="AN909" s="192"/>
      <c r="AO909" s="192"/>
      <c r="AP909" s="192"/>
      <c r="AQ909" s="192"/>
      <c r="AR909" s="192"/>
      <c r="AS909" s="192"/>
      <c r="AT909" s="192"/>
      <c r="AU909" s="192"/>
      <c r="AV909" s="192"/>
      <c r="AW909" s="192"/>
      <c r="AX909" s="192"/>
      <c r="AY909" s="192"/>
      <c r="AZ909" s="192"/>
      <c r="BA909" s="192"/>
      <c r="BB909" s="192"/>
      <c r="BC909" s="192"/>
      <c r="BD909" s="192"/>
      <c r="BE909" s="192"/>
      <c r="BF909" s="192"/>
      <c r="BG909" s="192"/>
      <c r="BH909" s="192"/>
      <c r="BI909" s="192"/>
      <c r="BJ909" s="192"/>
      <c r="BK909" s="192"/>
      <c r="BL909" s="192"/>
      <c r="BM909" s="192"/>
      <c r="BN909" s="192"/>
      <c r="BO909" s="192"/>
      <c r="BP909" s="192"/>
      <c r="BQ909" s="192"/>
      <c r="BR909" s="192"/>
      <c r="BS909" s="192"/>
      <c r="BT909" s="192"/>
      <c r="BU909" s="192"/>
      <c r="BV909" s="192"/>
      <c r="BW909" s="192"/>
      <c r="BX909" s="192"/>
      <c r="BY909" s="192"/>
      <c r="BZ909" s="192"/>
      <c r="CA909" s="192"/>
      <c r="CB909" s="192"/>
      <c r="CC909" s="192"/>
      <c r="CD909" s="192"/>
      <c r="CE909" s="192"/>
      <c r="CF909" s="192"/>
      <c r="CG909" s="192"/>
      <c r="CH909" s="192"/>
      <c r="CI909" s="192"/>
      <c r="CJ909" s="192"/>
      <c r="CK909" s="192"/>
      <c r="CL909" s="192"/>
      <c r="CM909" s="192"/>
      <c r="CN909" s="192"/>
      <c r="CO909" s="192"/>
      <c r="CP909" s="192"/>
      <c r="CQ909" s="192"/>
    </row>
    <row r="910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92"/>
      <c r="AF910" s="192"/>
      <c r="AG910" s="192"/>
      <c r="AH910" s="192"/>
      <c r="AI910" s="192"/>
      <c r="AJ910" s="192"/>
      <c r="AK910" s="192"/>
      <c r="AL910" s="192"/>
      <c r="AM910" s="192"/>
      <c r="AN910" s="192"/>
      <c r="AO910" s="192"/>
      <c r="AP910" s="192"/>
      <c r="AQ910" s="192"/>
      <c r="AR910" s="192"/>
      <c r="AS910" s="192"/>
      <c r="AT910" s="192"/>
      <c r="AU910" s="192"/>
      <c r="AV910" s="192"/>
      <c r="AW910" s="192"/>
      <c r="AX910" s="192"/>
      <c r="AY910" s="192"/>
      <c r="AZ910" s="192"/>
      <c r="BA910" s="192"/>
      <c r="BB910" s="192"/>
      <c r="BC910" s="192"/>
      <c r="BD910" s="192"/>
      <c r="BE910" s="192"/>
      <c r="BF910" s="192"/>
      <c r="BG910" s="192"/>
      <c r="BH910" s="192"/>
      <c r="BI910" s="192"/>
      <c r="BJ910" s="192"/>
      <c r="BK910" s="192"/>
      <c r="BL910" s="192"/>
      <c r="BM910" s="192"/>
      <c r="BN910" s="192"/>
      <c r="BO910" s="192"/>
      <c r="BP910" s="192"/>
      <c r="BQ910" s="192"/>
      <c r="BR910" s="192"/>
      <c r="BS910" s="192"/>
      <c r="BT910" s="192"/>
      <c r="BU910" s="192"/>
      <c r="BV910" s="192"/>
      <c r="BW910" s="192"/>
      <c r="BX910" s="192"/>
      <c r="BY910" s="192"/>
      <c r="BZ910" s="192"/>
      <c r="CA910" s="192"/>
      <c r="CB910" s="192"/>
      <c r="CC910" s="192"/>
      <c r="CD910" s="192"/>
      <c r="CE910" s="192"/>
      <c r="CF910" s="192"/>
      <c r="CG910" s="192"/>
      <c r="CH910" s="192"/>
      <c r="CI910" s="192"/>
      <c r="CJ910" s="192"/>
      <c r="CK910" s="192"/>
      <c r="CL910" s="192"/>
      <c r="CM910" s="192"/>
      <c r="CN910" s="192"/>
      <c r="CO910" s="192"/>
      <c r="CP910" s="192"/>
      <c r="CQ910" s="192"/>
    </row>
    <row r="911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92"/>
      <c r="AF911" s="192"/>
      <c r="AG911" s="192"/>
      <c r="AH911" s="192"/>
      <c r="AI911" s="192"/>
      <c r="AJ911" s="192"/>
      <c r="AK911" s="192"/>
      <c r="AL911" s="192"/>
      <c r="AM911" s="192"/>
      <c r="AN911" s="192"/>
      <c r="AO911" s="192"/>
      <c r="AP911" s="192"/>
      <c r="AQ911" s="192"/>
      <c r="AR911" s="192"/>
      <c r="AS911" s="192"/>
      <c r="AT911" s="192"/>
      <c r="AU911" s="192"/>
      <c r="AV911" s="192"/>
      <c r="AW911" s="192"/>
      <c r="AX911" s="192"/>
      <c r="AY911" s="192"/>
      <c r="AZ911" s="192"/>
      <c r="BA911" s="192"/>
      <c r="BB911" s="192"/>
      <c r="BC911" s="192"/>
      <c r="BD911" s="192"/>
      <c r="BE911" s="192"/>
      <c r="BF911" s="192"/>
      <c r="BG911" s="192"/>
      <c r="BH911" s="192"/>
      <c r="BI911" s="192"/>
      <c r="BJ911" s="192"/>
      <c r="BK911" s="192"/>
      <c r="BL911" s="192"/>
      <c r="BM911" s="192"/>
      <c r="BN911" s="192"/>
      <c r="BO911" s="192"/>
      <c r="BP911" s="192"/>
      <c r="BQ911" s="192"/>
      <c r="BR911" s="192"/>
      <c r="BS911" s="192"/>
      <c r="BT911" s="192"/>
      <c r="BU911" s="192"/>
      <c r="BV911" s="192"/>
      <c r="BW911" s="192"/>
      <c r="BX911" s="192"/>
      <c r="BY911" s="192"/>
      <c r="BZ911" s="192"/>
      <c r="CA911" s="192"/>
      <c r="CB911" s="192"/>
      <c r="CC911" s="192"/>
      <c r="CD911" s="192"/>
      <c r="CE911" s="192"/>
      <c r="CF911" s="192"/>
      <c r="CG911" s="192"/>
      <c r="CH911" s="192"/>
      <c r="CI911" s="192"/>
      <c r="CJ911" s="192"/>
      <c r="CK911" s="192"/>
      <c r="CL911" s="192"/>
      <c r="CM911" s="192"/>
      <c r="CN911" s="192"/>
      <c r="CO911" s="192"/>
      <c r="CP911" s="192"/>
      <c r="CQ911" s="192"/>
    </row>
    <row r="912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92"/>
      <c r="AF912" s="192"/>
      <c r="AG912" s="192"/>
      <c r="AH912" s="192"/>
      <c r="AI912" s="192"/>
      <c r="AJ912" s="192"/>
      <c r="AK912" s="192"/>
      <c r="AL912" s="192"/>
      <c r="AM912" s="192"/>
      <c r="AN912" s="192"/>
      <c r="AO912" s="192"/>
      <c r="AP912" s="192"/>
      <c r="AQ912" s="192"/>
      <c r="AR912" s="192"/>
      <c r="AS912" s="192"/>
      <c r="AT912" s="192"/>
      <c r="AU912" s="192"/>
      <c r="AV912" s="192"/>
      <c r="AW912" s="192"/>
      <c r="AX912" s="192"/>
      <c r="AY912" s="192"/>
      <c r="AZ912" s="192"/>
      <c r="BA912" s="192"/>
      <c r="BB912" s="192"/>
      <c r="BC912" s="192"/>
      <c r="BD912" s="192"/>
      <c r="BE912" s="192"/>
      <c r="BF912" s="192"/>
      <c r="BG912" s="192"/>
      <c r="BH912" s="192"/>
      <c r="BI912" s="192"/>
      <c r="BJ912" s="192"/>
      <c r="BK912" s="192"/>
      <c r="BL912" s="192"/>
      <c r="BM912" s="192"/>
      <c r="BN912" s="192"/>
      <c r="BO912" s="192"/>
      <c r="BP912" s="192"/>
      <c r="BQ912" s="192"/>
      <c r="BR912" s="192"/>
      <c r="BS912" s="192"/>
      <c r="BT912" s="192"/>
      <c r="BU912" s="192"/>
      <c r="BV912" s="192"/>
      <c r="BW912" s="192"/>
      <c r="BX912" s="192"/>
      <c r="BY912" s="192"/>
      <c r="BZ912" s="192"/>
      <c r="CA912" s="192"/>
      <c r="CB912" s="192"/>
      <c r="CC912" s="192"/>
      <c r="CD912" s="192"/>
      <c r="CE912" s="192"/>
      <c r="CF912" s="192"/>
      <c r="CG912" s="192"/>
      <c r="CH912" s="192"/>
      <c r="CI912" s="192"/>
      <c r="CJ912" s="192"/>
      <c r="CK912" s="192"/>
      <c r="CL912" s="192"/>
      <c r="CM912" s="192"/>
      <c r="CN912" s="192"/>
      <c r="CO912" s="192"/>
      <c r="CP912" s="192"/>
      <c r="CQ912" s="192"/>
    </row>
    <row r="913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92"/>
      <c r="AF913" s="192"/>
      <c r="AG913" s="192"/>
      <c r="AH913" s="192"/>
      <c r="AI913" s="192"/>
      <c r="AJ913" s="192"/>
      <c r="AK913" s="192"/>
      <c r="AL913" s="192"/>
      <c r="AM913" s="192"/>
      <c r="AN913" s="192"/>
      <c r="AO913" s="192"/>
      <c r="AP913" s="192"/>
      <c r="AQ913" s="192"/>
      <c r="AR913" s="192"/>
      <c r="AS913" s="192"/>
      <c r="AT913" s="192"/>
      <c r="AU913" s="192"/>
      <c r="AV913" s="192"/>
      <c r="AW913" s="192"/>
      <c r="AX913" s="192"/>
      <c r="AY913" s="192"/>
      <c r="AZ913" s="192"/>
      <c r="BA913" s="192"/>
      <c r="BB913" s="192"/>
      <c r="BC913" s="192"/>
      <c r="BD913" s="192"/>
      <c r="BE913" s="192"/>
      <c r="BF913" s="192"/>
      <c r="BG913" s="192"/>
      <c r="BH913" s="192"/>
      <c r="BI913" s="192"/>
      <c r="BJ913" s="192"/>
      <c r="BK913" s="192"/>
      <c r="BL913" s="192"/>
      <c r="BM913" s="192"/>
      <c r="BN913" s="192"/>
      <c r="BO913" s="192"/>
      <c r="BP913" s="192"/>
      <c r="BQ913" s="192"/>
      <c r="BR913" s="192"/>
      <c r="BS913" s="192"/>
      <c r="BT913" s="192"/>
      <c r="BU913" s="192"/>
      <c r="BV913" s="192"/>
      <c r="BW913" s="192"/>
      <c r="BX913" s="192"/>
      <c r="BY913" s="192"/>
      <c r="BZ913" s="192"/>
      <c r="CA913" s="192"/>
      <c r="CB913" s="192"/>
      <c r="CC913" s="192"/>
      <c r="CD913" s="192"/>
      <c r="CE913" s="192"/>
      <c r="CF913" s="192"/>
      <c r="CG913" s="192"/>
      <c r="CH913" s="192"/>
      <c r="CI913" s="192"/>
      <c r="CJ913" s="192"/>
      <c r="CK913" s="192"/>
      <c r="CL913" s="192"/>
      <c r="CM913" s="192"/>
      <c r="CN913" s="192"/>
      <c r="CO913" s="192"/>
      <c r="CP913" s="192"/>
      <c r="CQ913" s="192"/>
    </row>
    <row r="914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92"/>
      <c r="AF914" s="192"/>
      <c r="AG914" s="192"/>
      <c r="AH914" s="192"/>
      <c r="AI914" s="192"/>
      <c r="AJ914" s="192"/>
      <c r="AK914" s="192"/>
      <c r="AL914" s="192"/>
      <c r="AM914" s="192"/>
      <c r="AN914" s="192"/>
      <c r="AO914" s="192"/>
      <c r="AP914" s="192"/>
      <c r="AQ914" s="192"/>
      <c r="AR914" s="192"/>
      <c r="AS914" s="192"/>
      <c r="AT914" s="192"/>
      <c r="AU914" s="192"/>
      <c r="AV914" s="192"/>
      <c r="AW914" s="192"/>
      <c r="AX914" s="192"/>
      <c r="AY914" s="192"/>
      <c r="AZ914" s="192"/>
      <c r="BA914" s="192"/>
      <c r="BB914" s="192"/>
      <c r="BC914" s="192"/>
      <c r="BD914" s="192"/>
      <c r="BE914" s="192"/>
      <c r="BF914" s="192"/>
      <c r="BG914" s="192"/>
      <c r="BH914" s="192"/>
      <c r="BI914" s="192"/>
      <c r="BJ914" s="192"/>
      <c r="BK914" s="192"/>
      <c r="BL914" s="192"/>
      <c r="BM914" s="192"/>
      <c r="BN914" s="192"/>
      <c r="BO914" s="192"/>
      <c r="BP914" s="192"/>
      <c r="BQ914" s="192"/>
      <c r="BR914" s="192"/>
      <c r="BS914" s="192"/>
      <c r="BT914" s="192"/>
      <c r="BU914" s="192"/>
      <c r="BV914" s="192"/>
      <c r="BW914" s="192"/>
      <c r="BX914" s="192"/>
      <c r="BY914" s="192"/>
      <c r="BZ914" s="192"/>
      <c r="CA914" s="192"/>
      <c r="CB914" s="192"/>
      <c r="CC914" s="192"/>
      <c r="CD914" s="192"/>
      <c r="CE914" s="192"/>
      <c r="CF914" s="192"/>
      <c r="CG914" s="192"/>
      <c r="CH914" s="192"/>
      <c r="CI914" s="192"/>
      <c r="CJ914" s="192"/>
      <c r="CK914" s="192"/>
      <c r="CL914" s="192"/>
      <c r="CM914" s="192"/>
      <c r="CN914" s="192"/>
      <c r="CO914" s="192"/>
      <c r="CP914" s="192"/>
      <c r="CQ914" s="192"/>
    </row>
    <row r="915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92"/>
      <c r="AF915" s="192"/>
      <c r="AG915" s="192"/>
      <c r="AH915" s="192"/>
      <c r="AI915" s="192"/>
      <c r="AJ915" s="192"/>
      <c r="AK915" s="192"/>
      <c r="AL915" s="192"/>
      <c r="AM915" s="192"/>
      <c r="AN915" s="192"/>
      <c r="AO915" s="192"/>
      <c r="AP915" s="192"/>
      <c r="AQ915" s="192"/>
      <c r="AR915" s="192"/>
      <c r="AS915" s="192"/>
      <c r="AT915" s="192"/>
      <c r="AU915" s="192"/>
      <c r="AV915" s="192"/>
      <c r="AW915" s="192"/>
      <c r="AX915" s="192"/>
      <c r="AY915" s="192"/>
      <c r="AZ915" s="192"/>
      <c r="BA915" s="192"/>
      <c r="BB915" s="192"/>
      <c r="BC915" s="192"/>
      <c r="BD915" s="192"/>
      <c r="BE915" s="192"/>
      <c r="BF915" s="192"/>
      <c r="BG915" s="192"/>
      <c r="BH915" s="192"/>
      <c r="BI915" s="192"/>
      <c r="BJ915" s="192"/>
      <c r="BK915" s="192"/>
      <c r="BL915" s="192"/>
      <c r="BM915" s="192"/>
      <c r="BN915" s="192"/>
      <c r="BO915" s="192"/>
      <c r="BP915" s="192"/>
      <c r="BQ915" s="192"/>
      <c r="BR915" s="192"/>
      <c r="BS915" s="192"/>
      <c r="BT915" s="192"/>
      <c r="BU915" s="192"/>
      <c r="BV915" s="192"/>
      <c r="BW915" s="192"/>
      <c r="BX915" s="192"/>
      <c r="BY915" s="192"/>
      <c r="BZ915" s="192"/>
      <c r="CA915" s="192"/>
      <c r="CB915" s="192"/>
      <c r="CC915" s="192"/>
      <c r="CD915" s="192"/>
      <c r="CE915" s="192"/>
      <c r="CF915" s="192"/>
      <c r="CG915" s="192"/>
      <c r="CH915" s="192"/>
      <c r="CI915" s="192"/>
      <c r="CJ915" s="192"/>
      <c r="CK915" s="192"/>
      <c r="CL915" s="192"/>
      <c r="CM915" s="192"/>
      <c r="CN915" s="192"/>
      <c r="CO915" s="192"/>
      <c r="CP915" s="192"/>
      <c r="CQ915" s="192"/>
    </row>
    <row r="916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92"/>
      <c r="AF916" s="192"/>
      <c r="AG916" s="192"/>
      <c r="AH916" s="192"/>
      <c r="AI916" s="192"/>
      <c r="AJ916" s="192"/>
      <c r="AK916" s="192"/>
      <c r="AL916" s="192"/>
      <c r="AM916" s="192"/>
      <c r="AN916" s="192"/>
      <c r="AO916" s="192"/>
      <c r="AP916" s="192"/>
      <c r="AQ916" s="192"/>
      <c r="AR916" s="192"/>
      <c r="AS916" s="192"/>
      <c r="AT916" s="192"/>
      <c r="AU916" s="192"/>
      <c r="AV916" s="192"/>
      <c r="AW916" s="192"/>
      <c r="AX916" s="192"/>
      <c r="AY916" s="192"/>
      <c r="AZ916" s="192"/>
      <c r="BA916" s="192"/>
      <c r="BB916" s="192"/>
      <c r="BC916" s="192"/>
      <c r="BD916" s="192"/>
      <c r="BE916" s="192"/>
      <c r="BF916" s="192"/>
      <c r="BG916" s="192"/>
      <c r="BH916" s="192"/>
      <c r="BI916" s="192"/>
      <c r="BJ916" s="192"/>
      <c r="BK916" s="192"/>
      <c r="BL916" s="192"/>
      <c r="BM916" s="192"/>
      <c r="BN916" s="192"/>
      <c r="BO916" s="192"/>
      <c r="BP916" s="192"/>
      <c r="BQ916" s="192"/>
      <c r="BR916" s="192"/>
      <c r="BS916" s="192"/>
      <c r="BT916" s="192"/>
      <c r="BU916" s="192"/>
      <c r="BV916" s="192"/>
      <c r="BW916" s="192"/>
      <c r="BX916" s="192"/>
      <c r="BY916" s="192"/>
      <c r="BZ916" s="192"/>
      <c r="CA916" s="192"/>
      <c r="CB916" s="192"/>
      <c r="CC916" s="192"/>
      <c r="CD916" s="192"/>
      <c r="CE916" s="192"/>
      <c r="CF916" s="192"/>
      <c r="CG916" s="192"/>
      <c r="CH916" s="192"/>
      <c r="CI916" s="192"/>
      <c r="CJ916" s="192"/>
      <c r="CK916" s="192"/>
      <c r="CL916" s="192"/>
      <c r="CM916" s="192"/>
      <c r="CN916" s="192"/>
      <c r="CO916" s="192"/>
      <c r="CP916" s="192"/>
      <c r="CQ916" s="192"/>
    </row>
    <row r="917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92"/>
      <c r="AF917" s="192"/>
      <c r="AG917" s="192"/>
      <c r="AH917" s="192"/>
      <c r="AI917" s="192"/>
      <c r="AJ917" s="192"/>
      <c r="AK917" s="192"/>
      <c r="AL917" s="192"/>
      <c r="AM917" s="192"/>
      <c r="AN917" s="192"/>
      <c r="AO917" s="192"/>
      <c r="AP917" s="192"/>
      <c r="AQ917" s="192"/>
      <c r="AR917" s="192"/>
      <c r="AS917" s="192"/>
      <c r="AT917" s="192"/>
      <c r="AU917" s="192"/>
      <c r="AV917" s="192"/>
      <c r="AW917" s="192"/>
      <c r="AX917" s="192"/>
      <c r="AY917" s="192"/>
      <c r="AZ917" s="192"/>
      <c r="BA917" s="192"/>
      <c r="BB917" s="192"/>
      <c r="BC917" s="192"/>
      <c r="BD917" s="192"/>
      <c r="BE917" s="192"/>
      <c r="BF917" s="192"/>
      <c r="BG917" s="192"/>
      <c r="BH917" s="192"/>
      <c r="BI917" s="192"/>
      <c r="BJ917" s="192"/>
      <c r="BK917" s="192"/>
      <c r="BL917" s="192"/>
      <c r="BM917" s="192"/>
      <c r="BN917" s="192"/>
      <c r="BO917" s="192"/>
      <c r="BP917" s="192"/>
      <c r="BQ917" s="192"/>
      <c r="BR917" s="192"/>
      <c r="BS917" s="192"/>
      <c r="BT917" s="192"/>
      <c r="BU917" s="192"/>
      <c r="BV917" s="192"/>
      <c r="BW917" s="192"/>
      <c r="BX917" s="192"/>
      <c r="BY917" s="192"/>
      <c r="BZ917" s="192"/>
      <c r="CA917" s="192"/>
      <c r="CB917" s="192"/>
      <c r="CC917" s="192"/>
      <c r="CD917" s="192"/>
      <c r="CE917" s="192"/>
      <c r="CF917" s="192"/>
      <c r="CG917" s="192"/>
      <c r="CH917" s="192"/>
      <c r="CI917" s="192"/>
      <c r="CJ917" s="192"/>
      <c r="CK917" s="192"/>
      <c r="CL917" s="192"/>
      <c r="CM917" s="192"/>
      <c r="CN917" s="192"/>
      <c r="CO917" s="192"/>
      <c r="CP917" s="192"/>
      <c r="CQ917" s="192"/>
    </row>
    <row r="918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92"/>
      <c r="AF918" s="192"/>
      <c r="AG918" s="192"/>
      <c r="AH918" s="192"/>
      <c r="AI918" s="192"/>
      <c r="AJ918" s="192"/>
      <c r="AK918" s="192"/>
      <c r="AL918" s="192"/>
      <c r="AM918" s="192"/>
      <c r="AN918" s="192"/>
      <c r="AO918" s="192"/>
      <c r="AP918" s="192"/>
      <c r="AQ918" s="192"/>
      <c r="AR918" s="192"/>
      <c r="AS918" s="192"/>
      <c r="AT918" s="192"/>
      <c r="AU918" s="192"/>
      <c r="AV918" s="192"/>
      <c r="AW918" s="192"/>
      <c r="AX918" s="192"/>
      <c r="AY918" s="192"/>
      <c r="AZ918" s="192"/>
      <c r="BA918" s="192"/>
      <c r="BB918" s="192"/>
      <c r="BC918" s="192"/>
      <c r="BD918" s="192"/>
      <c r="BE918" s="192"/>
      <c r="BF918" s="192"/>
      <c r="BG918" s="192"/>
      <c r="BH918" s="192"/>
      <c r="BI918" s="192"/>
      <c r="BJ918" s="192"/>
      <c r="BK918" s="192"/>
      <c r="BL918" s="192"/>
      <c r="BM918" s="192"/>
      <c r="BN918" s="192"/>
      <c r="BO918" s="192"/>
      <c r="BP918" s="192"/>
      <c r="BQ918" s="192"/>
      <c r="BR918" s="192"/>
      <c r="BS918" s="192"/>
      <c r="BT918" s="192"/>
      <c r="BU918" s="192"/>
      <c r="BV918" s="192"/>
      <c r="BW918" s="192"/>
      <c r="BX918" s="192"/>
      <c r="BY918" s="192"/>
      <c r="BZ918" s="192"/>
      <c r="CA918" s="192"/>
      <c r="CB918" s="192"/>
      <c r="CC918" s="192"/>
      <c r="CD918" s="192"/>
      <c r="CE918" s="192"/>
      <c r="CF918" s="192"/>
      <c r="CG918" s="192"/>
      <c r="CH918" s="192"/>
      <c r="CI918" s="192"/>
      <c r="CJ918" s="192"/>
      <c r="CK918" s="192"/>
      <c r="CL918" s="192"/>
      <c r="CM918" s="192"/>
      <c r="CN918" s="192"/>
      <c r="CO918" s="192"/>
      <c r="CP918" s="192"/>
      <c r="CQ918" s="192"/>
    </row>
    <row r="919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92"/>
      <c r="AF919" s="192"/>
      <c r="AG919" s="192"/>
      <c r="AH919" s="192"/>
      <c r="AI919" s="192"/>
      <c r="AJ919" s="192"/>
      <c r="AK919" s="192"/>
      <c r="AL919" s="192"/>
      <c r="AM919" s="192"/>
      <c r="AN919" s="192"/>
      <c r="AO919" s="192"/>
      <c r="AP919" s="192"/>
      <c r="AQ919" s="192"/>
      <c r="AR919" s="192"/>
      <c r="AS919" s="192"/>
      <c r="AT919" s="192"/>
      <c r="AU919" s="192"/>
      <c r="AV919" s="192"/>
      <c r="AW919" s="192"/>
      <c r="AX919" s="192"/>
      <c r="AY919" s="192"/>
      <c r="AZ919" s="192"/>
      <c r="BA919" s="192"/>
      <c r="BB919" s="192"/>
      <c r="BC919" s="192"/>
      <c r="BD919" s="192"/>
      <c r="BE919" s="192"/>
      <c r="BF919" s="192"/>
      <c r="BG919" s="192"/>
      <c r="BH919" s="192"/>
      <c r="BI919" s="192"/>
      <c r="BJ919" s="192"/>
      <c r="BK919" s="192"/>
      <c r="BL919" s="192"/>
      <c r="BM919" s="192"/>
      <c r="BN919" s="192"/>
      <c r="BO919" s="192"/>
      <c r="BP919" s="192"/>
      <c r="BQ919" s="192"/>
      <c r="BR919" s="192"/>
      <c r="BS919" s="192"/>
      <c r="BT919" s="192"/>
      <c r="BU919" s="192"/>
      <c r="BV919" s="192"/>
      <c r="BW919" s="192"/>
      <c r="BX919" s="192"/>
      <c r="BY919" s="192"/>
      <c r="BZ919" s="192"/>
      <c r="CA919" s="192"/>
      <c r="CB919" s="192"/>
      <c r="CC919" s="192"/>
      <c r="CD919" s="192"/>
      <c r="CE919" s="192"/>
      <c r="CF919" s="192"/>
      <c r="CG919" s="192"/>
      <c r="CH919" s="192"/>
      <c r="CI919" s="192"/>
      <c r="CJ919" s="192"/>
      <c r="CK919" s="192"/>
      <c r="CL919" s="192"/>
      <c r="CM919" s="192"/>
      <c r="CN919" s="192"/>
      <c r="CO919" s="192"/>
      <c r="CP919" s="192"/>
      <c r="CQ919" s="192"/>
    </row>
    <row r="920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92"/>
      <c r="AF920" s="192"/>
      <c r="AG920" s="192"/>
      <c r="AH920" s="192"/>
      <c r="AI920" s="192"/>
      <c r="AJ920" s="192"/>
      <c r="AK920" s="192"/>
      <c r="AL920" s="192"/>
      <c r="AM920" s="192"/>
      <c r="AN920" s="192"/>
      <c r="AO920" s="192"/>
      <c r="AP920" s="192"/>
      <c r="AQ920" s="192"/>
      <c r="AR920" s="192"/>
      <c r="AS920" s="192"/>
      <c r="AT920" s="192"/>
      <c r="AU920" s="192"/>
      <c r="AV920" s="192"/>
      <c r="AW920" s="192"/>
      <c r="AX920" s="192"/>
      <c r="AY920" s="192"/>
      <c r="AZ920" s="192"/>
      <c r="BA920" s="192"/>
      <c r="BB920" s="192"/>
      <c r="BC920" s="192"/>
      <c r="BD920" s="192"/>
      <c r="BE920" s="192"/>
      <c r="BF920" s="192"/>
      <c r="BG920" s="192"/>
      <c r="BH920" s="192"/>
      <c r="BI920" s="192"/>
      <c r="BJ920" s="192"/>
      <c r="BK920" s="192"/>
      <c r="BL920" s="192"/>
      <c r="BM920" s="192"/>
      <c r="BN920" s="192"/>
      <c r="BO920" s="192"/>
      <c r="BP920" s="192"/>
      <c r="BQ920" s="192"/>
      <c r="BR920" s="192"/>
      <c r="BS920" s="192"/>
      <c r="BT920" s="192"/>
      <c r="BU920" s="192"/>
      <c r="BV920" s="192"/>
      <c r="BW920" s="192"/>
      <c r="BX920" s="192"/>
      <c r="BY920" s="192"/>
      <c r="BZ920" s="192"/>
      <c r="CA920" s="192"/>
      <c r="CB920" s="192"/>
      <c r="CC920" s="192"/>
      <c r="CD920" s="192"/>
      <c r="CE920" s="192"/>
      <c r="CF920" s="192"/>
      <c r="CG920" s="192"/>
      <c r="CH920" s="192"/>
      <c r="CI920" s="192"/>
      <c r="CJ920" s="192"/>
      <c r="CK920" s="192"/>
      <c r="CL920" s="192"/>
      <c r="CM920" s="192"/>
      <c r="CN920" s="192"/>
      <c r="CO920" s="192"/>
      <c r="CP920" s="192"/>
      <c r="CQ920" s="192"/>
    </row>
    <row r="921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92"/>
      <c r="AF921" s="192"/>
      <c r="AG921" s="192"/>
      <c r="AH921" s="192"/>
      <c r="AI921" s="192"/>
      <c r="AJ921" s="192"/>
      <c r="AK921" s="192"/>
      <c r="AL921" s="192"/>
      <c r="AM921" s="192"/>
      <c r="AN921" s="192"/>
      <c r="AO921" s="192"/>
      <c r="AP921" s="192"/>
      <c r="AQ921" s="192"/>
      <c r="AR921" s="192"/>
      <c r="AS921" s="192"/>
      <c r="AT921" s="192"/>
      <c r="AU921" s="192"/>
      <c r="AV921" s="192"/>
      <c r="AW921" s="192"/>
      <c r="AX921" s="192"/>
      <c r="AY921" s="192"/>
      <c r="AZ921" s="192"/>
      <c r="BA921" s="192"/>
      <c r="BB921" s="192"/>
      <c r="BC921" s="192"/>
      <c r="BD921" s="192"/>
      <c r="BE921" s="192"/>
      <c r="BF921" s="192"/>
      <c r="BG921" s="192"/>
      <c r="BH921" s="192"/>
      <c r="BI921" s="192"/>
      <c r="BJ921" s="192"/>
      <c r="BK921" s="192"/>
      <c r="BL921" s="192"/>
      <c r="BM921" s="192"/>
      <c r="BN921" s="192"/>
      <c r="BO921" s="192"/>
      <c r="BP921" s="192"/>
      <c r="BQ921" s="192"/>
      <c r="BR921" s="192"/>
      <c r="BS921" s="192"/>
      <c r="BT921" s="192"/>
      <c r="BU921" s="192"/>
      <c r="BV921" s="192"/>
      <c r="BW921" s="192"/>
      <c r="BX921" s="192"/>
      <c r="BY921" s="192"/>
      <c r="BZ921" s="192"/>
      <c r="CA921" s="192"/>
      <c r="CB921" s="192"/>
      <c r="CC921" s="192"/>
      <c r="CD921" s="192"/>
      <c r="CE921" s="192"/>
      <c r="CF921" s="192"/>
      <c r="CG921" s="192"/>
      <c r="CH921" s="192"/>
      <c r="CI921" s="192"/>
      <c r="CJ921" s="192"/>
      <c r="CK921" s="192"/>
      <c r="CL921" s="192"/>
      <c r="CM921" s="192"/>
      <c r="CN921" s="192"/>
      <c r="CO921" s="192"/>
      <c r="CP921" s="192"/>
      <c r="CQ921" s="192"/>
    </row>
    <row r="922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  <c r="AJ922" s="192"/>
      <c r="AK922" s="192"/>
      <c r="AL922" s="192"/>
      <c r="AM922" s="192"/>
      <c r="AN922" s="192"/>
      <c r="AO922" s="192"/>
      <c r="AP922" s="192"/>
      <c r="AQ922" s="192"/>
      <c r="AR922" s="192"/>
      <c r="AS922" s="192"/>
      <c r="AT922" s="192"/>
      <c r="AU922" s="192"/>
      <c r="AV922" s="192"/>
      <c r="AW922" s="192"/>
      <c r="AX922" s="192"/>
      <c r="AY922" s="192"/>
      <c r="AZ922" s="192"/>
      <c r="BA922" s="192"/>
      <c r="BB922" s="192"/>
      <c r="BC922" s="192"/>
      <c r="BD922" s="192"/>
      <c r="BE922" s="192"/>
      <c r="BF922" s="192"/>
      <c r="BG922" s="192"/>
      <c r="BH922" s="192"/>
      <c r="BI922" s="192"/>
      <c r="BJ922" s="192"/>
      <c r="BK922" s="192"/>
      <c r="BL922" s="192"/>
      <c r="BM922" s="192"/>
      <c r="BN922" s="192"/>
      <c r="BO922" s="192"/>
      <c r="BP922" s="192"/>
      <c r="BQ922" s="192"/>
      <c r="BR922" s="192"/>
      <c r="BS922" s="192"/>
      <c r="BT922" s="192"/>
      <c r="BU922" s="192"/>
      <c r="BV922" s="192"/>
      <c r="BW922" s="192"/>
      <c r="BX922" s="192"/>
      <c r="BY922" s="192"/>
      <c r="BZ922" s="192"/>
      <c r="CA922" s="192"/>
      <c r="CB922" s="192"/>
      <c r="CC922" s="192"/>
      <c r="CD922" s="192"/>
      <c r="CE922" s="192"/>
      <c r="CF922" s="192"/>
      <c r="CG922" s="192"/>
      <c r="CH922" s="192"/>
      <c r="CI922" s="192"/>
      <c r="CJ922" s="192"/>
      <c r="CK922" s="192"/>
      <c r="CL922" s="192"/>
      <c r="CM922" s="192"/>
      <c r="CN922" s="192"/>
      <c r="CO922" s="192"/>
      <c r="CP922" s="192"/>
      <c r="CQ922" s="192"/>
    </row>
    <row r="923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92"/>
      <c r="AF923" s="192"/>
      <c r="AG923" s="192"/>
      <c r="AH923" s="192"/>
      <c r="AI923" s="192"/>
      <c r="AJ923" s="192"/>
      <c r="AK923" s="192"/>
      <c r="AL923" s="192"/>
      <c r="AM923" s="192"/>
      <c r="AN923" s="192"/>
      <c r="AO923" s="192"/>
      <c r="AP923" s="192"/>
      <c r="AQ923" s="192"/>
      <c r="AR923" s="192"/>
      <c r="AS923" s="192"/>
      <c r="AT923" s="192"/>
      <c r="AU923" s="192"/>
      <c r="AV923" s="192"/>
      <c r="AW923" s="192"/>
      <c r="AX923" s="192"/>
      <c r="AY923" s="192"/>
      <c r="AZ923" s="192"/>
      <c r="BA923" s="192"/>
      <c r="BB923" s="192"/>
      <c r="BC923" s="192"/>
      <c r="BD923" s="192"/>
      <c r="BE923" s="192"/>
      <c r="BF923" s="192"/>
      <c r="BG923" s="192"/>
      <c r="BH923" s="192"/>
      <c r="BI923" s="192"/>
      <c r="BJ923" s="192"/>
      <c r="BK923" s="192"/>
      <c r="BL923" s="192"/>
      <c r="BM923" s="192"/>
      <c r="BN923" s="192"/>
      <c r="BO923" s="192"/>
      <c r="BP923" s="192"/>
      <c r="BQ923" s="192"/>
      <c r="BR923" s="192"/>
      <c r="BS923" s="192"/>
      <c r="BT923" s="192"/>
      <c r="BU923" s="192"/>
      <c r="BV923" s="192"/>
      <c r="BW923" s="192"/>
      <c r="BX923" s="192"/>
      <c r="BY923" s="192"/>
      <c r="BZ923" s="192"/>
      <c r="CA923" s="192"/>
      <c r="CB923" s="192"/>
      <c r="CC923" s="192"/>
      <c r="CD923" s="192"/>
      <c r="CE923" s="192"/>
      <c r="CF923" s="192"/>
      <c r="CG923" s="192"/>
      <c r="CH923" s="192"/>
      <c r="CI923" s="192"/>
      <c r="CJ923" s="192"/>
      <c r="CK923" s="192"/>
      <c r="CL923" s="192"/>
      <c r="CM923" s="192"/>
      <c r="CN923" s="192"/>
      <c r="CO923" s="192"/>
      <c r="CP923" s="192"/>
      <c r="CQ923" s="192"/>
    </row>
    <row r="924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92"/>
      <c r="AF924" s="192"/>
      <c r="AG924" s="192"/>
      <c r="AH924" s="192"/>
      <c r="AI924" s="192"/>
      <c r="AJ924" s="192"/>
      <c r="AK924" s="192"/>
      <c r="AL924" s="192"/>
      <c r="AM924" s="192"/>
      <c r="AN924" s="192"/>
      <c r="AO924" s="192"/>
      <c r="AP924" s="192"/>
      <c r="AQ924" s="192"/>
      <c r="AR924" s="192"/>
      <c r="AS924" s="192"/>
      <c r="AT924" s="192"/>
      <c r="AU924" s="192"/>
      <c r="AV924" s="192"/>
      <c r="AW924" s="192"/>
      <c r="AX924" s="192"/>
      <c r="AY924" s="192"/>
      <c r="AZ924" s="192"/>
      <c r="BA924" s="192"/>
      <c r="BB924" s="192"/>
      <c r="BC924" s="192"/>
      <c r="BD924" s="192"/>
      <c r="BE924" s="192"/>
      <c r="BF924" s="192"/>
      <c r="BG924" s="192"/>
      <c r="BH924" s="192"/>
      <c r="BI924" s="192"/>
      <c r="BJ924" s="192"/>
      <c r="BK924" s="192"/>
      <c r="BL924" s="192"/>
      <c r="BM924" s="192"/>
      <c r="BN924" s="192"/>
      <c r="BO924" s="192"/>
      <c r="BP924" s="192"/>
      <c r="BQ924" s="192"/>
      <c r="BR924" s="192"/>
      <c r="BS924" s="192"/>
      <c r="BT924" s="192"/>
      <c r="BU924" s="192"/>
      <c r="BV924" s="192"/>
      <c r="BW924" s="192"/>
      <c r="BX924" s="192"/>
      <c r="BY924" s="192"/>
      <c r="BZ924" s="192"/>
      <c r="CA924" s="192"/>
      <c r="CB924" s="192"/>
      <c r="CC924" s="192"/>
      <c r="CD924" s="192"/>
      <c r="CE924" s="192"/>
      <c r="CF924" s="192"/>
      <c r="CG924" s="192"/>
      <c r="CH924" s="192"/>
      <c r="CI924" s="192"/>
      <c r="CJ924" s="192"/>
      <c r="CK924" s="192"/>
      <c r="CL924" s="192"/>
      <c r="CM924" s="192"/>
      <c r="CN924" s="192"/>
      <c r="CO924" s="192"/>
      <c r="CP924" s="192"/>
      <c r="CQ924" s="192"/>
    </row>
    <row r="925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92"/>
      <c r="AF925" s="192"/>
      <c r="AG925" s="192"/>
      <c r="AH925" s="192"/>
      <c r="AI925" s="192"/>
      <c r="AJ925" s="192"/>
      <c r="AK925" s="192"/>
      <c r="AL925" s="192"/>
      <c r="AM925" s="192"/>
      <c r="AN925" s="192"/>
      <c r="AO925" s="192"/>
      <c r="AP925" s="192"/>
      <c r="AQ925" s="192"/>
      <c r="AR925" s="192"/>
      <c r="AS925" s="192"/>
      <c r="AT925" s="192"/>
      <c r="AU925" s="192"/>
      <c r="AV925" s="192"/>
      <c r="AW925" s="192"/>
      <c r="AX925" s="192"/>
      <c r="AY925" s="192"/>
      <c r="AZ925" s="192"/>
      <c r="BA925" s="192"/>
      <c r="BB925" s="192"/>
      <c r="BC925" s="192"/>
      <c r="BD925" s="192"/>
      <c r="BE925" s="192"/>
      <c r="BF925" s="192"/>
      <c r="BG925" s="192"/>
      <c r="BH925" s="192"/>
      <c r="BI925" s="192"/>
      <c r="BJ925" s="192"/>
      <c r="BK925" s="192"/>
      <c r="BL925" s="192"/>
      <c r="BM925" s="192"/>
      <c r="BN925" s="192"/>
      <c r="BO925" s="192"/>
      <c r="BP925" s="192"/>
      <c r="BQ925" s="192"/>
      <c r="BR925" s="192"/>
      <c r="BS925" s="192"/>
      <c r="BT925" s="192"/>
      <c r="BU925" s="192"/>
      <c r="BV925" s="192"/>
      <c r="BW925" s="192"/>
      <c r="BX925" s="192"/>
      <c r="BY925" s="192"/>
      <c r="BZ925" s="192"/>
      <c r="CA925" s="192"/>
      <c r="CB925" s="192"/>
      <c r="CC925" s="192"/>
      <c r="CD925" s="192"/>
      <c r="CE925" s="192"/>
      <c r="CF925" s="192"/>
      <c r="CG925" s="192"/>
      <c r="CH925" s="192"/>
      <c r="CI925" s="192"/>
      <c r="CJ925" s="192"/>
      <c r="CK925" s="192"/>
      <c r="CL925" s="192"/>
      <c r="CM925" s="192"/>
      <c r="CN925" s="192"/>
      <c r="CO925" s="192"/>
      <c r="CP925" s="192"/>
      <c r="CQ925" s="192"/>
    </row>
    <row r="926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92"/>
      <c r="AF926" s="192"/>
      <c r="AG926" s="192"/>
      <c r="AH926" s="192"/>
      <c r="AI926" s="192"/>
      <c r="AJ926" s="192"/>
      <c r="AK926" s="192"/>
      <c r="AL926" s="192"/>
      <c r="AM926" s="192"/>
      <c r="AN926" s="192"/>
      <c r="AO926" s="192"/>
      <c r="AP926" s="192"/>
      <c r="AQ926" s="192"/>
      <c r="AR926" s="192"/>
      <c r="AS926" s="192"/>
      <c r="AT926" s="192"/>
      <c r="AU926" s="192"/>
      <c r="AV926" s="192"/>
      <c r="AW926" s="192"/>
      <c r="AX926" s="192"/>
      <c r="AY926" s="192"/>
      <c r="AZ926" s="192"/>
      <c r="BA926" s="192"/>
      <c r="BB926" s="192"/>
      <c r="BC926" s="192"/>
      <c r="BD926" s="192"/>
      <c r="BE926" s="192"/>
      <c r="BF926" s="192"/>
      <c r="BG926" s="192"/>
      <c r="BH926" s="192"/>
      <c r="BI926" s="192"/>
      <c r="BJ926" s="192"/>
      <c r="BK926" s="192"/>
      <c r="BL926" s="192"/>
      <c r="BM926" s="192"/>
      <c r="BN926" s="192"/>
      <c r="BO926" s="192"/>
      <c r="BP926" s="192"/>
      <c r="BQ926" s="192"/>
      <c r="BR926" s="192"/>
      <c r="BS926" s="192"/>
      <c r="BT926" s="192"/>
      <c r="BU926" s="192"/>
      <c r="BV926" s="192"/>
      <c r="BW926" s="192"/>
      <c r="BX926" s="192"/>
      <c r="BY926" s="192"/>
      <c r="BZ926" s="192"/>
      <c r="CA926" s="192"/>
      <c r="CB926" s="192"/>
      <c r="CC926" s="192"/>
      <c r="CD926" s="192"/>
      <c r="CE926" s="192"/>
      <c r="CF926" s="192"/>
      <c r="CG926" s="192"/>
      <c r="CH926" s="192"/>
      <c r="CI926" s="192"/>
      <c r="CJ926" s="192"/>
      <c r="CK926" s="192"/>
      <c r="CL926" s="192"/>
      <c r="CM926" s="192"/>
      <c r="CN926" s="192"/>
      <c r="CO926" s="192"/>
      <c r="CP926" s="192"/>
      <c r="CQ926" s="192"/>
    </row>
    <row r="927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92"/>
      <c r="AF927" s="192"/>
      <c r="AG927" s="192"/>
      <c r="AH927" s="192"/>
      <c r="AI927" s="192"/>
      <c r="AJ927" s="192"/>
      <c r="AK927" s="192"/>
      <c r="AL927" s="192"/>
      <c r="AM927" s="192"/>
      <c r="AN927" s="192"/>
      <c r="AO927" s="192"/>
      <c r="AP927" s="192"/>
      <c r="AQ927" s="192"/>
      <c r="AR927" s="192"/>
      <c r="AS927" s="192"/>
      <c r="AT927" s="192"/>
      <c r="AU927" s="192"/>
      <c r="AV927" s="192"/>
      <c r="AW927" s="192"/>
      <c r="AX927" s="192"/>
      <c r="AY927" s="192"/>
      <c r="AZ927" s="192"/>
      <c r="BA927" s="192"/>
      <c r="BB927" s="192"/>
      <c r="BC927" s="192"/>
      <c r="BD927" s="192"/>
      <c r="BE927" s="192"/>
      <c r="BF927" s="192"/>
      <c r="BG927" s="192"/>
      <c r="BH927" s="192"/>
      <c r="BI927" s="192"/>
      <c r="BJ927" s="192"/>
      <c r="BK927" s="192"/>
      <c r="BL927" s="192"/>
      <c r="BM927" s="192"/>
      <c r="BN927" s="192"/>
      <c r="BO927" s="192"/>
      <c r="BP927" s="192"/>
      <c r="BQ927" s="192"/>
      <c r="BR927" s="192"/>
      <c r="BS927" s="192"/>
      <c r="BT927" s="192"/>
      <c r="BU927" s="192"/>
      <c r="BV927" s="192"/>
      <c r="BW927" s="192"/>
      <c r="BX927" s="192"/>
      <c r="BY927" s="192"/>
      <c r="BZ927" s="192"/>
      <c r="CA927" s="192"/>
      <c r="CB927" s="192"/>
      <c r="CC927" s="192"/>
      <c r="CD927" s="192"/>
      <c r="CE927" s="192"/>
      <c r="CF927" s="192"/>
      <c r="CG927" s="192"/>
      <c r="CH927" s="192"/>
      <c r="CI927" s="192"/>
      <c r="CJ927" s="192"/>
      <c r="CK927" s="192"/>
      <c r="CL927" s="192"/>
      <c r="CM927" s="192"/>
      <c r="CN927" s="192"/>
      <c r="CO927" s="192"/>
      <c r="CP927" s="192"/>
      <c r="CQ927" s="192"/>
    </row>
    <row r="928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  <c r="AJ928" s="192"/>
      <c r="AK928" s="192"/>
      <c r="AL928" s="192"/>
      <c r="AM928" s="192"/>
      <c r="AN928" s="192"/>
      <c r="AO928" s="192"/>
      <c r="AP928" s="192"/>
      <c r="AQ928" s="192"/>
      <c r="AR928" s="192"/>
      <c r="AS928" s="192"/>
      <c r="AT928" s="192"/>
      <c r="AU928" s="192"/>
      <c r="AV928" s="192"/>
      <c r="AW928" s="192"/>
      <c r="AX928" s="192"/>
      <c r="AY928" s="192"/>
      <c r="AZ928" s="192"/>
      <c r="BA928" s="192"/>
      <c r="BB928" s="192"/>
      <c r="BC928" s="192"/>
      <c r="BD928" s="192"/>
      <c r="BE928" s="192"/>
      <c r="BF928" s="192"/>
      <c r="BG928" s="192"/>
      <c r="BH928" s="192"/>
      <c r="BI928" s="192"/>
      <c r="BJ928" s="192"/>
      <c r="BK928" s="192"/>
      <c r="BL928" s="192"/>
      <c r="BM928" s="192"/>
      <c r="BN928" s="192"/>
      <c r="BO928" s="192"/>
      <c r="BP928" s="192"/>
      <c r="BQ928" s="192"/>
      <c r="BR928" s="192"/>
      <c r="BS928" s="192"/>
      <c r="BT928" s="192"/>
      <c r="BU928" s="192"/>
      <c r="BV928" s="192"/>
      <c r="BW928" s="192"/>
      <c r="BX928" s="192"/>
      <c r="BY928" s="192"/>
      <c r="BZ928" s="192"/>
      <c r="CA928" s="192"/>
      <c r="CB928" s="192"/>
      <c r="CC928" s="192"/>
      <c r="CD928" s="192"/>
      <c r="CE928" s="192"/>
      <c r="CF928" s="192"/>
      <c r="CG928" s="192"/>
      <c r="CH928" s="192"/>
      <c r="CI928" s="192"/>
      <c r="CJ928" s="192"/>
      <c r="CK928" s="192"/>
      <c r="CL928" s="192"/>
      <c r="CM928" s="192"/>
      <c r="CN928" s="192"/>
      <c r="CO928" s="192"/>
      <c r="CP928" s="192"/>
      <c r="CQ928" s="192"/>
    </row>
    <row r="929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92"/>
      <c r="AF929" s="192"/>
      <c r="AG929" s="192"/>
      <c r="AH929" s="192"/>
      <c r="AI929" s="192"/>
      <c r="AJ929" s="192"/>
      <c r="AK929" s="192"/>
      <c r="AL929" s="192"/>
      <c r="AM929" s="192"/>
      <c r="AN929" s="192"/>
      <c r="AO929" s="192"/>
      <c r="AP929" s="192"/>
      <c r="AQ929" s="192"/>
      <c r="AR929" s="192"/>
      <c r="AS929" s="192"/>
      <c r="AT929" s="192"/>
      <c r="AU929" s="192"/>
      <c r="AV929" s="192"/>
      <c r="AW929" s="192"/>
      <c r="AX929" s="192"/>
      <c r="AY929" s="192"/>
      <c r="AZ929" s="192"/>
      <c r="BA929" s="192"/>
      <c r="BB929" s="192"/>
      <c r="BC929" s="192"/>
      <c r="BD929" s="192"/>
      <c r="BE929" s="192"/>
      <c r="BF929" s="192"/>
      <c r="BG929" s="192"/>
      <c r="BH929" s="192"/>
      <c r="BI929" s="192"/>
      <c r="BJ929" s="192"/>
      <c r="BK929" s="192"/>
      <c r="BL929" s="192"/>
      <c r="BM929" s="192"/>
      <c r="BN929" s="192"/>
      <c r="BO929" s="192"/>
      <c r="BP929" s="192"/>
      <c r="BQ929" s="192"/>
      <c r="BR929" s="192"/>
      <c r="BS929" s="192"/>
      <c r="BT929" s="192"/>
      <c r="BU929" s="192"/>
      <c r="BV929" s="192"/>
      <c r="BW929" s="192"/>
      <c r="BX929" s="192"/>
      <c r="BY929" s="192"/>
      <c r="BZ929" s="192"/>
      <c r="CA929" s="192"/>
      <c r="CB929" s="192"/>
      <c r="CC929" s="192"/>
      <c r="CD929" s="192"/>
      <c r="CE929" s="192"/>
      <c r="CF929" s="192"/>
      <c r="CG929" s="192"/>
      <c r="CH929" s="192"/>
      <c r="CI929" s="192"/>
      <c r="CJ929" s="192"/>
      <c r="CK929" s="192"/>
      <c r="CL929" s="192"/>
      <c r="CM929" s="192"/>
      <c r="CN929" s="192"/>
      <c r="CO929" s="192"/>
      <c r="CP929" s="192"/>
      <c r="CQ929" s="192"/>
    </row>
    <row r="930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92"/>
      <c r="AF930" s="192"/>
      <c r="AG930" s="192"/>
      <c r="AH930" s="192"/>
      <c r="AI930" s="192"/>
      <c r="AJ930" s="192"/>
      <c r="AK930" s="192"/>
      <c r="AL930" s="192"/>
      <c r="AM930" s="192"/>
      <c r="AN930" s="192"/>
      <c r="AO930" s="192"/>
      <c r="AP930" s="192"/>
      <c r="AQ930" s="192"/>
      <c r="AR930" s="192"/>
      <c r="AS930" s="192"/>
      <c r="AT930" s="192"/>
      <c r="AU930" s="192"/>
      <c r="AV930" s="192"/>
      <c r="AW930" s="192"/>
      <c r="AX930" s="192"/>
      <c r="AY930" s="192"/>
      <c r="AZ930" s="192"/>
      <c r="BA930" s="192"/>
      <c r="BB930" s="192"/>
      <c r="BC930" s="192"/>
      <c r="BD930" s="192"/>
      <c r="BE930" s="192"/>
      <c r="BF930" s="192"/>
      <c r="BG930" s="192"/>
      <c r="BH930" s="192"/>
      <c r="BI930" s="192"/>
      <c r="BJ930" s="192"/>
      <c r="BK930" s="192"/>
      <c r="BL930" s="192"/>
      <c r="BM930" s="192"/>
      <c r="BN930" s="192"/>
      <c r="BO930" s="192"/>
      <c r="BP930" s="192"/>
      <c r="BQ930" s="192"/>
      <c r="BR930" s="192"/>
      <c r="BS930" s="192"/>
      <c r="BT930" s="192"/>
      <c r="BU930" s="192"/>
      <c r="BV930" s="192"/>
      <c r="BW930" s="192"/>
      <c r="BX930" s="192"/>
      <c r="BY930" s="192"/>
      <c r="BZ930" s="192"/>
      <c r="CA930" s="192"/>
      <c r="CB930" s="192"/>
      <c r="CC930" s="192"/>
      <c r="CD930" s="192"/>
      <c r="CE930" s="192"/>
      <c r="CF930" s="192"/>
      <c r="CG930" s="192"/>
      <c r="CH930" s="192"/>
      <c r="CI930" s="192"/>
      <c r="CJ930" s="192"/>
      <c r="CK930" s="192"/>
      <c r="CL930" s="192"/>
      <c r="CM930" s="192"/>
      <c r="CN930" s="192"/>
      <c r="CO930" s="192"/>
      <c r="CP930" s="192"/>
      <c r="CQ930" s="192"/>
    </row>
    <row r="931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92"/>
      <c r="AF931" s="192"/>
      <c r="AG931" s="192"/>
      <c r="AH931" s="192"/>
      <c r="AI931" s="192"/>
      <c r="AJ931" s="192"/>
      <c r="AK931" s="192"/>
      <c r="AL931" s="192"/>
      <c r="AM931" s="192"/>
      <c r="AN931" s="192"/>
      <c r="AO931" s="192"/>
      <c r="AP931" s="192"/>
      <c r="AQ931" s="192"/>
      <c r="AR931" s="192"/>
      <c r="AS931" s="192"/>
      <c r="AT931" s="192"/>
      <c r="AU931" s="192"/>
      <c r="AV931" s="192"/>
      <c r="AW931" s="192"/>
      <c r="AX931" s="192"/>
      <c r="AY931" s="192"/>
      <c r="AZ931" s="192"/>
      <c r="BA931" s="192"/>
      <c r="BB931" s="192"/>
      <c r="BC931" s="192"/>
      <c r="BD931" s="192"/>
      <c r="BE931" s="192"/>
      <c r="BF931" s="192"/>
      <c r="BG931" s="192"/>
      <c r="BH931" s="192"/>
      <c r="BI931" s="192"/>
      <c r="BJ931" s="192"/>
      <c r="BK931" s="192"/>
      <c r="BL931" s="192"/>
      <c r="BM931" s="192"/>
      <c r="BN931" s="192"/>
      <c r="BO931" s="192"/>
      <c r="BP931" s="192"/>
      <c r="BQ931" s="192"/>
      <c r="BR931" s="192"/>
      <c r="BS931" s="192"/>
      <c r="BT931" s="192"/>
      <c r="BU931" s="192"/>
      <c r="BV931" s="192"/>
      <c r="BW931" s="192"/>
      <c r="BX931" s="192"/>
      <c r="BY931" s="192"/>
      <c r="BZ931" s="192"/>
      <c r="CA931" s="192"/>
      <c r="CB931" s="192"/>
      <c r="CC931" s="192"/>
      <c r="CD931" s="192"/>
      <c r="CE931" s="192"/>
      <c r="CF931" s="192"/>
      <c r="CG931" s="192"/>
      <c r="CH931" s="192"/>
      <c r="CI931" s="192"/>
      <c r="CJ931" s="192"/>
      <c r="CK931" s="192"/>
      <c r="CL931" s="192"/>
      <c r="CM931" s="192"/>
      <c r="CN931" s="192"/>
      <c r="CO931" s="192"/>
      <c r="CP931" s="192"/>
      <c r="CQ931" s="192"/>
    </row>
    <row r="932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92"/>
      <c r="AF932" s="192"/>
      <c r="AG932" s="192"/>
      <c r="AH932" s="192"/>
      <c r="AI932" s="192"/>
      <c r="AJ932" s="192"/>
      <c r="AK932" s="192"/>
      <c r="AL932" s="192"/>
      <c r="AM932" s="192"/>
      <c r="AN932" s="192"/>
      <c r="AO932" s="192"/>
      <c r="AP932" s="192"/>
      <c r="AQ932" s="192"/>
      <c r="AR932" s="192"/>
      <c r="AS932" s="192"/>
      <c r="AT932" s="192"/>
      <c r="AU932" s="192"/>
      <c r="AV932" s="192"/>
      <c r="AW932" s="192"/>
      <c r="AX932" s="192"/>
      <c r="AY932" s="192"/>
      <c r="AZ932" s="192"/>
      <c r="BA932" s="192"/>
      <c r="BB932" s="192"/>
      <c r="BC932" s="192"/>
      <c r="BD932" s="192"/>
      <c r="BE932" s="192"/>
      <c r="BF932" s="192"/>
      <c r="BG932" s="192"/>
      <c r="BH932" s="192"/>
      <c r="BI932" s="192"/>
      <c r="BJ932" s="192"/>
      <c r="BK932" s="192"/>
      <c r="BL932" s="192"/>
      <c r="BM932" s="192"/>
      <c r="BN932" s="192"/>
      <c r="BO932" s="192"/>
      <c r="BP932" s="192"/>
      <c r="BQ932" s="192"/>
      <c r="BR932" s="192"/>
      <c r="BS932" s="192"/>
      <c r="BT932" s="192"/>
      <c r="BU932" s="192"/>
      <c r="BV932" s="192"/>
      <c r="BW932" s="192"/>
      <c r="BX932" s="192"/>
      <c r="BY932" s="192"/>
      <c r="BZ932" s="192"/>
      <c r="CA932" s="192"/>
      <c r="CB932" s="192"/>
      <c r="CC932" s="192"/>
      <c r="CD932" s="192"/>
      <c r="CE932" s="192"/>
      <c r="CF932" s="192"/>
      <c r="CG932" s="192"/>
      <c r="CH932" s="192"/>
      <c r="CI932" s="192"/>
      <c r="CJ932" s="192"/>
      <c r="CK932" s="192"/>
      <c r="CL932" s="192"/>
      <c r="CM932" s="192"/>
      <c r="CN932" s="192"/>
      <c r="CO932" s="192"/>
      <c r="CP932" s="192"/>
      <c r="CQ932" s="192"/>
    </row>
    <row r="933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92"/>
      <c r="AF933" s="192"/>
      <c r="AG933" s="192"/>
      <c r="AH933" s="192"/>
      <c r="AI933" s="192"/>
      <c r="AJ933" s="192"/>
      <c r="AK933" s="192"/>
      <c r="AL933" s="192"/>
      <c r="AM933" s="192"/>
      <c r="AN933" s="192"/>
      <c r="AO933" s="192"/>
      <c r="AP933" s="192"/>
      <c r="AQ933" s="192"/>
      <c r="AR933" s="192"/>
      <c r="AS933" s="192"/>
      <c r="AT933" s="192"/>
      <c r="AU933" s="192"/>
      <c r="AV933" s="192"/>
      <c r="AW933" s="192"/>
      <c r="AX933" s="192"/>
      <c r="AY933" s="192"/>
      <c r="AZ933" s="192"/>
      <c r="BA933" s="192"/>
      <c r="BB933" s="192"/>
      <c r="BC933" s="192"/>
      <c r="BD933" s="192"/>
      <c r="BE933" s="192"/>
      <c r="BF933" s="192"/>
      <c r="BG933" s="192"/>
      <c r="BH933" s="192"/>
      <c r="BI933" s="192"/>
      <c r="BJ933" s="192"/>
      <c r="BK933" s="192"/>
      <c r="BL933" s="192"/>
      <c r="BM933" s="192"/>
      <c r="BN933" s="192"/>
      <c r="BO933" s="192"/>
      <c r="BP933" s="192"/>
      <c r="BQ933" s="192"/>
      <c r="BR933" s="192"/>
      <c r="BS933" s="192"/>
      <c r="BT933" s="192"/>
      <c r="BU933" s="192"/>
      <c r="BV933" s="192"/>
      <c r="BW933" s="192"/>
      <c r="BX933" s="192"/>
      <c r="BY933" s="192"/>
      <c r="BZ933" s="192"/>
      <c r="CA933" s="192"/>
      <c r="CB933" s="192"/>
      <c r="CC933" s="192"/>
      <c r="CD933" s="192"/>
      <c r="CE933" s="192"/>
      <c r="CF933" s="192"/>
      <c r="CG933" s="192"/>
      <c r="CH933" s="192"/>
      <c r="CI933" s="192"/>
      <c r="CJ933" s="192"/>
      <c r="CK933" s="192"/>
      <c r="CL933" s="192"/>
      <c r="CM933" s="192"/>
      <c r="CN933" s="192"/>
      <c r="CO933" s="192"/>
      <c r="CP933" s="192"/>
      <c r="CQ933" s="192"/>
    </row>
    <row r="934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92"/>
      <c r="AF934" s="192"/>
      <c r="AG934" s="192"/>
      <c r="AH934" s="192"/>
      <c r="AI934" s="192"/>
      <c r="AJ934" s="192"/>
      <c r="AK934" s="192"/>
      <c r="AL934" s="192"/>
      <c r="AM934" s="192"/>
      <c r="AN934" s="192"/>
      <c r="AO934" s="192"/>
      <c r="AP934" s="192"/>
      <c r="AQ934" s="192"/>
      <c r="AR934" s="192"/>
      <c r="AS934" s="192"/>
      <c r="AT934" s="192"/>
      <c r="AU934" s="192"/>
      <c r="AV934" s="192"/>
      <c r="AW934" s="192"/>
      <c r="AX934" s="192"/>
      <c r="AY934" s="192"/>
      <c r="AZ934" s="192"/>
      <c r="BA934" s="192"/>
      <c r="BB934" s="192"/>
      <c r="BC934" s="192"/>
      <c r="BD934" s="192"/>
      <c r="BE934" s="192"/>
      <c r="BF934" s="192"/>
      <c r="BG934" s="192"/>
      <c r="BH934" s="192"/>
      <c r="BI934" s="192"/>
      <c r="BJ934" s="192"/>
      <c r="BK934" s="192"/>
      <c r="BL934" s="192"/>
      <c r="BM934" s="192"/>
      <c r="BN934" s="192"/>
      <c r="BO934" s="192"/>
      <c r="BP934" s="192"/>
      <c r="BQ934" s="192"/>
      <c r="BR934" s="192"/>
      <c r="BS934" s="192"/>
      <c r="BT934" s="192"/>
      <c r="BU934" s="192"/>
      <c r="BV934" s="192"/>
      <c r="BW934" s="192"/>
      <c r="BX934" s="192"/>
      <c r="BY934" s="192"/>
      <c r="BZ934" s="192"/>
      <c r="CA934" s="192"/>
      <c r="CB934" s="192"/>
      <c r="CC934" s="192"/>
      <c r="CD934" s="192"/>
      <c r="CE934" s="192"/>
      <c r="CF934" s="192"/>
      <c r="CG934" s="192"/>
      <c r="CH934" s="192"/>
      <c r="CI934" s="192"/>
      <c r="CJ934" s="192"/>
      <c r="CK934" s="192"/>
      <c r="CL934" s="192"/>
      <c r="CM934" s="192"/>
      <c r="CN934" s="192"/>
      <c r="CO934" s="192"/>
      <c r="CP934" s="192"/>
      <c r="CQ934" s="192"/>
    </row>
    <row r="935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92"/>
      <c r="AF935" s="192"/>
      <c r="AG935" s="192"/>
      <c r="AH935" s="192"/>
      <c r="AI935" s="192"/>
      <c r="AJ935" s="192"/>
      <c r="AK935" s="192"/>
      <c r="AL935" s="192"/>
      <c r="AM935" s="192"/>
      <c r="AN935" s="192"/>
      <c r="AO935" s="192"/>
      <c r="AP935" s="192"/>
      <c r="AQ935" s="192"/>
      <c r="AR935" s="192"/>
      <c r="AS935" s="192"/>
      <c r="AT935" s="192"/>
      <c r="AU935" s="192"/>
      <c r="AV935" s="192"/>
      <c r="AW935" s="192"/>
      <c r="AX935" s="192"/>
      <c r="AY935" s="192"/>
      <c r="AZ935" s="192"/>
      <c r="BA935" s="192"/>
      <c r="BB935" s="192"/>
      <c r="BC935" s="192"/>
      <c r="BD935" s="192"/>
      <c r="BE935" s="192"/>
      <c r="BF935" s="192"/>
      <c r="BG935" s="192"/>
      <c r="BH935" s="192"/>
      <c r="BI935" s="192"/>
      <c r="BJ935" s="192"/>
      <c r="BK935" s="192"/>
      <c r="BL935" s="192"/>
      <c r="BM935" s="192"/>
      <c r="BN935" s="192"/>
      <c r="BO935" s="192"/>
      <c r="BP935" s="192"/>
      <c r="BQ935" s="192"/>
      <c r="BR935" s="192"/>
      <c r="BS935" s="192"/>
      <c r="BT935" s="192"/>
      <c r="BU935" s="192"/>
      <c r="BV935" s="192"/>
      <c r="BW935" s="192"/>
      <c r="BX935" s="192"/>
      <c r="BY935" s="192"/>
      <c r="BZ935" s="192"/>
      <c r="CA935" s="192"/>
      <c r="CB935" s="192"/>
      <c r="CC935" s="192"/>
      <c r="CD935" s="192"/>
      <c r="CE935" s="192"/>
      <c r="CF935" s="192"/>
      <c r="CG935" s="192"/>
      <c r="CH935" s="192"/>
      <c r="CI935" s="192"/>
      <c r="CJ935" s="192"/>
      <c r="CK935" s="192"/>
      <c r="CL935" s="192"/>
      <c r="CM935" s="192"/>
      <c r="CN935" s="192"/>
      <c r="CO935" s="192"/>
      <c r="CP935" s="192"/>
      <c r="CQ935" s="192"/>
    </row>
    <row r="936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92"/>
      <c r="AF936" s="192"/>
      <c r="AG936" s="192"/>
      <c r="AH936" s="192"/>
      <c r="AI936" s="192"/>
      <c r="AJ936" s="192"/>
      <c r="AK936" s="192"/>
      <c r="AL936" s="192"/>
      <c r="AM936" s="192"/>
      <c r="AN936" s="192"/>
      <c r="AO936" s="192"/>
      <c r="AP936" s="192"/>
      <c r="AQ936" s="192"/>
      <c r="AR936" s="192"/>
      <c r="AS936" s="192"/>
      <c r="AT936" s="192"/>
      <c r="AU936" s="192"/>
      <c r="AV936" s="192"/>
      <c r="AW936" s="192"/>
      <c r="AX936" s="192"/>
      <c r="AY936" s="192"/>
      <c r="AZ936" s="192"/>
      <c r="BA936" s="192"/>
      <c r="BB936" s="192"/>
      <c r="BC936" s="192"/>
      <c r="BD936" s="192"/>
      <c r="BE936" s="192"/>
      <c r="BF936" s="192"/>
      <c r="BG936" s="192"/>
      <c r="BH936" s="192"/>
      <c r="BI936" s="192"/>
      <c r="BJ936" s="192"/>
      <c r="BK936" s="192"/>
      <c r="BL936" s="192"/>
      <c r="BM936" s="192"/>
      <c r="BN936" s="192"/>
      <c r="BO936" s="192"/>
      <c r="BP936" s="192"/>
      <c r="BQ936" s="192"/>
      <c r="BR936" s="192"/>
      <c r="BS936" s="192"/>
      <c r="BT936" s="192"/>
      <c r="BU936" s="192"/>
      <c r="BV936" s="192"/>
      <c r="BW936" s="192"/>
      <c r="BX936" s="192"/>
      <c r="BY936" s="192"/>
      <c r="BZ936" s="192"/>
      <c r="CA936" s="192"/>
      <c r="CB936" s="192"/>
      <c r="CC936" s="192"/>
      <c r="CD936" s="192"/>
      <c r="CE936" s="192"/>
      <c r="CF936" s="192"/>
      <c r="CG936" s="192"/>
      <c r="CH936" s="192"/>
      <c r="CI936" s="192"/>
      <c r="CJ936" s="192"/>
      <c r="CK936" s="192"/>
      <c r="CL936" s="192"/>
      <c r="CM936" s="192"/>
      <c r="CN936" s="192"/>
      <c r="CO936" s="192"/>
      <c r="CP936" s="192"/>
      <c r="CQ936" s="192"/>
    </row>
    <row r="937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92"/>
      <c r="AF937" s="192"/>
      <c r="AG937" s="192"/>
      <c r="AH937" s="192"/>
      <c r="AI937" s="192"/>
      <c r="AJ937" s="192"/>
      <c r="AK937" s="192"/>
      <c r="AL937" s="192"/>
      <c r="AM937" s="192"/>
      <c r="AN937" s="192"/>
      <c r="AO937" s="192"/>
      <c r="AP937" s="192"/>
      <c r="AQ937" s="192"/>
      <c r="AR937" s="192"/>
      <c r="AS937" s="192"/>
      <c r="AT937" s="192"/>
      <c r="AU937" s="192"/>
      <c r="AV937" s="192"/>
      <c r="AW937" s="192"/>
      <c r="AX937" s="192"/>
      <c r="AY937" s="192"/>
      <c r="AZ937" s="192"/>
      <c r="BA937" s="192"/>
      <c r="BB937" s="192"/>
      <c r="BC937" s="192"/>
      <c r="BD937" s="192"/>
      <c r="BE937" s="192"/>
      <c r="BF937" s="192"/>
      <c r="BG937" s="192"/>
      <c r="BH937" s="192"/>
      <c r="BI937" s="192"/>
      <c r="BJ937" s="192"/>
      <c r="BK937" s="192"/>
      <c r="BL937" s="192"/>
      <c r="BM937" s="192"/>
      <c r="BN937" s="192"/>
      <c r="BO937" s="192"/>
      <c r="BP937" s="192"/>
      <c r="BQ937" s="192"/>
      <c r="BR937" s="192"/>
      <c r="BS937" s="192"/>
      <c r="BT937" s="192"/>
      <c r="BU937" s="192"/>
      <c r="BV937" s="192"/>
      <c r="BW937" s="192"/>
      <c r="BX937" s="192"/>
      <c r="BY937" s="192"/>
      <c r="BZ937" s="192"/>
      <c r="CA937" s="192"/>
      <c r="CB937" s="192"/>
      <c r="CC937" s="192"/>
      <c r="CD937" s="192"/>
      <c r="CE937" s="192"/>
      <c r="CF937" s="192"/>
      <c r="CG937" s="192"/>
      <c r="CH937" s="192"/>
      <c r="CI937" s="192"/>
      <c r="CJ937" s="192"/>
      <c r="CK937" s="192"/>
      <c r="CL937" s="192"/>
      <c r="CM937" s="192"/>
      <c r="CN937" s="192"/>
      <c r="CO937" s="192"/>
      <c r="CP937" s="192"/>
      <c r="CQ937" s="192"/>
    </row>
    <row r="938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92"/>
      <c r="AF938" s="192"/>
      <c r="AG938" s="192"/>
      <c r="AH938" s="192"/>
      <c r="AI938" s="192"/>
      <c r="AJ938" s="192"/>
      <c r="AK938" s="192"/>
      <c r="AL938" s="192"/>
      <c r="AM938" s="192"/>
      <c r="AN938" s="192"/>
      <c r="AO938" s="192"/>
      <c r="AP938" s="192"/>
      <c r="AQ938" s="192"/>
      <c r="AR938" s="192"/>
      <c r="AS938" s="192"/>
      <c r="AT938" s="192"/>
      <c r="AU938" s="192"/>
      <c r="AV938" s="192"/>
      <c r="AW938" s="192"/>
      <c r="AX938" s="192"/>
      <c r="AY938" s="192"/>
      <c r="AZ938" s="192"/>
      <c r="BA938" s="192"/>
      <c r="BB938" s="192"/>
      <c r="BC938" s="192"/>
      <c r="BD938" s="192"/>
      <c r="BE938" s="192"/>
      <c r="BF938" s="192"/>
      <c r="BG938" s="192"/>
      <c r="BH938" s="192"/>
      <c r="BI938" s="192"/>
      <c r="BJ938" s="192"/>
      <c r="BK938" s="192"/>
      <c r="BL938" s="192"/>
      <c r="BM938" s="192"/>
      <c r="BN938" s="192"/>
      <c r="BO938" s="192"/>
      <c r="BP938" s="192"/>
      <c r="BQ938" s="192"/>
      <c r="BR938" s="192"/>
      <c r="BS938" s="192"/>
      <c r="BT938" s="192"/>
      <c r="BU938" s="192"/>
      <c r="BV938" s="192"/>
      <c r="BW938" s="192"/>
      <c r="BX938" s="192"/>
      <c r="BY938" s="192"/>
      <c r="BZ938" s="192"/>
      <c r="CA938" s="192"/>
      <c r="CB938" s="192"/>
      <c r="CC938" s="192"/>
      <c r="CD938" s="192"/>
      <c r="CE938" s="192"/>
      <c r="CF938" s="192"/>
      <c r="CG938" s="192"/>
      <c r="CH938" s="192"/>
      <c r="CI938" s="192"/>
      <c r="CJ938" s="192"/>
      <c r="CK938" s="192"/>
      <c r="CL938" s="192"/>
      <c r="CM938" s="192"/>
      <c r="CN938" s="192"/>
      <c r="CO938" s="192"/>
      <c r="CP938" s="192"/>
      <c r="CQ938" s="192"/>
    </row>
    <row r="939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92"/>
      <c r="AF939" s="192"/>
      <c r="AG939" s="192"/>
      <c r="AH939" s="192"/>
      <c r="AI939" s="192"/>
      <c r="AJ939" s="192"/>
      <c r="AK939" s="192"/>
      <c r="AL939" s="192"/>
      <c r="AM939" s="192"/>
      <c r="AN939" s="192"/>
      <c r="AO939" s="192"/>
      <c r="AP939" s="192"/>
      <c r="AQ939" s="192"/>
      <c r="AR939" s="192"/>
      <c r="AS939" s="192"/>
      <c r="AT939" s="192"/>
      <c r="AU939" s="192"/>
      <c r="AV939" s="192"/>
      <c r="AW939" s="192"/>
      <c r="AX939" s="192"/>
      <c r="AY939" s="192"/>
      <c r="AZ939" s="192"/>
      <c r="BA939" s="192"/>
      <c r="BB939" s="192"/>
      <c r="BC939" s="192"/>
      <c r="BD939" s="192"/>
      <c r="BE939" s="192"/>
      <c r="BF939" s="192"/>
      <c r="BG939" s="192"/>
      <c r="BH939" s="192"/>
      <c r="BI939" s="192"/>
      <c r="BJ939" s="192"/>
      <c r="BK939" s="192"/>
      <c r="BL939" s="192"/>
      <c r="BM939" s="192"/>
      <c r="BN939" s="192"/>
      <c r="BO939" s="192"/>
      <c r="BP939" s="192"/>
      <c r="BQ939" s="192"/>
      <c r="BR939" s="192"/>
      <c r="BS939" s="192"/>
      <c r="BT939" s="192"/>
      <c r="BU939" s="192"/>
      <c r="BV939" s="192"/>
      <c r="BW939" s="192"/>
      <c r="BX939" s="192"/>
      <c r="BY939" s="192"/>
      <c r="BZ939" s="192"/>
      <c r="CA939" s="192"/>
      <c r="CB939" s="192"/>
      <c r="CC939" s="192"/>
      <c r="CD939" s="192"/>
      <c r="CE939" s="192"/>
      <c r="CF939" s="192"/>
      <c r="CG939" s="192"/>
      <c r="CH939" s="192"/>
      <c r="CI939" s="192"/>
      <c r="CJ939" s="192"/>
      <c r="CK939" s="192"/>
      <c r="CL939" s="192"/>
      <c r="CM939" s="192"/>
      <c r="CN939" s="192"/>
      <c r="CO939" s="192"/>
      <c r="CP939" s="192"/>
      <c r="CQ939" s="192"/>
    </row>
    <row r="940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  <c r="AJ940" s="192"/>
      <c r="AK940" s="192"/>
      <c r="AL940" s="192"/>
      <c r="AM940" s="192"/>
      <c r="AN940" s="192"/>
      <c r="AO940" s="192"/>
      <c r="AP940" s="192"/>
      <c r="AQ940" s="192"/>
      <c r="AR940" s="192"/>
      <c r="AS940" s="192"/>
      <c r="AT940" s="192"/>
      <c r="AU940" s="192"/>
      <c r="AV940" s="192"/>
      <c r="AW940" s="192"/>
      <c r="AX940" s="192"/>
      <c r="AY940" s="192"/>
      <c r="AZ940" s="192"/>
      <c r="BA940" s="192"/>
      <c r="BB940" s="192"/>
      <c r="BC940" s="192"/>
      <c r="BD940" s="192"/>
      <c r="BE940" s="192"/>
      <c r="BF940" s="192"/>
      <c r="BG940" s="192"/>
      <c r="BH940" s="192"/>
      <c r="BI940" s="192"/>
      <c r="BJ940" s="192"/>
      <c r="BK940" s="192"/>
      <c r="BL940" s="192"/>
      <c r="BM940" s="192"/>
      <c r="BN940" s="192"/>
      <c r="BO940" s="192"/>
      <c r="BP940" s="192"/>
      <c r="BQ940" s="192"/>
      <c r="BR940" s="192"/>
      <c r="BS940" s="192"/>
      <c r="BT940" s="192"/>
      <c r="BU940" s="192"/>
      <c r="BV940" s="192"/>
      <c r="BW940" s="192"/>
      <c r="BX940" s="192"/>
      <c r="BY940" s="192"/>
      <c r="BZ940" s="192"/>
      <c r="CA940" s="192"/>
      <c r="CB940" s="192"/>
      <c r="CC940" s="192"/>
      <c r="CD940" s="192"/>
      <c r="CE940" s="192"/>
      <c r="CF940" s="192"/>
      <c r="CG940" s="192"/>
      <c r="CH940" s="192"/>
      <c r="CI940" s="192"/>
      <c r="CJ940" s="192"/>
      <c r="CK940" s="192"/>
      <c r="CL940" s="192"/>
      <c r="CM940" s="192"/>
      <c r="CN940" s="192"/>
      <c r="CO940" s="192"/>
      <c r="CP940" s="192"/>
      <c r="CQ940" s="192"/>
    </row>
    <row r="941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92"/>
      <c r="AF941" s="192"/>
      <c r="AG941" s="192"/>
      <c r="AH941" s="192"/>
      <c r="AI941" s="192"/>
      <c r="AJ941" s="192"/>
      <c r="AK941" s="192"/>
      <c r="AL941" s="192"/>
      <c r="AM941" s="192"/>
      <c r="AN941" s="192"/>
      <c r="AO941" s="192"/>
      <c r="AP941" s="192"/>
      <c r="AQ941" s="192"/>
      <c r="AR941" s="192"/>
      <c r="AS941" s="192"/>
      <c r="AT941" s="192"/>
      <c r="AU941" s="192"/>
      <c r="AV941" s="192"/>
      <c r="AW941" s="192"/>
      <c r="AX941" s="192"/>
      <c r="AY941" s="192"/>
      <c r="AZ941" s="192"/>
      <c r="BA941" s="192"/>
      <c r="BB941" s="192"/>
      <c r="BC941" s="192"/>
      <c r="BD941" s="192"/>
      <c r="BE941" s="192"/>
      <c r="BF941" s="192"/>
      <c r="BG941" s="192"/>
      <c r="BH941" s="192"/>
      <c r="BI941" s="192"/>
      <c r="BJ941" s="192"/>
      <c r="BK941" s="192"/>
      <c r="BL941" s="192"/>
      <c r="BM941" s="192"/>
      <c r="BN941" s="192"/>
      <c r="BO941" s="192"/>
      <c r="BP941" s="192"/>
      <c r="BQ941" s="192"/>
      <c r="BR941" s="192"/>
      <c r="BS941" s="192"/>
      <c r="BT941" s="192"/>
      <c r="BU941" s="192"/>
      <c r="BV941" s="192"/>
      <c r="BW941" s="192"/>
      <c r="BX941" s="192"/>
      <c r="BY941" s="192"/>
      <c r="BZ941" s="192"/>
      <c r="CA941" s="192"/>
      <c r="CB941" s="192"/>
      <c r="CC941" s="192"/>
      <c r="CD941" s="192"/>
      <c r="CE941" s="192"/>
      <c r="CF941" s="192"/>
      <c r="CG941" s="192"/>
      <c r="CH941" s="192"/>
      <c r="CI941" s="192"/>
      <c r="CJ941" s="192"/>
      <c r="CK941" s="192"/>
      <c r="CL941" s="192"/>
      <c r="CM941" s="192"/>
      <c r="CN941" s="192"/>
      <c r="CO941" s="192"/>
      <c r="CP941" s="192"/>
      <c r="CQ941" s="192"/>
    </row>
    <row r="942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92"/>
      <c r="AF942" s="192"/>
      <c r="AG942" s="192"/>
      <c r="AH942" s="192"/>
      <c r="AI942" s="192"/>
      <c r="AJ942" s="192"/>
      <c r="AK942" s="192"/>
      <c r="AL942" s="192"/>
      <c r="AM942" s="192"/>
      <c r="AN942" s="192"/>
      <c r="AO942" s="192"/>
      <c r="AP942" s="192"/>
      <c r="AQ942" s="192"/>
      <c r="AR942" s="192"/>
      <c r="AS942" s="192"/>
      <c r="AT942" s="192"/>
      <c r="AU942" s="192"/>
      <c r="AV942" s="192"/>
      <c r="AW942" s="192"/>
      <c r="AX942" s="192"/>
      <c r="AY942" s="192"/>
      <c r="AZ942" s="192"/>
      <c r="BA942" s="192"/>
      <c r="BB942" s="192"/>
      <c r="BC942" s="192"/>
      <c r="BD942" s="192"/>
      <c r="BE942" s="192"/>
      <c r="BF942" s="192"/>
      <c r="BG942" s="192"/>
      <c r="BH942" s="192"/>
      <c r="BI942" s="192"/>
      <c r="BJ942" s="192"/>
      <c r="BK942" s="192"/>
      <c r="BL942" s="192"/>
      <c r="BM942" s="192"/>
      <c r="BN942" s="192"/>
      <c r="BO942" s="192"/>
      <c r="BP942" s="192"/>
      <c r="BQ942" s="192"/>
      <c r="BR942" s="192"/>
      <c r="BS942" s="192"/>
      <c r="BT942" s="192"/>
      <c r="BU942" s="192"/>
      <c r="BV942" s="192"/>
      <c r="BW942" s="192"/>
      <c r="BX942" s="192"/>
      <c r="BY942" s="192"/>
      <c r="BZ942" s="192"/>
      <c r="CA942" s="192"/>
      <c r="CB942" s="192"/>
      <c r="CC942" s="192"/>
      <c r="CD942" s="192"/>
      <c r="CE942" s="192"/>
      <c r="CF942" s="192"/>
      <c r="CG942" s="192"/>
      <c r="CH942" s="192"/>
      <c r="CI942" s="192"/>
      <c r="CJ942" s="192"/>
      <c r="CK942" s="192"/>
      <c r="CL942" s="192"/>
      <c r="CM942" s="192"/>
      <c r="CN942" s="192"/>
      <c r="CO942" s="192"/>
      <c r="CP942" s="192"/>
      <c r="CQ942" s="192"/>
    </row>
    <row r="943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92"/>
      <c r="AF943" s="192"/>
      <c r="AG943" s="192"/>
      <c r="AH943" s="192"/>
      <c r="AI943" s="192"/>
      <c r="AJ943" s="192"/>
      <c r="AK943" s="192"/>
      <c r="AL943" s="192"/>
      <c r="AM943" s="192"/>
      <c r="AN943" s="192"/>
      <c r="AO943" s="192"/>
      <c r="AP943" s="192"/>
      <c r="AQ943" s="192"/>
      <c r="AR943" s="192"/>
      <c r="AS943" s="192"/>
      <c r="AT943" s="192"/>
      <c r="AU943" s="192"/>
      <c r="AV943" s="192"/>
      <c r="AW943" s="192"/>
      <c r="AX943" s="192"/>
      <c r="AY943" s="192"/>
      <c r="AZ943" s="192"/>
      <c r="BA943" s="192"/>
      <c r="BB943" s="192"/>
      <c r="BC943" s="192"/>
      <c r="BD943" s="192"/>
      <c r="BE943" s="192"/>
      <c r="BF943" s="192"/>
      <c r="BG943" s="192"/>
      <c r="BH943" s="192"/>
      <c r="BI943" s="192"/>
      <c r="BJ943" s="192"/>
      <c r="BK943" s="192"/>
      <c r="BL943" s="192"/>
      <c r="BM943" s="192"/>
      <c r="BN943" s="192"/>
      <c r="BO943" s="192"/>
      <c r="BP943" s="192"/>
      <c r="BQ943" s="192"/>
      <c r="BR943" s="192"/>
      <c r="BS943" s="192"/>
      <c r="BT943" s="192"/>
      <c r="BU943" s="192"/>
      <c r="BV943" s="192"/>
      <c r="BW943" s="192"/>
      <c r="BX943" s="192"/>
      <c r="BY943" s="192"/>
      <c r="BZ943" s="192"/>
      <c r="CA943" s="192"/>
      <c r="CB943" s="192"/>
      <c r="CC943" s="192"/>
      <c r="CD943" s="192"/>
      <c r="CE943" s="192"/>
      <c r="CF943" s="192"/>
      <c r="CG943" s="192"/>
      <c r="CH943" s="192"/>
      <c r="CI943" s="192"/>
      <c r="CJ943" s="192"/>
      <c r="CK943" s="192"/>
      <c r="CL943" s="192"/>
      <c r="CM943" s="192"/>
      <c r="CN943" s="192"/>
      <c r="CO943" s="192"/>
      <c r="CP943" s="192"/>
      <c r="CQ943" s="192"/>
    </row>
    <row r="944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92"/>
      <c r="AF944" s="192"/>
      <c r="AG944" s="192"/>
      <c r="AH944" s="192"/>
      <c r="AI944" s="192"/>
      <c r="AJ944" s="192"/>
      <c r="AK944" s="192"/>
      <c r="AL944" s="192"/>
      <c r="AM944" s="192"/>
      <c r="AN944" s="192"/>
      <c r="AO944" s="192"/>
      <c r="AP944" s="192"/>
      <c r="AQ944" s="192"/>
      <c r="AR944" s="192"/>
      <c r="AS944" s="192"/>
      <c r="AT944" s="192"/>
      <c r="AU944" s="192"/>
      <c r="AV944" s="192"/>
      <c r="AW944" s="192"/>
      <c r="AX944" s="192"/>
      <c r="AY944" s="192"/>
      <c r="AZ944" s="192"/>
      <c r="BA944" s="192"/>
      <c r="BB944" s="192"/>
      <c r="BC944" s="192"/>
      <c r="BD944" s="192"/>
      <c r="BE944" s="192"/>
      <c r="BF944" s="192"/>
      <c r="BG944" s="192"/>
      <c r="BH944" s="192"/>
      <c r="BI944" s="192"/>
      <c r="BJ944" s="192"/>
      <c r="BK944" s="192"/>
      <c r="BL944" s="192"/>
      <c r="BM944" s="192"/>
      <c r="BN944" s="192"/>
      <c r="BO944" s="192"/>
      <c r="BP944" s="192"/>
      <c r="BQ944" s="192"/>
      <c r="BR944" s="192"/>
      <c r="BS944" s="192"/>
      <c r="BT944" s="192"/>
      <c r="BU944" s="192"/>
      <c r="BV944" s="192"/>
      <c r="BW944" s="192"/>
      <c r="BX944" s="192"/>
      <c r="BY944" s="192"/>
      <c r="BZ944" s="192"/>
      <c r="CA944" s="192"/>
      <c r="CB944" s="192"/>
      <c r="CC944" s="192"/>
      <c r="CD944" s="192"/>
      <c r="CE944" s="192"/>
      <c r="CF944" s="192"/>
      <c r="CG944" s="192"/>
      <c r="CH944" s="192"/>
      <c r="CI944" s="192"/>
      <c r="CJ944" s="192"/>
      <c r="CK944" s="192"/>
      <c r="CL944" s="192"/>
      <c r="CM944" s="192"/>
      <c r="CN944" s="192"/>
      <c r="CO944" s="192"/>
      <c r="CP944" s="192"/>
      <c r="CQ944" s="192"/>
    </row>
    <row r="945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92"/>
      <c r="AF945" s="192"/>
      <c r="AG945" s="192"/>
      <c r="AH945" s="192"/>
      <c r="AI945" s="192"/>
      <c r="AJ945" s="192"/>
      <c r="AK945" s="192"/>
      <c r="AL945" s="192"/>
      <c r="AM945" s="192"/>
      <c r="AN945" s="192"/>
      <c r="AO945" s="192"/>
      <c r="AP945" s="192"/>
      <c r="AQ945" s="192"/>
      <c r="AR945" s="192"/>
      <c r="AS945" s="192"/>
      <c r="AT945" s="192"/>
      <c r="AU945" s="192"/>
      <c r="AV945" s="192"/>
      <c r="AW945" s="192"/>
      <c r="AX945" s="192"/>
      <c r="AY945" s="192"/>
      <c r="AZ945" s="192"/>
      <c r="BA945" s="192"/>
      <c r="BB945" s="192"/>
      <c r="BC945" s="192"/>
      <c r="BD945" s="192"/>
      <c r="BE945" s="192"/>
      <c r="BF945" s="192"/>
      <c r="BG945" s="192"/>
      <c r="BH945" s="192"/>
      <c r="BI945" s="192"/>
      <c r="BJ945" s="192"/>
      <c r="BK945" s="192"/>
      <c r="BL945" s="192"/>
      <c r="BM945" s="192"/>
      <c r="BN945" s="192"/>
      <c r="BO945" s="192"/>
      <c r="BP945" s="192"/>
      <c r="BQ945" s="192"/>
      <c r="BR945" s="192"/>
      <c r="BS945" s="192"/>
      <c r="BT945" s="192"/>
      <c r="BU945" s="192"/>
      <c r="BV945" s="192"/>
      <c r="BW945" s="192"/>
      <c r="BX945" s="192"/>
      <c r="BY945" s="192"/>
      <c r="BZ945" s="192"/>
      <c r="CA945" s="192"/>
      <c r="CB945" s="192"/>
      <c r="CC945" s="192"/>
      <c r="CD945" s="192"/>
      <c r="CE945" s="192"/>
      <c r="CF945" s="192"/>
      <c r="CG945" s="192"/>
      <c r="CH945" s="192"/>
      <c r="CI945" s="192"/>
      <c r="CJ945" s="192"/>
      <c r="CK945" s="192"/>
      <c r="CL945" s="192"/>
      <c r="CM945" s="192"/>
      <c r="CN945" s="192"/>
      <c r="CO945" s="192"/>
      <c r="CP945" s="192"/>
      <c r="CQ945" s="192"/>
    </row>
    <row r="946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92"/>
      <c r="AF946" s="192"/>
      <c r="AG946" s="192"/>
      <c r="AH946" s="192"/>
      <c r="AI946" s="192"/>
      <c r="AJ946" s="192"/>
      <c r="AK946" s="192"/>
      <c r="AL946" s="192"/>
      <c r="AM946" s="192"/>
      <c r="AN946" s="192"/>
      <c r="AO946" s="192"/>
      <c r="AP946" s="192"/>
      <c r="AQ946" s="192"/>
      <c r="AR946" s="192"/>
      <c r="AS946" s="192"/>
      <c r="AT946" s="192"/>
      <c r="AU946" s="192"/>
      <c r="AV946" s="192"/>
      <c r="AW946" s="192"/>
      <c r="AX946" s="192"/>
      <c r="AY946" s="192"/>
      <c r="AZ946" s="192"/>
      <c r="BA946" s="192"/>
      <c r="BB946" s="192"/>
      <c r="BC946" s="192"/>
      <c r="BD946" s="192"/>
      <c r="BE946" s="192"/>
      <c r="BF946" s="192"/>
      <c r="BG946" s="192"/>
      <c r="BH946" s="192"/>
      <c r="BI946" s="192"/>
      <c r="BJ946" s="192"/>
      <c r="BK946" s="192"/>
      <c r="BL946" s="192"/>
      <c r="BM946" s="192"/>
      <c r="BN946" s="192"/>
      <c r="BO946" s="192"/>
      <c r="BP946" s="192"/>
      <c r="BQ946" s="192"/>
      <c r="BR946" s="192"/>
      <c r="BS946" s="192"/>
      <c r="BT946" s="192"/>
      <c r="BU946" s="192"/>
      <c r="BV946" s="192"/>
      <c r="BW946" s="192"/>
      <c r="BX946" s="192"/>
      <c r="BY946" s="192"/>
      <c r="BZ946" s="192"/>
      <c r="CA946" s="192"/>
      <c r="CB946" s="192"/>
      <c r="CC946" s="192"/>
      <c r="CD946" s="192"/>
      <c r="CE946" s="192"/>
      <c r="CF946" s="192"/>
      <c r="CG946" s="192"/>
      <c r="CH946" s="192"/>
      <c r="CI946" s="192"/>
      <c r="CJ946" s="192"/>
      <c r="CK946" s="192"/>
      <c r="CL946" s="192"/>
      <c r="CM946" s="192"/>
      <c r="CN946" s="192"/>
      <c r="CO946" s="192"/>
      <c r="CP946" s="192"/>
      <c r="CQ946" s="192"/>
    </row>
    <row r="947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92"/>
      <c r="AF947" s="192"/>
      <c r="AG947" s="192"/>
      <c r="AH947" s="192"/>
      <c r="AI947" s="192"/>
      <c r="AJ947" s="192"/>
      <c r="AK947" s="192"/>
      <c r="AL947" s="192"/>
      <c r="AM947" s="192"/>
      <c r="AN947" s="192"/>
      <c r="AO947" s="192"/>
      <c r="AP947" s="192"/>
      <c r="AQ947" s="192"/>
      <c r="AR947" s="192"/>
      <c r="AS947" s="192"/>
      <c r="AT947" s="192"/>
      <c r="AU947" s="192"/>
      <c r="AV947" s="192"/>
      <c r="AW947" s="192"/>
      <c r="AX947" s="192"/>
      <c r="AY947" s="192"/>
      <c r="AZ947" s="192"/>
      <c r="BA947" s="192"/>
      <c r="BB947" s="192"/>
      <c r="BC947" s="192"/>
      <c r="BD947" s="192"/>
      <c r="BE947" s="192"/>
      <c r="BF947" s="192"/>
      <c r="BG947" s="192"/>
      <c r="BH947" s="192"/>
      <c r="BI947" s="192"/>
      <c r="BJ947" s="192"/>
      <c r="BK947" s="192"/>
      <c r="BL947" s="192"/>
      <c r="BM947" s="192"/>
      <c r="BN947" s="192"/>
      <c r="BO947" s="192"/>
      <c r="BP947" s="192"/>
      <c r="BQ947" s="192"/>
      <c r="BR947" s="192"/>
      <c r="BS947" s="192"/>
      <c r="BT947" s="192"/>
      <c r="BU947" s="192"/>
      <c r="BV947" s="192"/>
      <c r="BW947" s="192"/>
      <c r="BX947" s="192"/>
      <c r="BY947" s="192"/>
      <c r="BZ947" s="192"/>
      <c r="CA947" s="192"/>
      <c r="CB947" s="192"/>
      <c r="CC947" s="192"/>
      <c r="CD947" s="192"/>
      <c r="CE947" s="192"/>
      <c r="CF947" s="192"/>
      <c r="CG947" s="192"/>
      <c r="CH947" s="192"/>
      <c r="CI947" s="192"/>
      <c r="CJ947" s="192"/>
      <c r="CK947" s="192"/>
      <c r="CL947" s="192"/>
      <c r="CM947" s="192"/>
      <c r="CN947" s="192"/>
      <c r="CO947" s="192"/>
      <c r="CP947" s="192"/>
      <c r="CQ947" s="192"/>
    </row>
    <row r="948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92"/>
      <c r="AF948" s="192"/>
      <c r="AG948" s="192"/>
      <c r="AH948" s="192"/>
      <c r="AI948" s="192"/>
      <c r="AJ948" s="192"/>
      <c r="AK948" s="192"/>
      <c r="AL948" s="192"/>
      <c r="AM948" s="192"/>
      <c r="AN948" s="192"/>
      <c r="AO948" s="192"/>
      <c r="AP948" s="192"/>
      <c r="AQ948" s="192"/>
      <c r="AR948" s="192"/>
      <c r="AS948" s="192"/>
      <c r="AT948" s="192"/>
      <c r="AU948" s="192"/>
      <c r="AV948" s="192"/>
      <c r="AW948" s="192"/>
      <c r="AX948" s="192"/>
      <c r="AY948" s="192"/>
      <c r="AZ948" s="192"/>
      <c r="BA948" s="192"/>
      <c r="BB948" s="192"/>
      <c r="BC948" s="192"/>
      <c r="BD948" s="192"/>
      <c r="BE948" s="192"/>
      <c r="BF948" s="192"/>
      <c r="BG948" s="192"/>
      <c r="BH948" s="192"/>
      <c r="BI948" s="192"/>
      <c r="BJ948" s="192"/>
      <c r="BK948" s="192"/>
      <c r="BL948" s="192"/>
      <c r="BM948" s="192"/>
      <c r="BN948" s="192"/>
      <c r="BO948" s="192"/>
      <c r="BP948" s="192"/>
      <c r="BQ948" s="192"/>
      <c r="BR948" s="192"/>
      <c r="BS948" s="192"/>
      <c r="BT948" s="192"/>
      <c r="BU948" s="192"/>
      <c r="BV948" s="192"/>
      <c r="BW948" s="192"/>
      <c r="BX948" s="192"/>
      <c r="BY948" s="192"/>
      <c r="BZ948" s="192"/>
      <c r="CA948" s="192"/>
      <c r="CB948" s="192"/>
      <c r="CC948" s="192"/>
      <c r="CD948" s="192"/>
      <c r="CE948" s="192"/>
      <c r="CF948" s="192"/>
      <c r="CG948" s="192"/>
      <c r="CH948" s="192"/>
      <c r="CI948" s="192"/>
      <c r="CJ948" s="192"/>
      <c r="CK948" s="192"/>
      <c r="CL948" s="192"/>
      <c r="CM948" s="192"/>
      <c r="CN948" s="192"/>
      <c r="CO948" s="192"/>
      <c r="CP948" s="192"/>
      <c r="CQ948" s="192"/>
    </row>
    <row r="949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92"/>
      <c r="AF949" s="192"/>
      <c r="AG949" s="192"/>
      <c r="AH949" s="192"/>
      <c r="AI949" s="192"/>
      <c r="AJ949" s="192"/>
      <c r="AK949" s="192"/>
      <c r="AL949" s="192"/>
      <c r="AM949" s="192"/>
      <c r="AN949" s="192"/>
      <c r="AO949" s="192"/>
      <c r="AP949" s="192"/>
      <c r="AQ949" s="192"/>
      <c r="AR949" s="192"/>
      <c r="AS949" s="192"/>
      <c r="AT949" s="192"/>
      <c r="AU949" s="192"/>
      <c r="AV949" s="192"/>
      <c r="AW949" s="192"/>
      <c r="AX949" s="192"/>
      <c r="AY949" s="192"/>
      <c r="AZ949" s="192"/>
      <c r="BA949" s="192"/>
      <c r="BB949" s="192"/>
      <c r="BC949" s="192"/>
      <c r="BD949" s="192"/>
      <c r="BE949" s="192"/>
      <c r="BF949" s="192"/>
      <c r="BG949" s="192"/>
      <c r="BH949" s="192"/>
      <c r="BI949" s="192"/>
      <c r="BJ949" s="192"/>
      <c r="BK949" s="192"/>
      <c r="BL949" s="192"/>
      <c r="BM949" s="192"/>
      <c r="BN949" s="192"/>
      <c r="BO949" s="192"/>
      <c r="BP949" s="192"/>
      <c r="BQ949" s="192"/>
      <c r="BR949" s="192"/>
      <c r="BS949" s="192"/>
      <c r="BT949" s="192"/>
      <c r="BU949" s="192"/>
      <c r="BV949" s="192"/>
      <c r="BW949" s="192"/>
      <c r="BX949" s="192"/>
      <c r="BY949" s="192"/>
      <c r="BZ949" s="192"/>
      <c r="CA949" s="192"/>
      <c r="CB949" s="192"/>
      <c r="CC949" s="192"/>
      <c r="CD949" s="192"/>
      <c r="CE949" s="192"/>
      <c r="CF949" s="192"/>
      <c r="CG949" s="192"/>
      <c r="CH949" s="192"/>
      <c r="CI949" s="192"/>
      <c r="CJ949" s="192"/>
      <c r="CK949" s="192"/>
      <c r="CL949" s="192"/>
      <c r="CM949" s="192"/>
      <c r="CN949" s="192"/>
      <c r="CO949" s="192"/>
      <c r="CP949" s="192"/>
      <c r="CQ949" s="192"/>
    </row>
    <row r="950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  <c r="AJ950" s="192"/>
      <c r="AK950" s="192"/>
      <c r="AL950" s="192"/>
      <c r="AM950" s="192"/>
      <c r="AN950" s="192"/>
      <c r="AO950" s="192"/>
      <c r="AP950" s="192"/>
      <c r="AQ950" s="192"/>
      <c r="AR950" s="192"/>
      <c r="AS950" s="192"/>
      <c r="AT950" s="192"/>
      <c r="AU950" s="192"/>
      <c r="AV950" s="192"/>
      <c r="AW950" s="192"/>
      <c r="AX950" s="192"/>
      <c r="AY950" s="192"/>
      <c r="AZ950" s="192"/>
      <c r="BA950" s="192"/>
      <c r="BB950" s="192"/>
      <c r="BC950" s="192"/>
      <c r="BD950" s="192"/>
      <c r="BE950" s="192"/>
      <c r="BF950" s="192"/>
      <c r="BG950" s="192"/>
      <c r="BH950" s="192"/>
      <c r="BI950" s="192"/>
      <c r="BJ950" s="192"/>
      <c r="BK950" s="192"/>
      <c r="BL950" s="192"/>
      <c r="BM950" s="192"/>
      <c r="BN950" s="192"/>
      <c r="BO950" s="192"/>
      <c r="BP950" s="192"/>
      <c r="BQ950" s="192"/>
      <c r="BR950" s="192"/>
      <c r="BS950" s="192"/>
      <c r="BT950" s="192"/>
      <c r="BU950" s="192"/>
      <c r="BV950" s="192"/>
      <c r="BW950" s="192"/>
      <c r="BX950" s="192"/>
      <c r="BY950" s="192"/>
      <c r="BZ950" s="192"/>
      <c r="CA950" s="192"/>
      <c r="CB950" s="192"/>
      <c r="CC950" s="192"/>
      <c r="CD950" s="192"/>
      <c r="CE950" s="192"/>
      <c r="CF950" s="192"/>
      <c r="CG950" s="192"/>
      <c r="CH950" s="192"/>
      <c r="CI950" s="192"/>
      <c r="CJ950" s="192"/>
      <c r="CK950" s="192"/>
      <c r="CL950" s="192"/>
      <c r="CM950" s="192"/>
      <c r="CN950" s="192"/>
      <c r="CO950" s="192"/>
      <c r="CP950" s="192"/>
      <c r="CQ950" s="192"/>
    </row>
    <row r="951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  <c r="AJ951" s="192"/>
      <c r="AK951" s="192"/>
      <c r="AL951" s="192"/>
      <c r="AM951" s="192"/>
      <c r="AN951" s="192"/>
      <c r="AO951" s="192"/>
      <c r="AP951" s="192"/>
      <c r="AQ951" s="192"/>
      <c r="AR951" s="192"/>
      <c r="AS951" s="192"/>
      <c r="AT951" s="192"/>
      <c r="AU951" s="192"/>
      <c r="AV951" s="192"/>
      <c r="AW951" s="192"/>
      <c r="AX951" s="192"/>
      <c r="AY951" s="192"/>
      <c r="AZ951" s="192"/>
      <c r="BA951" s="192"/>
      <c r="BB951" s="192"/>
      <c r="BC951" s="192"/>
      <c r="BD951" s="192"/>
      <c r="BE951" s="192"/>
      <c r="BF951" s="192"/>
      <c r="BG951" s="192"/>
      <c r="BH951" s="192"/>
      <c r="BI951" s="192"/>
      <c r="BJ951" s="192"/>
      <c r="BK951" s="192"/>
      <c r="BL951" s="192"/>
      <c r="BM951" s="192"/>
      <c r="BN951" s="192"/>
      <c r="BO951" s="192"/>
      <c r="BP951" s="192"/>
      <c r="BQ951" s="192"/>
      <c r="BR951" s="192"/>
      <c r="BS951" s="192"/>
      <c r="BT951" s="192"/>
      <c r="BU951" s="192"/>
      <c r="BV951" s="192"/>
      <c r="BW951" s="192"/>
      <c r="BX951" s="192"/>
      <c r="BY951" s="192"/>
      <c r="BZ951" s="192"/>
      <c r="CA951" s="192"/>
      <c r="CB951" s="192"/>
      <c r="CC951" s="192"/>
      <c r="CD951" s="192"/>
      <c r="CE951" s="192"/>
      <c r="CF951" s="192"/>
      <c r="CG951" s="192"/>
      <c r="CH951" s="192"/>
      <c r="CI951" s="192"/>
      <c r="CJ951" s="192"/>
      <c r="CK951" s="192"/>
      <c r="CL951" s="192"/>
      <c r="CM951" s="192"/>
      <c r="CN951" s="192"/>
      <c r="CO951" s="192"/>
      <c r="CP951" s="192"/>
      <c r="CQ951" s="192"/>
    </row>
    <row r="952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  <c r="AJ952" s="192"/>
      <c r="AK952" s="192"/>
      <c r="AL952" s="192"/>
      <c r="AM952" s="192"/>
      <c r="AN952" s="192"/>
      <c r="AO952" s="192"/>
      <c r="AP952" s="192"/>
      <c r="AQ952" s="192"/>
      <c r="AR952" s="192"/>
      <c r="AS952" s="192"/>
      <c r="AT952" s="192"/>
      <c r="AU952" s="192"/>
      <c r="AV952" s="192"/>
      <c r="AW952" s="192"/>
      <c r="AX952" s="192"/>
      <c r="AY952" s="192"/>
      <c r="AZ952" s="192"/>
      <c r="BA952" s="192"/>
      <c r="BB952" s="192"/>
      <c r="BC952" s="192"/>
      <c r="BD952" s="192"/>
      <c r="BE952" s="192"/>
      <c r="BF952" s="192"/>
      <c r="BG952" s="192"/>
      <c r="BH952" s="192"/>
      <c r="BI952" s="192"/>
      <c r="BJ952" s="192"/>
      <c r="BK952" s="192"/>
      <c r="BL952" s="192"/>
      <c r="BM952" s="192"/>
      <c r="BN952" s="192"/>
      <c r="BO952" s="192"/>
      <c r="BP952" s="192"/>
      <c r="BQ952" s="192"/>
      <c r="BR952" s="192"/>
      <c r="BS952" s="192"/>
      <c r="BT952" s="192"/>
      <c r="BU952" s="192"/>
      <c r="BV952" s="192"/>
      <c r="BW952" s="192"/>
      <c r="BX952" s="192"/>
      <c r="BY952" s="192"/>
      <c r="BZ952" s="192"/>
      <c r="CA952" s="192"/>
      <c r="CB952" s="192"/>
      <c r="CC952" s="192"/>
      <c r="CD952" s="192"/>
      <c r="CE952" s="192"/>
      <c r="CF952" s="192"/>
      <c r="CG952" s="192"/>
      <c r="CH952" s="192"/>
      <c r="CI952" s="192"/>
      <c r="CJ952" s="192"/>
      <c r="CK952" s="192"/>
      <c r="CL952" s="192"/>
      <c r="CM952" s="192"/>
      <c r="CN952" s="192"/>
      <c r="CO952" s="192"/>
      <c r="CP952" s="192"/>
      <c r="CQ952" s="192"/>
    </row>
    <row r="953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  <c r="AJ953" s="192"/>
      <c r="AK953" s="192"/>
      <c r="AL953" s="192"/>
      <c r="AM953" s="192"/>
      <c r="AN953" s="192"/>
      <c r="AO953" s="192"/>
      <c r="AP953" s="192"/>
      <c r="AQ953" s="192"/>
      <c r="AR953" s="192"/>
      <c r="AS953" s="192"/>
      <c r="AT953" s="192"/>
      <c r="AU953" s="192"/>
      <c r="AV953" s="192"/>
      <c r="AW953" s="192"/>
      <c r="AX953" s="192"/>
      <c r="AY953" s="192"/>
      <c r="AZ953" s="192"/>
      <c r="BA953" s="192"/>
      <c r="BB953" s="192"/>
      <c r="BC953" s="192"/>
      <c r="BD953" s="192"/>
      <c r="BE953" s="192"/>
      <c r="BF953" s="192"/>
      <c r="BG953" s="192"/>
      <c r="BH953" s="192"/>
      <c r="BI953" s="192"/>
      <c r="BJ953" s="192"/>
      <c r="BK953" s="192"/>
      <c r="BL953" s="192"/>
      <c r="BM953" s="192"/>
      <c r="BN953" s="192"/>
      <c r="BO953" s="192"/>
      <c r="BP953" s="192"/>
      <c r="BQ953" s="192"/>
      <c r="BR953" s="192"/>
      <c r="BS953" s="192"/>
      <c r="BT953" s="192"/>
      <c r="BU953" s="192"/>
      <c r="BV953" s="192"/>
      <c r="BW953" s="192"/>
      <c r="BX953" s="192"/>
      <c r="BY953" s="192"/>
      <c r="BZ953" s="192"/>
      <c r="CA953" s="192"/>
      <c r="CB953" s="192"/>
      <c r="CC953" s="192"/>
      <c r="CD953" s="192"/>
      <c r="CE953" s="192"/>
      <c r="CF953" s="192"/>
      <c r="CG953" s="192"/>
      <c r="CH953" s="192"/>
      <c r="CI953" s="192"/>
      <c r="CJ953" s="192"/>
      <c r="CK953" s="192"/>
      <c r="CL953" s="192"/>
      <c r="CM953" s="192"/>
      <c r="CN953" s="192"/>
      <c r="CO953" s="192"/>
      <c r="CP953" s="192"/>
      <c r="CQ953" s="192"/>
    </row>
    <row r="954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  <c r="AO954" s="192"/>
      <c r="AP954" s="192"/>
      <c r="AQ954" s="192"/>
      <c r="AR954" s="192"/>
      <c r="AS954" s="192"/>
      <c r="AT954" s="192"/>
      <c r="AU954" s="192"/>
      <c r="AV954" s="192"/>
      <c r="AW954" s="192"/>
      <c r="AX954" s="192"/>
      <c r="AY954" s="192"/>
      <c r="AZ954" s="192"/>
      <c r="BA954" s="192"/>
      <c r="BB954" s="192"/>
      <c r="BC954" s="192"/>
      <c r="BD954" s="192"/>
      <c r="BE954" s="192"/>
      <c r="BF954" s="192"/>
      <c r="BG954" s="192"/>
      <c r="BH954" s="192"/>
      <c r="BI954" s="192"/>
      <c r="BJ954" s="192"/>
      <c r="BK954" s="192"/>
      <c r="BL954" s="192"/>
      <c r="BM954" s="192"/>
      <c r="BN954" s="192"/>
      <c r="BO954" s="192"/>
      <c r="BP954" s="192"/>
      <c r="BQ954" s="192"/>
      <c r="BR954" s="192"/>
      <c r="BS954" s="192"/>
      <c r="BT954" s="192"/>
      <c r="BU954" s="192"/>
      <c r="BV954" s="192"/>
      <c r="BW954" s="192"/>
      <c r="BX954" s="192"/>
      <c r="BY954" s="192"/>
      <c r="BZ954" s="192"/>
      <c r="CA954" s="192"/>
      <c r="CB954" s="192"/>
      <c r="CC954" s="192"/>
      <c r="CD954" s="192"/>
      <c r="CE954" s="192"/>
      <c r="CF954" s="192"/>
      <c r="CG954" s="192"/>
      <c r="CH954" s="192"/>
      <c r="CI954" s="192"/>
      <c r="CJ954" s="192"/>
      <c r="CK954" s="192"/>
      <c r="CL954" s="192"/>
      <c r="CM954" s="192"/>
      <c r="CN954" s="192"/>
      <c r="CO954" s="192"/>
      <c r="CP954" s="192"/>
      <c r="CQ954" s="192"/>
    </row>
    <row r="955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  <c r="AO955" s="192"/>
      <c r="AP955" s="192"/>
      <c r="AQ955" s="192"/>
      <c r="AR955" s="192"/>
      <c r="AS955" s="192"/>
      <c r="AT955" s="192"/>
      <c r="AU955" s="192"/>
      <c r="AV955" s="192"/>
      <c r="AW955" s="192"/>
      <c r="AX955" s="192"/>
      <c r="AY955" s="192"/>
      <c r="AZ955" s="192"/>
      <c r="BA955" s="192"/>
      <c r="BB955" s="192"/>
      <c r="BC955" s="192"/>
      <c r="BD955" s="192"/>
      <c r="BE955" s="192"/>
      <c r="BF955" s="192"/>
      <c r="BG955" s="192"/>
      <c r="BH955" s="192"/>
      <c r="BI955" s="192"/>
      <c r="BJ955" s="192"/>
      <c r="BK955" s="192"/>
      <c r="BL955" s="192"/>
      <c r="BM955" s="192"/>
      <c r="BN955" s="192"/>
      <c r="BO955" s="192"/>
      <c r="BP955" s="192"/>
      <c r="BQ955" s="192"/>
      <c r="BR955" s="192"/>
      <c r="BS955" s="192"/>
      <c r="BT955" s="192"/>
      <c r="BU955" s="192"/>
      <c r="BV955" s="192"/>
      <c r="BW955" s="192"/>
      <c r="BX955" s="192"/>
      <c r="BY955" s="192"/>
      <c r="BZ955" s="192"/>
      <c r="CA955" s="192"/>
      <c r="CB955" s="192"/>
      <c r="CC955" s="192"/>
      <c r="CD955" s="192"/>
      <c r="CE955" s="192"/>
      <c r="CF955" s="192"/>
      <c r="CG955" s="192"/>
      <c r="CH955" s="192"/>
      <c r="CI955" s="192"/>
      <c r="CJ955" s="192"/>
      <c r="CK955" s="192"/>
      <c r="CL955" s="192"/>
      <c r="CM955" s="192"/>
      <c r="CN955" s="192"/>
      <c r="CO955" s="192"/>
      <c r="CP955" s="192"/>
      <c r="CQ955" s="192"/>
    </row>
    <row r="956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  <c r="AO956" s="192"/>
      <c r="AP956" s="192"/>
      <c r="AQ956" s="192"/>
      <c r="AR956" s="192"/>
      <c r="AS956" s="192"/>
      <c r="AT956" s="192"/>
      <c r="AU956" s="192"/>
      <c r="AV956" s="192"/>
      <c r="AW956" s="192"/>
      <c r="AX956" s="192"/>
      <c r="AY956" s="192"/>
      <c r="AZ956" s="192"/>
      <c r="BA956" s="192"/>
      <c r="BB956" s="192"/>
      <c r="BC956" s="192"/>
      <c r="BD956" s="192"/>
      <c r="BE956" s="192"/>
      <c r="BF956" s="192"/>
      <c r="BG956" s="192"/>
      <c r="BH956" s="192"/>
      <c r="BI956" s="192"/>
      <c r="BJ956" s="192"/>
      <c r="BK956" s="192"/>
      <c r="BL956" s="192"/>
      <c r="BM956" s="192"/>
      <c r="BN956" s="192"/>
      <c r="BO956" s="192"/>
      <c r="BP956" s="192"/>
      <c r="BQ956" s="192"/>
      <c r="BR956" s="192"/>
      <c r="BS956" s="192"/>
      <c r="BT956" s="192"/>
      <c r="BU956" s="192"/>
      <c r="BV956" s="192"/>
      <c r="BW956" s="192"/>
      <c r="BX956" s="192"/>
      <c r="BY956" s="192"/>
      <c r="BZ956" s="192"/>
      <c r="CA956" s="192"/>
      <c r="CB956" s="192"/>
      <c r="CC956" s="192"/>
      <c r="CD956" s="192"/>
      <c r="CE956" s="192"/>
      <c r="CF956" s="192"/>
      <c r="CG956" s="192"/>
      <c r="CH956" s="192"/>
      <c r="CI956" s="192"/>
      <c r="CJ956" s="192"/>
      <c r="CK956" s="192"/>
      <c r="CL956" s="192"/>
      <c r="CM956" s="192"/>
      <c r="CN956" s="192"/>
      <c r="CO956" s="192"/>
      <c r="CP956" s="192"/>
      <c r="CQ956" s="192"/>
    </row>
    <row r="957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  <c r="AO957" s="192"/>
      <c r="AP957" s="192"/>
      <c r="AQ957" s="192"/>
      <c r="AR957" s="192"/>
      <c r="AS957" s="192"/>
      <c r="AT957" s="192"/>
      <c r="AU957" s="192"/>
      <c r="AV957" s="192"/>
      <c r="AW957" s="192"/>
      <c r="AX957" s="192"/>
      <c r="AY957" s="192"/>
      <c r="AZ957" s="192"/>
      <c r="BA957" s="192"/>
      <c r="BB957" s="192"/>
      <c r="BC957" s="192"/>
      <c r="BD957" s="192"/>
      <c r="BE957" s="192"/>
      <c r="BF957" s="192"/>
      <c r="BG957" s="192"/>
      <c r="BH957" s="192"/>
      <c r="BI957" s="192"/>
      <c r="BJ957" s="192"/>
      <c r="BK957" s="192"/>
      <c r="BL957" s="192"/>
      <c r="BM957" s="192"/>
      <c r="BN957" s="192"/>
      <c r="BO957" s="192"/>
      <c r="BP957" s="192"/>
      <c r="BQ957" s="192"/>
      <c r="BR957" s="192"/>
      <c r="BS957" s="192"/>
      <c r="BT957" s="192"/>
      <c r="BU957" s="192"/>
      <c r="BV957" s="192"/>
      <c r="BW957" s="192"/>
      <c r="BX957" s="192"/>
      <c r="BY957" s="192"/>
      <c r="BZ957" s="192"/>
      <c r="CA957" s="192"/>
      <c r="CB957" s="192"/>
      <c r="CC957" s="192"/>
      <c r="CD957" s="192"/>
      <c r="CE957" s="192"/>
      <c r="CF957" s="192"/>
      <c r="CG957" s="192"/>
      <c r="CH957" s="192"/>
      <c r="CI957" s="192"/>
      <c r="CJ957" s="192"/>
      <c r="CK957" s="192"/>
      <c r="CL957" s="192"/>
      <c r="CM957" s="192"/>
      <c r="CN957" s="192"/>
      <c r="CO957" s="192"/>
      <c r="CP957" s="192"/>
      <c r="CQ957" s="192"/>
    </row>
    <row r="958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  <c r="AO958" s="192"/>
      <c r="AP958" s="192"/>
      <c r="AQ958" s="192"/>
      <c r="AR958" s="192"/>
      <c r="AS958" s="192"/>
      <c r="AT958" s="192"/>
      <c r="AU958" s="192"/>
      <c r="AV958" s="192"/>
      <c r="AW958" s="192"/>
      <c r="AX958" s="192"/>
      <c r="AY958" s="192"/>
      <c r="AZ958" s="192"/>
      <c r="BA958" s="192"/>
      <c r="BB958" s="192"/>
      <c r="BC958" s="192"/>
      <c r="BD958" s="192"/>
      <c r="BE958" s="192"/>
      <c r="BF958" s="192"/>
      <c r="BG958" s="192"/>
      <c r="BH958" s="192"/>
      <c r="BI958" s="192"/>
      <c r="BJ958" s="192"/>
      <c r="BK958" s="192"/>
      <c r="BL958" s="192"/>
      <c r="BM958" s="192"/>
      <c r="BN958" s="192"/>
      <c r="BO958" s="192"/>
      <c r="BP958" s="192"/>
      <c r="BQ958" s="192"/>
      <c r="BR958" s="192"/>
      <c r="BS958" s="192"/>
      <c r="BT958" s="192"/>
      <c r="BU958" s="192"/>
      <c r="BV958" s="192"/>
      <c r="BW958" s="192"/>
      <c r="BX958" s="192"/>
      <c r="BY958" s="192"/>
      <c r="BZ958" s="192"/>
      <c r="CA958" s="192"/>
      <c r="CB958" s="192"/>
      <c r="CC958" s="192"/>
      <c r="CD958" s="192"/>
      <c r="CE958" s="192"/>
      <c r="CF958" s="192"/>
      <c r="CG958" s="192"/>
      <c r="CH958" s="192"/>
      <c r="CI958" s="192"/>
      <c r="CJ958" s="192"/>
      <c r="CK958" s="192"/>
      <c r="CL958" s="192"/>
      <c r="CM958" s="192"/>
      <c r="CN958" s="192"/>
      <c r="CO958" s="192"/>
      <c r="CP958" s="192"/>
      <c r="CQ958" s="192"/>
    </row>
    <row r="959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92"/>
      <c r="AF959" s="192"/>
      <c r="AG959" s="192"/>
      <c r="AH959" s="192"/>
      <c r="AI959" s="192"/>
      <c r="AJ959" s="192"/>
      <c r="AK959" s="192"/>
      <c r="AL959" s="192"/>
      <c r="AM959" s="192"/>
      <c r="AN959" s="192"/>
      <c r="AO959" s="192"/>
      <c r="AP959" s="192"/>
      <c r="AQ959" s="192"/>
      <c r="AR959" s="192"/>
      <c r="AS959" s="192"/>
      <c r="AT959" s="192"/>
      <c r="AU959" s="192"/>
      <c r="AV959" s="192"/>
      <c r="AW959" s="192"/>
      <c r="AX959" s="192"/>
      <c r="AY959" s="192"/>
      <c r="AZ959" s="192"/>
      <c r="BA959" s="192"/>
      <c r="BB959" s="192"/>
      <c r="BC959" s="192"/>
      <c r="BD959" s="192"/>
      <c r="BE959" s="192"/>
      <c r="BF959" s="192"/>
      <c r="BG959" s="192"/>
      <c r="BH959" s="192"/>
      <c r="BI959" s="192"/>
      <c r="BJ959" s="192"/>
      <c r="BK959" s="192"/>
      <c r="BL959" s="192"/>
      <c r="BM959" s="192"/>
      <c r="BN959" s="192"/>
      <c r="BO959" s="192"/>
      <c r="BP959" s="192"/>
      <c r="BQ959" s="192"/>
      <c r="BR959" s="192"/>
      <c r="BS959" s="192"/>
      <c r="BT959" s="192"/>
      <c r="BU959" s="192"/>
      <c r="BV959" s="192"/>
      <c r="BW959" s="192"/>
      <c r="BX959" s="192"/>
      <c r="BY959" s="192"/>
      <c r="BZ959" s="192"/>
      <c r="CA959" s="192"/>
      <c r="CB959" s="192"/>
      <c r="CC959" s="192"/>
      <c r="CD959" s="192"/>
      <c r="CE959" s="192"/>
      <c r="CF959" s="192"/>
      <c r="CG959" s="192"/>
      <c r="CH959" s="192"/>
      <c r="CI959" s="192"/>
      <c r="CJ959" s="192"/>
      <c r="CK959" s="192"/>
      <c r="CL959" s="192"/>
      <c r="CM959" s="192"/>
      <c r="CN959" s="192"/>
      <c r="CO959" s="192"/>
      <c r="CP959" s="192"/>
      <c r="CQ959" s="192"/>
    </row>
    <row r="960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92"/>
      <c r="AF960" s="192"/>
      <c r="AG960" s="192"/>
      <c r="AH960" s="192"/>
      <c r="AI960" s="192"/>
      <c r="AJ960" s="192"/>
      <c r="AK960" s="192"/>
      <c r="AL960" s="192"/>
      <c r="AM960" s="192"/>
      <c r="AN960" s="192"/>
      <c r="AO960" s="192"/>
      <c r="AP960" s="192"/>
      <c r="AQ960" s="192"/>
      <c r="AR960" s="192"/>
      <c r="AS960" s="192"/>
      <c r="AT960" s="192"/>
      <c r="AU960" s="192"/>
      <c r="AV960" s="192"/>
      <c r="AW960" s="192"/>
      <c r="AX960" s="192"/>
      <c r="AY960" s="192"/>
      <c r="AZ960" s="192"/>
      <c r="BA960" s="192"/>
      <c r="BB960" s="192"/>
      <c r="BC960" s="192"/>
      <c r="BD960" s="192"/>
      <c r="BE960" s="192"/>
      <c r="BF960" s="192"/>
      <c r="BG960" s="192"/>
      <c r="BH960" s="192"/>
      <c r="BI960" s="192"/>
      <c r="BJ960" s="192"/>
      <c r="BK960" s="192"/>
      <c r="BL960" s="192"/>
      <c r="BM960" s="192"/>
      <c r="BN960" s="192"/>
      <c r="BO960" s="192"/>
      <c r="BP960" s="192"/>
      <c r="BQ960" s="192"/>
      <c r="BR960" s="192"/>
      <c r="BS960" s="192"/>
      <c r="BT960" s="192"/>
      <c r="BU960" s="192"/>
      <c r="BV960" s="192"/>
      <c r="BW960" s="192"/>
      <c r="BX960" s="192"/>
      <c r="BY960" s="192"/>
      <c r="BZ960" s="192"/>
      <c r="CA960" s="192"/>
      <c r="CB960" s="192"/>
      <c r="CC960" s="192"/>
      <c r="CD960" s="192"/>
      <c r="CE960" s="192"/>
      <c r="CF960" s="192"/>
      <c r="CG960" s="192"/>
      <c r="CH960" s="192"/>
      <c r="CI960" s="192"/>
      <c r="CJ960" s="192"/>
      <c r="CK960" s="192"/>
      <c r="CL960" s="192"/>
      <c r="CM960" s="192"/>
      <c r="CN960" s="192"/>
      <c r="CO960" s="192"/>
      <c r="CP960" s="192"/>
      <c r="CQ960" s="192"/>
    </row>
    <row r="961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92"/>
      <c r="AF961" s="192"/>
      <c r="AG961" s="192"/>
      <c r="AH961" s="192"/>
      <c r="AI961" s="192"/>
      <c r="AJ961" s="192"/>
      <c r="AK961" s="192"/>
      <c r="AL961" s="192"/>
      <c r="AM961" s="192"/>
      <c r="AN961" s="192"/>
      <c r="AO961" s="192"/>
      <c r="AP961" s="192"/>
      <c r="AQ961" s="192"/>
      <c r="AR961" s="192"/>
      <c r="AS961" s="192"/>
      <c r="AT961" s="192"/>
      <c r="AU961" s="192"/>
      <c r="AV961" s="192"/>
      <c r="AW961" s="192"/>
      <c r="AX961" s="192"/>
      <c r="AY961" s="192"/>
      <c r="AZ961" s="192"/>
      <c r="BA961" s="192"/>
      <c r="BB961" s="192"/>
      <c r="BC961" s="192"/>
      <c r="BD961" s="192"/>
      <c r="BE961" s="192"/>
      <c r="BF961" s="192"/>
      <c r="BG961" s="192"/>
      <c r="BH961" s="192"/>
      <c r="BI961" s="192"/>
      <c r="BJ961" s="192"/>
      <c r="BK961" s="192"/>
      <c r="BL961" s="192"/>
      <c r="BM961" s="192"/>
      <c r="BN961" s="192"/>
      <c r="BO961" s="192"/>
      <c r="BP961" s="192"/>
      <c r="BQ961" s="192"/>
      <c r="BR961" s="192"/>
      <c r="BS961" s="192"/>
      <c r="BT961" s="192"/>
      <c r="BU961" s="192"/>
      <c r="BV961" s="192"/>
      <c r="BW961" s="192"/>
      <c r="BX961" s="192"/>
      <c r="BY961" s="192"/>
      <c r="BZ961" s="192"/>
      <c r="CA961" s="192"/>
      <c r="CB961" s="192"/>
      <c r="CC961" s="192"/>
      <c r="CD961" s="192"/>
      <c r="CE961" s="192"/>
      <c r="CF961" s="192"/>
      <c r="CG961" s="192"/>
      <c r="CH961" s="192"/>
      <c r="CI961" s="192"/>
      <c r="CJ961" s="192"/>
      <c r="CK961" s="192"/>
      <c r="CL961" s="192"/>
      <c r="CM961" s="192"/>
      <c r="CN961" s="192"/>
      <c r="CO961" s="192"/>
      <c r="CP961" s="192"/>
      <c r="CQ961" s="192"/>
    </row>
    <row r="962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92"/>
      <c r="AF962" s="192"/>
      <c r="AG962" s="192"/>
      <c r="AH962" s="192"/>
      <c r="AI962" s="192"/>
      <c r="AJ962" s="192"/>
      <c r="AK962" s="192"/>
      <c r="AL962" s="192"/>
      <c r="AM962" s="192"/>
      <c r="AN962" s="192"/>
      <c r="AO962" s="192"/>
      <c r="AP962" s="192"/>
      <c r="AQ962" s="192"/>
      <c r="AR962" s="192"/>
      <c r="AS962" s="192"/>
      <c r="AT962" s="192"/>
      <c r="AU962" s="192"/>
      <c r="AV962" s="192"/>
      <c r="AW962" s="192"/>
      <c r="AX962" s="192"/>
      <c r="AY962" s="192"/>
      <c r="AZ962" s="192"/>
      <c r="BA962" s="192"/>
      <c r="BB962" s="192"/>
      <c r="BC962" s="192"/>
      <c r="BD962" s="192"/>
      <c r="BE962" s="192"/>
      <c r="BF962" s="192"/>
      <c r="BG962" s="192"/>
      <c r="BH962" s="192"/>
      <c r="BI962" s="192"/>
      <c r="BJ962" s="192"/>
      <c r="BK962" s="192"/>
      <c r="BL962" s="192"/>
      <c r="BM962" s="192"/>
      <c r="BN962" s="192"/>
      <c r="BO962" s="192"/>
      <c r="BP962" s="192"/>
      <c r="BQ962" s="192"/>
      <c r="BR962" s="192"/>
      <c r="BS962" s="192"/>
      <c r="BT962" s="192"/>
      <c r="BU962" s="192"/>
      <c r="BV962" s="192"/>
      <c r="BW962" s="192"/>
      <c r="BX962" s="192"/>
      <c r="BY962" s="192"/>
      <c r="BZ962" s="192"/>
      <c r="CA962" s="192"/>
      <c r="CB962" s="192"/>
      <c r="CC962" s="192"/>
      <c r="CD962" s="192"/>
      <c r="CE962" s="192"/>
      <c r="CF962" s="192"/>
      <c r="CG962" s="192"/>
      <c r="CH962" s="192"/>
      <c r="CI962" s="192"/>
      <c r="CJ962" s="192"/>
      <c r="CK962" s="192"/>
      <c r="CL962" s="192"/>
      <c r="CM962" s="192"/>
      <c r="CN962" s="192"/>
      <c r="CO962" s="192"/>
      <c r="CP962" s="192"/>
      <c r="CQ962" s="192"/>
    </row>
    <row r="963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92"/>
      <c r="AF963" s="192"/>
      <c r="AG963" s="192"/>
      <c r="AH963" s="192"/>
      <c r="AI963" s="192"/>
      <c r="AJ963" s="192"/>
      <c r="AK963" s="192"/>
      <c r="AL963" s="192"/>
      <c r="AM963" s="192"/>
      <c r="AN963" s="192"/>
      <c r="AO963" s="192"/>
      <c r="AP963" s="192"/>
      <c r="AQ963" s="192"/>
      <c r="AR963" s="192"/>
      <c r="AS963" s="192"/>
      <c r="AT963" s="192"/>
      <c r="AU963" s="192"/>
      <c r="AV963" s="192"/>
      <c r="AW963" s="192"/>
      <c r="AX963" s="192"/>
      <c r="AY963" s="192"/>
      <c r="AZ963" s="192"/>
      <c r="BA963" s="192"/>
      <c r="BB963" s="192"/>
      <c r="BC963" s="192"/>
      <c r="BD963" s="192"/>
      <c r="BE963" s="192"/>
      <c r="BF963" s="192"/>
      <c r="BG963" s="192"/>
      <c r="BH963" s="192"/>
      <c r="BI963" s="192"/>
      <c r="BJ963" s="192"/>
      <c r="BK963" s="192"/>
      <c r="BL963" s="192"/>
      <c r="BM963" s="192"/>
      <c r="BN963" s="192"/>
      <c r="BO963" s="192"/>
      <c r="BP963" s="192"/>
      <c r="BQ963" s="192"/>
      <c r="BR963" s="192"/>
      <c r="BS963" s="192"/>
      <c r="BT963" s="192"/>
      <c r="BU963" s="192"/>
      <c r="BV963" s="192"/>
      <c r="BW963" s="192"/>
      <c r="BX963" s="192"/>
      <c r="BY963" s="192"/>
      <c r="BZ963" s="192"/>
      <c r="CA963" s="192"/>
      <c r="CB963" s="192"/>
      <c r="CC963" s="192"/>
      <c r="CD963" s="192"/>
      <c r="CE963" s="192"/>
      <c r="CF963" s="192"/>
      <c r="CG963" s="192"/>
      <c r="CH963" s="192"/>
      <c r="CI963" s="192"/>
      <c r="CJ963" s="192"/>
      <c r="CK963" s="192"/>
      <c r="CL963" s="192"/>
      <c r="CM963" s="192"/>
      <c r="CN963" s="192"/>
      <c r="CO963" s="192"/>
      <c r="CP963" s="192"/>
      <c r="CQ963" s="192"/>
    </row>
    <row r="964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92"/>
      <c r="AF964" s="192"/>
      <c r="AG964" s="192"/>
      <c r="AH964" s="192"/>
      <c r="AI964" s="192"/>
      <c r="AJ964" s="192"/>
      <c r="AK964" s="192"/>
      <c r="AL964" s="192"/>
      <c r="AM964" s="192"/>
      <c r="AN964" s="192"/>
      <c r="AO964" s="192"/>
      <c r="AP964" s="192"/>
      <c r="AQ964" s="192"/>
      <c r="AR964" s="192"/>
      <c r="AS964" s="192"/>
      <c r="AT964" s="192"/>
      <c r="AU964" s="192"/>
      <c r="AV964" s="192"/>
      <c r="AW964" s="192"/>
      <c r="AX964" s="192"/>
      <c r="AY964" s="192"/>
      <c r="AZ964" s="192"/>
      <c r="BA964" s="192"/>
      <c r="BB964" s="192"/>
      <c r="BC964" s="192"/>
      <c r="BD964" s="192"/>
      <c r="BE964" s="192"/>
      <c r="BF964" s="192"/>
      <c r="BG964" s="192"/>
      <c r="BH964" s="192"/>
      <c r="BI964" s="192"/>
      <c r="BJ964" s="192"/>
      <c r="BK964" s="192"/>
      <c r="BL964" s="192"/>
      <c r="BM964" s="192"/>
      <c r="BN964" s="192"/>
      <c r="BO964" s="192"/>
      <c r="BP964" s="192"/>
      <c r="BQ964" s="192"/>
      <c r="BR964" s="192"/>
      <c r="BS964" s="192"/>
      <c r="BT964" s="192"/>
      <c r="BU964" s="192"/>
      <c r="BV964" s="192"/>
      <c r="BW964" s="192"/>
      <c r="BX964" s="192"/>
      <c r="BY964" s="192"/>
      <c r="BZ964" s="192"/>
      <c r="CA964" s="192"/>
      <c r="CB964" s="192"/>
      <c r="CC964" s="192"/>
      <c r="CD964" s="192"/>
      <c r="CE964" s="192"/>
      <c r="CF964" s="192"/>
      <c r="CG964" s="192"/>
      <c r="CH964" s="192"/>
      <c r="CI964" s="192"/>
      <c r="CJ964" s="192"/>
      <c r="CK964" s="192"/>
      <c r="CL964" s="192"/>
      <c r="CM964" s="192"/>
      <c r="CN964" s="192"/>
      <c r="CO964" s="192"/>
      <c r="CP964" s="192"/>
      <c r="CQ964" s="192"/>
    </row>
    <row r="965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92"/>
      <c r="AF965" s="192"/>
      <c r="AG965" s="192"/>
      <c r="AH965" s="192"/>
      <c r="AI965" s="192"/>
      <c r="AJ965" s="192"/>
      <c r="AK965" s="192"/>
      <c r="AL965" s="192"/>
      <c r="AM965" s="192"/>
      <c r="AN965" s="192"/>
      <c r="AO965" s="192"/>
      <c r="AP965" s="192"/>
      <c r="AQ965" s="192"/>
      <c r="AR965" s="192"/>
      <c r="AS965" s="192"/>
      <c r="AT965" s="192"/>
      <c r="AU965" s="192"/>
      <c r="AV965" s="192"/>
      <c r="AW965" s="192"/>
      <c r="AX965" s="192"/>
      <c r="AY965" s="192"/>
      <c r="AZ965" s="192"/>
      <c r="BA965" s="192"/>
      <c r="BB965" s="192"/>
      <c r="BC965" s="192"/>
      <c r="BD965" s="192"/>
      <c r="BE965" s="192"/>
      <c r="BF965" s="192"/>
      <c r="BG965" s="192"/>
      <c r="BH965" s="192"/>
      <c r="BI965" s="192"/>
      <c r="BJ965" s="192"/>
      <c r="BK965" s="192"/>
      <c r="BL965" s="192"/>
      <c r="BM965" s="192"/>
      <c r="BN965" s="192"/>
      <c r="BO965" s="192"/>
      <c r="BP965" s="192"/>
      <c r="BQ965" s="192"/>
      <c r="BR965" s="192"/>
      <c r="BS965" s="192"/>
      <c r="BT965" s="192"/>
      <c r="BU965" s="192"/>
      <c r="BV965" s="192"/>
      <c r="BW965" s="192"/>
      <c r="BX965" s="192"/>
      <c r="BY965" s="192"/>
      <c r="BZ965" s="192"/>
      <c r="CA965" s="192"/>
      <c r="CB965" s="192"/>
      <c r="CC965" s="192"/>
      <c r="CD965" s="192"/>
      <c r="CE965" s="192"/>
      <c r="CF965" s="192"/>
      <c r="CG965" s="192"/>
      <c r="CH965" s="192"/>
      <c r="CI965" s="192"/>
      <c r="CJ965" s="192"/>
      <c r="CK965" s="192"/>
      <c r="CL965" s="192"/>
      <c r="CM965" s="192"/>
      <c r="CN965" s="192"/>
      <c r="CO965" s="192"/>
      <c r="CP965" s="192"/>
      <c r="CQ965" s="192"/>
    </row>
    <row r="966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92"/>
      <c r="AF966" s="192"/>
      <c r="AG966" s="192"/>
      <c r="AH966" s="192"/>
      <c r="AI966" s="192"/>
      <c r="AJ966" s="192"/>
      <c r="AK966" s="192"/>
      <c r="AL966" s="192"/>
      <c r="AM966" s="192"/>
      <c r="AN966" s="192"/>
      <c r="AO966" s="192"/>
      <c r="AP966" s="192"/>
      <c r="AQ966" s="192"/>
      <c r="AR966" s="192"/>
      <c r="AS966" s="192"/>
      <c r="AT966" s="192"/>
      <c r="AU966" s="192"/>
      <c r="AV966" s="192"/>
      <c r="AW966" s="192"/>
      <c r="AX966" s="192"/>
      <c r="AY966" s="192"/>
      <c r="AZ966" s="192"/>
      <c r="BA966" s="192"/>
      <c r="BB966" s="192"/>
      <c r="BC966" s="192"/>
      <c r="BD966" s="192"/>
      <c r="BE966" s="192"/>
      <c r="BF966" s="192"/>
      <c r="BG966" s="192"/>
      <c r="BH966" s="192"/>
      <c r="BI966" s="192"/>
      <c r="BJ966" s="192"/>
      <c r="BK966" s="192"/>
      <c r="BL966" s="192"/>
      <c r="BM966" s="192"/>
      <c r="BN966" s="192"/>
      <c r="BO966" s="192"/>
      <c r="BP966" s="192"/>
      <c r="BQ966" s="192"/>
      <c r="BR966" s="192"/>
      <c r="BS966" s="192"/>
      <c r="BT966" s="192"/>
      <c r="BU966" s="192"/>
      <c r="BV966" s="192"/>
      <c r="BW966" s="192"/>
      <c r="BX966" s="192"/>
      <c r="BY966" s="192"/>
      <c r="BZ966" s="192"/>
      <c r="CA966" s="192"/>
      <c r="CB966" s="192"/>
      <c r="CC966" s="192"/>
      <c r="CD966" s="192"/>
      <c r="CE966" s="192"/>
      <c r="CF966" s="192"/>
      <c r="CG966" s="192"/>
      <c r="CH966" s="192"/>
      <c r="CI966" s="192"/>
      <c r="CJ966" s="192"/>
      <c r="CK966" s="192"/>
      <c r="CL966" s="192"/>
      <c r="CM966" s="192"/>
      <c r="CN966" s="192"/>
      <c r="CO966" s="192"/>
      <c r="CP966" s="192"/>
      <c r="CQ966" s="192"/>
    </row>
    <row r="967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92"/>
      <c r="AF967" s="192"/>
      <c r="AG967" s="192"/>
      <c r="AH967" s="192"/>
      <c r="AI967" s="192"/>
      <c r="AJ967" s="192"/>
      <c r="AK967" s="192"/>
      <c r="AL967" s="192"/>
      <c r="AM967" s="192"/>
      <c r="AN967" s="192"/>
      <c r="AO967" s="192"/>
      <c r="AP967" s="192"/>
      <c r="AQ967" s="192"/>
      <c r="AR967" s="192"/>
      <c r="AS967" s="192"/>
      <c r="AT967" s="192"/>
      <c r="AU967" s="192"/>
      <c r="AV967" s="192"/>
      <c r="AW967" s="192"/>
      <c r="AX967" s="192"/>
      <c r="AY967" s="192"/>
      <c r="AZ967" s="192"/>
      <c r="BA967" s="192"/>
      <c r="BB967" s="192"/>
      <c r="BC967" s="192"/>
      <c r="BD967" s="192"/>
      <c r="BE967" s="192"/>
      <c r="BF967" s="192"/>
      <c r="BG967" s="192"/>
      <c r="BH967" s="192"/>
      <c r="BI967" s="192"/>
      <c r="BJ967" s="192"/>
      <c r="BK967" s="192"/>
      <c r="BL967" s="192"/>
      <c r="BM967" s="192"/>
      <c r="BN967" s="192"/>
      <c r="BO967" s="192"/>
      <c r="BP967" s="192"/>
      <c r="BQ967" s="192"/>
      <c r="BR967" s="192"/>
      <c r="BS967" s="192"/>
      <c r="BT967" s="192"/>
      <c r="BU967" s="192"/>
      <c r="BV967" s="192"/>
      <c r="BW967" s="192"/>
      <c r="BX967" s="192"/>
      <c r="BY967" s="192"/>
      <c r="BZ967" s="192"/>
      <c r="CA967" s="192"/>
      <c r="CB967" s="192"/>
      <c r="CC967" s="192"/>
      <c r="CD967" s="192"/>
      <c r="CE967" s="192"/>
      <c r="CF967" s="192"/>
      <c r="CG967" s="192"/>
      <c r="CH967" s="192"/>
      <c r="CI967" s="192"/>
      <c r="CJ967" s="192"/>
      <c r="CK967" s="192"/>
      <c r="CL967" s="192"/>
      <c r="CM967" s="192"/>
      <c r="CN967" s="192"/>
      <c r="CO967" s="192"/>
      <c r="CP967" s="192"/>
      <c r="CQ967" s="192"/>
    </row>
    <row r="968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92"/>
      <c r="AF968" s="192"/>
      <c r="AG968" s="192"/>
      <c r="AH968" s="192"/>
      <c r="AI968" s="192"/>
      <c r="AJ968" s="192"/>
      <c r="AK968" s="192"/>
      <c r="AL968" s="192"/>
      <c r="AM968" s="192"/>
      <c r="AN968" s="192"/>
      <c r="AO968" s="192"/>
      <c r="AP968" s="192"/>
      <c r="AQ968" s="192"/>
      <c r="AR968" s="192"/>
      <c r="AS968" s="192"/>
      <c r="AT968" s="192"/>
      <c r="AU968" s="192"/>
      <c r="AV968" s="192"/>
      <c r="AW968" s="192"/>
      <c r="AX968" s="192"/>
      <c r="AY968" s="192"/>
      <c r="AZ968" s="192"/>
      <c r="BA968" s="192"/>
      <c r="BB968" s="192"/>
      <c r="BC968" s="192"/>
      <c r="BD968" s="192"/>
      <c r="BE968" s="192"/>
      <c r="BF968" s="192"/>
      <c r="BG968" s="192"/>
      <c r="BH968" s="192"/>
      <c r="BI968" s="192"/>
      <c r="BJ968" s="192"/>
      <c r="BK968" s="192"/>
      <c r="BL968" s="192"/>
      <c r="BM968" s="192"/>
      <c r="BN968" s="192"/>
      <c r="BO968" s="192"/>
      <c r="BP968" s="192"/>
      <c r="BQ968" s="192"/>
      <c r="BR968" s="192"/>
      <c r="BS968" s="192"/>
      <c r="BT968" s="192"/>
      <c r="BU968" s="192"/>
      <c r="BV968" s="192"/>
      <c r="BW968" s="192"/>
      <c r="BX968" s="192"/>
      <c r="BY968" s="192"/>
      <c r="BZ968" s="192"/>
      <c r="CA968" s="192"/>
      <c r="CB968" s="192"/>
      <c r="CC968" s="192"/>
      <c r="CD968" s="192"/>
      <c r="CE968" s="192"/>
      <c r="CF968" s="192"/>
      <c r="CG968" s="192"/>
      <c r="CH968" s="192"/>
      <c r="CI968" s="192"/>
      <c r="CJ968" s="192"/>
      <c r="CK968" s="192"/>
      <c r="CL968" s="192"/>
      <c r="CM968" s="192"/>
      <c r="CN968" s="192"/>
      <c r="CO968" s="192"/>
      <c r="CP968" s="192"/>
      <c r="CQ968" s="192"/>
    </row>
    <row r="969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92"/>
      <c r="AF969" s="192"/>
      <c r="AG969" s="192"/>
      <c r="AH969" s="192"/>
      <c r="AI969" s="192"/>
      <c r="AJ969" s="192"/>
      <c r="AK969" s="192"/>
      <c r="AL969" s="192"/>
      <c r="AM969" s="192"/>
      <c r="AN969" s="192"/>
      <c r="AO969" s="192"/>
      <c r="AP969" s="192"/>
      <c r="AQ969" s="192"/>
      <c r="AR969" s="192"/>
      <c r="AS969" s="192"/>
      <c r="AT969" s="192"/>
      <c r="AU969" s="192"/>
      <c r="AV969" s="192"/>
      <c r="AW969" s="192"/>
      <c r="AX969" s="192"/>
      <c r="AY969" s="192"/>
      <c r="AZ969" s="192"/>
      <c r="BA969" s="192"/>
      <c r="BB969" s="192"/>
      <c r="BC969" s="192"/>
      <c r="BD969" s="192"/>
      <c r="BE969" s="192"/>
      <c r="BF969" s="192"/>
      <c r="BG969" s="192"/>
      <c r="BH969" s="192"/>
      <c r="BI969" s="192"/>
      <c r="BJ969" s="192"/>
      <c r="BK969" s="192"/>
      <c r="BL969" s="192"/>
      <c r="BM969" s="192"/>
      <c r="BN969" s="192"/>
      <c r="BO969" s="192"/>
      <c r="BP969" s="192"/>
      <c r="BQ969" s="192"/>
      <c r="BR969" s="192"/>
      <c r="BS969" s="192"/>
      <c r="BT969" s="192"/>
      <c r="BU969" s="192"/>
      <c r="BV969" s="192"/>
      <c r="BW969" s="192"/>
      <c r="BX969" s="192"/>
      <c r="BY969" s="192"/>
      <c r="BZ969" s="192"/>
      <c r="CA969" s="192"/>
      <c r="CB969" s="192"/>
      <c r="CC969" s="192"/>
      <c r="CD969" s="192"/>
      <c r="CE969" s="192"/>
      <c r="CF969" s="192"/>
      <c r="CG969" s="192"/>
      <c r="CH969" s="192"/>
      <c r="CI969" s="192"/>
      <c r="CJ969" s="192"/>
      <c r="CK969" s="192"/>
      <c r="CL969" s="192"/>
      <c r="CM969" s="192"/>
      <c r="CN969" s="192"/>
      <c r="CO969" s="192"/>
      <c r="CP969" s="192"/>
      <c r="CQ969" s="192"/>
    </row>
    <row r="970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92"/>
      <c r="AF970" s="192"/>
      <c r="AG970" s="192"/>
      <c r="AH970" s="192"/>
      <c r="AI970" s="192"/>
      <c r="AJ970" s="192"/>
      <c r="AK970" s="192"/>
      <c r="AL970" s="192"/>
      <c r="AM970" s="192"/>
      <c r="AN970" s="192"/>
      <c r="AO970" s="192"/>
      <c r="AP970" s="192"/>
      <c r="AQ970" s="192"/>
      <c r="AR970" s="192"/>
      <c r="AS970" s="192"/>
      <c r="AT970" s="192"/>
      <c r="AU970" s="192"/>
      <c r="AV970" s="192"/>
      <c r="AW970" s="192"/>
      <c r="AX970" s="192"/>
      <c r="AY970" s="192"/>
      <c r="AZ970" s="192"/>
      <c r="BA970" s="192"/>
      <c r="BB970" s="192"/>
      <c r="BC970" s="192"/>
      <c r="BD970" s="192"/>
      <c r="BE970" s="192"/>
      <c r="BF970" s="192"/>
      <c r="BG970" s="192"/>
      <c r="BH970" s="192"/>
      <c r="BI970" s="192"/>
      <c r="BJ970" s="192"/>
      <c r="BK970" s="192"/>
      <c r="BL970" s="192"/>
      <c r="BM970" s="192"/>
      <c r="BN970" s="192"/>
      <c r="BO970" s="192"/>
      <c r="BP970" s="192"/>
      <c r="BQ970" s="192"/>
      <c r="BR970" s="192"/>
      <c r="BS970" s="192"/>
      <c r="BT970" s="192"/>
      <c r="BU970" s="192"/>
      <c r="BV970" s="192"/>
      <c r="BW970" s="192"/>
      <c r="BX970" s="192"/>
      <c r="BY970" s="192"/>
      <c r="BZ970" s="192"/>
      <c r="CA970" s="192"/>
      <c r="CB970" s="192"/>
      <c r="CC970" s="192"/>
      <c r="CD970" s="192"/>
      <c r="CE970" s="192"/>
      <c r="CF970" s="192"/>
      <c r="CG970" s="192"/>
      <c r="CH970" s="192"/>
      <c r="CI970" s="192"/>
      <c r="CJ970" s="192"/>
      <c r="CK970" s="192"/>
      <c r="CL970" s="192"/>
      <c r="CM970" s="192"/>
      <c r="CN970" s="192"/>
      <c r="CO970" s="192"/>
      <c r="CP970" s="192"/>
      <c r="CQ970" s="192"/>
    </row>
    <row r="971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92"/>
      <c r="AF971" s="192"/>
      <c r="AG971" s="192"/>
      <c r="AH971" s="192"/>
      <c r="AI971" s="192"/>
      <c r="AJ971" s="192"/>
      <c r="AK971" s="192"/>
      <c r="AL971" s="192"/>
      <c r="AM971" s="192"/>
      <c r="AN971" s="192"/>
      <c r="AO971" s="192"/>
      <c r="AP971" s="192"/>
      <c r="AQ971" s="192"/>
      <c r="AR971" s="192"/>
      <c r="AS971" s="192"/>
      <c r="AT971" s="192"/>
      <c r="AU971" s="192"/>
      <c r="AV971" s="192"/>
      <c r="AW971" s="192"/>
      <c r="AX971" s="192"/>
      <c r="AY971" s="192"/>
      <c r="AZ971" s="192"/>
      <c r="BA971" s="192"/>
      <c r="BB971" s="192"/>
      <c r="BC971" s="192"/>
      <c r="BD971" s="192"/>
      <c r="BE971" s="192"/>
      <c r="BF971" s="192"/>
      <c r="BG971" s="192"/>
      <c r="BH971" s="192"/>
      <c r="BI971" s="192"/>
      <c r="BJ971" s="192"/>
      <c r="BK971" s="192"/>
      <c r="BL971" s="192"/>
      <c r="BM971" s="192"/>
      <c r="BN971" s="192"/>
      <c r="BO971" s="192"/>
      <c r="BP971" s="192"/>
      <c r="BQ971" s="192"/>
      <c r="BR971" s="192"/>
      <c r="BS971" s="192"/>
      <c r="BT971" s="192"/>
      <c r="BU971" s="192"/>
      <c r="BV971" s="192"/>
      <c r="BW971" s="192"/>
      <c r="BX971" s="192"/>
      <c r="BY971" s="192"/>
      <c r="BZ971" s="192"/>
      <c r="CA971" s="192"/>
      <c r="CB971" s="192"/>
      <c r="CC971" s="192"/>
      <c r="CD971" s="192"/>
      <c r="CE971" s="192"/>
      <c r="CF971" s="192"/>
      <c r="CG971" s="192"/>
      <c r="CH971" s="192"/>
      <c r="CI971" s="192"/>
      <c r="CJ971" s="192"/>
      <c r="CK971" s="192"/>
      <c r="CL971" s="192"/>
      <c r="CM971" s="192"/>
      <c r="CN971" s="192"/>
      <c r="CO971" s="192"/>
      <c r="CP971" s="192"/>
      <c r="CQ971" s="192"/>
    </row>
    <row r="972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92"/>
      <c r="AF972" s="192"/>
      <c r="AG972" s="192"/>
      <c r="AH972" s="192"/>
      <c r="AI972" s="192"/>
      <c r="AJ972" s="192"/>
      <c r="AK972" s="192"/>
      <c r="AL972" s="192"/>
      <c r="AM972" s="192"/>
      <c r="AN972" s="192"/>
      <c r="AO972" s="192"/>
      <c r="AP972" s="192"/>
      <c r="AQ972" s="192"/>
      <c r="AR972" s="192"/>
      <c r="AS972" s="192"/>
      <c r="AT972" s="192"/>
      <c r="AU972" s="192"/>
      <c r="AV972" s="192"/>
      <c r="AW972" s="192"/>
      <c r="AX972" s="192"/>
      <c r="AY972" s="192"/>
      <c r="AZ972" s="192"/>
      <c r="BA972" s="192"/>
      <c r="BB972" s="192"/>
      <c r="BC972" s="192"/>
      <c r="BD972" s="192"/>
      <c r="BE972" s="192"/>
      <c r="BF972" s="192"/>
      <c r="BG972" s="192"/>
      <c r="BH972" s="192"/>
      <c r="BI972" s="192"/>
      <c r="BJ972" s="192"/>
      <c r="BK972" s="192"/>
      <c r="BL972" s="192"/>
      <c r="BM972" s="192"/>
      <c r="BN972" s="192"/>
      <c r="BO972" s="192"/>
      <c r="BP972" s="192"/>
      <c r="BQ972" s="192"/>
      <c r="BR972" s="192"/>
      <c r="BS972" s="192"/>
      <c r="BT972" s="192"/>
      <c r="BU972" s="192"/>
      <c r="BV972" s="192"/>
      <c r="BW972" s="192"/>
      <c r="BX972" s="192"/>
      <c r="BY972" s="192"/>
      <c r="BZ972" s="192"/>
      <c r="CA972" s="192"/>
      <c r="CB972" s="192"/>
      <c r="CC972" s="192"/>
      <c r="CD972" s="192"/>
      <c r="CE972" s="192"/>
      <c r="CF972" s="192"/>
      <c r="CG972" s="192"/>
      <c r="CH972" s="192"/>
      <c r="CI972" s="192"/>
      <c r="CJ972" s="192"/>
      <c r="CK972" s="192"/>
      <c r="CL972" s="192"/>
      <c r="CM972" s="192"/>
      <c r="CN972" s="192"/>
      <c r="CO972" s="192"/>
      <c r="CP972" s="192"/>
      <c r="CQ972" s="192"/>
    </row>
    <row r="973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92"/>
      <c r="AF973" s="192"/>
      <c r="AG973" s="192"/>
      <c r="AH973" s="192"/>
      <c r="AI973" s="192"/>
      <c r="AJ973" s="192"/>
      <c r="AK973" s="192"/>
      <c r="AL973" s="192"/>
      <c r="AM973" s="192"/>
      <c r="AN973" s="192"/>
      <c r="AO973" s="192"/>
      <c r="AP973" s="192"/>
      <c r="AQ973" s="192"/>
      <c r="AR973" s="192"/>
      <c r="AS973" s="192"/>
      <c r="AT973" s="192"/>
      <c r="AU973" s="192"/>
      <c r="AV973" s="192"/>
      <c r="AW973" s="192"/>
      <c r="AX973" s="192"/>
      <c r="AY973" s="192"/>
      <c r="AZ973" s="192"/>
      <c r="BA973" s="192"/>
      <c r="BB973" s="192"/>
      <c r="BC973" s="192"/>
      <c r="BD973" s="192"/>
      <c r="BE973" s="192"/>
      <c r="BF973" s="192"/>
      <c r="BG973" s="192"/>
      <c r="BH973" s="192"/>
      <c r="BI973" s="192"/>
      <c r="BJ973" s="192"/>
      <c r="BK973" s="192"/>
      <c r="BL973" s="192"/>
      <c r="BM973" s="192"/>
      <c r="BN973" s="192"/>
      <c r="BO973" s="192"/>
      <c r="BP973" s="192"/>
      <c r="BQ973" s="192"/>
      <c r="BR973" s="192"/>
      <c r="BS973" s="192"/>
      <c r="BT973" s="192"/>
      <c r="BU973" s="192"/>
      <c r="BV973" s="192"/>
      <c r="BW973" s="192"/>
      <c r="BX973" s="192"/>
      <c r="BY973" s="192"/>
      <c r="BZ973" s="192"/>
      <c r="CA973" s="192"/>
      <c r="CB973" s="192"/>
      <c r="CC973" s="192"/>
      <c r="CD973" s="192"/>
      <c r="CE973" s="192"/>
      <c r="CF973" s="192"/>
      <c r="CG973" s="192"/>
      <c r="CH973" s="192"/>
      <c r="CI973" s="192"/>
      <c r="CJ973" s="192"/>
      <c r="CK973" s="192"/>
      <c r="CL973" s="192"/>
      <c r="CM973" s="192"/>
      <c r="CN973" s="192"/>
      <c r="CO973" s="192"/>
      <c r="CP973" s="192"/>
      <c r="CQ973" s="192"/>
    </row>
    <row r="974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92"/>
      <c r="AF974" s="192"/>
      <c r="AG974" s="192"/>
      <c r="AH974" s="192"/>
      <c r="AI974" s="192"/>
      <c r="AJ974" s="192"/>
      <c r="AK974" s="192"/>
      <c r="AL974" s="192"/>
      <c r="AM974" s="192"/>
      <c r="AN974" s="192"/>
      <c r="AO974" s="192"/>
      <c r="AP974" s="192"/>
      <c r="AQ974" s="192"/>
      <c r="AR974" s="192"/>
      <c r="AS974" s="192"/>
      <c r="AT974" s="192"/>
      <c r="AU974" s="192"/>
      <c r="AV974" s="192"/>
      <c r="AW974" s="192"/>
      <c r="AX974" s="192"/>
      <c r="AY974" s="192"/>
      <c r="AZ974" s="192"/>
      <c r="BA974" s="192"/>
      <c r="BB974" s="192"/>
      <c r="BC974" s="192"/>
      <c r="BD974" s="192"/>
      <c r="BE974" s="192"/>
      <c r="BF974" s="192"/>
      <c r="BG974" s="192"/>
      <c r="BH974" s="192"/>
      <c r="BI974" s="192"/>
      <c r="BJ974" s="192"/>
      <c r="BK974" s="192"/>
      <c r="BL974" s="192"/>
      <c r="BM974" s="192"/>
      <c r="BN974" s="192"/>
      <c r="BO974" s="192"/>
      <c r="BP974" s="192"/>
      <c r="BQ974" s="192"/>
      <c r="BR974" s="192"/>
      <c r="BS974" s="192"/>
      <c r="BT974" s="192"/>
      <c r="BU974" s="192"/>
      <c r="BV974" s="192"/>
      <c r="BW974" s="192"/>
      <c r="BX974" s="192"/>
      <c r="BY974" s="192"/>
      <c r="BZ974" s="192"/>
      <c r="CA974" s="192"/>
      <c r="CB974" s="192"/>
      <c r="CC974" s="192"/>
      <c r="CD974" s="192"/>
      <c r="CE974" s="192"/>
      <c r="CF974" s="192"/>
      <c r="CG974" s="192"/>
      <c r="CH974" s="192"/>
      <c r="CI974" s="192"/>
      <c r="CJ974" s="192"/>
      <c r="CK974" s="192"/>
      <c r="CL974" s="192"/>
      <c r="CM974" s="192"/>
      <c r="CN974" s="192"/>
      <c r="CO974" s="192"/>
      <c r="CP974" s="192"/>
      <c r="CQ974" s="192"/>
    </row>
    <row r="975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92"/>
      <c r="AF975" s="192"/>
      <c r="AG975" s="192"/>
      <c r="AH975" s="192"/>
      <c r="AI975" s="192"/>
      <c r="AJ975" s="192"/>
      <c r="AK975" s="192"/>
      <c r="AL975" s="192"/>
      <c r="AM975" s="192"/>
      <c r="AN975" s="192"/>
      <c r="AO975" s="192"/>
      <c r="AP975" s="192"/>
      <c r="AQ975" s="192"/>
      <c r="AR975" s="192"/>
      <c r="AS975" s="192"/>
      <c r="AT975" s="192"/>
      <c r="AU975" s="192"/>
      <c r="AV975" s="192"/>
      <c r="AW975" s="192"/>
      <c r="AX975" s="192"/>
      <c r="AY975" s="192"/>
      <c r="AZ975" s="192"/>
      <c r="BA975" s="192"/>
      <c r="BB975" s="192"/>
      <c r="BC975" s="192"/>
      <c r="BD975" s="192"/>
      <c r="BE975" s="192"/>
      <c r="BF975" s="192"/>
      <c r="BG975" s="192"/>
      <c r="BH975" s="192"/>
      <c r="BI975" s="192"/>
      <c r="BJ975" s="192"/>
      <c r="BK975" s="192"/>
      <c r="BL975" s="192"/>
      <c r="BM975" s="192"/>
      <c r="BN975" s="192"/>
      <c r="BO975" s="192"/>
      <c r="BP975" s="192"/>
      <c r="BQ975" s="192"/>
      <c r="BR975" s="192"/>
      <c r="BS975" s="192"/>
      <c r="BT975" s="192"/>
      <c r="BU975" s="192"/>
      <c r="BV975" s="192"/>
      <c r="BW975" s="192"/>
      <c r="BX975" s="192"/>
      <c r="BY975" s="192"/>
      <c r="BZ975" s="192"/>
      <c r="CA975" s="192"/>
      <c r="CB975" s="192"/>
      <c r="CC975" s="192"/>
      <c r="CD975" s="192"/>
      <c r="CE975" s="192"/>
      <c r="CF975" s="192"/>
      <c r="CG975" s="192"/>
      <c r="CH975" s="192"/>
      <c r="CI975" s="192"/>
      <c r="CJ975" s="192"/>
      <c r="CK975" s="192"/>
      <c r="CL975" s="192"/>
      <c r="CM975" s="192"/>
      <c r="CN975" s="192"/>
      <c r="CO975" s="192"/>
      <c r="CP975" s="192"/>
      <c r="CQ975" s="192"/>
    </row>
    <row r="976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92"/>
      <c r="AF976" s="192"/>
      <c r="AG976" s="192"/>
      <c r="AH976" s="192"/>
      <c r="AI976" s="192"/>
      <c r="AJ976" s="192"/>
      <c r="AK976" s="192"/>
      <c r="AL976" s="192"/>
      <c r="AM976" s="192"/>
      <c r="AN976" s="192"/>
      <c r="AO976" s="192"/>
      <c r="AP976" s="192"/>
      <c r="AQ976" s="192"/>
      <c r="AR976" s="192"/>
      <c r="AS976" s="192"/>
      <c r="AT976" s="192"/>
      <c r="AU976" s="192"/>
      <c r="AV976" s="192"/>
      <c r="AW976" s="192"/>
      <c r="AX976" s="192"/>
      <c r="AY976" s="192"/>
      <c r="AZ976" s="192"/>
      <c r="BA976" s="192"/>
      <c r="BB976" s="192"/>
      <c r="BC976" s="192"/>
      <c r="BD976" s="192"/>
      <c r="BE976" s="192"/>
      <c r="BF976" s="192"/>
      <c r="BG976" s="192"/>
      <c r="BH976" s="192"/>
      <c r="BI976" s="192"/>
      <c r="BJ976" s="192"/>
      <c r="BK976" s="192"/>
      <c r="BL976" s="192"/>
      <c r="BM976" s="192"/>
      <c r="BN976" s="192"/>
      <c r="BO976" s="192"/>
      <c r="BP976" s="192"/>
      <c r="BQ976" s="192"/>
      <c r="BR976" s="192"/>
      <c r="BS976" s="192"/>
      <c r="BT976" s="192"/>
      <c r="BU976" s="192"/>
      <c r="BV976" s="192"/>
      <c r="BW976" s="192"/>
      <c r="BX976" s="192"/>
      <c r="BY976" s="192"/>
      <c r="BZ976" s="192"/>
      <c r="CA976" s="192"/>
      <c r="CB976" s="192"/>
      <c r="CC976" s="192"/>
      <c r="CD976" s="192"/>
      <c r="CE976" s="192"/>
      <c r="CF976" s="192"/>
      <c r="CG976" s="192"/>
      <c r="CH976" s="192"/>
      <c r="CI976" s="192"/>
      <c r="CJ976" s="192"/>
      <c r="CK976" s="192"/>
      <c r="CL976" s="192"/>
      <c r="CM976" s="192"/>
      <c r="CN976" s="192"/>
      <c r="CO976" s="192"/>
      <c r="CP976" s="192"/>
      <c r="CQ976" s="192"/>
    </row>
    <row r="977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  <c r="AJ977" s="192"/>
      <c r="AK977" s="192"/>
      <c r="AL977" s="192"/>
      <c r="AM977" s="192"/>
      <c r="AN977" s="192"/>
      <c r="AO977" s="192"/>
      <c r="AP977" s="192"/>
      <c r="AQ977" s="192"/>
      <c r="AR977" s="192"/>
      <c r="AS977" s="192"/>
      <c r="AT977" s="192"/>
      <c r="AU977" s="192"/>
      <c r="AV977" s="192"/>
      <c r="AW977" s="192"/>
      <c r="AX977" s="192"/>
      <c r="AY977" s="192"/>
      <c r="AZ977" s="192"/>
      <c r="BA977" s="192"/>
      <c r="BB977" s="192"/>
      <c r="BC977" s="192"/>
      <c r="BD977" s="192"/>
      <c r="BE977" s="192"/>
      <c r="BF977" s="192"/>
      <c r="BG977" s="192"/>
      <c r="BH977" s="192"/>
      <c r="BI977" s="192"/>
      <c r="BJ977" s="192"/>
      <c r="BK977" s="192"/>
      <c r="BL977" s="192"/>
      <c r="BM977" s="192"/>
      <c r="BN977" s="192"/>
      <c r="BO977" s="192"/>
      <c r="BP977" s="192"/>
      <c r="BQ977" s="192"/>
      <c r="BR977" s="192"/>
      <c r="BS977" s="192"/>
      <c r="BT977" s="192"/>
      <c r="BU977" s="192"/>
      <c r="BV977" s="192"/>
      <c r="BW977" s="192"/>
      <c r="BX977" s="192"/>
      <c r="BY977" s="192"/>
      <c r="BZ977" s="192"/>
      <c r="CA977" s="192"/>
      <c r="CB977" s="192"/>
      <c r="CC977" s="192"/>
      <c r="CD977" s="192"/>
      <c r="CE977" s="192"/>
      <c r="CF977" s="192"/>
      <c r="CG977" s="192"/>
      <c r="CH977" s="192"/>
      <c r="CI977" s="192"/>
      <c r="CJ977" s="192"/>
      <c r="CK977" s="192"/>
      <c r="CL977" s="192"/>
      <c r="CM977" s="192"/>
      <c r="CN977" s="192"/>
      <c r="CO977" s="192"/>
      <c r="CP977" s="192"/>
      <c r="CQ977" s="192"/>
    </row>
    <row r="978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92"/>
      <c r="AF978" s="192"/>
      <c r="AG978" s="192"/>
      <c r="AH978" s="192"/>
      <c r="AI978" s="192"/>
      <c r="AJ978" s="192"/>
      <c r="AK978" s="192"/>
      <c r="AL978" s="192"/>
      <c r="AM978" s="192"/>
      <c r="AN978" s="192"/>
      <c r="AO978" s="192"/>
      <c r="AP978" s="192"/>
      <c r="AQ978" s="192"/>
      <c r="AR978" s="192"/>
      <c r="AS978" s="192"/>
      <c r="AT978" s="192"/>
      <c r="AU978" s="192"/>
      <c r="AV978" s="192"/>
      <c r="AW978" s="192"/>
      <c r="AX978" s="192"/>
      <c r="AY978" s="192"/>
      <c r="AZ978" s="192"/>
      <c r="BA978" s="192"/>
      <c r="BB978" s="192"/>
      <c r="BC978" s="192"/>
      <c r="BD978" s="192"/>
      <c r="BE978" s="192"/>
      <c r="BF978" s="192"/>
      <c r="BG978" s="192"/>
      <c r="BH978" s="192"/>
      <c r="BI978" s="192"/>
      <c r="BJ978" s="192"/>
      <c r="BK978" s="192"/>
      <c r="BL978" s="192"/>
      <c r="BM978" s="192"/>
      <c r="BN978" s="192"/>
      <c r="BO978" s="192"/>
      <c r="BP978" s="192"/>
      <c r="BQ978" s="192"/>
      <c r="BR978" s="192"/>
      <c r="BS978" s="192"/>
      <c r="BT978" s="192"/>
      <c r="BU978" s="192"/>
      <c r="BV978" s="192"/>
      <c r="BW978" s="192"/>
      <c r="BX978" s="192"/>
      <c r="BY978" s="192"/>
      <c r="BZ978" s="192"/>
      <c r="CA978" s="192"/>
      <c r="CB978" s="192"/>
      <c r="CC978" s="192"/>
      <c r="CD978" s="192"/>
      <c r="CE978" s="192"/>
      <c r="CF978" s="192"/>
      <c r="CG978" s="192"/>
      <c r="CH978" s="192"/>
      <c r="CI978" s="192"/>
      <c r="CJ978" s="192"/>
      <c r="CK978" s="192"/>
      <c r="CL978" s="192"/>
      <c r="CM978" s="192"/>
      <c r="CN978" s="192"/>
      <c r="CO978" s="192"/>
      <c r="CP978" s="192"/>
      <c r="CQ978" s="192"/>
    </row>
    <row r="979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92"/>
      <c r="AF979" s="192"/>
      <c r="AG979" s="192"/>
      <c r="AH979" s="192"/>
      <c r="AI979" s="192"/>
      <c r="AJ979" s="192"/>
      <c r="AK979" s="192"/>
      <c r="AL979" s="192"/>
      <c r="AM979" s="192"/>
      <c r="AN979" s="192"/>
      <c r="AO979" s="192"/>
      <c r="AP979" s="192"/>
      <c r="AQ979" s="192"/>
      <c r="AR979" s="192"/>
      <c r="AS979" s="192"/>
      <c r="AT979" s="192"/>
      <c r="AU979" s="192"/>
      <c r="AV979" s="192"/>
      <c r="AW979" s="192"/>
      <c r="AX979" s="192"/>
      <c r="AY979" s="192"/>
      <c r="AZ979" s="192"/>
      <c r="BA979" s="192"/>
      <c r="BB979" s="192"/>
      <c r="BC979" s="192"/>
      <c r="BD979" s="192"/>
      <c r="BE979" s="192"/>
      <c r="BF979" s="192"/>
      <c r="BG979" s="192"/>
      <c r="BH979" s="192"/>
      <c r="BI979" s="192"/>
      <c r="BJ979" s="192"/>
      <c r="BK979" s="192"/>
      <c r="BL979" s="192"/>
      <c r="BM979" s="192"/>
      <c r="BN979" s="192"/>
      <c r="BO979" s="192"/>
      <c r="BP979" s="192"/>
      <c r="BQ979" s="192"/>
      <c r="BR979" s="192"/>
      <c r="BS979" s="192"/>
      <c r="BT979" s="192"/>
      <c r="BU979" s="192"/>
      <c r="BV979" s="192"/>
      <c r="BW979" s="192"/>
      <c r="BX979" s="192"/>
      <c r="BY979" s="192"/>
      <c r="BZ979" s="192"/>
      <c r="CA979" s="192"/>
      <c r="CB979" s="192"/>
      <c r="CC979" s="192"/>
      <c r="CD979" s="192"/>
      <c r="CE979" s="192"/>
      <c r="CF979" s="192"/>
      <c r="CG979" s="192"/>
      <c r="CH979" s="192"/>
      <c r="CI979" s="192"/>
      <c r="CJ979" s="192"/>
      <c r="CK979" s="192"/>
      <c r="CL979" s="192"/>
      <c r="CM979" s="192"/>
      <c r="CN979" s="192"/>
      <c r="CO979" s="192"/>
      <c r="CP979" s="192"/>
      <c r="CQ979" s="192"/>
    </row>
    <row r="980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92"/>
      <c r="AF980" s="192"/>
      <c r="AG980" s="192"/>
      <c r="AH980" s="192"/>
      <c r="AI980" s="192"/>
      <c r="AJ980" s="192"/>
      <c r="AK980" s="192"/>
      <c r="AL980" s="192"/>
      <c r="AM980" s="192"/>
      <c r="AN980" s="192"/>
      <c r="AO980" s="192"/>
      <c r="AP980" s="192"/>
      <c r="AQ980" s="192"/>
      <c r="AR980" s="192"/>
      <c r="AS980" s="192"/>
      <c r="AT980" s="192"/>
      <c r="AU980" s="192"/>
      <c r="AV980" s="192"/>
      <c r="AW980" s="192"/>
      <c r="AX980" s="192"/>
      <c r="AY980" s="192"/>
      <c r="AZ980" s="192"/>
      <c r="BA980" s="192"/>
      <c r="BB980" s="192"/>
      <c r="BC980" s="192"/>
      <c r="BD980" s="192"/>
      <c r="BE980" s="192"/>
      <c r="BF980" s="192"/>
      <c r="BG980" s="192"/>
      <c r="BH980" s="192"/>
      <c r="BI980" s="192"/>
      <c r="BJ980" s="192"/>
      <c r="BK980" s="192"/>
      <c r="BL980" s="192"/>
      <c r="BM980" s="192"/>
      <c r="BN980" s="192"/>
      <c r="BO980" s="192"/>
      <c r="BP980" s="192"/>
      <c r="BQ980" s="192"/>
      <c r="BR980" s="192"/>
      <c r="BS980" s="192"/>
      <c r="BT980" s="192"/>
      <c r="BU980" s="192"/>
      <c r="BV980" s="192"/>
      <c r="BW980" s="192"/>
      <c r="BX980" s="192"/>
      <c r="BY980" s="192"/>
      <c r="BZ980" s="192"/>
      <c r="CA980" s="192"/>
      <c r="CB980" s="192"/>
      <c r="CC980" s="192"/>
      <c r="CD980" s="192"/>
      <c r="CE980" s="192"/>
      <c r="CF980" s="192"/>
      <c r="CG980" s="192"/>
      <c r="CH980" s="192"/>
      <c r="CI980" s="192"/>
      <c r="CJ980" s="192"/>
      <c r="CK980" s="192"/>
      <c r="CL980" s="192"/>
      <c r="CM980" s="192"/>
      <c r="CN980" s="192"/>
      <c r="CO980" s="192"/>
      <c r="CP980" s="192"/>
      <c r="CQ980" s="192"/>
    </row>
    <row r="981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  <c r="AJ981" s="192"/>
      <c r="AK981" s="192"/>
      <c r="AL981" s="192"/>
      <c r="AM981" s="192"/>
      <c r="AN981" s="192"/>
      <c r="AO981" s="192"/>
      <c r="AP981" s="192"/>
      <c r="AQ981" s="192"/>
      <c r="AR981" s="192"/>
      <c r="AS981" s="192"/>
      <c r="AT981" s="192"/>
      <c r="AU981" s="192"/>
      <c r="AV981" s="192"/>
      <c r="AW981" s="192"/>
      <c r="AX981" s="192"/>
      <c r="AY981" s="192"/>
      <c r="AZ981" s="192"/>
      <c r="BA981" s="192"/>
      <c r="BB981" s="192"/>
      <c r="BC981" s="192"/>
      <c r="BD981" s="192"/>
      <c r="BE981" s="192"/>
      <c r="BF981" s="192"/>
      <c r="BG981" s="192"/>
      <c r="BH981" s="192"/>
      <c r="BI981" s="192"/>
      <c r="BJ981" s="192"/>
      <c r="BK981" s="192"/>
      <c r="BL981" s="192"/>
      <c r="BM981" s="192"/>
      <c r="BN981" s="192"/>
      <c r="BO981" s="192"/>
      <c r="BP981" s="192"/>
      <c r="BQ981" s="192"/>
      <c r="BR981" s="192"/>
      <c r="BS981" s="192"/>
      <c r="BT981" s="192"/>
      <c r="BU981" s="192"/>
      <c r="BV981" s="192"/>
      <c r="BW981" s="192"/>
      <c r="BX981" s="192"/>
      <c r="BY981" s="192"/>
      <c r="BZ981" s="192"/>
      <c r="CA981" s="192"/>
      <c r="CB981" s="192"/>
      <c r="CC981" s="192"/>
      <c r="CD981" s="192"/>
      <c r="CE981" s="192"/>
      <c r="CF981" s="192"/>
      <c r="CG981" s="192"/>
      <c r="CH981" s="192"/>
      <c r="CI981" s="192"/>
      <c r="CJ981" s="192"/>
      <c r="CK981" s="192"/>
      <c r="CL981" s="192"/>
      <c r="CM981" s="192"/>
      <c r="CN981" s="192"/>
      <c r="CO981" s="192"/>
      <c r="CP981" s="192"/>
      <c r="CQ981" s="192"/>
    </row>
    <row r="982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92"/>
      <c r="AF982" s="192"/>
      <c r="AG982" s="192"/>
      <c r="AH982" s="192"/>
      <c r="AI982" s="192"/>
      <c r="AJ982" s="192"/>
      <c r="AK982" s="192"/>
      <c r="AL982" s="192"/>
      <c r="AM982" s="192"/>
      <c r="AN982" s="192"/>
      <c r="AO982" s="192"/>
      <c r="AP982" s="192"/>
      <c r="AQ982" s="192"/>
      <c r="AR982" s="192"/>
      <c r="AS982" s="192"/>
      <c r="AT982" s="192"/>
      <c r="AU982" s="192"/>
      <c r="AV982" s="192"/>
      <c r="AW982" s="192"/>
      <c r="AX982" s="192"/>
      <c r="AY982" s="192"/>
      <c r="AZ982" s="192"/>
      <c r="BA982" s="192"/>
      <c r="BB982" s="192"/>
      <c r="BC982" s="192"/>
      <c r="BD982" s="192"/>
      <c r="BE982" s="192"/>
      <c r="BF982" s="192"/>
      <c r="BG982" s="192"/>
      <c r="BH982" s="192"/>
      <c r="BI982" s="192"/>
      <c r="BJ982" s="192"/>
      <c r="BK982" s="192"/>
      <c r="BL982" s="192"/>
      <c r="BM982" s="192"/>
      <c r="BN982" s="192"/>
      <c r="BO982" s="192"/>
      <c r="BP982" s="192"/>
      <c r="BQ982" s="192"/>
      <c r="BR982" s="192"/>
      <c r="BS982" s="192"/>
      <c r="BT982" s="192"/>
      <c r="BU982" s="192"/>
      <c r="BV982" s="192"/>
      <c r="BW982" s="192"/>
      <c r="BX982" s="192"/>
      <c r="BY982" s="192"/>
      <c r="BZ982" s="192"/>
      <c r="CA982" s="192"/>
      <c r="CB982" s="192"/>
      <c r="CC982" s="192"/>
      <c r="CD982" s="192"/>
      <c r="CE982" s="192"/>
      <c r="CF982" s="192"/>
      <c r="CG982" s="192"/>
      <c r="CH982" s="192"/>
      <c r="CI982" s="192"/>
      <c r="CJ982" s="192"/>
      <c r="CK982" s="192"/>
      <c r="CL982" s="192"/>
      <c r="CM982" s="192"/>
      <c r="CN982" s="192"/>
      <c r="CO982" s="192"/>
      <c r="CP982" s="192"/>
      <c r="CQ982" s="192"/>
    </row>
    <row r="983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  <c r="AJ983" s="192"/>
      <c r="AK983" s="192"/>
      <c r="AL983" s="192"/>
      <c r="AM983" s="192"/>
      <c r="AN983" s="192"/>
      <c r="AO983" s="192"/>
      <c r="AP983" s="192"/>
      <c r="AQ983" s="192"/>
      <c r="AR983" s="192"/>
      <c r="AS983" s="192"/>
      <c r="AT983" s="192"/>
      <c r="AU983" s="192"/>
      <c r="AV983" s="192"/>
      <c r="AW983" s="192"/>
      <c r="AX983" s="192"/>
      <c r="AY983" s="192"/>
      <c r="AZ983" s="192"/>
      <c r="BA983" s="192"/>
      <c r="BB983" s="192"/>
      <c r="BC983" s="192"/>
      <c r="BD983" s="192"/>
      <c r="BE983" s="192"/>
      <c r="BF983" s="192"/>
      <c r="BG983" s="192"/>
      <c r="BH983" s="192"/>
      <c r="BI983" s="192"/>
      <c r="BJ983" s="192"/>
      <c r="BK983" s="192"/>
      <c r="BL983" s="192"/>
      <c r="BM983" s="192"/>
      <c r="BN983" s="192"/>
      <c r="BO983" s="192"/>
      <c r="BP983" s="192"/>
      <c r="BQ983" s="192"/>
      <c r="BR983" s="192"/>
      <c r="BS983" s="192"/>
      <c r="BT983" s="192"/>
      <c r="BU983" s="192"/>
      <c r="BV983" s="192"/>
      <c r="BW983" s="192"/>
      <c r="BX983" s="192"/>
      <c r="BY983" s="192"/>
      <c r="BZ983" s="192"/>
      <c r="CA983" s="192"/>
      <c r="CB983" s="192"/>
      <c r="CC983" s="192"/>
      <c r="CD983" s="192"/>
      <c r="CE983" s="192"/>
      <c r="CF983" s="192"/>
      <c r="CG983" s="192"/>
      <c r="CH983" s="192"/>
      <c r="CI983" s="192"/>
      <c r="CJ983" s="192"/>
      <c r="CK983" s="192"/>
      <c r="CL983" s="192"/>
      <c r="CM983" s="192"/>
      <c r="CN983" s="192"/>
      <c r="CO983" s="192"/>
      <c r="CP983" s="192"/>
      <c r="CQ983" s="192"/>
    </row>
    <row r="984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92"/>
      <c r="AF984" s="192"/>
      <c r="AG984" s="192"/>
      <c r="AH984" s="192"/>
      <c r="AI984" s="192"/>
      <c r="AJ984" s="192"/>
      <c r="AK984" s="192"/>
      <c r="AL984" s="192"/>
      <c r="AM984" s="192"/>
      <c r="AN984" s="192"/>
      <c r="AO984" s="192"/>
      <c r="AP984" s="192"/>
      <c r="AQ984" s="192"/>
      <c r="AR984" s="192"/>
      <c r="AS984" s="192"/>
      <c r="AT984" s="192"/>
      <c r="AU984" s="192"/>
      <c r="AV984" s="192"/>
      <c r="AW984" s="192"/>
      <c r="AX984" s="192"/>
      <c r="AY984" s="192"/>
      <c r="AZ984" s="192"/>
      <c r="BA984" s="192"/>
      <c r="BB984" s="192"/>
      <c r="BC984" s="192"/>
      <c r="BD984" s="192"/>
      <c r="BE984" s="192"/>
      <c r="BF984" s="192"/>
      <c r="BG984" s="192"/>
      <c r="BH984" s="192"/>
      <c r="BI984" s="192"/>
      <c r="BJ984" s="192"/>
      <c r="BK984" s="192"/>
      <c r="BL984" s="192"/>
      <c r="BM984" s="192"/>
      <c r="BN984" s="192"/>
      <c r="BO984" s="192"/>
      <c r="BP984" s="192"/>
      <c r="BQ984" s="192"/>
      <c r="BR984" s="192"/>
      <c r="BS984" s="192"/>
      <c r="BT984" s="192"/>
      <c r="BU984" s="192"/>
      <c r="BV984" s="192"/>
      <c r="BW984" s="192"/>
      <c r="BX984" s="192"/>
      <c r="BY984" s="192"/>
      <c r="BZ984" s="192"/>
      <c r="CA984" s="192"/>
      <c r="CB984" s="192"/>
      <c r="CC984" s="192"/>
      <c r="CD984" s="192"/>
      <c r="CE984" s="192"/>
      <c r="CF984" s="192"/>
      <c r="CG984" s="192"/>
      <c r="CH984" s="192"/>
      <c r="CI984" s="192"/>
      <c r="CJ984" s="192"/>
      <c r="CK984" s="192"/>
      <c r="CL984" s="192"/>
      <c r="CM984" s="192"/>
      <c r="CN984" s="192"/>
      <c r="CO984" s="192"/>
      <c r="CP984" s="192"/>
      <c r="CQ984" s="192"/>
    </row>
    <row r="985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92"/>
      <c r="AF985" s="192"/>
      <c r="AG985" s="192"/>
      <c r="AH985" s="192"/>
      <c r="AI985" s="192"/>
      <c r="AJ985" s="192"/>
      <c r="AK985" s="192"/>
      <c r="AL985" s="192"/>
      <c r="AM985" s="192"/>
      <c r="AN985" s="192"/>
      <c r="AO985" s="192"/>
      <c r="AP985" s="192"/>
      <c r="AQ985" s="192"/>
      <c r="AR985" s="192"/>
      <c r="AS985" s="192"/>
      <c r="AT985" s="192"/>
      <c r="AU985" s="192"/>
      <c r="AV985" s="192"/>
      <c r="AW985" s="192"/>
      <c r="AX985" s="192"/>
      <c r="AY985" s="192"/>
      <c r="AZ985" s="192"/>
      <c r="BA985" s="192"/>
      <c r="BB985" s="192"/>
      <c r="BC985" s="192"/>
      <c r="BD985" s="192"/>
      <c r="BE985" s="192"/>
      <c r="BF985" s="192"/>
      <c r="BG985" s="192"/>
      <c r="BH985" s="192"/>
      <c r="BI985" s="192"/>
      <c r="BJ985" s="192"/>
      <c r="BK985" s="192"/>
      <c r="BL985" s="192"/>
      <c r="BM985" s="192"/>
      <c r="BN985" s="192"/>
      <c r="BO985" s="192"/>
      <c r="BP985" s="192"/>
      <c r="BQ985" s="192"/>
      <c r="BR985" s="192"/>
      <c r="BS985" s="192"/>
      <c r="BT985" s="192"/>
      <c r="BU985" s="192"/>
      <c r="BV985" s="192"/>
      <c r="BW985" s="192"/>
      <c r="BX985" s="192"/>
      <c r="BY985" s="192"/>
      <c r="BZ985" s="192"/>
      <c r="CA985" s="192"/>
      <c r="CB985" s="192"/>
      <c r="CC985" s="192"/>
      <c r="CD985" s="192"/>
      <c r="CE985" s="192"/>
      <c r="CF985" s="192"/>
      <c r="CG985" s="192"/>
      <c r="CH985" s="192"/>
      <c r="CI985" s="192"/>
      <c r="CJ985" s="192"/>
      <c r="CK985" s="192"/>
      <c r="CL985" s="192"/>
      <c r="CM985" s="192"/>
      <c r="CN985" s="192"/>
      <c r="CO985" s="192"/>
      <c r="CP985" s="192"/>
      <c r="CQ985" s="192"/>
    </row>
    <row r="986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92"/>
      <c r="AF986" s="192"/>
      <c r="AG986" s="192"/>
      <c r="AH986" s="192"/>
      <c r="AI986" s="192"/>
      <c r="AJ986" s="192"/>
      <c r="AK986" s="192"/>
      <c r="AL986" s="192"/>
      <c r="AM986" s="192"/>
      <c r="AN986" s="192"/>
      <c r="AO986" s="192"/>
      <c r="AP986" s="192"/>
      <c r="AQ986" s="192"/>
      <c r="AR986" s="192"/>
      <c r="AS986" s="192"/>
      <c r="AT986" s="192"/>
      <c r="AU986" s="192"/>
      <c r="AV986" s="192"/>
      <c r="AW986" s="192"/>
      <c r="AX986" s="192"/>
      <c r="AY986" s="192"/>
      <c r="AZ986" s="192"/>
      <c r="BA986" s="192"/>
      <c r="BB986" s="192"/>
      <c r="BC986" s="192"/>
      <c r="BD986" s="192"/>
      <c r="BE986" s="192"/>
      <c r="BF986" s="192"/>
      <c r="BG986" s="192"/>
      <c r="BH986" s="192"/>
      <c r="BI986" s="192"/>
      <c r="BJ986" s="192"/>
      <c r="BK986" s="192"/>
      <c r="BL986" s="192"/>
      <c r="BM986" s="192"/>
      <c r="BN986" s="192"/>
      <c r="BO986" s="192"/>
      <c r="BP986" s="192"/>
      <c r="BQ986" s="192"/>
      <c r="BR986" s="192"/>
      <c r="BS986" s="192"/>
      <c r="BT986" s="192"/>
      <c r="BU986" s="192"/>
      <c r="BV986" s="192"/>
      <c r="BW986" s="192"/>
      <c r="BX986" s="192"/>
      <c r="BY986" s="192"/>
      <c r="BZ986" s="192"/>
      <c r="CA986" s="192"/>
      <c r="CB986" s="192"/>
      <c r="CC986" s="192"/>
      <c r="CD986" s="192"/>
      <c r="CE986" s="192"/>
      <c r="CF986" s="192"/>
      <c r="CG986" s="192"/>
      <c r="CH986" s="192"/>
      <c r="CI986" s="192"/>
      <c r="CJ986" s="192"/>
      <c r="CK986" s="192"/>
      <c r="CL986" s="192"/>
      <c r="CM986" s="192"/>
      <c r="CN986" s="192"/>
      <c r="CO986" s="192"/>
      <c r="CP986" s="192"/>
      <c r="CQ986" s="192"/>
    </row>
    <row r="987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92"/>
      <c r="AF987" s="192"/>
      <c r="AG987" s="192"/>
      <c r="AH987" s="192"/>
      <c r="AI987" s="192"/>
      <c r="AJ987" s="192"/>
      <c r="AK987" s="192"/>
      <c r="AL987" s="192"/>
      <c r="AM987" s="192"/>
      <c r="AN987" s="192"/>
      <c r="AO987" s="192"/>
      <c r="AP987" s="192"/>
      <c r="AQ987" s="192"/>
      <c r="AR987" s="192"/>
      <c r="AS987" s="192"/>
      <c r="AT987" s="192"/>
      <c r="AU987" s="192"/>
      <c r="AV987" s="192"/>
      <c r="AW987" s="192"/>
      <c r="AX987" s="192"/>
      <c r="AY987" s="192"/>
      <c r="AZ987" s="192"/>
      <c r="BA987" s="192"/>
      <c r="BB987" s="192"/>
      <c r="BC987" s="192"/>
      <c r="BD987" s="192"/>
      <c r="BE987" s="192"/>
      <c r="BF987" s="192"/>
      <c r="BG987" s="192"/>
      <c r="BH987" s="192"/>
      <c r="BI987" s="192"/>
      <c r="BJ987" s="192"/>
      <c r="BK987" s="192"/>
      <c r="BL987" s="192"/>
      <c r="BM987" s="192"/>
      <c r="BN987" s="192"/>
      <c r="BO987" s="192"/>
      <c r="BP987" s="192"/>
      <c r="BQ987" s="192"/>
      <c r="BR987" s="192"/>
      <c r="BS987" s="192"/>
      <c r="BT987" s="192"/>
      <c r="BU987" s="192"/>
      <c r="BV987" s="192"/>
      <c r="BW987" s="192"/>
      <c r="BX987" s="192"/>
      <c r="BY987" s="192"/>
      <c r="BZ987" s="192"/>
      <c r="CA987" s="192"/>
      <c r="CB987" s="192"/>
      <c r="CC987" s="192"/>
      <c r="CD987" s="192"/>
      <c r="CE987" s="192"/>
      <c r="CF987" s="192"/>
      <c r="CG987" s="192"/>
      <c r="CH987" s="192"/>
      <c r="CI987" s="192"/>
      <c r="CJ987" s="192"/>
      <c r="CK987" s="192"/>
      <c r="CL987" s="192"/>
      <c r="CM987" s="192"/>
      <c r="CN987" s="192"/>
      <c r="CO987" s="192"/>
      <c r="CP987" s="192"/>
      <c r="CQ987" s="192"/>
    </row>
    <row r="988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92"/>
      <c r="AF988" s="192"/>
      <c r="AG988" s="192"/>
      <c r="AH988" s="192"/>
      <c r="AI988" s="192"/>
      <c r="AJ988" s="192"/>
      <c r="AK988" s="192"/>
      <c r="AL988" s="192"/>
      <c r="AM988" s="192"/>
      <c r="AN988" s="192"/>
      <c r="AO988" s="192"/>
      <c r="AP988" s="192"/>
      <c r="AQ988" s="192"/>
      <c r="AR988" s="192"/>
      <c r="AS988" s="192"/>
      <c r="AT988" s="192"/>
      <c r="AU988" s="192"/>
      <c r="AV988" s="192"/>
      <c r="AW988" s="192"/>
      <c r="AX988" s="192"/>
      <c r="AY988" s="192"/>
      <c r="AZ988" s="192"/>
      <c r="BA988" s="192"/>
      <c r="BB988" s="192"/>
      <c r="BC988" s="192"/>
      <c r="BD988" s="192"/>
      <c r="BE988" s="192"/>
      <c r="BF988" s="192"/>
      <c r="BG988" s="192"/>
      <c r="BH988" s="192"/>
      <c r="BI988" s="192"/>
      <c r="BJ988" s="192"/>
      <c r="BK988" s="192"/>
      <c r="BL988" s="192"/>
      <c r="BM988" s="192"/>
      <c r="BN988" s="192"/>
      <c r="BO988" s="192"/>
      <c r="BP988" s="192"/>
      <c r="BQ988" s="192"/>
      <c r="BR988" s="192"/>
      <c r="BS988" s="192"/>
      <c r="BT988" s="192"/>
      <c r="BU988" s="192"/>
      <c r="BV988" s="192"/>
      <c r="BW988" s="192"/>
      <c r="BX988" s="192"/>
      <c r="BY988" s="192"/>
      <c r="BZ988" s="192"/>
      <c r="CA988" s="192"/>
      <c r="CB988" s="192"/>
      <c r="CC988" s="192"/>
      <c r="CD988" s="192"/>
      <c r="CE988" s="192"/>
      <c r="CF988" s="192"/>
      <c r="CG988" s="192"/>
      <c r="CH988" s="192"/>
      <c r="CI988" s="192"/>
      <c r="CJ988" s="192"/>
      <c r="CK988" s="192"/>
      <c r="CL988" s="192"/>
      <c r="CM988" s="192"/>
      <c r="CN988" s="192"/>
      <c r="CO988" s="192"/>
      <c r="CP988" s="192"/>
      <c r="CQ988" s="192"/>
    </row>
    <row r="989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92"/>
      <c r="AF989" s="192"/>
      <c r="AG989" s="192"/>
      <c r="AH989" s="192"/>
      <c r="AI989" s="192"/>
      <c r="AJ989" s="192"/>
      <c r="AK989" s="192"/>
      <c r="AL989" s="192"/>
      <c r="AM989" s="192"/>
      <c r="AN989" s="192"/>
      <c r="AO989" s="192"/>
      <c r="AP989" s="192"/>
      <c r="AQ989" s="192"/>
      <c r="AR989" s="192"/>
      <c r="AS989" s="192"/>
      <c r="AT989" s="192"/>
      <c r="AU989" s="192"/>
      <c r="AV989" s="192"/>
      <c r="AW989" s="192"/>
      <c r="AX989" s="192"/>
      <c r="AY989" s="192"/>
      <c r="AZ989" s="192"/>
      <c r="BA989" s="192"/>
      <c r="BB989" s="192"/>
      <c r="BC989" s="192"/>
      <c r="BD989" s="192"/>
      <c r="BE989" s="192"/>
      <c r="BF989" s="192"/>
      <c r="BG989" s="192"/>
      <c r="BH989" s="192"/>
      <c r="BI989" s="192"/>
      <c r="BJ989" s="192"/>
      <c r="BK989" s="192"/>
      <c r="BL989" s="192"/>
      <c r="BM989" s="192"/>
      <c r="BN989" s="192"/>
      <c r="BO989" s="192"/>
      <c r="BP989" s="192"/>
      <c r="BQ989" s="192"/>
      <c r="BR989" s="192"/>
      <c r="BS989" s="192"/>
      <c r="BT989" s="192"/>
      <c r="BU989" s="192"/>
      <c r="BV989" s="192"/>
      <c r="BW989" s="192"/>
      <c r="BX989" s="192"/>
      <c r="BY989" s="192"/>
      <c r="BZ989" s="192"/>
      <c r="CA989" s="192"/>
      <c r="CB989" s="192"/>
      <c r="CC989" s="192"/>
      <c r="CD989" s="192"/>
      <c r="CE989" s="192"/>
      <c r="CF989" s="192"/>
      <c r="CG989" s="192"/>
      <c r="CH989" s="192"/>
      <c r="CI989" s="192"/>
      <c r="CJ989" s="192"/>
      <c r="CK989" s="192"/>
      <c r="CL989" s="192"/>
      <c r="CM989" s="192"/>
      <c r="CN989" s="192"/>
      <c r="CO989" s="192"/>
      <c r="CP989" s="192"/>
      <c r="CQ989" s="192"/>
    </row>
    <row r="990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92"/>
      <c r="AF990" s="192"/>
      <c r="AG990" s="192"/>
      <c r="AH990" s="192"/>
      <c r="AI990" s="192"/>
      <c r="AJ990" s="192"/>
      <c r="AK990" s="192"/>
      <c r="AL990" s="192"/>
      <c r="AM990" s="192"/>
      <c r="AN990" s="192"/>
      <c r="AO990" s="192"/>
      <c r="AP990" s="192"/>
      <c r="AQ990" s="192"/>
      <c r="AR990" s="192"/>
      <c r="AS990" s="192"/>
      <c r="AT990" s="192"/>
      <c r="AU990" s="192"/>
      <c r="AV990" s="192"/>
      <c r="AW990" s="192"/>
      <c r="AX990" s="192"/>
      <c r="AY990" s="192"/>
      <c r="AZ990" s="192"/>
      <c r="BA990" s="192"/>
      <c r="BB990" s="192"/>
      <c r="BC990" s="192"/>
      <c r="BD990" s="192"/>
      <c r="BE990" s="192"/>
      <c r="BF990" s="192"/>
      <c r="BG990" s="192"/>
      <c r="BH990" s="192"/>
      <c r="BI990" s="192"/>
      <c r="BJ990" s="192"/>
      <c r="BK990" s="192"/>
      <c r="BL990" s="192"/>
      <c r="BM990" s="192"/>
      <c r="BN990" s="192"/>
      <c r="BO990" s="192"/>
      <c r="BP990" s="192"/>
      <c r="BQ990" s="192"/>
      <c r="BR990" s="192"/>
      <c r="BS990" s="192"/>
      <c r="BT990" s="192"/>
      <c r="BU990" s="192"/>
      <c r="BV990" s="192"/>
      <c r="BW990" s="192"/>
      <c r="BX990" s="192"/>
      <c r="BY990" s="192"/>
      <c r="BZ990" s="192"/>
      <c r="CA990" s="192"/>
      <c r="CB990" s="192"/>
      <c r="CC990" s="192"/>
      <c r="CD990" s="192"/>
      <c r="CE990" s="192"/>
      <c r="CF990" s="192"/>
      <c r="CG990" s="192"/>
      <c r="CH990" s="192"/>
      <c r="CI990" s="192"/>
      <c r="CJ990" s="192"/>
      <c r="CK990" s="192"/>
      <c r="CL990" s="192"/>
      <c r="CM990" s="192"/>
      <c r="CN990" s="192"/>
      <c r="CO990" s="192"/>
      <c r="CP990" s="192"/>
      <c r="CQ990" s="192"/>
    </row>
    <row r="991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92"/>
      <c r="AF991" s="192"/>
      <c r="AG991" s="192"/>
      <c r="AH991" s="192"/>
      <c r="AI991" s="192"/>
      <c r="AJ991" s="192"/>
      <c r="AK991" s="192"/>
      <c r="AL991" s="192"/>
      <c r="AM991" s="192"/>
      <c r="AN991" s="192"/>
      <c r="AO991" s="192"/>
      <c r="AP991" s="192"/>
      <c r="AQ991" s="192"/>
      <c r="AR991" s="192"/>
      <c r="AS991" s="192"/>
      <c r="AT991" s="192"/>
      <c r="AU991" s="192"/>
      <c r="AV991" s="192"/>
      <c r="AW991" s="192"/>
      <c r="AX991" s="192"/>
      <c r="AY991" s="192"/>
      <c r="AZ991" s="192"/>
      <c r="BA991" s="192"/>
      <c r="BB991" s="192"/>
      <c r="BC991" s="192"/>
      <c r="BD991" s="192"/>
      <c r="BE991" s="192"/>
      <c r="BF991" s="192"/>
      <c r="BG991" s="192"/>
      <c r="BH991" s="192"/>
      <c r="BI991" s="192"/>
      <c r="BJ991" s="192"/>
      <c r="BK991" s="192"/>
      <c r="BL991" s="192"/>
      <c r="BM991" s="192"/>
      <c r="BN991" s="192"/>
      <c r="BO991" s="192"/>
      <c r="BP991" s="192"/>
      <c r="BQ991" s="192"/>
      <c r="BR991" s="192"/>
      <c r="BS991" s="192"/>
      <c r="BT991" s="192"/>
      <c r="BU991" s="192"/>
      <c r="BV991" s="192"/>
      <c r="BW991" s="192"/>
      <c r="BX991" s="192"/>
      <c r="BY991" s="192"/>
      <c r="BZ991" s="192"/>
      <c r="CA991" s="192"/>
      <c r="CB991" s="192"/>
      <c r="CC991" s="192"/>
      <c r="CD991" s="192"/>
      <c r="CE991" s="192"/>
      <c r="CF991" s="192"/>
      <c r="CG991" s="192"/>
      <c r="CH991" s="192"/>
      <c r="CI991" s="192"/>
      <c r="CJ991" s="192"/>
      <c r="CK991" s="192"/>
      <c r="CL991" s="192"/>
      <c r="CM991" s="192"/>
      <c r="CN991" s="192"/>
      <c r="CO991" s="192"/>
      <c r="CP991" s="192"/>
      <c r="CQ991" s="192"/>
    </row>
    <row r="992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92"/>
      <c r="AF992" s="192"/>
      <c r="AG992" s="192"/>
      <c r="AH992" s="192"/>
      <c r="AI992" s="192"/>
      <c r="AJ992" s="192"/>
      <c r="AK992" s="192"/>
      <c r="AL992" s="192"/>
      <c r="AM992" s="192"/>
      <c r="AN992" s="192"/>
      <c r="AO992" s="192"/>
      <c r="AP992" s="192"/>
      <c r="AQ992" s="192"/>
      <c r="AR992" s="192"/>
      <c r="AS992" s="192"/>
      <c r="AT992" s="192"/>
      <c r="AU992" s="192"/>
      <c r="AV992" s="192"/>
      <c r="AW992" s="192"/>
      <c r="AX992" s="192"/>
      <c r="AY992" s="192"/>
      <c r="AZ992" s="192"/>
      <c r="BA992" s="192"/>
      <c r="BB992" s="192"/>
      <c r="BC992" s="192"/>
      <c r="BD992" s="192"/>
      <c r="BE992" s="192"/>
      <c r="BF992" s="192"/>
      <c r="BG992" s="192"/>
      <c r="BH992" s="192"/>
      <c r="BI992" s="192"/>
      <c r="BJ992" s="192"/>
      <c r="BK992" s="192"/>
      <c r="BL992" s="192"/>
      <c r="BM992" s="192"/>
      <c r="BN992" s="192"/>
      <c r="BO992" s="192"/>
      <c r="BP992" s="192"/>
      <c r="BQ992" s="192"/>
      <c r="BR992" s="192"/>
      <c r="BS992" s="192"/>
      <c r="BT992" s="192"/>
      <c r="BU992" s="192"/>
      <c r="BV992" s="192"/>
      <c r="BW992" s="192"/>
      <c r="BX992" s="192"/>
      <c r="BY992" s="192"/>
      <c r="BZ992" s="192"/>
      <c r="CA992" s="192"/>
      <c r="CB992" s="192"/>
      <c r="CC992" s="192"/>
      <c r="CD992" s="192"/>
      <c r="CE992" s="192"/>
      <c r="CF992" s="192"/>
      <c r="CG992" s="192"/>
      <c r="CH992" s="192"/>
      <c r="CI992" s="192"/>
      <c r="CJ992" s="192"/>
      <c r="CK992" s="192"/>
      <c r="CL992" s="192"/>
      <c r="CM992" s="192"/>
      <c r="CN992" s="192"/>
      <c r="CO992" s="192"/>
      <c r="CP992" s="192"/>
      <c r="CQ992" s="192"/>
    </row>
    <row r="993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92"/>
      <c r="AF993" s="192"/>
      <c r="AG993" s="192"/>
      <c r="AH993" s="192"/>
      <c r="AI993" s="192"/>
      <c r="AJ993" s="192"/>
      <c r="AK993" s="192"/>
      <c r="AL993" s="192"/>
      <c r="AM993" s="192"/>
      <c r="AN993" s="192"/>
      <c r="AO993" s="192"/>
      <c r="AP993" s="192"/>
      <c r="AQ993" s="192"/>
      <c r="AR993" s="192"/>
      <c r="AS993" s="192"/>
      <c r="AT993" s="192"/>
      <c r="AU993" s="192"/>
      <c r="AV993" s="192"/>
      <c r="AW993" s="192"/>
      <c r="AX993" s="192"/>
      <c r="AY993" s="192"/>
      <c r="AZ993" s="192"/>
      <c r="BA993" s="192"/>
      <c r="BB993" s="192"/>
      <c r="BC993" s="192"/>
      <c r="BD993" s="192"/>
      <c r="BE993" s="192"/>
      <c r="BF993" s="192"/>
      <c r="BG993" s="192"/>
      <c r="BH993" s="192"/>
      <c r="BI993" s="192"/>
      <c r="BJ993" s="192"/>
      <c r="BK993" s="192"/>
      <c r="BL993" s="192"/>
      <c r="BM993" s="192"/>
      <c r="BN993" s="192"/>
      <c r="BO993" s="192"/>
      <c r="BP993" s="192"/>
      <c r="BQ993" s="192"/>
      <c r="BR993" s="192"/>
      <c r="BS993" s="192"/>
      <c r="BT993" s="192"/>
      <c r="BU993" s="192"/>
      <c r="BV993" s="192"/>
      <c r="BW993" s="192"/>
      <c r="BX993" s="192"/>
      <c r="BY993" s="192"/>
      <c r="BZ993" s="192"/>
      <c r="CA993" s="192"/>
      <c r="CB993" s="192"/>
      <c r="CC993" s="192"/>
      <c r="CD993" s="192"/>
      <c r="CE993" s="192"/>
      <c r="CF993" s="192"/>
      <c r="CG993" s="192"/>
      <c r="CH993" s="192"/>
      <c r="CI993" s="192"/>
      <c r="CJ993" s="192"/>
      <c r="CK993" s="192"/>
      <c r="CL993" s="192"/>
      <c r="CM993" s="192"/>
      <c r="CN993" s="192"/>
      <c r="CO993" s="192"/>
      <c r="CP993" s="192"/>
      <c r="CQ993" s="192"/>
    </row>
    <row r="994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92"/>
      <c r="AF994" s="192"/>
      <c r="AG994" s="192"/>
      <c r="AH994" s="192"/>
      <c r="AI994" s="192"/>
      <c r="AJ994" s="192"/>
      <c r="AK994" s="192"/>
      <c r="AL994" s="192"/>
      <c r="AM994" s="192"/>
      <c r="AN994" s="192"/>
      <c r="AO994" s="192"/>
      <c r="AP994" s="192"/>
      <c r="AQ994" s="192"/>
      <c r="AR994" s="192"/>
      <c r="AS994" s="192"/>
      <c r="AT994" s="192"/>
      <c r="AU994" s="192"/>
      <c r="AV994" s="192"/>
      <c r="AW994" s="192"/>
      <c r="AX994" s="192"/>
      <c r="AY994" s="192"/>
      <c r="AZ994" s="192"/>
      <c r="BA994" s="192"/>
      <c r="BB994" s="192"/>
      <c r="BC994" s="192"/>
      <c r="BD994" s="192"/>
      <c r="BE994" s="192"/>
      <c r="BF994" s="192"/>
      <c r="BG994" s="192"/>
      <c r="BH994" s="192"/>
      <c r="BI994" s="192"/>
      <c r="BJ994" s="192"/>
      <c r="BK994" s="192"/>
      <c r="BL994" s="192"/>
      <c r="BM994" s="192"/>
      <c r="BN994" s="192"/>
      <c r="BO994" s="192"/>
      <c r="BP994" s="192"/>
      <c r="BQ994" s="192"/>
      <c r="BR994" s="192"/>
      <c r="BS994" s="192"/>
      <c r="BT994" s="192"/>
      <c r="BU994" s="192"/>
      <c r="BV994" s="192"/>
      <c r="BW994" s="192"/>
      <c r="BX994" s="192"/>
      <c r="BY994" s="192"/>
      <c r="BZ994" s="192"/>
      <c r="CA994" s="192"/>
      <c r="CB994" s="192"/>
      <c r="CC994" s="192"/>
      <c r="CD994" s="192"/>
      <c r="CE994" s="192"/>
      <c r="CF994" s="192"/>
      <c r="CG994" s="192"/>
      <c r="CH994" s="192"/>
      <c r="CI994" s="192"/>
      <c r="CJ994" s="192"/>
      <c r="CK994" s="192"/>
      <c r="CL994" s="192"/>
      <c r="CM994" s="192"/>
      <c r="CN994" s="192"/>
      <c r="CO994" s="192"/>
      <c r="CP994" s="192"/>
      <c r="CQ994" s="192"/>
    </row>
    <row r="995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  <c r="AJ995" s="192"/>
      <c r="AK995" s="192"/>
      <c r="AL995" s="192"/>
      <c r="AM995" s="192"/>
      <c r="AN995" s="192"/>
      <c r="AO995" s="192"/>
      <c r="AP995" s="192"/>
      <c r="AQ995" s="192"/>
      <c r="AR995" s="192"/>
      <c r="AS995" s="192"/>
      <c r="AT995" s="192"/>
      <c r="AU995" s="192"/>
      <c r="AV995" s="192"/>
      <c r="AW995" s="192"/>
      <c r="AX995" s="192"/>
      <c r="AY995" s="192"/>
      <c r="AZ995" s="192"/>
      <c r="BA995" s="192"/>
      <c r="BB995" s="192"/>
      <c r="BC995" s="192"/>
      <c r="BD995" s="192"/>
      <c r="BE995" s="192"/>
      <c r="BF995" s="192"/>
      <c r="BG995" s="192"/>
      <c r="BH995" s="192"/>
      <c r="BI995" s="192"/>
      <c r="BJ995" s="192"/>
      <c r="BK995" s="192"/>
      <c r="BL995" s="192"/>
      <c r="BM995" s="192"/>
      <c r="BN995" s="192"/>
      <c r="BO995" s="192"/>
      <c r="BP995" s="192"/>
      <c r="BQ995" s="192"/>
      <c r="BR995" s="192"/>
      <c r="BS995" s="192"/>
      <c r="BT995" s="192"/>
      <c r="BU995" s="192"/>
      <c r="BV995" s="192"/>
      <c r="BW995" s="192"/>
      <c r="BX995" s="192"/>
      <c r="BY995" s="192"/>
      <c r="BZ995" s="192"/>
      <c r="CA995" s="192"/>
      <c r="CB995" s="192"/>
      <c r="CC995" s="192"/>
      <c r="CD995" s="192"/>
      <c r="CE995" s="192"/>
      <c r="CF995" s="192"/>
      <c r="CG995" s="192"/>
      <c r="CH995" s="192"/>
      <c r="CI995" s="192"/>
      <c r="CJ995" s="192"/>
      <c r="CK995" s="192"/>
      <c r="CL995" s="192"/>
      <c r="CM995" s="192"/>
      <c r="CN995" s="192"/>
      <c r="CO995" s="192"/>
      <c r="CP995" s="192"/>
      <c r="CQ995" s="192"/>
    </row>
    <row r="996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92"/>
      <c r="AF996" s="192"/>
      <c r="AG996" s="192"/>
      <c r="AH996" s="192"/>
      <c r="AI996" s="192"/>
      <c r="AJ996" s="192"/>
      <c r="AK996" s="192"/>
      <c r="AL996" s="192"/>
      <c r="AM996" s="192"/>
      <c r="AN996" s="192"/>
      <c r="AO996" s="192"/>
      <c r="AP996" s="192"/>
      <c r="AQ996" s="192"/>
      <c r="AR996" s="192"/>
      <c r="AS996" s="192"/>
      <c r="AT996" s="192"/>
      <c r="AU996" s="192"/>
      <c r="AV996" s="192"/>
      <c r="AW996" s="192"/>
      <c r="AX996" s="192"/>
      <c r="AY996" s="192"/>
      <c r="AZ996" s="192"/>
      <c r="BA996" s="192"/>
      <c r="BB996" s="192"/>
      <c r="BC996" s="192"/>
      <c r="BD996" s="192"/>
      <c r="BE996" s="192"/>
      <c r="BF996" s="192"/>
      <c r="BG996" s="192"/>
      <c r="BH996" s="192"/>
      <c r="BI996" s="192"/>
      <c r="BJ996" s="192"/>
      <c r="BK996" s="192"/>
      <c r="BL996" s="192"/>
      <c r="BM996" s="192"/>
      <c r="BN996" s="192"/>
      <c r="BO996" s="192"/>
      <c r="BP996" s="192"/>
      <c r="BQ996" s="192"/>
      <c r="BR996" s="192"/>
      <c r="BS996" s="192"/>
      <c r="BT996" s="192"/>
      <c r="BU996" s="192"/>
      <c r="BV996" s="192"/>
      <c r="BW996" s="192"/>
      <c r="BX996" s="192"/>
      <c r="BY996" s="192"/>
      <c r="BZ996" s="192"/>
      <c r="CA996" s="192"/>
      <c r="CB996" s="192"/>
      <c r="CC996" s="192"/>
      <c r="CD996" s="192"/>
      <c r="CE996" s="192"/>
      <c r="CF996" s="192"/>
      <c r="CG996" s="192"/>
      <c r="CH996" s="192"/>
      <c r="CI996" s="192"/>
      <c r="CJ996" s="192"/>
      <c r="CK996" s="192"/>
      <c r="CL996" s="192"/>
      <c r="CM996" s="192"/>
      <c r="CN996" s="192"/>
      <c r="CO996" s="192"/>
      <c r="CP996" s="192"/>
      <c r="CQ996" s="192"/>
    </row>
    <row r="997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92"/>
      <c r="AF997" s="192"/>
      <c r="AG997" s="192"/>
      <c r="AH997" s="192"/>
      <c r="AI997" s="192"/>
      <c r="AJ997" s="192"/>
      <c r="AK997" s="192"/>
      <c r="AL997" s="192"/>
      <c r="AM997" s="192"/>
      <c r="AN997" s="192"/>
      <c r="AO997" s="192"/>
      <c r="AP997" s="192"/>
      <c r="AQ997" s="192"/>
      <c r="AR997" s="192"/>
      <c r="AS997" s="192"/>
      <c r="AT997" s="192"/>
      <c r="AU997" s="192"/>
      <c r="AV997" s="192"/>
      <c r="AW997" s="192"/>
      <c r="AX997" s="192"/>
      <c r="AY997" s="192"/>
      <c r="AZ997" s="192"/>
      <c r="BA997" s="192"/>
      <c r="BB997" s="192"/>
      <c r="BC997" s="192"/>
      <c r="BD997" s="192"/>
      <c r="BE997" s="192"/>
      <c r="BF997" s="192"/>
      <c r="BG997" s="192"/>
      <c r="BH997" s="192"/>
      <c r="BI997" s="192"/>
      <c r="BJ997" s="192"/>
      <c r="BK997" s="192"/>
      <c r="BL997" s="192"/>
      <c r="BM997" s="192"/>
      <c r="BN997" s="192"/>
      <c r="BO997" s="192"/>
      <c r="BP997" s="192"/>
      <c r="BQ997" s="192"/>
      <c r="BR997" s="192"/>
      <c r="BS997" s="192"/>
      <c r="BT997" s="192"/>
      <c r="BU997" s="192"/>
      <c r="BV997" s="192"/>
      <c r="BW997" s="192"/>
      <c r="BX997" s="192"/>
      <c r="BY997" s="192"/>
      <c r="BZ997" s="192"/>
      <c r="CA997" s="192"/>
      <c r="CB997" s="192"/>
      <c r="CC997" s="192"/>
      <c r="CD997" s="192"/>
      <c r="CE997" s="192"/>
      <c r="CF997" s="192"/>
      <c r="CG997" s="192"/>
      <c r="CH997" s="192"/>
      <c r="CI997" s="192"/>
      <c r="CJ997" s="192"/>
      <c r="CK997" s="192"/>
      <c r="CL997" s="192"/>
      <c r="CM997" s="192"/>
      <c r="CN997" s="192"/>
      <c r="CO997" s="192"/>
      <c r="CP997" s="192"/>
      <c r="CQ997" s="192"/>
    </row>
    <row r="998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92"/>
      <c r="AF998" s="192"/>
      <c r="AG998" s="192"/>
      <c r="AH998" s="192"/>
      <c r="AI998" s="192"/>
      <c r="AJ998" s="192"/>
      <c r="AK998" s="192"/>
      <c r="AL998" s="192"/>
      <c r="AM998" s="192"/>
      <c r="AN998" s="192"/>
      <c r="AO998" s="192"/>
      <c r="AP998" s="192"/>
      <c r="AQ998" s="192"/>
      <c r="AR998" s="192"/>
      <c r="AS998" s="192"/>
      <c r="AT998" s="192"/>
      <c r="AU998" s="192"/>
      <c r="AV998" s="192"/>
      <c r="AW998" s="192"/>
      <c r="AX998" s="192"/>
      <c r="AY998" s="192"/>
      <c r="AZ998" s="192"/>
      <c r="BA998" s="192"/>
      <c r="BB998" s="192"/>
      <c r="BC998" s="192"/>
      <c r="BD998" s="192"/>
      <c r="BE998" s="192"/>
      <c r="BF998" s="192"/>
      <c r="BG998" s="192"/>
      <c r="BH998" s="192"/>
      <c r="BI998" s="192"/>
      <c r="BJ998" s="192"/>
      <c r="BK998" s="192"/>
      <c r="BL998" s="192"/>
      <c r="BM998" s="192"/>
      <c r="BN998" s="192"/>
      <c r="BO998" s="192"/>
      <c r="BP998" s="192"/>
      <c r="BQ998" s="192"/>
      <c r="BR998" s="192"/>
      <c r="BS998" s="192"/>
      <c r="BT998" s="192"/>
      <c r="BU998" s="192"/>
      <c r="BV998" s="192"/>
      <c r="BW998" s="192"/>
      <c r="BX998" s="192"/>
      <c r="BY998" s="192"/>
      <c r="BZ998" s="192"/>
      <c r="CA998" s="192"/>
      <c r="CB998" s="192"/>
      <c r="CC998" s="192"/>
      <c r="CD998" s="192"/>
      <c r="CE998" s="192"/>
      <c r="CF998" s="192"/>
      <c r="CG998" s="192"/>
      <c r="CH998" s="192"/>
      <c r="CI998" s="192"/>
      <c r="CJ998" s="192"/>
      <c r="CK998" s="192"/>
      <c r="CL998" s="192"/>
      <c r="CM998" s="192"/>
      <c r="CN998" s="192"/>
      <c r="CO998" s="192"/>
      <c r="CP998" s="192"/>
      <c r="CQ998" s="192"/>
    </row>
    <row r="999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92"/>
      <c r="AF999" s="192"/>
      <c r="AG999" s="192"/>
      <c r="AH999" s="192"/>
      <c r="AI999" s="192"/>
      <c r="AJ999" s="192"/>
      <c r="AK999" s="192"/>
      <c r="AL999" s="192"/>
      <c r="AM999" s="192"/>
      <c r="AN999" s="192"/>
      <c r="AO999" s="192"/>
      <c r="AP999" s="192"/>
      <c r="AQ999" s="192"/>
      <c r="AR999" s="192"/>
      <c r="AS999" s="192"/>
      <c r="AT999" s="192"/>
      <c r="AU999" s="192"/>
      <c r="AV999" s="192"/>
      <c r="AW999" s="192"/>
      <c r="AX999" s="192"/>
      <c r="AY999" s="192"/>
      <c r="AZ999" s="192"/>
      <c r="BA999" s="192"/>
      <c r="BB999" s="192"/>
      <c r="BC999" s="192"/>
      <c r="BD999" s="192"/>
      <c r="BE999" s="192"/>
      <c r="BF999" s="192"/>
      <c r="BG999" s="192"/>
      <c r="BH999" s="192"/>
      <c r="BI999" s="192"/>
      <c r="BJ999" s="192"/>
      <c r="BK999" s="192"/>
      <c r="BL999" s="192"/>
      <c r="BM999" s="192"/>
      <c r="BN999" s="192"/>
      <c r="BO999" s="192"/>
      <c r="BP999" s="192"/>
      <c r="BQ999" s="192"/>
      <c r="BR999" s="192"/>
      <c r="BS999" s="192"/>
      <c r="BT999" s="192"/>
      <c r="BU999" s="192"/>
      <c r="BV999" s="192"/>
      <c r="BW999" s="192"/>
      <c r="BX999" s="192"/>
      <c r="BY999" s="192"/>
      <c r="BZ999" s="192"/>
      <c r="CA999" s="192"/>
      <c r="CB999" s="192"/>
      <c r="CC999" s="192"/>
      <c r="CD999" s="192"/>
      <c r="CE999" s="192"/>
      <c r="CF999" s="192"/>
      <c r="CG999" s="192"/>
      <c r="CH999" s="192"/>
      <c r="CI999" s="192"/>
      <c r="CJ999" s="192"/>
      <c r="CK999" s="192"/>
      <c r="CL999" s="192"/>
      <c r="CM999" s="192"/>
      <c r="CN999" s="192"/>
      <c r="CO999" s="192"/>
      <c r="CP999" s="192"/>
      <c r="CQ999" s="192"/>
    </row>
    <row r="1000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92"/>
      <c r="AF1000" s="192"/>
      <c r="AG1000" s="192"/>
      <c r="AH1000" s="192"/>
      <c r="AI1000" s="192"/>
      <c r="AJ1000" s="192"/>
      <c r="AK1000" s="192"/>
      <c r="AL1000" s="192"/>
      <c r="AM1000" s="192"/>
      <c r="AN1000" s="192"/>
      <c r="AO1000" s="192"/>
      <c r="AP1000" s="192"/>
      <c r="AQ1000" s="192"/>
      <c r="AR1000" s="192"/>
      <c r="AS1000" s="192"/>
      <c r="AT1000" s="192"/>
      <c r="AU1000" s="192"/>
      <c r="AV1000" s="192"/>
      <c r="AW1000" s="192"/>
      <c r="AX1000" s="192"/>
      <c r="AY1000" s="192"/>
      <c r="AZ1000" s="192"/>
      <c r="BA1000" s="192"/>
      <c r="BB1000" s="192"/>
      <c r="BC1000" s="192"/>
      <c r="BD1000" s="192"/>
      <c r="BE1000" s="192"/>
      <c r="BF1000" s="192"/>
      <c r="BG1000" s="192"/>
      <c r="BH1000" s="192"/>
      <c r="BI1000" s="192"/>
      <c r="BJ1000" s="192"/>
      <c r="BK1000" s="192"/>
      <c r="BL1000" s="192"/>
      <c r="BM1000" s="192"/>
      <c r="BN1000" s="192"/>
      <c r="BO1000" s="192"/>
      <c r="BP1000" s="192"/>
      <c r="BQ1000" s="192"/>
      <c r="BR1000" s="192"/>
      <c r="BS1000" s="192"/>
      <c r="BT1000" s="192"/>
      <c r="BU1000" s="192"/>
      <c r="BV1000" s="192"/>
      <c r="BW1000" s="192"/>
      <c r="BX1000" s="192"/>
      <c r="BY1000" s="192"/>
      <c r="BZ1000" s="192"/>
      <c r="CA1000" s="192"/>
      <c r="CB1000" s="192"/>
      <c r="CC1000" s="192"/>
      <c r="CD1000" s="192"/>
      <c r="CE1000" s="192"/>
      <c r="CF1000" s="192"/>
      <c r="CG1000" s="192"/>
      <c r="CH1000" s="192"/>
      <c r="CI1000" s="192"/>
      <c r="CJ1000" s="192"/>
      <c r="CK1000" s="192"/>
      <c r="CL1000" s="192"/>
      <c r="CM1000" s="192"/>
      <c r="CN1000" s="192"/>
      <c r="CO1000" s="192"/>
      <c r="CP1000" s="192"/>
      <c r="CQ1000" s="192"/>
    </row>
    <row r="1001">
      <c r="A1001" s="192"/>
      <c r="B1001" s="192"/>
      <c r="C1001" s="192"/>
      <c r="D1001" s="192"/>
      <c r="E1001" s="192"/>
      <c r="F1001" s="192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  <c r="X1001" s="192"/>
      <c r="Y1001" s="192"/>
      <c r="Z1001" s="192"/>
      <c r="AA1001" s="192"/>
      <c r="AB1001" s="192"/>
      <c r="AC1001" s="192"/>
      <c r="AD1001" s="192"/>
      <c r="AE1001" s="192"/>
      <c r="AF1001" s="192"/>
      <c r="AG1001" s="192"/>
      <c r="AH1001" s="192"/>
      <c r="AI1001" s="192"/>
      <c r="AJ1001" s="192"/>
      <c r="AK1001" s="192"/>
      <c r="AL1001" s="192"/>
      <c r="AM1001" s="192"/>
      <c r="AN1001" s="192"/>
      <c r="AO1001" s="192"/>
      <c r="AP1001" s="192"/>
      <c r="AQ1001" s="192"/>
      <c r="AR1001" s="192"/>
      <c r="AS1001" s="192"/>
      <c r="AT1001" s="192"/>
      <c r="AU1001" s="192"/>
      <c r="AV1001" s="192"/>
      <c r="AW1001" s="192"/>
      <c r="AX1001" s="192"/>
      <c r="AY1001" s="192"/>
      <c r="AZ1001" s="192"/>
      <c r="BA1001" s="192"/>
      <c r="BB1001" s="192"/>
      <c r="BC1001" s="192"/>
      <c r="BD1001" s="192"/>
      <c r="BE1001" s="192"/>
      <c r="BF1001" s="192"/>
      <c r="BG1001" s="192"/>
      <c r="BH1001" s="192"/>
      <c r="BI1001" s="192"/>
      <c r="BJ1001" s="192"/>
      <c r="BK1001" s="192"/>
      <c r="BL1001" s="192"/>
      <c r="BM1001" s="192"/>
      <c r="BN1001" s="192"/>
      <c r="BO1001" s="192"/>
      <c r="BP1001" s="192"/>
      <c r="BQ1001" s="192"/>
      <c r="BR1001" s="192"/>
      <c r="BS1001" s="192"/>
      <c r="BT1001" s="192"/>
      <c r="BU1001" s="192"/>
      <c r="BV1001" s="192"/>
      <c r="BW1001" s="192"/>
      <c r="BX1001" s="192"/>
      <c r="BY1001" s="192"/>
      <c r="BZ1001" s="192"/>
      <c r="CA1001" s="192"/>
      <c r="CB1001" s="192"/>
      <c r="CC1001" s="192"/>
      <c r="CD1001" s="192"/>
      <c r="CE1001" s="192"/>
      <c r="CF1001" s="192"/>
      <c r="CG1001" s="192"/>
      <c r="CH1001" s="192"/>
      <c r="CI1001" s="192"/>
      <c r="CJ1001" s="192"/>
      <c r="CK1001" s="192"/>
      <c r="CL1001" s="192"/>
      <c r="CM1001" s="192"/>
      <c r="CN1001" s="192"/>
      <c r="CO1001" s="192"/>
      <c r="CP1001" s="192"/>
      <c r="CQ1001" s="192"/>
    </row>
    <row r="1002">
      <c r="A1002" s="192"/>
      <c r="B1002" s="192"/>
      <c r="C1002" s="192"/>
      <c r="D1002" s="192"/>
      <c r="E1002" s="192"/>
      <c r="F1002" s="192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2"/>
      <c r="U1002" s="192"/>
      <c r="V1002" s="192"/>
      <c r="W1002" s="192"/>
      <c r="X1002" s="192"/>
      <c r="Y1002" s="192"/>
      <c r="Z1002" s="192"/>
      <c r="AA1002" s="192"/>
      <c r="AB1002" s="192"/>
      <c r="AC1002" s="192"/>
      <c r="AD1002" s="192"/>
      <c r="AE1002" s="192"/>
      <c r="AF1002" s="192"/>
      <c r="AG1002" s="192"/>
      <c r="AH1002" s="192"/>
      <c r="AI1002" s="192"/>
      <c r="AJ1002" s="192"/>
      <c r="AK1002" s="192"/>
      <c r="AL1002" s="192"/>
      <c r="AM1002" s="192"/>
      <c r="AN1002" s="192"/>
      <c r="AO1002" s="192"/>
      <c r="AP1002" s="192"/>
      <c r="AQ1002" s="192"/>
      <c r="AR1002" s="192"/>
      <c r="AS1002" s="192"/>
      <c r="AT1002" s="192"/>
      <c r="AU1002" s="192"/>
      <c r="AV1002" s="192"/>
      <c r="AW1002" s="192"/>
      <c r="AX1002" s="192"/>
      <c r="AY1002" s="192"/>
      <c r="AZ1002" s="192"/>
      <c r="BA1002" s="192"/>
      <c r="BB1002" s="192"/>
      <c r="BC1002" s="192"/>
      <c r="BD1002" s="192"/>
      <c r="BE1002" s="192"/>
      <c r="BF1002" s="192"/>
      <c r="BG1002" s="192"/>
      <c r="BH1002" s="192"/>
      <c r="BI1002" s="192"/>
      <c r="BJ1002" s="192"/>
      <c r="BK1002" s="192"/>
      <c r="BL1002" s="192"/>
      <c r="BM1002" s="192"/>
      <c r="BN1002" s="192"/>
      <c r="BO1002" s="192"/>
      <c r="BP1002" s="192"/>
      <c r="BQ1002" s="192"/>
      <c r="BR1002" s="192"/>
      <c r="BS1002" s="192"/>
      <c r="BT1002" s="192"/>
      <c r="BU1002" s="192"/>
      <c r="BV1002" s="192"/>
      <c r="BW1002" s="192"/>
      <c r="BX1002" s="192"/>
      <c r="BY1002" s="192"/>
      <c r="BZ1002" s="192"/>
      <c r="CA1002" s="192"/>
      <c r="CB1002" s="192"/>
      <c r="CC1002" s="192"/>
      <c r="CD1002" s="192"/>
      <c r="CE1002" s="192"/>
      <c r="CF1002" s="192"/>
      <c r="CG1002" s="192"/>
      <c r="CH1002" s="192"/>
      <c r="CI1002" s="192"/>
      <c r="CJ1002" s="192"/>
      <c r="CK1002" s="192"/>
      <c r="CL1002" s="192"/>
      <c r="CM1002" s="192"/>
      <c r="CN1002" s="192"/>
      <c r="CO1002" s="192"/>
      <c r="CP1002" s="192"/>
      <c r="CQ1002" s="192"/>
    </row>
    <row r="1003">
      <c r="A1003" s="192"/>
      <c r="B1003" s="192"/>
      <c r="C1003" s="192"/>
      <c r="D1003" s="192"/>
      <c r="E1003" s="192"/>
      <c r="F1003" s="192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2"/>
      <c r="U1003" s="192"/>
      <c r="V1003" s="192"/>
      <c r="W1003" s="192"/>
      <c r="X1003" s="192"/>
      <c r="Y1003" s="192"/>
      <c r="Z1003" s="192"/>
      <c r="AA1003" s="192"/>
      <c r="AB1003" s="192"/>
      <c r="AC1003" s="192"/>
      <c r="AD1003" s="192"/>
      <c r="AE1003" s="192"/>
      <c r="AF1003" s="192"/>
      <c r="AG1003" s="192"/>
      <c r="AH1003" s="192"/>
      <c r="AI1003" s="192"/>
      <c r="AJ1003" s="192"/>
      <c r="AK1003" s="192"/>
      <c r="AL1003" s="192"/>
      <c r="AM1003" s="192"/>
      <c r="AN1003" s="192"/>
      <c r="AO1003" s="192"/>
      <c r="AP1003" s="192"/>
      <c r="AQ1003" s="192"/>
      <c r="AR1003" s="192"/>
      <c r="AS1003" s="192"/>
      <c r="AT1003" s="192"/>
      <c r="AU1003" s="192"/>
      <c r="AV1003" s="192"/>
      <c r="AW1003" s="192"/>
      <c r="AX1003" s="192"/>
      <c r="AY1003" s="192"/>
      <c r="AZ1003" s="192"/>
      <c r="BA1003" s="192"/>
      <c r="BB1003" s="192"/>
      <c r="BC1003" s="192"/>
      <c r="BD1003" s="192"/>
      <c r="BE1003" s="192"/>
      <c r="BF1003" s="192"/>
      <c r="BG1003" s="192"/>
      <c r="BH1003" s="192"/>
      <c r="BI1003" s="192"/>
      <c r="BJ1003" s="192"/>
      <c r="BK1003" s="192"/>
      <c r="BL1003" s="192"/>
      <c r="BM1003" s="192"/>
      <c r="BN1003" s="192"/>
      <c r="BO1003" s="192"/>
      <c r="BP1003" s="192"/>
      <c r="BQ1003" s="192"/>
      <c r="BR1003" s="192"/>
      <c r="BS1003" s="192"/>
      <c r="BT1003" s="192"/>
      <c r="BU1003" s="192"/>
      <c r="BV1003" s="192"/>
      <c r="BW1003" s="192"/>
      <c r="BX1003" s="192"/>
      <c r="BY1003" s="192"/>
      <c r="BZ1003" s="192"/>
      <c r="CA1003" s="192"/>
      <c r="CB1003" s="192"/>
      <c r="CC1003" s="192"/>
      <c r="CD1003" s="192"/>
      <c r="CE1003" s="192"/>
      <c r="CF1003" s="192"/>
      <c r="CG1003" s="192"/>
      <c r="CH1003" s="192"/>
      <c r="CI1003" s="192"/>
      <c r="CJ1003" s="192"/>
      <c r="CK1003" s="192"/>
      <c r="CL1003" s="192"/>
      <c r="CM1003" s="192"/>
      <c r="CN1003" s="192"/>
      <c r="CO1003" s="192"/>
      <c r="CP1003" s="192"/>
      <c r="CQ1003" s="192"/>
    </row>
    <row r="1004">
      <c r="A1004" s="192"/>
      <c r="B1004" s="192"/>
      <c r="C1004" s="192"/>
      <c r="D1004" s="192"/>
      <c r="E1004" s="192"/>
      <c r="F1004" s="192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2"/>
      <c r="U1004" s="192"/>
      <c r="V1004" s="192"/>
      <c r="W1004" s="192"/>
      <c r="X1004" s="192"/>
      <c r="Y1004" s="192"/>
      <c r="Z1004" s="192"/>
      <c r="AA1004" s="192"/>
      <c r="AB1004" s="192"/>
      <c r="AC1004" s="192"/>
      <c r="AD1004" s="192"/>
      <c r="AE1004" s="192"/>
      <c r="AF1004" s="192"/>
      <c r="AG1004" s="192"/>
      <c r="AH1004" s="192"/>
      <c r="AI1004" s="192"/>
      <c r="AJ1004" s="192"/>
      <c r="AK1004" s="192"/>
      <c r="AL1004" s="192"/>
      <c r="AM1004" s="192"/>
      <c r="AN1004" s="192"/>
      <c r="AO1004" s="192"/>
      <c r="AP1004" s="192"/>
      <c r="AQ1004" s="192"/>
      <c r="AR1004" s="192"/>
      <c r="AS1004" s="192"/>
      <c r="AT1004" s="192"/>
      <c r="AU1004" s="192"/>
      <c r="AV1004" s="192"/>
      <c r="AW1004" s="192"/>
      <c r="AX1004" s="192"/>
      <c r="AY1004" s="192"/>
      <c r="AZ1004" s="192"/>
      <c r="BA1004" s="192"/>
      <c r="BB1004" s="192"/>
      <c r="BC1004" s="192"/>
      <c r="BD1004" s="192"/>
      <c r="BE1004" s="192"/>
      <c r="BF1004" s="192"/>
      <c r="BG1004" s="192"/>
      <c r="BH1004" s="192"/>
      <c r="BI1004" s="192"/>
      <c r="BJ1004" s="192"/>
      <c r="BK1004" s="192"/>
      <c r="BL1004" s="192"/>
      <c r="BM1004" s="192"/>
      <c r="BN1004" s="192"/>
      <c r="BO1004" s="192"/>
      <c r="BP1004" s="192"/>
      <c r="BQ1004" s="192"/>
      <c r="BR1004" s="192"/>
      <c r="BS1004" s="192"/>
      <c r="BT1004" s="192"/>
      <c r="BU1004" s="192"/>
      <c r="BV1004" s="192"/>
      <c r="BW1004" s="192"/>
      <c r="BX1004" s="192"/>
      <c r="BY1004" s="192"/>
      <c r="BZ1004" s="192"/>
      <c r="CA1004" s="192"/>
      <c r="CB1004" s="192"/>
      <c r="CC1004" s="192"/>
      <c r="CD1004" s="192"/>
      <c r="CE1004" s="192"/>
      <c r="CF1004" s="192"/>
      <c r="CG1004" s="192"/>
      <c r="CH1004" s="192"/>
      <c r="CI1004" s="192"/>
      <c r="CJ1004" s="192"/>
      <c r="CK1004" s="192"/>
      <c r="CL1004" s="192"/>
      <c r="CM1004" s="192"/>
      <c r="CN1004" s="192"/>
      <c r="CO1004" s="192"/>
      <c r="CP1004" s="192"/>
      <c r="CQ1004" s="192"/>
    </row>
    <row r="1005">
      <c r="A1005" s="192"/>
      <c r="B1005" s="192"/>
      <c r="C1005" s="192"/>
      <c r="D1005" s="192"/>
      <c r="E1005" s="192"/>
      <c r="F1005" s="192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2"/>
      <c r="U1005" s="192"/>
      <c r="V1005" s="192"/>
      <c r="W1005" s="192"/>
      <c r="X1005" s="192"/>
      <c r="Y1005" s="192"/>
      <c r="Z1005" s="192"/>
      <c r="AA1005" s="192"/>
      <c r="AB1005" s="192"/>
      <c r="AC1005" s="192"/>
      <c r="AD1005" s="192"/>
      <c r="AE1005" s="192"/>
      <c r="AF1005" s="192"/>
      <c r="AG1005" s="192"/>
      <c r="AH1005" s="192"/>
      <c r="AI1005" s="192"/>
      <c r="AJ1005" s="192"/>
      <c r="AK1005" s="192"/>
      <c r="AL1005" s="192"/>
      <c r="AM1005" s="192"/>
      <c r="AN1005" s="192"/>
      <c r="AO1005" s="192"/>
      <c r="AP1005" s="192"/>
      <c r="AQ1005" s="192"/>
      <c r="AR1005" s="192"/>
      <c r="AS1005" s="192"/>
      <c r="AT1005" s="192"/>
      <c r="AU1005" s="192"/>
      <c r="AV1005" s="192"/>
      <c r="AW1005" s="192"/>
      <c r="AX1005" s="192"/>
      <c r="AY1005" s="192"/>
      <c r="AZ1005" s="192"/>
      <c r="BA1005" s="192"/>
      <c r="BB1005" s="192"/>
      <c r="BC1005" s="192"/>
      <c r="BD1005" s="192"/>
      <c r="BE1005" s="192"/>
      <c r="BF1005" s="192"/>
      <c r="BG1005" s="192"/>
      <c r="BH1005" s="192"/>
      <c r="BI1005" s="192"/>
      <c r="BJ1005" s="192"/>
      <c r="BK1005" s="192"/>
      <c r="BL1005" s="192"/>
      <c r="BM1005" s="192"/>
      <c r="BN1005" s="192"/>
      <c r="BO1005" s="192"/>
      <c r="BP1005" s="192"/>
      <c r="BQ1005" s="192"/>
      <c r="BR1005" s="192"/>
      <c r="BS1005" s="192"/>
      <c r="BT1005" s="192"/>
      <c r="BU1005" s="192"/>
      <c r="BV1005" s="192"/>
      <c r="BW1005" s="192"/>
      <c r="BX1005" s="192"/>
      <c r="BY1005" s="192"/>
      <c r="BZ1005" s="192"/>
      <c r="CA1005" s="192"/>
      <c r="CB1005" s="192"/>
      <c r="CC1005" s="192"/>
      <c r="CD1005" s="192"/>
      <c r="CE1005" s="192"/>
      <c r="CF1005" s="192"/>
      <c r="CG1005" s="192"/>
      <c r="CH1005" s="192"/>
      <c r="CI1005" s="192"/>
      <c r="CJ1005" s="192"/>
      <c r="CK1005" s="192"/>
      <c r="CL1005" s="192"/>
      <c r="CM1005" s="192"/>
      <c r="CN1005" s="192"/>
      <c r="CO1005" s="192"/>
      <c r="CP1005" s="192"/>
      <c r="CQ1005" s="192"/>
    </row>
    <row r="1006">
      <c r="A1006" s="192"/>
      <c r="B1006" s="192"/>
      <c r="C1006" s="192"/>
      <c r="D1006" s="192"/>
      <c r="E1006" s="192"/>
      <c r="F1006" s="192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2"/>
      <c r="U1006" s="192"/>
      <c r="V1006" s="192"/>
      <c r="W1006" s="192"/>
      <c r="X1006" s="192"/>
      <c r="Y1006" s="192"/>
      <c r="Z1006" s="192"/>
      <c r="AA1006" s="192"/>
      <c r="AB1006" s="192"/>
      <c r="AC1006" s="192"/>
      <c r="AD1006" s="192"/>
      <c r="AE1006" s="192"/>
      <c r="AF1006" s="192"/>
      <c r="AG1006" s="192"/>
      <c r="AH1006" s="192"/>
      <c r="AI1006" s="192"/>
      <c r="AJ1006" s="192"/>
      <c r="AK1006" s="192"/>
      <c r="AL1006" s="192"/>
      <c r="AM1006" s="192"/>
      <c r="AN1006" s="192"/>
      <c r="AO1006" s="192"/>
      <c r="AP1006" s="192"/>
      <c r="AQ1006" s="192"/>
      <c r="AR1006" s="192"/>
      <c r="AS1006" s="192"/>
      <c r="AT1006" s="192"/>
      <c r="AU1006" s="192"/>
      <c r="AV1006" s="192"/>
      <c r="AW1006" s="192"/>
      <c r="AX1006" s="192"/>
      <c r="AY1006" s="192"/>
      <c r="AZ1006" s="192"/>
      <c r="BA1006" s="192"/>
      <c r="BB1006" s="192"/>
      <c r="BC1006" s="192"/>
      <c r="BD1006" s="192"/>
      <c r="BE1006" s="192"/>
      <c r="BF1006" s="192"/>
      <c r="BG1006" s="192"/>
      <c r="BH1006" s="192"/>
      <c r="BI1006" s="192"/>
      <c r="BJ1006" s="192"/>
      <c r="BK1006" s="192"/>
      <c r="BL1006" s="192"/>
      <c r="BM1006" s="192"/>
      <c r="BN1006" s="192"/>
      <c r="BO1006" s="192"/>
      <c r="BP1006" s="192"/>
      <c r="BQ1006" s="192"/>
      <c r="BR1006" s="192"/>
      <c r="BS1006" s="192"/>
      <c r="BT1006" s="192"/>
      <c r="BU1006" s="192"/>
      <c r="BV1006" s="192"/>
      <c r="BW1006" s="192"/>
      <c r="BX1006" s="192"/>
      <c r="BY1006" s="192"/>
      <c r="BZ1006" s="192"/>
      <c r="CA1006" s="192"/>
      <c r="CB1006" s="192"/>
      <c r="CC1006" s="192"/>
      <c r="CD1006" s="192"/>
      <c r="CE1006" s="192"/>
      <c r="CF1006" s="192"/>
      <c r="CG1006" s="192"/>
      <c r="CH1006" s="192"/>
      <c r="CI1006" s="192"/>
      <c r="CJ1006" s="192"/>
      <c r="CK1006" s="192"/>
      <c r="CL1006" s="192"/>
      <c r="CM1006" s="192"/>
      <c r="CN1006" s="192"/>
      <c r="CO1006" s="192"/>
      <c r="CP1006" s="192"/>
      <c r="CQ1006" s="192"/>
    </row>
    <row r="1007">
      <c r="A1007" s="192"/>
      <c r="B1007" s="192"/>
      <c r="C1007" s="192"/>
      <c r="D1007" s="192"/>
      <c r="E1007" s="192"/>
      <c r="F1007" s="192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2"/>
      <c r="U1007" s="192"/>
      <c r="V1007" s="192"/>
      <c r="W1007" s="192"/>
      <c r="X1007" s="192"/>
      <c r="Y1007" s="192"/>
      <c r="Z1007" s="192"/>
      <c r="AA1007" s="192"/>
      <c r="AB1007" s="192"/>
      <c r="AC1007" s="192"/>
      <c r="AD1007" s="192"/>
      <c r="AE1007" s="192"/>
      <c r="AF1007" s="192"/>
      <c r="AG1007" s="192"/>
      <c r="AH1007" s="192"/>
      <c r="AI1007" s="192"/>
      <c r="AJ1007" s="192"/>
      <c r="AK1007" s="192"/>
      <c r="AL1007" s="192"/>
      <c r="AM1007" s="192"/>
      <c r="AN1007" s="192"/>
      <c r="AO1007" s="192"/>
      <c r="AP1007" s="192"/>
      <c r="AQ1007" s="192"/>
      <c r="AR1007" s="192"/>
      <c r="AS1007" s="192"/>
      <c r="AT1007" s="192"/>
      <c r="AU1007" s="192"/>
      <c r="AV1007" s="192"/>
      <c r="AW1007" s="192"/>
      <c r="AX1007" s="192"/>
      <c r="AY1007" s="192"/>
      <c r="AZ1007" s="192"/>
      <c r="BA1007" s="192"/>
      <c r="BB1007" s="192"/>
      <c r="BC1007" s="192"/>
      <c r="BD1007" s="192"/>
      <c r="BE1007" s="192"/>
      <c r="BF1007" s="192"/>
      <c r="BG1007" s="192"/>
      <c r="BH1007" s="192"/>
      <c r="BI1007" s="192"/>
      <c r="BJ1007" s="192"/>
      <c r="BK1007" s="192"/>
      <c r="BL1007" s="192"/>
      <c r="BM1007" s="192"/>
      <c r="BN1007" s="192"/>
      <c r="BO1007" s="192"/>
      <c r="BP1007" s="192"/>
      <c r="BQ1007" s="192"/>
      <c r="BR1007" s="192"/>
      <c r="BS1007" s="192"/>
      <c r="BT1007" s="192"/>
      <c r="BU1007" s="192"/>
      <c r="BV1007" s="192"/>
      <c r="BW1007" s="192"/>
      <c r="BX1007" s="192"/>
      <c r="BY1007" s="192"/>
      <c r="BZ1007" s="192"/>
      <c r="CA1007" s="192"/>
      <c r="CB1007" s="192"/>
      <c r="CC1007" s="192"/>
      <c r="CD1007" s="192"/>
      <c r="CE1007" s="192"/>
      <c r="CF1007" s="192"/>
      <c r="CG1007" s="192"/>
      <c r="CH1007" s="192"/>
      <c r="CI1007" s="192"/>
      <c r="CJ1007" s="192"/>
      <c r="CK1007" s="192"/>
      <c r="CL1007" s="192"/>
      <c r="CM1007" s="192"/>
      <c r="CN1007" s="192"/>
      <c r="CO1007" s="192"/>
      <c r="CP1007" s="192"/>
      <c r="CQ1007" s="192"/>
    </row>
    <row r="1008">
      <c r="A1008" s="192"/>
      <c r="B1008" s="192"/>
      <c r="C1008" s="192"/>
      <c r="D1008" s="192"/>
      <c r="E1008" s="192"/>
      <c r="F1008" s="192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2"/>
      <c r="U1008" s="192"/>
      <c r="V1008" s="192"/>
      <c r="W1008" s="192"/>
      <c r="X1008" s="192"/>
      <c r="Y1008" s="192"/>
      <c r="Z1008" s="192"/>
      <c r="AA1008" s="192"/>
      <c r="AB1008" s="192"/>
      <c r="AC1008" s="192"/>
      <c r="AD1008" s="192"/>
      <c r="AE1008" s="192"/>
      <c r="AF1008" s="192"/>
      <c r="AG1008" s="192"/>
      <c r="AH1008" s="192"/>
      <c r="AI1008" s="192"/>
      <c r="AJ1008" s="192"/>
      <c r="AK1008" s="192"/>
      <c r="AL1008" s="192"/>
      <c r="AM1008" s="192"/>
      <c r="AN1008" s="192"/>
      <c r="AO1008" s="192"/>
      <c r="AP1008" s="192"/>
      <c r="AQ1008" s="192"/>
      <c r="AR1008" s="192"/>
      <c r="AS1008" s="192"/>
      <c r="AT1008" s="192"/>
      <c r="AU1008" s="192"/>
      <c r="AV1008" s="192"/>
      <c r="AW1008" s="192"/>
      <c r="AX1008" s="192"/>
      <c r="AY1008" s="192"/>
      <c r="AZ1008" s="192"/>
      <c r="BA1008" s="192"/>
      <c r="BB1008" s="192"/>
      <c r="BC1008" s="192"/>
      <c r="BD1008" s="192"/>
      <c r="BE1008" s="192"/>
      <c r="BF1008" s="192"/>
      <c r="BG1008" s="192"/>
      <c r="BH1008" s="192"/>
      <c r="BI1008" s="192"/>
      <c r="BJ1008" s="192"/>
      <c r="BK1008" s="192"/>
      <c r="BL1008" s="192"/>
      <c r="BM1008" s="192"/>
      <c r="BN1008" s="192"/>
      <c r="BO1008" s="192"/>
      <c r="BP1008" s="192"/>
      <c r="BQ1008" s="192"/>
      <c r="BR1008" s="192"/>
      <c r="BS1008" s="192"/>
      <c r="BT1008" s="192"/>
      <c r="BU1008" s="192"/>
      <c r="BV1008" s="192"/>
      <c r="BW1008" s="192"/>
      <c r="BX1008" s="192"/>
      <c r="BY1008" s="192"/>
      <c r="BZ1008" s="192"/>
      <c r="CA1008" s="192"/>
      <c r="CB1008" s="192"/>
      <c r="CC1008" s="192"/>
      <c r="CD1008" s="192"/>
      <c r="CE1008" s="192"/>
      <c r="CF1008" s="192"/>
      <c r="CG1008" s="192"/>
      <c r="CH1008" s="192"/>
      <c r="CI1008" s="192"/>
      <c r="CJ1008" s="192"/>
      <c r="CK1008" s="192"/>
      <c r="CL1008" s="192"/>
      <c r="CM1008" s="192"/>
      <c r="CN1008" s="192"/>
      <c r="CO1008" s="192"/>
      <c r="CP1008" s="192"/>
      <c r="CQ1008" s="192"/>
    </row>
    <row r="1009">
      <c r="A1009" s="192"/>
      <c r="B1009" s="192"/>
      <c r="C1009" s="192"/>
      <c r="D1009" s="192"/>
      <c r="E1009" s="192"/>
      <c r="F1009" s="192"/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2"/>
      <c r="U1009" s="192"/>
      <c r="V1009" s="192"/>
      <c r="W1009" s="192"/>
      <c r="X1009" s="192"/>
      <c r="Y1009" s="192"/>
      <c r="Z1009" s="192"/>
      <c r="AA1009" s="192"/>
      <c r="AB1009" s="192"/>
      <c r="AC1009" s="192"/>
      <c r="AD1009" s="192"/>
      <c r="AE1009" s="192"/>
      <c r="AF1009" s="192"/>
      <c r="AG1009" s="192"/>
      <c r="AH1009" s="192"/>
      <c r="AI1009" s="192"/>
      <c r="AJ1009" s="192"/>
      <c r="AK1009" s="192"/>
      <c r="AL1009" s="192"/>
      <c r="AM1009" s="192"/>
      <c r="AN1009" s="192"/>
      <c r="AO1009" s="192"/>
      <c r="AP1009" s="192"/>
      <c r="AQ1009" s="192"/>
      <c r="AR1009" s="192"/>
      <c r="AS1009" s="192"/>
      <c r="AT1009" s="192"/>
      <c r="AU1009" s="192"/>
      <c r="AV1009" s="192"/>
      <c r="AW1009" s="192"/>
      <c r="AX1009" s="192"/>
      <c r="AY1009" s="192"/>
      <c r="AZ1009" s="192"/>
      <c r="BA1009" s="192"/>
      <c r="BB1009" s="192"/>
      <c r="BC1009" s="192"/>
      <c r="BD1009" s="192"/>
      <c r="BE1009" s="192"/>
      <c r="BF1009" s="192"/>
      <c r="BG1009" s="192"/>
      <c r="BH1009" s="192"/>
      <c r="BI1009" s="192"/>
      <c r="BJ1009" s="192"/>
      <c r="BK1009" s="192"/>
      <c r="BL1009" s="192"/>
      <c r="BM1009" s="192"/>
      <c r="BN1009" s="192"/>
      <c r="BO1009" s="192"/>
      <c r="BP1009" s="192"/>
      <c r="BQ1009" s="192"/>
      <c r="BR1009" s="192"/>
      <c r="BS1009" s="192"/>
      <c r="BT1009" s="192"/>
      <c r="BU1009" s="192"/>
      <c r="BV1009" s="192"/>
      <c r="BW1009" s="192"/>
      <c r="BX1009" s="192"/>
      <c r="BY1009" s="192"/>
      <c r="BZ1009" s="192"/>
      <c r="CA1009" s="192"/>
      <c r="CB1009" s="192"/>
      <c r="CC1009" s="192"/>
      <c r="CD1009" s="192"/>
      <c r="CE1009" s="192"/>
      <c r="CF1009" s="192"/>
      <c r="CG1009" s="192"/>
      <c r="CH1009" s="192"/>
      <c r="CI1009" s="192"/>
      <c r="CJ1009" s="192"/>
      <c r="CK1009" s="192"/>
      <c r="CL1009" s="192"/>
      <c r="CM1009" s="192"/>
      <c r="CN1009" s="192"/>
      <c r="CO1009" s="192"/>
      <c r="CP1009" s="192"/>
      <c r="CQ1009" s="192"/>
    </row>
    <row r="1010">
      <c r="A1010" s="192"/>
      <c r="B1010" s="192"/>
      <c r="C1010" s="192"/>
      <c r="D1010" s="192"/>
      <c r="E1010" s="192"/>
      <c r="F1010" s="192"/>
      <c r="G1010" s="192"/>
      <c r="H1010" s="192"/>
      <c r="I1010" s="192"/>
      <c r="J1010" s="192"/>
      <c r="K1010" s="192"/>
      <c r="L1010" s="192"/>
      <c r="M1010" s="192"/>
      <c r="N1010" s="192"/>
      <c r="O1010" s="192"/>
      <c r="P1010" s="192"/>
      <c r="Q1010" s="192"/>
      <c r="R1010" s="192"/>
      <c r="S1010" s="192"/>
      <c r="T1010" s="192"/>
      <c r="U1010" s="192"/>
      <c r="V1010" s="192"/>
      <c r="W1010" s="192"/>
      <c r="X1010" s="192"/>
      <c r="Y1010" s="192"/>
      <c r="Z1010" s="192"/>
      <c r="AA1010" s="192"/>
      <c r="AB1010" s="192"/>
      <c r="AC1010" s="192"/>
      <c r="AD1010" s="192"/>
      <c r="AE1010" s="192"/>
      <c r="AF1010" s="192"/>
      <c r="AG1010" s="192"/>
      <c r="AH1010" s="192"/>
      <c r="AI1010" s="192"/>
      <c r="AJ1010" s="192"/>
      <c r="AK1010" s="192"/>
      <c r="AL1010" s="192"/>
      <c r="AM1010" s="192"/>
      <c r="AN1010" s="192"/>
      <c r="AO1010" s="192"/>
      <c r="AP1010" s="192"/>
      <c r="AQ1010" s="192"/>
      <c r="AR1010" s="192"/>
      <c r="AS1010" s="192"/>
      <c r="AT1010" s="192"/>
      <c r="AU1010" s="192"/>
      <c r="AV1010" s="192"/>
      <c r="AW1010" s="192"/>
      <c r="AX1010" s="192"/>
      <c r="AY1010" s="192"/>
      <c r="AZ1010" s="192"/>
      <c r="BA1010" s="192"/>
      <c r="BB1010" s="192"/>
      <c r="BC1010" s="192"/>
      <c r="BD1010" s="192"/>
      <c r="BE1010" s="192"/>
      <c r="BF1010" s="192"/>
      <c r="BG1010" s="192"/>
      <c r="BH1010" s="192"/>
      <c r="BI1010" s="192"/>
      <c r="BJ1010" s="192"/>
      <c r="BK1010" s="192"/>
      <c r="BL1010" s="192"/>
      <c r="BM1010" s="192"/>
      <c r="BN1010" s="192"/>
      <c r="BO1010" s="192"/>
      <c r="BP1010" s="192"/>
      <c r="BQ1010" s="192"/>
      <c r="BR1010" s="192"/>
      <c r="BS1010" s="192"/>
      <c r="BT1010" s="192"/>
      <c r="BU1010" s="192"/>
      <c r="BV1010" s="192"/>
      <c r="BW1010" s="192"/>
      <c r="BX1010" s="192"/>
      <c r="BY1010" s="192"/>
      <c r="BZ1010" s="192"/>
      <c r="CA1010" s="192"/>
      <c r="CB1010" s="192"/>
      <c r="CC1010" s="192"/>
      <c r="CD1010" s="192"/>
      <c r="CE1010" s="192"/>
      <c r="CF1010" s="192"/>
      <c r="CG1010" s="192"/>
      <c r="CH1010" s="192"/>
      <c r="CI1010" s="192"/>
      <c r="CJ1010" s="192"/>
      <c r="CK1010" s="192"/>
      <c r="CL1010" s="192"/>
      <c r="CM1010" s="192"/>
      <c r="CN1010" s="192"/>
      <c r="CO1010" s="192"/>
      <c r="CP1010" s="192"/>
      <c r="CQ1010" s="192"/>
    </row>
    <row r="1011">
      <c r="A1011" s="192"/>
      <c r="B1011" s="192"/>
      <c r="C1011" s="192"/>
      <c r="D1011" s="192"/>
      <c r="E1011" s="192"/>
      <c r="F1011" s="192"/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2"/>
      <c r="U1011" s="192"/>
      <c r="V1011" s="192"/>
      <c r="W1011" s="192"/>
      <c r="X1011" s="192"/>
      <c r="Y1011" s="192"/>
      <c r="Z1011" s="192"/>
      <c r="AA1011" s="192"/>
      <c r="AB1011" s="192"/>
      <c r="AC1011" s="192"/>
      <c r="AD1011" s="192"/>
      <c r="AE1011" s="192"/>
      <c r="AF1011" s="192"/>
      <c r="AG1011" s="192"/>
      <c r="AH1011" s="192"/>
      <c r="AI1011" s="192"/>
      <c r="AJ1011" s="192"/>
      <c r="AK1011" s="192"/>
      <c r="AL1011" s="192"/>
      <c r="AM1011" s="192"/>
      <c r="AN1011" s="192"/>
      <c r="AO1011" s="192"/>
      <c r="AP1011" s="192"/>
      <c r="AQ1011" s="192"/>
      <c r="AR1011" s="192"/>
      <c r="AS1011" s="192"/>
      <c r="AT1011" s="192"/>
      <c r="AU1011" s="192"/>
      <c r="AV1011" s="192"/>
      <c r="AW1011" s="192"/>
      <c r="AX1011" s="192"/>
      <c r="AY1011" s="192"/>
      <c r="AZ1011" s="192"/>
      <c r="BA1011" s="192"/>
      <c r="BB1011" s="192"/>
      <c r="BC1011" s="192"/>
      <c r="BD1011" s="192"/>
      <c r="BE1011" s="192"/>
      <c r="BF1011" s="192"/>
      <c r="BG1011" s="192"/>
      <c r="BH1011" s="192"/>
      <c r="BI1011" s="192"/>
      <c r="BJ1011" s="192"/>
      <c r="BK1011" s="192"/>
      <c r="BL1011" s="192"/>
      <c r="BM1011" s="192"/>
      <c r="BN1011" s="192"/>
      <c r="BO1011" s="192"/>
      <c r="BP1011" s="192"/>
      <c r="BQ1011" s="192"/>
      <c r="BR1011" s="192"/>
      <c r="BS1011" s="192"/>
      <c r="BT1011" s="192"/>
      <c r="BU1011" s="192"/>
      <c r="BV1011" s="192"/>
      <c r="BW1011" s="192"/>
      <c r="BX1011" s="192"/>
      <c r="BY1011" s="192"/>
      <c r="BZ1011" s="192"/>
      <c r="CA1011" s="192"/>
      <c r="CB1011" s="192"/>
      <c r="CC1011" s="192"/>
      <c r="CD1011" s="192"/>
      <c r="CE1011" s="192"/>
      <c r="CF1011" s="192"/>
      <c r="CG1011" s="192"/>
      <c r="CH1011" s="192"/>
      <c r="CI1011" s="192"/>
      <c r="CJ1011" s="192"/>
      <c r="CK1011" s="192"/>
      <c r="CL1011" s="192"/>
      <c r="CM1011" s="192"/>
      <c r="CN1011" s="192"/>
      <c r="CO1011" s="192"/>
      <c r="CP1011" s="192"/>
      <c r="CQ1011" s="192"/>
    </row>
    <row r="1012">
      <c r="A1012" s="192"/>
      <c r="B1012" s="192"/>
      <c r="C1012" s="192"/>
      <c r="D1012" s="192"/>
      <c r="E1012" s="192"/>
      <c r="F1012" s="192"/>
      <c r="G1012" s="192"/>
      <c r="H1012" s="192"/>
      <c r="I1012" s="192"/>
      <c r="J1012" s="192"/>
      <c r="K1012" s="192"/>
      <c r="L1012" s="192"/>
      <c r="M1012" s="192"/>
      <c r="N1012" s="192"/>
      <c r="O1012" s="192"/>
      <c r="P1012" s="192"/>
      <c r="Q1012" s="192"/>
      <c r="R1012" s="192"/>
      <c r="S1012" s="192"/>
      <c r="T1012" s="192"/>
      <c r="U1012" s="192"/>
      <c r="V1012" s="192"/>
      <c r="W1012" s="192"/>
      <c r="X1012" s="192"/>
      <c r="Y1012" s="192"/>
      <c r="Z1012" s="192"/>
      <c r="AA1012" s="192"/>
      <c r="AB1012" s="192"/>
      <c r="AC1012" s="192"/>
      <c r="AD1012" s="192"/>
      <c r="AE1012" s="192"/>
      <c r="AF1012" s="192"/>
      <c r="AG1012" s="192"/>
      <c r="AH1012" s="192"/>
      <c r="AI1012" s="192"/>
      <c r="AJ1012" s="192"/>
      <c r="AK1012" s="192"/>
      <c r="AL1012" s="192"/>
      <c r="AM1012" s="192"/>
      <c r="AN1012" s="192"/>
      <c r="AO1012" s="192"/>
      <c r="AP1012" s="192"/>
      <c r="AQ1012" s="192"/>
      <c r="AR1012" s="192"/>
      <c r="AS1012" s="192"/>
      <c r="AT1012" s="192"/>
      <c r="AU1012" s="192"/>
      <c r="AV1012" s="192"/>
      <c r="AW1012" s="192"/>
      <c r="AX1012" s="192"/>
      <c r="AY1012" s="192"/>
      <c r="AZ1012" s="192"/>
      <c r="BA1012" s="192"/>
      <c r="BB1012" s="192"/>
      <c r="BC1012" s="192"/>
      <c r="BD1012" s="192"/>
      <c r="BE1012" s="192"/>
      <c r="BF1012" s="192"/>
      <c r="BG1012" s="192"/>
      <c r="BH1012" s="192"/>
      <c r="BI1012" s="192"/>
      <c r="BJ1012" s="192"/>
      <c r="BK1012" s="192"/>
      <c r="BL1012" s="192"/>
      <c r="BM1012" s="192"/>
      <c r="BN1012" s="192"/>
      <c r="BO1012" s="192"/>
      <c r="BP1012" s="192"/>
      <c r="BQ1012" s="192"/>
      <c r="BR1012" s="192"/>
      <c r="BS1012" s="192"/>
      <c r="BT1012" s="192"/>
      <c r="BU1012" s="192"/>
      <c r="BV1012" s="192"/>
      <c r="BW1012" s="192"/>
      <c r="BX1012" s="192"/>
      <c r="BY1012" s="192"/>
      <c r="BZ1012" s="192"/>
      <c r="CA1012" s="192"/>
      <c r="CB1012" s="192"/>
      <c r="CC1012" s="192"/>
      <c r="CD1012" s="192"/>
      <c r="CE1012" s="192"/>
      <c r="CF1012" s="192"/>
      <c r="CG1012" s="192"/>
      <c r="CH1012" s="192"/>
      <c r="CI1012" s="192"/>
      <c r="CJ1012" s="192"/>
      <c r="CK1012" s="192"/>
      <c r="CL1012" s="192"/>
      <c r="CM1012" s="192"/>
      <c r="CN1012" s="192"/>
      <c r="CO1012" s="192"/>
      <c r="CP1012" s="192"/>
      <c r="CQ1012" s="192"/>
    </row>
    <row r="1013">
      <c r="A1013" s="192"/>
      <c r="B1013" s="192"/>
      <c r="C1013" s="192"/>
      <c r="D1013" s="192"/>
      <c r="E1013" s="192"/>
      <c r="F1013" s="192"/>
      <c r="G1013" s="192"/>
      <c r="H1013" s="192"/>
      <c r="I1013" s="192"/>
      <c r="J1013" s="192"/>
      <c r="K1013" s="192"/>
      <c r="L1013" s="192"/>
      <c r="M1013" s="192"/>
      <c r="N1013" s="192"/>
      <c r="O1013" s="192"/>
      <c r="P1013" s="192"/>
      <c r="Q1013" s="192"/>
      <c r="R1013" s="192"/>
      <c r="S1013" s="192"/>
      <c r="T1013" s="192"/>
      <c r="U1013" s="192"/>
      <c r="V1013" s="192"/>
      <c r="W1013" s="192"/>
      <c r="X1013" s="192"/>
      <c r="Y1013" s="192"/>
      <c r="Z1013" s="192"/>
      <c r="AA1013" s="192"/>
      <c r="AB1013" s="192"/>
      <c r="AC1013" s="192"/>
      <c r="AD1013" s="192"/>
      <c r="AE1013" s="192"/>
      <c r="AF1013" s="192"/>
      <c r="AG1013" s="192"/>
      <c r="AH1013" s="192"/>
      <c r="AI1013" s="192"/>
      <c r="AJ1013" s="192"/>
      <c r="AK1013" s="192"/>
      <c r="AL1013" s="192"/>
      <c r="AM1013" s="192"/>
      <c r="AN1013" s="192"/>
      <c r="AO1013" s="192"/>
      <c r="AP1013" s="192"/>
      <c r="AQ1013" s="192"/>
      <c r="AR1013" s="192"/>
      <c r="AS1013" s="192"/>
      <c r="AT1013" s="192"/>
      <c r="AU1013" s="192"/>
      <c r="AV1013" s="192"/>
      <c r="AW1013" s="192"/>
      <c r="AX1013" s="192"/>
      <c r="AY1013" s="192"/>
      <c r="AZ1013" s="192"/>
      <c r="BA1013" s="192"/>
      <c r="BB1013" s="192"/>
      <c r="BC1013" s="192"/>
      <c r="BD1013" s="192"/>
      <c r="BE1013" s="192"/>
      <c r="BF1013" s="192"/>
      <c r="BG1013" s="192"/>
      <c r="BH1013" s="192"/>
      <c r="BI1013" s="192"/>
      <c r="BJ1013" s="192"/>
      <c r="BK1013" s="192"/>
      <c r="BL1013" s="192"/>
      <c r="BM1013" s="192"/>
      <c r="BN1013" s="192"/>
      <c r="BO1013" s="192"/>
      <c r="BP1013" s="192"/>
      <c r="BQ1013" s="192"/>
      <c r="BR1013" s="192"/>
      <c r="BS1013" s="192"/>
      <c r="BT1013" s="192"/>
      <c r="BU1013" s="192"/>
      <c r="BV1013" s="192"/>
      <c r="BW1013" s="192"/>
      <c r="BX1013" s="192"/>
      <c r="BY1013" s="192"/>
      <c r="BZ1013" s="192"/>
      <c r="CA1013" s="192"/>
      <c r="CB1013" s="192"/>
      <c r="CC1013" s="192"/>
      <c r="CD1013" s="192"/>
      <c r="CE1013" s="192"/>
      <c r="CF1013" s="192"/>
      <c r="CG1013" s="192"/>
      <c r="CH1013" s="192"/>
      <c r="CI1013" s="192"/>
      <c r="CJ1013" s="192"/>
      <c r="CK1013" s="192"/>
      <c r="CL1013" s="192"/>
      <c r="CM1013" s="192"/>
      <c r="CN1013" s="192"/>
      <c r="CO1013" s="192"/>
      <c r="CP1013" s="192"/>
      <c r="CQ1013" s="192"/>
    </row>
    <row r="1014">
      <c r="A1014" s="192"/>
      <c r="B1014" s="192"/>
      <c r="C1014" s="192"/>
      <c r="D1014" s="192"/>
      <c r="E1014" s="192"/>
      <c r="F1014" s="192"/>
      <c r="G1014" s="192"/>
      <c r="H1014" s="192"/>
      <c r="I1014" s="192"/>
      <c r="J1014" s="192"/>
      <c r="K1014" s="192"/>
      <c r="L1014" s="192"/>
      <c r="M1014" s="192"/>
      <c r="N1014" s="192"/>
      <c r="O1014" s="192"/>
      <c r="P1014" s="192"/>
      <c r="Q1014" s="192"/>
      <c r="R1014" s="192"/>
      <c r="S1014" s="192"/>
      <c r="T1014" s="192"/>
      <c r="U1014" s="192"/>
      <c r="V1014" s="192"/>
      <c r="W1014" s="192"/>
      <c r="X1014" s="192"/>
      <c r="Y1014" s="192"/>
      <c r="Z1014" s="192"/>
      <c r="AA1014" s="192"/>
      <c r="AB1014" s="192"/>
      <c r="AC1014" s="192"/>
      <c r="AD1014" s="192"/>
      <c r="AE1014" s="192"/>
      <c r="AF1014" s="192"/>
      <c r="AG1014" s="192"/>
      <c r="AH1014" s="192"/>
      <c r="AI1014" s="192"/>
      <c r="AJ1014" s="192"/>
      <c r="AK1014" s="192"/>
      <c r="AL1014" s="192"/>
      <c r="AM1014" s="192"/>
      <c r="AN1014" s="192"/>
      <c r="AO1014" s="192"/>
      <c r="AP1014" s="192"/>
      <c r="AQ1014" s="192"/>
      <c r="AR1014" s="192"/>
      <c r="AS1014" s="192"/>
      <c r="AT1014" s="192"/>
      <c r="AU1014" s="192"/>
      <c r="AV1014" s="192"/>
      <c r="AW1014" s="192"/>
      <c r="AX1014" s="192"/>
      <c r="AY1014" s="192"/>
      <c r="AZ1014" s="192"/>
      <c r="BA1014" s="192"/>
      <c r="BB1014" s="192"/>
      <c r="BC1014" s="192"/>
      <c r="BD1014" s="192"/>
      <c r="BE1014" s="192"/>
      <c r="BF1014" s="192"/>
      <c r="BG1014" s="192"/>
      <c r="BH1014" s="192"/>
      <c r="BI1014" s="192"/>
      <c r="BJ1014" s="192"/>
      <c r="BK1014" s="192"/>
      <c r="BL1014" s="192"/>
      <c r="BM1014" s="192"/>
      <c r="BN1014" s="192"/>
      <c r="BO1014" s="192"/>
      <c r="BP1014" s="192"/>
      <c r="BQ1014" s="192"/>
      <c r="BR1014" s="192"/>
      <c r="BS1014" s="192"/>
      <c r="BT1014" s="192"/>
      <c r="BU1014" s="192"/>
      <c r="BV1014" s="192"/>
      <c r="BW1014" s="192"/>
      <c r="BX1014" s="192"/>
      <c r="BY1014" s="192"/>
      <c r="BZ1014" s="192"/>
      <c r="CA1014" s="192"/>
      <c r="CB1014" s="192"/>
      <c r="CC1014" s="192"/>
      <c r="CD1014" s="192"/>
      <c r="CE1014" s="192"/>
      <c r="CF1014" s="192"/>
      <c r="CG1014" s="192"/>
      <c r="CH1014" s="192"/>
      <c r="CI1014" s="192"/>
      <c r="CJ1014" s="192"/>
      <c r="CK1014" s="192"/>
      <c r="CL1014" s="192"/>
      <c r="CM1014" s="192"/>
      <c r="CN1014" s="192"/>
      <c r="CO1014" s="192"/>
      <c r="CP1014" s="192"/>
      <c r="CQ1014" s="192"/>
    </row>
    <row r="1015">
      <c r="A1015" s="192"/>
      <c r="B1015" s="192"/>
      <c r="C1015" s="192"/>
      <c r="D1015" s="192"/>
      <c r="E1015" s="192"/>
      <c r="F1015" s="192"/>
      <c r="G1015" s="192"/>
      <c r="H1015" s="192"/>
      <c r="I1015" s="192"/>
      <c r="J1015" s="192"/>
      <c r="K1015" s="192"/>
      <c r="L1015" s="192"/>
      <c r="M1015" s="192"/>
      <c r="N1015" s="192"/>
      <c r="O1015" s="192"/>
      <c r="P1015" s="192"/>
      <c r="Q1015" s="192"/>
      <c r="R1015" s="192"/>
      <c r="S1015" s="192"/>
      <c r="T1015" s="192"/>
      <c r="U1015" s="192"/>
      <c r="V1015" s="192"/>
      <c r="W1015" s="192"/>
      <c r="X1015" s="192"/>
      <c r="Y1015" s="192"/>
      <c r="Z1015" s="192"/>
      <c r="AA1015" s="192"/>
      <c r="AB1015" s="192"/>
      <c r="AC1015" s="192"/>
      <c r="AD1015" s="192"/>
      <c r="AE1015" s="192"/>
      <c r="AF1015" s="192"/>
      <c r="AG1015" s="192"/>
      <c r="AH1015" s="192"/>
      <c r="AI1015" s="192"/>
      <c r="AJ1015" s="192"/>
      <c r="AK1015" s="192"/>
      <c r="AL1015" s="192"/>
      <c r="AM1015" s="192"/>
      <c r="AN1015" s="192"/>
      <c r="AO1015" s="192"/>
      <c r="AP1015" s="192"/>
      <c r="AQ1015" s="192"/>
      <c r="AR1015" s="192"/>
      <c r="AS1015" s="192"/>
      <c r="AT1015" s="192"/>
      <c r="AU1015" s="192"/>
      <c r="AV1015" s="192"/>
      <c r="AW1015" s="192"/>
      <c r="AX1015" s="192"/>
      <c r="AY1015" s="192"/>
      <c r="AZ1015" s="192"/>
      <c r="BA1015" s="192"/>
      <c r="BB1015" s="192"/>
      <c r="BC1015" s="192"/>
      <c r="BD1015" s="192"/>
      <c r="BE1015" s="192"/>
      <c r="BF1015" s="192"/>
      <c r="BG1015" s="192"/>
      <c r="BH1015" s="192"/>
      <c r="BI1015" s="192"/>
      <c r="BJ1015" s="192"/>
      <c r="BK1015" s="192"/>
      <c r="BL1015" s="192"/>
      <c r="BM1015" s="192"/>
      <c r="BN1015" s="192"/>
      <c r="BO1015" s="192"/>
      <c r="BP1015" s="192"/>
      <c r="BQ1015" s="192"/>
      <c r="BR1015" s="192"/>
      <c r="BS1015" s="192"/>
      <c r="BT1015" s="192"/>
      <c r="BU1015" s="192"/>
      <c r="BV1015" s="192"/>
      <c r="BW1015" s="192"/>
      <c r="BX1015" s="192"/>
      <c r="BY1015" s="192"/>
      <c r="BZ1015" s="192"/>
      <c r="CA1015" s="192"/>
      <c r="CB1015" s="192"/>
      <c r="CC1015" s="192"/>
      <c r="CD1015" s="192"/>
      <c r="CE1015" s="192"/>
      <c r="CF1015" s="192"/>
      <c r="CG1015" s="192"/>
      <c r="CH1015" s="192"/>
      <c r="CI1015" s="192"/>
      <c r="CJ1015" s="192"/>
      <c r="CK1015" s="192"/>
      <c r="CL1015" s="192"/>
      <c r="CM1015" s="192"/>
      <c r="CN1015" s="192"/>
      <c r="CO1015" s="192"/>
      <c r="CP1015" s="192"/>
      <c r="CQ1015" s="192"/>
    </row>
    <row r="1016">
      <c r="A1016" s="192"/>
      <c r="B1016" s="192"/>
      <c r="C1016" s="192"/>
      <c r="D1016" s="192"/>
      <c r="E1016" s="192"/>
      <c r="F1016" s="192"/>
      <c r="G1016" s="192"/>
      <c r="H1016" s="192"/>
      <c r="I1016" s="192"/>
      <c r="J1016" s="192"/>
      <c r="K1016" s="192"/>
      <c r="L1016" s="192"/>
      <c r="M1016" s="192"/>
      <c r="N1016" s="192"/>
      <c r="O1016" s="192"/>
      <c r="P1016" s="192"/>
      <c r="Q1016" s="192"/>
      <c r="R1016" s="192"/>
      <c r="S1016" s="192"/>
      <c r="T1016" s="192"/>
      <c r="U1016" s="192"/>
      <c r="V1016" s="192"/>
      <c r="W1016" s="192"/>
      <c r="X1016" s="192"/>
      <c r="Y1016" s="192"/>
      <c r="Z1016" s="192"/>
      <c r="AA1016" s="192"/>
      <c r="AB1016" s="192"/>
      <c r="AC1016" s="192"/>
      <c r="AD1016" s="192"/>
      <c r="AE1016" s="192"/>
      <c r="AF1016" s="192"/>
      <c r="AG1016" s="192"/>
      <c r="AH1016" s="192"/>
      <c r="AI1016" s="192"/>
      <c r="AJ1016" s="192"/>
      <c r="AK1016" s="192"/>
      <c r="AL1016" s="192"/>
      <c r="AM1016" s="192"/>
      <c r="AN1016" s="192"/>
      <c r="AO1016" s="192"/>
      <c r="AP1016" s="192"/>
      <c r="AQ1016" s="192"/>
      <c r="AR1016" s="192"/>
      <c r="AS1016" s="192"/>
      <c r="AT1016" s="192"/>
      <c r="AU1016" s="192"/>
      <c r="AV1016" s="192"/>
      <c r="AW1016" s="192"/>
      <c r="AX1016" s="192"/>
      <c r="AY1016" s="192"/>
      <c r="AZ1016" s="192"/>
      <c r="BA1016" s="192"/>
      <c r="BB1016" s="192"/>
      <c r="BC1016" s="192"/>
      <c r="BD1016" s="192"/>
      <c r="BE1016" s="192"/>
      <c r="BF1016" s="192"/>
      <c r="BG1016" s="192"/>
      <c r="BH1016" s="192"/>
      <c r="BI1016" s="192"/>
      <c r="BJ1016" s="192"/>
      <c r="BK1016" s="192"/>
      <c r="BL1016" s="192"/>
      <c r="BM1016" s="192"/>
      <c r="BN1016" s="192"/>
      <c r="BO1016" s="192"/>
      <c r="BP1016" s="192"/>
      <c r="BQ1016" s="192"/>
      <c r="BR1016" s="192"/>
      <c r="BS1016" s="192"/>
      <c r="BT1016" s="192"/>
      <c r="BU1016" s="192"/>
      <c r="BV1016" s="192"/>
      <c r="BW1016" s="192"/>
      <c r="BX1016" s="192"/>
      <c r="BY1016" s="192"/>
      <c r="BZ1016" s="192"/>
      <c r="CA1016" s="192"/>
      <c r="CB1016" s="192"/>
      <c r="CC1016" s="192"/>
      <c r="CD1016" s="192"/>
      <c r="CE1016" s="192"/>
      <c r="CF1016" s="192"/>
      <c r="CG1016" s="192"/>
      <c r="CH1016" s="192"/>
      <c r="CI1016" s="192"/>
      <c r="CJ1016" s="192"/>
      <c r="CK1016" s="192"/>
      <c r="CL1016" s="192"/>
      <c r="CM1016" s="192"/>
      <c r="CN1016" s="192"/>
      <c r="CO1016" s="192"/>
      <c r="CP1016" s="192"/>
      <c r="CQ1016" s="192"/>
    </row>
    <row r="1017">
      <c r="A1017" s="192"/>
      <c r="B1017" s="192"/>
      <c r="C1017" s="192"/>
      <c r="D1017" s="192"/>
      <c r="E1017" s="192"/>
      <c r="F1017" s="192"/>
      <c r="G1017" s="192"/>
      <c r="H1017" s="192"/>
      <c r="I1017" s="192"/>
      <c r="J1017" s="192"/>
      <c r="K1017" s="192"/>
      <c r="L1017" s="192"/>
      <c r="M1017" s="192"/>
      <c r="N1017" s="192"/>
      <c r="O1017" s="192"/>
      <c r="P1017" s="192"/>
      <c r="Q1017" s="192"/>
      <c r="R1017" s="192"/>
      <c r="S1017" s="192"/>
      <c r="T1017" s="192"/>
      <c r="U1017" s="192"/>
      <c r="V1017" s="192"/>
      <c r="W1017" s="192"/>
      <c r="X1017" s="192"/>
      <c r="Y1017" s="192"/>
      <c r="Z1017" s="192"/>
      <c r="AA1017" s="192"/>
      <c r="AB1017" s="192"/>
      <c r="AC1017" s="192"/>
      <c r="AD1017" s="192"/>
      <c r="AE1017" s="192"/>
      <c r="AF1017" s="192"/>
      <c r="AG1017" s="192"/>
      <c r="AH1017" s="192"/>
      <c r="AI1017" s="192"/>
      <c r="AJ1017" s="192"/>
      <c r="AK1017" s="192"/>
      <c r="AL1017" s="192"/>
      <c r="AM1017" s="192"/>
      <c r="AN1017" s="192"/>
      <c r="AO1017" s="192"/>
      <c r="AP1017" s="192"/>
      <c r="AQ1017" s="192"/>
      <c r="AR1017" s="192"/>
      <c r="AS1017" s="192"/>
      <c r="AT1017" s="192"/>
      <c r="AU1017" s="192"/>
      <c r="AV1017" s="192"/>
      <c r="AW1017" s="192"/>
      <c r="AX1017" s="192"/>
      <c r="AY1017" s="192"/>
      <c r="AZ1017" s="192"/>
      <c r="BA1017" s="192"/>
      <c r="BB1017" s="192"/>
      <c r="BC1017" s="192"/>
      <c r="BD1017" s="192"/>
      <c r="BE1017" s="192"/>
      <c r="BF1017" s="192"/>
      <c r="BG1017" s="192"/>
      <c r="BH1017" s="192"/>
      <c r="BI1017" s="192"/>
      <c r="BJ1017" s="192"/>
      <c r="BK1017" s="192"/>
      <c r="BL1017" s="192"/>
      <c r="BM1017" s="192"/>
      <c r="BN1017" s="192"/>
      <c r="BO1017" s="192"/>
      <c r="BP1017" s="192"/>
      <c r="BQ1017" s="192"/>
      <c r="BR1017" s="192"/>
      <c r="BS1017" s="192"/>
      <c r="BT1017" s="192"/>
      <c r="BU1017" s="192"/>
      <c r="BV1017" s="192"/>
      <c r="BW1017" s="192"/>
      <c r="BX1017" s="192"/>
      <c r="BY1017" s="192"/>
      <c r="BZ1017" s="192"/>
      <c r="CA1017" s="192"/>
      <c r="CB1017" s="192"/>
      <c r="CC1017" s="192"/>
      <c r="CD1017" s="192"/>
      <c r="CE1017" s="192"/>
      <c r="CF1017" s="192"/>
      <c r="CG1017" s="192"/>
      <c r="CH1017" s="192"/>
      <c r="CI1017" s="192"/>
      <c r="CJ1017" s="192"/>
      <c r="CK1017" s="192"/>
      <c r="CL1017" s="192"/>
      <c r="CM1017" s="192"/>
      <c r="CN1017" s="192"/>
      <c r="CO1017" s="192"/>
      <c r="CP1017" s="192"/>
      <c r="CQ1017" s="192"/>
    </row>
    <row r="1018">
      <c r="A1018" s="192"/>
      <c r="B1018" s="192"/>
      <c r="C1018" s="192"/>
      <c r="D1018" s="192"/>
      <c r="E1018" s="192"/>
      <c r="F1018" s="192"/>
      <c r="G1018" s="192"/>
      <c r="H1018" s="192"/>
      <c r="I1018" s="192"/>
      <c r="J1018" s="192"/>
      <c r="K1018" s="192"/>
      <c r="L1018" s="192"/>
      <c r="M1018" s="192"/>
      <c r="N1018" s="192"/>
      <c r="O1018" s="192"/>
      <c r="P1018" s="192"/>
      <c r="Q1018" s="192"/>
      <c r="R1018" s="192"/>
      <c r="S1018" s="192"/>
      <c r="T1018" s="192"/>
      <c r="U1018" s="192"/>
      <c r="V1018" s="192"/>
      <c r="W1018" s="192"/>
      <c r="X1018" s="192"/>
      <c r="Y1018" s="192"/>
      <c r="Z1018" s="192"/>
      <c r="AA1018" s="192"/>
      <c r="AB1018" s="192"/>
      <c r="AC1018" s="192"/>
      <c r="AD1018" s="192"/>
      <c r="AE1018" s="192"/>
      <c r="AF1018" s="192"/>
      <c r="AG1018" s="192"/>
      <c r="AH1018" s="192"/>
      <c r="AI1018" s="192"/>
      <c r="AJ1018" s="192"/>
      <c r="AK1018" s="192"/>
      <c r="AL1018" s="192"/>
      <c r="AM1018" s="192"/>
      <c r="AN1018" s="192"/>
      <c r="AO1018" s="192"/>
      <c r="AP1018" s="192"/>
      <c r="AQ1018" s="192"/>
      <c r="AR1018" s="192"/>
      <c r="AS1018" s="192"/>
      <c r="AT1018" s="192"/>
      <c r="AU1018" s="192"/>
      <c r="AV1018" s="192"/>
      <c r="AW1018" s="192"/>
      <c r="AX1018" s="192"/>
      <c r="AY1018" s="192"/>
      <c r="AZ1018" s="192"/>
      <c r="BA1018" s="192"/>
      <c r="BB1018" s="192"/>
      <c r="BC1018" s="192"/>
      <c r="BD1018" s="192"/>
      <c r="BE1018" s="192"/>
      <c r="BF1018" s="192"/>
      <c r="BG1018" s="192"/>
      <c r="BH1018" s="192"/>
      <c r="BI1018" s="192"/>
      <c r="BJ1018" s="192"/>
      <c r="BK1018" s="192"/>
      <c r="BL1018" s="192"/>
      <c r="BM1018" s="192"/>
      <c r="BN1018" s="192"/>
      <c r="BO1018" s="192"/>
      <c r="BP1018" s="192"/>
      <c r="BQ1018" s="192"/>
      <c r="BR1018" s="192"/>
      <c r="BS1018" s="192"/>
      <c r="BT1018" s="192"/>
      <c r="BU1018" s="192"/>
      <c r="BV1018" s="192"/>
      <c r="BW1018" s="192"/>
      <c r="BX1018" s="192"/>
      <c r="BY1018" s="192"/>
      <c r="BZ1018" s="192"/>
      <c r="CA1018" s="192"/>
      <c r="CB1018" s="192"/>
      <c r="CC1018" s="192"/>
      <c r="CD1018" s="192"/>
      <c r="CE1018" s="192"/>
      <c r="CF1018" s="192"/>
      <c r="CG1018" s="192"/>
      <c r="CH1018" s="192"/>
      <c r="CI1018" s="192"/>
      <c r="CJ1018" s="192"/>
      <c r="CK1018" s="192"/>
      <c r="CL1018" s="192"/>
      <c r="CM1018" s="192"/>
      <c r="CN1018" s="192"/>
      <c r="CO1018" s="192"/>
      <c r="CP1018" s="192"/>
      <c r="CQ1018" s="192"/>
    </row>
    <row r="1019">
      <c r="A1019" s="192"/>
      <c r="B1019" s="192"/>
      <c r="C1019" s="192"/>
      <c r="D1019" s="192"/>
      <c r="E1019" s="192"/>
      <c r="F1019" s="192"/>
      <c r="G1019" s="192"/>
      <c r="H1019" s="192"/>
      <c r="I1019" s="192"/>
      <c r="J1019" s="192"/>
      <c r="K1019" s="192"/>
      <c r="L1019" s="192"/>
      <c r="M1019" s="192"/>
      <c r="N1019" s="192"/>
      <c r="O1019" s="192"/>
      <c r="P1019" s="192"/>
      <c r="Q1019" s="192"/>
      <c r="R1019" s="192"/>
      <c r="S1019" s="192"/>
      <c r="T1019" s="192"/>
      <c r="U1019" s="192"/>
      <c r="V1019" s="192"/>
      <c r="W1019" s="192"/>
      <c r="X1019" s="192"/>
      <c r="Y1019" s="192"/>
      <c r="Z1019" s="192"/>
      <c r="AA1019" s="192"/>
      <c r="AB1019" s="192"/>
      <c r="AC1019" s="192"/>
      <c r="AD1019" s="192"/>
      <c r="AE1019" s="192"/>
      <c r="AF1019" s="192"/>
      <c r="AG1019" s="192"/>
      <c r="AH1019" s="192"/>
      <c r="AI1019" s="192"/>
      <c r="AJ1019" s="192"/>
      <c r="AK1019" s="192"/>
      <c r="AL1019" s="192"/>
      <c r="AM1019" s="192"/>
      <c r="AN1019" s="192"/>
      <c r="AO1019" s="192"/>
      <c r="AP1019" s="192"/>
      <c r="AQ1019" s="192"/>
      <c r="AR1019" s="192"/>
      <c r="AS1019" s="192"/>
      <c r="AT1019" s="192"/>
      <c r="AU1019" s="192"/>
      <c r="AV1019" s="192"/>
      <c r="AW1019" s="192"/>
      <c r="AX1019" s="192"/>
      <c r="AY1019" s="192"/>
      <c r="AZ1019" s="192"/>
      <c r="BA1019" s="192"/>
      <c r="BB1019" s="192"/>
      <c r="BC1019" s="192"/>
      <c r="BD1019" s="192"/>
      <c r="BE1019" s="192"/>
      <c r="BF1019" s="192"/>
      <c r="BG1019" s="192"/>
      <c r="BH1019" s="192"/>
      <c r="BI1019" s="192"/>
      <c r="BJ1019" s="192"/>
      <c r="BK1019" s="192"/>
      <c r="BL1019" s="192"/>
      <c r="BM1019" s="192"/>
      <c r="BN1019" s="192"/>
      <c r="BO1019" s="192"/>
      <c r="BP1019" s="192"/>
      <c r="BQ1019" s="192"/>
      <c r="BR1019" s="192"/>
      <c r="BS1019" s="192"/>
      <c r="BT1019" s="192"/>
      <c r="BU1019" s="192"/>
      <c r="BV1019" s="192"/>
      <c r="BW1019" s="192"/>
      <c r="BX1019" s="192"/>
      <c r="BY1019" s="192"/>
      <c r="BZ1019" s="192"/>
      <c r="CA1019" s="192"/>
      <c r="CB1019" s="192"/>
      <c r="CC1019" s="192"/>
      <c r="CD1019" s="192"/>
      <c r="CE1019" s="192"/>
      <c r="CF1019" s="192"/>
      <c r="CG1019" s="192"/>
      <c r="CH1019" s="192"/>
      <c r="CI1019" s="192"/>
      <c r="CJ1019" s="192"/>
      <c r="CK1019" s="192"/>
      <c r="CL1019" s="192"/>
      <c r="CM1019" s="192"/>
      <c r="CN1019" s="192"/>
      <c r="CO1019" s="192"/>
      <c r="CP1019" s="192"/>
      <c r="CQ1019" s="192"/>
    </row>
    <row r="1020">
      <c r="A1020" s="192"/>
      <c r="B1020" s="192"/>
      <c r="C1020" s="192"/>
      <c r="D1020" s="192"/>
      <c r="E1020" s="192"/>
      <c r="F1020" s="192"/>
      <c r="G1020" s="192"/>
      <c r="H1020" s="192"/>
      <c r="I1020" s="192"/>
      <c r="J1020" s="192"/>
      <c r="K1020" s="192"/>
      <c r="L1020" s="192"/>
      <c r="M1020" s="192"/>
      <c r="N1020" s="192"/>
      <c r="O1020" s="192"/>
      <c r="P1020" s="192"/>
      <c r="Q1020" s="192"/>
      <c r="R1020" s="192"/>
      <c r="S1020" s="192"/>
      <c r="T1020" s="192"/>
      <c r="U1020" s="192"/>
      <c r="V1020" s="192"/>
      <c r="W1020" s="192"/>
      <c r="X1020" s="192"/>
      <c r="Y1020" s="192"/>
      <c r="Z1020" s="192"/>
      <c r="AA1020" s="192"/>
      <c r="AB1020" s="192"/>
      <c r="AC1020" s="192"/>
      <c r="AD1020" s="192"/>
      <c r="AE1020" s="192"/>
      <c r="AF1020" s="192"/>
      <c r="AG1020" s="192"/>
      <c r="AH1020" s="192"/>
      <c r="AI1020" s="192"/>
      <c r="AJ1020" s="192"/>
      <c r="AK1020" s="192"/>
      <c r="AL1020" s="192"/>
      <c r="AM1020" s="192"/>
      <c r="AN1020" s="192"/>
      <c r="AO1020" s="192"/>
      <c r="AP1020" s="192"/>
      <c r="AQ1020" s="192"/>
      <c r="AR1020" s="192"/>
      <c r="AS1020" s="192"/>
      <c r="AT1020" s="192"/>
      <c r="AU1020" s="192"/>
      <c r="AV1020" s="192"/>
      <c r="AW1020" s="192"/>
      <c r="AX1020" s="192"/>
      <c r="AY1020" s="192"/>
      <c r="AZ1020" s="192"/>
      <c r="BA1020" s="192"/>
      <c r="BB1020" s="192"/>
      <c r="BC1020" s="192"/>
      <c r="BD1020" s="192"/>
      <c r="BE1020" s="192"/>
      <c r="BF1020" s="192"/>
      <c r="BG1020" s="192"/>
      <c r="BH1020" s="192"/>
      <c r="BI1020" s="192"/>
      <c r="BJ1020" s="192"/>
      <c r="BK1020" s="192"/>
      <c r="BL1020" s="192"/>
      <c r="BM1020" s="192"/>
      <c r="BN1020" s="192"/>
      <c r="BO1020" s="192"/>
      <c r="BP1020" s="192"/>
      <c r="BQ1020" s="192"/>
      <c r="BR1020" s="192"/>
      <c r="BS1020" s="192"/>
      <c r="BT1020" s="192"/>
      <c r="BU1020" s="192"/>
      <c r="BV1020" s="192"/>
      <c r="BW1020" s="192"/>
      <c r="BX1020" s="192"/>
      <c r="BY1020" s="192"/>
      <c r="BZ1020" s="192"/>
      <c r="CA1020" s="192"/>
      <c r="CB1020" s="192"/>
      <c r="CC1020" s="192"/>
      <c r="CD1020" s="192"/>
      <c r="CE1020" s="192"/>
      <c r="CF1020" s="192"/>
      <c r="CG1020" s="192"/>
      <c r="CH1020" s="192"/>
      <c r="CI1020" s="192"/>
      <c r="CJ1020" s="192"/>
      <c r="CK1020" s="192"/>
      <c r="CL1020" s="192"/>
      <c r="CM1020" s="192"/>
      <c r="CN1020" s="192"/>
      <c r="CO1020" s="192"/>
      <c r="CP1020" s="192"/>
      <c r="CQ1020" s="192"/>
    </row>
    <row r="1021">
      <c r="A1021" s="192"/>
      <c r="B1021" s="192"/>
      <c r="C1021" s="192"/>
      <c r="D1021" s="192"/>
      <c r="E1021" s="192"/>
      <c r="F1021" s="192"/>
      <c r="G1021" s="192"/>
      <c r="H1021" s="192"/>
      <c r="I1021" s="192"/>
      <c r="J1021" s="192"/>
      <c r="K1021" s="192"/>
      <c r="L1021" s="192"/>
      <c r="M1021" s="192"/>
      <c r="N1021" s="192"/>
      <c r="O1021" s="192"/>
      <c r="P1021" s="192"/>
      <c r="Q1021" s="192"/>
      <c r="R1021" s="192"/>
      <c r="S1021" s="192"/>
      <c r="T1021" s="192"/>
      <c r="U1021" s="192"/>
      <c r="V1021" s="192"/>
      <c r="W1021" s="192"/>
      <c r="X1021" s="192"/>
      <c r="Y1021" s="192"/>
      <c r="Z1021" s="192"/>
      <c r="AA1021" s="192"/>
      <c r="AB1021" s="192"/>
      <c r="AC1021" s="192"/>
      <c r="AD1021" s="192"/>
      <c r="AE1021" s="192"/>
      <c r="AF1021" s="192"/>
      <c r="AG1021" s="192"/>
      <c r="AH1021" s="192"/>
      <c r="AI1021" s="192"/>
      <c r="AJ1021" s="192"/>
      <c r="AK1021" s="192"/>
      <c r="AL1021" s="192"/>
      <c r="AM1021" s="192"/>
      <c r="AN1021" s="192"/>
      <c r="AO1021" s="192"/>
      <c r="AP1021" s="192"/>
      <c r="AQ1021" s="192"/>
      <c r="AR1021" s="192"/>
      <c r="AS1021" s="192"/>
      <c r="AT1021" s="192"/>
      <c r="AU1021" s="192"/>
      <c r="AV1021" s="192"/>
      <c r="AW1021" s="192"/>
      <c r="AX1021" s="192"/>
      <c r="AY1021" s="192"/>
      <c r="AZ1021" s="192"/>
      <c r="BA1021" s="192"/>
      <c r="BB1021" s="192"/>
      <c r="BC1021" s="192"/>
      <c r="BD1021" s="192"/>
      <c r="BE1021" s="192"/>
      <c r="BF1021" s="192"/>
      <c r="BG1021" s="192"/>
      <c r="BH1021" s="192"/>
      <c r="BI1021" s="192"/>
      <c r="BJ1021" s="192"/>
      <c r="BK1021" s="192"/>
      <c r="BL1021" s="192"/>
      <c r="BM1021" s="192"/>
      <c r="BN1021" s="192"/>
      <c r="BO1021" s="192"/>
      <c r="BP1021" s="192"/>
      <c r="BQ1021" s="192"/>
      <c r="BR1021" s="192"/>
      <c r="BS1021" s="192"/>
      <c r="BT1021" s="192"/>
      <c r="BU1021" s="192"/>
      <c r="BV1021" s="192"/>
      <c r="BW1021" s="192"/>
      <c r="BX1021" s="192"/>
      <c r="BY1021" s="192"/>
      <c r="BZ1021" s="192"/>
      <c r="CA1021" s="192"/>
      <c r="CB1021" s="192"/>
      <c r="CC1021" s="192"/>
      <c r="CD1021" s="192"/>
      <c r="CE1021" s="192"/>
      <c r="CF1021" s="192"/>
      <c r="CG1021" s="192"/>
      <c r="CH1021" s="192"/>
      <c r="CI1021" s="192"/>
      <c r="CJ1021" s="192"/>
      <c r="CK1021" s="192"/>
      <c r="CL1021" s="192"/>
      <c r="CM1021" s="192"/>
      <c r="CN1021" s="192"/>
      <c r="CO1021" s="192"/>
      <c r="CP1021" s="192"/>
      <c r="CQ1021" s="192"/>
    </row>
    <row r="1022">
      <c r="A1022" s="192"/>
      <c r="B1022" s="192"/>
      <c r="C1022" s="192"/>
      <c r="D1022" s="192"/>
      <c r="E1022" s="192"/>
      <c r="F1022" s="192"/>
      <c r="G1022" s="192"/>
      <c r="H1022" s="192"/>
      <c r="I1022" s="192"/>
      <c r="J1022" s="192"/>
      <c r="K1022" s="192"/>
      <c r="L1022" s="192"/>
      <c r="M1022" s="192"/>
      <c r="N1022" s="192"/>
      <c r="O1022" s="192"/>
      <c r="P1022" s="192"/>
      <c r="Q1022" s="192"/>
      <c r="R1022" s="192"/>
      <c r="S1022" s="192"/>
      <c r="T1022" s="192"/>
      <c r="U1022" s="192"/>
      <c r="V1022" s="192"/>
      <c r="W1022" s="192"/>
      <c r="X1022" s="192"/>
      <c r="Y1022" s="192"/>
      <c r="Z1022" s="192"/>
      <c r="AA1022" s="192"/>
      <c r="AB1022" s="192"/>
      <c r="AC1022" s="192"/>
      <c r="AD1022" s="192"/>
      <c r="AE1022" s="192"/>
      <c r="AF1022" s="192"/>
      <c r="AG1022" s="192"/>
      <c r="AH1022" s="192"/>
      <c r="AI1022" s="192"/>
      <c r="AJ1022" s="192"/>
      <c r="AK1022" s="192"/>
      <c r="AL1022" s="192"/>
      <c r="AM1022" s="192"/>
      <c r="AN1022" s="192"/>
      <c r="AO1022" s="192"/>
      <c r="AP1022" s="192"/>
      <c r="AQ1022" s="192"/>
      <c r="AR1022" s="192"/>
      <c r="AS1022" s="192"/>
      <c r="AT1022" s="192"/>
      <c r="AU1022" s="192"/>
      <c r="AV1022" s="192"/>
      <c r="AW1022" s="192"/>
      <c r="AX1022" s="192"/>
      <c r="AY1022" s="192"/>
      <c r="AZ1022" s="192"/>
      <c r="BA1022" s="192"/>
      <c r="BB1022" s="192"/>
      <c r="BC1022" s="192"/>
      <c r="BD1022" s="192"/>
      <c r="BE1022" s="192"/>
      <c r="BF1022" s="192"/>
      <c r="BG1022" s="192"/>
      <c r="BH1022" s="192"/>
      <c r="BI1022" s="192"/>
      <c r="BJ1022" s="192"/>
      <c r="BK1022" s="192"/>
      <c r="BL1022" s="192"/>
      <c r="BM1022" s="192"/>
      <c r="BN1022" s="192"/>
      <c r="BO1022" s="192"/>
      <c r="BP1022" s="192"/>
      <c r="BQ1022" s="192"/>
      <c r="BR1022" s="192"/>
      <c r="BS1022" s="192"/>
      <c r="BT1022" s="192"/>
      <c r="BU1022" s="192"/>
      <c r="BV1022" s="192"/>
      <c r="BW1022" s="192"/>
      <c r="BX1022" s="192"/>
      <c r="BY1022" s="192"/>
      <c r="BZ1022" s="192"/>
      <c r="CA1022" s="192"/>
      <c r="CB1022" s="192"/>
      <c r="CC1022" s="192"/>
      <c r="CD1022" s="192"/>
      <c r="CE1022" s="192"/>
      <c r="CF1022" s="192"/>
      <c r="CG1022" s="192"/>
      <c r="CH1022" s="192"/>
      <c r="CI1022" s="192"/>
      <c r="CJ1022" s="192"/>
      <c r="CK1022" s="192"/>
      <c r="CL1022" s="192"/>
      <c r="CM1022" s="192"/>
      <c r="CN1022" s="192"/>
      <c r="CO1022" s="192"/>
      <c r="CP1022" s="192"/>
      <c r="CQ1022" s="192"/>
    </row>
    <row r="1023">
      <c r="A1023" s="192"/>
      <c r="B1023" s="192"/>
      <c r="C1023" s="192"/>
      <c r="D1023" s="192"/>
      <c r="E1023" s="192"/>
      <c r="F1023" s="192"/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192"/>
      <c r="R1023" s="192"/>
      <c r="S1023" s="192"/>
      <c r="T1023" s="192"/>
      <c r="U1023" s="192"/>
      <c r="V1023" s="192"/>
      <c r="W1023" s="192"/>
      <c r="X1023" s="192"/>
      <c r="Y1023" s="192"/>
      <c r="Z1023" s="192"/>
      <c r="AA1023" s="192"/>
      <c r="AB1023" s="192"/>
      <c r="AC1023" s="192"/>
      <c r="AD1023" s="192"/>
      <c r="AE1023" s="192"/>
      <c r="AF1023" s="192"/>
      <c r="AG1023" s="192"/>
      <c r="AH1023" s="192"/>
      <c r="AI1023" s="192"/>
      <c r="AJ1023" s="192"/>
      <c r="AK1023" s="192"/>
      <c r="AL1023" s="192"/>
      <c r="AM1023" s="192"/>
      <c r="AN1023" s="192"/>
      <c r="AO1023" s="192"/>
      <c r="AP1023" s="192"/>
      <c r="AQ1023" s="192"/>
      <c r="AR1023" s="192"/>
      <c r="AS1023" s="192"/>
      <c r="AT1023" s="192"/>
      <c r="AU1023" s="192"/>
      <c r="AV1023" s="192"/>
      <c r="AW1023" s="192"/>
      <c r="AX1023" s="192"/>
      <c r="AY1023" s="192"/>
      <c r="AZ1023" s="192"/>
      <c r="BA1023" s="192"/>
      <c r="BB1023" s="192"/>
      <c r="BC1023" s="192"/>
      <c r="BD1023" s="192"/>
      <c r="BE1023" s="192"/>
      <c r="BF1023" s="192"/>
      <c r="BG1023" s="192"/>
      <c r="BH1023" s="192"/>
      <c r="BI1023" s="192"/>
      <c r="BJ1023" s="192"/>
      <c r="BK1023" s="192"/>
      <c r="BL1023" s="192"/>
      <c r="BM1023" s="192"/>
      <c r="BN1023" s="192"/>
      <c r="BO1023" s="192"/>
      <c r="BP1023" s="192"/>
      <c r="BQ1023" s="192"/>
      <c r="BR1023" s="192"/>
      <c r="BS1023" s="192"/>
      <c r="BT1023" s="192"/>
      <c r="BU1023" s="192"/>
      <c r="BV1023" s="192"/>
      <c r="BW1023" s="192"/>
      <c r="BX1023" s="192"/>
      <c r="BY1023" s="192"/>
      <c r="BZ1023" s="192"/>
      <c r="CA1023" s="192"/>
      <c r="CB1023" s="192"/>
      <c r="CC1023" s="192"/>
      <c r="CD1023" s="192"/>
      <c r="CE1023" s="192"/>
      <c r="CF1023" s="192"/>
      <c r="CG1023" s="192"/>
      <c r="CH1023" s="192"/>
      <c r="CI1023" s="192"/>
      <c r="CJ1023" s="192"/>
      <c r="CK1023" s="192"/>
      <c r="CL1023" s="192"/>
      <c r="CM1023" s="192"/>
      <c r="CN1023" s="192"/>
      <c r="CO1023" s="192"/>
      <c r="CP1023" s="192"/>
      <c r="CQ1023" s="192"/>
    </row>
    <row r="1024">
      <c r="A1024" s="192"/>
      <c r="B1024" s="192"/>
      <c r="C1024" s="192"/>
      <c r="D1024" s="192"/>
      <c r="E1024" s="192"/>
      <c r="F1024" s="192"/>
      <c r="G1024" s="192"/>
      <c r="H1024" s="192"/>
      <c r="I1024" s="192"/>
      <c r="J1024" s="192"/>
      <c r="K1024" s="192"/>
      <c r="L1024" s="192"/>
      <c r="M1024" s="192"/>
      <c r="N1024" s="192"/>
      <c r="O1024" s="192"/>
      <c r="P1024" s="192"/>
      <c r="Q1024" s="192"/>
      <c r="R1024" s="192"/>
      <c r="S1024" s="192"/>
      <c r="T1024" s="192"/>
      <c r="U1024" s="192"/>
      <c r="V1024" s="192"/>
      <c r="W1024" s="192"/>
      <c r="X1024" s="192"/>
      <c r="Y1024" s="192"/>
      <c r="Z1024" s="192"/>
      <c r="AA1024" s="192"/>
      <c r="AB1024" s="192"/>
      <c r="AC1024" s="192"/>
      <c r="AD1024" s="192"/>
      <c r="AE1024" s="192"/>
      <c r="AF1024" s="192"/>
      <c r="AG1024" s="192"/>
      <c r="AH1024" s="192"/>
      <c r="AI1024" s="192"/>
      <c r="AJ1024" s="192"/>
      <c r="AK1024" s="192"/>
      <c r="AL1024" s="192"/>
      <c r="AM1024" s="192"/>
      <c r="AN1024" s="192"/>
      <c r="AO1024" s="192"/>
      <c r="AP1024" s="192"/>
      <c r="AQ1024" s="192"/>
      <c r="AR1024" s="192"/>
      <c r="AS1024" s="192"/>
      <c r="AT1024" s="192"/>
      <c r="AU1024" s="192"/>
      <c r="AV1024" s="192"/>
      <c r="AW1024" s="192"/>
      <c r="AX1024" s="192"/>
      <c r="AY1024" s="192"/>
      <c r="AZ1024" s="192"/>
      <c r="BA1024" s="192"/>
      <c r="BB1024" s="192"/>
      <c r="BC1024" s="192"/>
      <c r="BD1024" s="192"/>
      <c r="BE1024" s="192"/>
      <c r="BF1024" s="192"/>
      <c r="BG1024" s="192"/>
      <c r="BH1024" s="192"/>
      <c r="BI1024" s="192"/>
      <c r="BJ1024" s="192"/>
      <c r="BK1024" s="192"/>
      <c r="BL1024" s="192"/>
      <c r="BM1024" s="192"/>
      <c r="BN1024" s="192"/>
      <c r="BO1024" s="192"/>
      <c r="BP1024" s="192"/>
      <c r="BQ1024" s="192"/>
      <c r="BR1024" s="192"/>
      <c r="BS1024" s="192"/>
      <c r="BT1024" s="192"/>
      <c r="BU1024" s="192"/>
      <c r="BV1024" s="192"/>
      <c r="BW1024" s="192"/>
      <c r="BX1024" s="192"/>
      <c r="BY1024" s="192"/>
      <c r="BZ1024" s="192"/>
      <c r="CA1024" s="192"/>
      <c r="CB1024" s="192"/>
      <c r="CC1024" s="192"/>
      <c r="CD1024" s="192"/>
      <c r="CE1024" s="192"/>
      <c r="CF1024" s="192"/>
      <c r="CG1024" s="192"/>
      <c r="CH1024" s="192"/>
      <c r="CI1024" s="192"/>
      <c r="CJ1024" s="192"/>
      <c r="CK1024" s="192"/>
      <c r="CL1024" s="192"/>
      <c r="CM1024" s="192"/>
      <c r="CN1024" s="192"/>
      <c r="CO1024" s="192"/>
      <c r="CP1024" s="192"/>
      <c r="CQ1024" s="192"/>
    </row>
    <row r="1025">
      <c r="A1025" s="192"/>
      <c r="B1025" s="192"/>
      <c r="C1025" s="192"/>
      <c r="D1025" s="192"/>
      <c r="E1025" s="192"/>
      <c r="F1025" s="192"/>
      <c r="G1025" s="192"/>
      <c r="H1025" s="192"/>
      <c r="I1025" s="192"/>
      <c r="J1025" s="192"/>
      <c r="K1025" s="192"/>
      <c r="L1025" s="192"/>
      <c r="M1025" s="192"/>
      <c r="N1025" s="192"/>
      <c r="O1025" s="192"/>
      <c r="P1025" s="192"/>
      <c r="Q1025" s="192"/>
      <c r="R1025" s="192"/>
      <c r="S1025" s="192"/>
      <c r="T1025" s="192"/>
      <c r="U1025" s="192"/>
      <c r="V1025" s="192"/>
      <c r="W1025" s="192"/>
      <c r="X1025" s="192"/>
      <c r="Y1025" s="192"/>
      <c r="Z1025" s="192"/>
      <c r="AA1025" s="192"/>
      <c r="AB1025" s="192"/>
      <c r="AC1025" s="192"/>
      <c r="AD1025" s="192"/>
      <c r="AE1025" s="192"/>
      <c r="AF1025" s="192"/>
      <c r="AG1025" s="192"/>
      <c r="AH1025" s="192"/>
      <c r="AI1025" s="192"/>
      <c r="AJ1025" s="192"/>
      <c r="AK1025" s="192"/>
      <c r="AL1025" s="192"/>
      <c r="AM1025" s="192"/>
      <c r="AN1025" s="192"/>
      <c r="AO1025" s="192"/>
      <c r="AP1025" s="192"/>
      <c r="AQ1025" s="192"/>
      <c r="AR1025" s="192"/>
      <c r="AS1025" s="192"/>
      <c r="AT1025" s="192"/>
      <c r="AU1025" s="192"/>
      <c r="AV1025" s="192"/>
      <c r="AW1025" s="192"/>
      <c r="AX1025" s="192"/>
      <c r="AY1025" s="192"/>
      <c r="AZ1025" s="192"/>
      <c r="BA1025" s="192"/>
      <c r="BB1025" s="192"/>
      <c r="BC1025" s="192"/>
      <c r="BD1025" s="192"/>
      <c r="BE1025" s="192"/>
      <c r="BF1025" s="192"/>
      <c r="BG1025" s="192"/>
      <c r="BH1025" s="192"/>
      <c r="BI1025" s="192"/>
      <c r="BJ1025" s="192"/>
      <c r="BK1025" s="192"/>
      <c r="BL1025" s="192"/>
      <c r="BM1025" s="192"/>
      <c r="BN1025" s="192"/>
      <c r="BO1025" s="192"/>
      <c r="BP1025" s="192"/>
      <c r="BQ1025" s="192"/>
      <c r="BR1025" s="192"/>
      <c r="BS1025" s="192"/>
      <c r="BT1025" s="192"/>
      <c r="BU1025" s="192"/>
      <c r="BV1025" s="192"/>
      <c r="BW1025" s="192"/>
      <c r="BX1025" s="192"/>
      <c r="BY1025" s="192"/>
      <c r="BZ1025" s="192"/>
      <c r="CA1025" s="192"/>
      <c r="CB1025" s="192"/>
      <c r="CC1025" s="192"/>
      <c r="CD1025" s="192"/>
      <c r="CE1025" s="192"/>
      <c r="CF1025" s="192"/>
      <c r="CG1025" s="192"/>
      <c r="CH1025" s="192"/>
      <c r="CI1025" s="192"/>
      <c r="CJ1025" s="192"/>
      <c r="CK1025" s="192"/>
      <c r="CL1025" s="192"/>
      <c r="CM1025" s="192"/>
      <c r="CN1025" s="192"/>
      <c r="CO1025" s="192"/>
      <c r="CP1025" s="192"/>
      <c r="CQ1025" s="192"/>
    </row>
    <row r="1026">
      <c r="A1026" s="192"/>
      <c r="B1026" s="192"/>
      <c r="C1026" s="192"/>
      <c r="D1026" s="192"/>
      <c r="E1026" s="192"/>
      <c r="F1026" s="192"/>
      <c r="G1026" s="192"/>
      <c r="H1026" s="192"/>
      <c r="I1026" s="192"/>
      <c r="J1026" s="192"/>
      <c r="K1026" s="192"/>
      <c r="L1026" s="192"/>
      <c r="M1026" s="192"/>
      <c r="N1026" s="192"/>
      <c r="O1026" s="192"/>
      <c r="P1026" s="192"/>
      <c r="Q1026" s="192"/>
      <c r="R1026" s="192"/>
      <c r="S1026" s="192"/>
      <c r="T1026" s="192"/>
      <c r="U1026" s="192"/>
      <c r="V1026" s="192"/>
      <c r="W1026" s="192"/>
      <c r="X1026" s="192"/>
      <c r="Y1026" s="192"/>
      <c r="Z1026" s="192"/>
      <c r="AA1026" s="192"/>
      <c r="AB1026" s="192"/>
      <c r="AC1026" s="192"/>
      <c r="AD1026" s="192"/>
      <c r="AE1026" s="192"/>
      <c r="AF1026" s="192"/>
      <c r="AG1026" s="192"/>
      <c r="AH1026" s="192"/>
      <c r="AI1026" s="192"/>
      <c r="AJ1026" s="192"/>
      <c r="AK1026" s="192"/>
      <c r="AL1026" s="192"/>
      <c r="AM1026" s="192"/>
      <c r="AN1026" s="192"/>
      <c r="AO1026" s="192"/>
      <c r="AP1026" s="192"/>
      <c r="AQ1026" s="192"/>
      <c r="AR1026" s="192"/>
      <c r="AS1026" s="192"/>
      <c r="AT1026" s="192"/>
      <c r="AU1026" s="192"/>
      <c r="AV1026" s="192"/>
      <c r="AW1026" s="192"/>
      <c r="AX1026" s="192"/>
      <c r="AY1026" s="192"/>
      <c r="AZ1026" s="192"/>
      <c r="BA1026" s="192"/>
      <c r="BB1026" s="192"/>
      <c r="BC1026" s="192"/>
      <c r="BD1026" s="192"/>
      <c r="BE1026" s="192"/>
      <c r="BF1026" s="192"/>
      <c r="BG1026" s="192"/>
      <c r="BH1026" s="192"/>
      <c r="BI1026" s="192"/>
      <c r="BJ1026" s="192"/>
      <c r="BK1026" s="192"/>
      <c r="BL1026" s="192"/>
      <c r="BM1026" s="192"/>
      <c r="BN1026" s="192"/>
      <c r="BO1026" s="192"/>
      <c r="BP1026" s="192"/>
      <c r="BQ1026" s="192"/>
      <c r="BR1026" s="192"/>
      <c r="BS1026" s="192"/>
      <c r="BT1026" s="192"/>
      <c r="BU1026" s="192"/>
      <c r="BV1026" s="192"/>
      <c r="BW1026" s="192"/>
      <c r="BX1026" s="192"/>
      <c r="BY1026" s="192"/>
      <c r="BZ1026" s="192"/>
      <c r="CA1026" s="192"/>
      <c r="CB1026" s="192"/>
      <c r="CC1026" s="192"/>
      <c r="CD1026" s="192"/>
      <c r="CE1026" s="192"/>
      <c r="CF1026" s="192"/>
      <c r="CG1026" s="192"/>
      <c r="CH1026" s="192"/>
      <c r="CI1026" s="192"/>
      <c r="CJ1026" s="192"/>
      <c r="CK1026" s="192"/>
      <c r="CL1026" s="192"/>
      <c r="CM1026" s="192"/>
      <c r="CN1026" s="192"/>
      <c r="CO1026" s="192"/>
      <c r="CP1026" s="192"/>
      <c r="CQ1026" s="192"/>
    </row>
    <row r="1027">
      <c r="A1027" s="192"/>
      <c r="B1027" s="192"/>
      <c r="C1027" s="192"/>
      <c r="D1027" s="192"/>
      <c r="E1027" s="192"/>
      <c r="F1027" s="192"/>
      <c r="G1027" s="192"/>
      <c r="H1027" s="192"/>
      <c r="I1027" s="192"/>
      <c r="J1027" s="192"/>
      <c r="K1027" s="192"/>
      <c r="L1027" s="192"/>
      <c r="M1027" s="192"/>
      <c r="N1027" s="192"/>
      <c r="O1027" s="192"/>
      <c r="P1027" s="192"/>
      <c r="Q1027" s="192"/>
      <c r="R1027" s="192"/>
      <c r="S1027" s="192"/>
      <c r="T1027" s="192"/>
      <c r="U1027" s="192"/>
      <c r="V1027" s="192"/>
      <c r="W1027" s="192"/>
      <c r="X1027" s="192"/>
      <c r="Y1027" s="192"/>
      <c r="Z1027" s="192"/>
      <c r="AA1027" s="192"/>
      <c r="AB1027" s="192"/>
      <c r="AC1027" s="192"/>
      <c r="AD1027" s="192"/>
      <c r="AE1027" s="192"/>
      <c r="AF1027" s="192"/>
      <c r="AG1027" s="192"/>
      <c r="AH1027" s="192"/>
      <c r="AI1027" s="192"/>
      <c r="AJ1027" s="192"/>
      <c r="AK1027" s="192"/>
      <c r="AL1027" s="192"/>
      <c r="AM1027" s="192"/>
      <c r="AN1027" s="192"/>
      <c r="AO1027" s="192"/>
      <c r="AP1027" s="192"/>
      <c r="AQ1027" s="192"/>
      <c r="AR1027" s="192"/>
      <c r="AS1027" s="192"/>
      <c r="AT1027" s="192"/>
      <c r="AU1027" s="192"/>
      <c r="AV1027" s="192"/>
      <c r="AW1027" s="192"/>
      <c r="AX1027" s="192"/>
      <c r="AY1027" s="192"/>
      <c r="AZ1027" s="192"/>
      <c r="BA1027" s="192"/>
      <c r="BB1027" s="192"/>
      <c r="BC1027" s="192"/>
      <c r="BD1027" s="192"/>
      <c r="BE1027" s="192"/>
      <c r="BF1027" s="192"/>
      <c r="BG1027" s="192"/>
      <c r="BH1027" s="192"/>
      <c r="BI1027" s="192"/>
      <c r="BJ1027" s="192"/>
      <c r="BK1027" s="192"/>
      <c r="BL1027" s="192"/>
      <c r="BM1027" s="192"/>
      <c r="BN1027" s="192"/>
      <c r="BO1027" s="192"/>
      <c r="BP1027" s="192"/>
      <c r="BQ1027" s="192"/>
      <c r="BR1027" s="192"/>
      <c r="BS1027" s="192"/>
      <c r="BT1027" s="192"/>
      <c r="BU1027" s="192"/>
      <c r="BV1027" s="192"/>
      <c r="BW1027" s="192"/>
      <c r="BX1027" s="192"/>
      <c r="BY1027" s="192"/>
      <c r="BZ1027" s="192"/>
      <c r="CA1027" s="192"/>
      <c r="CB1027" s="192"/>
      <c r="CC1027" s="192"/>
      <c r="CD1027" s="192"/>
      <c r="CE1027" s="192"/>
      <c r="CF1027" s="192"/>
      <c r="CG1027" s="192"/>
      <c r="CH1027" s="192"/>
      <c r="CI1027" s="192"/>
      <c r="CJ1027" s="192"/>
      <c r="CK1027" s="192"/>
      <c r="CL1027" s="192"/>
      <c r="CM1027" s="192"/>
      <c r="CN1027" s="192"/>
      <c r="CO1027" s="192"/>
      <c r="CP1027" s="192"/>
      <c r="CQ1027" s="192"/>
    </row>
    <row r="1028">
      <c r="A1028" s="192"/>
      <c r="B1028" s="192"/>
      <c r="C1028" s="192"/>
      <c r="D1028" s="192"/>
      <c r="E1028" s="192"/>
      <c r="F1028" s="192"/>
      <c r="G1028" s="192"/>
      <c r="H1028" s="192"/>
      <c r="I1028" s="192"/>
      <c r="J1028" s="192"/>
      <c r="K1028" s="192"/>
      <c r="L1028" s="192"/>
      <c r="M1028" s="192"/>
      <c r="N1028" s="192"/>
      <c r="O1028" s="192"/>
      <c r="P1028" s="192"/>
      <c r="Q1028" s="192"/>
      <c r="R1028" s="192"/>
      <c r="S1028" s="192"/>
      <c r="T1028" s="192"/>
      <c r="U1028" s="192"/>
      <c r="V1028" s="192"/>
      <c r="W1028" s="192"/>
      <c r="X1028" s="192"/>
      <c r="Y1028" s="192"/>
      <c r="Z1028" s="192"/>
      <c r="AA1028" s="192"/>
      <c r="AB1028" s="192"/>
      <c r="AC1028" s="192"/>
      <c r="AD1028" s="192"/>
      <c r="AE1028" s="192"/>
      <c r="AF1028" s="192"/>
      <c r="AG1028" s="192"/>
      <c r="AH1028" s="192"/>
      <c r="AI1028" s="192"/>
      <c r="AJ1028" s="192"/>
      <c r="AK1028" s="192"/>
      <c r="AL1028" s="192"/>
      <c r="AM1028" s="192"/>
      <c r="AN1028" s="192"/>
      <c r="AO1028" s="192"/>
      <c r="AP1028" s="192"/>
      <c r="AQ1028" s="192"/>
      <c r="AR1028" s="192"/>
      <c r="AS1028" s="192"/>
      <c r="AT1028" s="192"/>
      <c r="AU1028" s="192"/>
      <c r="AV1028" s="192"/>
      <c r="AW1028" s="192"/>
      <c r="AX1028" s="192"/>
      <c r="AY1028" s="192"/>
      <c r="AZ1028" s="192"/>
      <c r="BA1028" s="192"/>
      <c r="BB1028" s="192"/>
      <c r="BC1028" s="192"/>
      <c r="BD1028" s="192"/>
      <c r="BE1028" s="192"/>
      <c r="BF1028" s="192"/>
      <c r="BG1028" s="192"/>
      <c r="BH1028" s="192"/>
      <c r="BI1028" s="192"/>
      <c r="BJ1028" s="192"/>
      <c r="BK1028" s="192"/>
      <c r="BL1028" s="192"/>
      <c r="BM1028" s="192"/>
      <c r="BN1028" s="192"/>
      <c r="BO1028" s="192"/>
      <c r="BP1028" s="192"/>
      <c r="BQ1028" s="192"/>
      <c r="BR1028" s="192"/>
      <c r="BS1028" s="192"/>
      <c r="BT1028" s="192"/>
      <c r="BU1028" s="192"/>
      <c r="BV1028" s="192"/>
      <c r="BW1028" s="192"/>
      <c r="BX1028" s="192"/>
      <c r="BY1028" s="192"/>
      <c r="BZ1028" s="192"/>
      <c r="CA1028" s="192"/>
      <c r="CB1028" s="192"/>
      <c r="CC1028" s="192"/>
      <c r="CD1028" s="192"/>
      <c r="CE1028" s="192"/>
      <c r="CF1028" s="192"/>
      <c r="CG1028" s="192"/>
      <c r="CH1028" s="192"/>
      <c r="CI1028" s="192"/>
      <c r="CJ1028" s="192"/>
      <c r="CK1028" s="192"/>
      <c r="CL1028" s="192"/>
      <c r="CM1028" s="192"/>
      <c r="CN1028" s="192"/>
      <c r="CO1028" s="192"/>
      <c r="CP1028" s="192"/>
      <c r="CQ1028" s="192"/>
    </row>
  </sheetData>
  <mergeCells count="4">
    <mergeCell ref="E38:E39"/>
    <mergeCell ref="AM38:AO39"/>
    <mergeCell ref="AR38:AT39"/>
    <mergeCell ref="E101:G10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6.63"/>
  </cols>
  <sheetData>
    <row r="1">
      <c r="A1" s="178"/>
      <c r="B1" s="179"/>
      <c r="C1" s="179"/>
      <c r="D1" s="179"/>
      <c r="E1" s="180"/>
      <c r="F1" s="180"/>
      <c r="G1" s="179"/>
      <c r="H1" s="179"/>
      <c r="I1" s="179"/>
      <c r="J1" s="179"/>
      <c r="K1" s="179"/>
      <c r="L1" s="179"/>
      <c r="M1" s="179"/>
      <c r="N1" s="180"/>
      <c r="O1" s="180"/>
      <c r="P1" s="180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81"/>
      <c r="CH1" s="181"/>
      <c r="CI1" s="181"/>
      <c r="CJ1" s="181"/>
    </row>
    <row r="2">
      <c r="A2" s="182"/>
      <c r="B2" s="183"/>
      <c r="C2" s="184"/>
      <c r="D2" s="185"/>
      <c r="E2" s="186"/>
      <c r="F2" s="186"/>
      <c r="G2" s="187"/>
      <c r="H2" s="188"/>
      <c r="I2" s="189"/>
      <c r="J2" s="190"/>
      <c r="K2" s="187"/>
      <c r="L2" s="187"/>
      <c r="M2" s="188"/>
      <c r="N2" s="191"/>
      <c r="O2" s="191"/>
      <c r="P2" s="191"/>
      <c r="Q2" s="189"/>
      <c r="R2" s="189"/>
      <c r="S2" s="189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92"/>
      <c r="CH2" s="192"/>
      <c r="CI2" s="192"/>
      <c r="CJ2" s="192"/>
    </row>
    <row r="3">
      <c r="A3" s="184"/>
      <c r="B3" s="184"/>
      <c r="C3" s="193" t="s">
        <v>0</v>
      </c>
      <c r="D3" s="6" t="s">
        <v>1</v>
      </c>
      <c r="E3" s="194" t="s">
        <v>2</v>
      </c>
      <c r="F3" s="194" t="s">
        <v>3</v>
      </c>
      <c r="G3" s="195" t="s">
        <v>4</v>
      </c>
      <c r="H3" s="196" t="s">
        <v>5</v>
      </c>
      <c r="I3" s="197" t="s">
        <v>6</v>
      </c>
      <c r="J3" s="313" t="s">
        <v>7</v>
      </c>
      <c r="K3" s="196" t="s">
        <v>8</v>
      </c>
      <c r="L3" s="196" t="s">
        <v>9</v>
      </c>
      <c r="M3" s="196" t="s">
        <v>10</v>
      </c>
      <c r="N3" s="196" t="s">
        <v>11</v>
      </c>
      <c r="O3" s="197" t="s">
        <v>12</v>
      </c>
      <c r="P3" s="194" t="s">
        <v>13</v>
      </c>
      <c r="Q3" s="195" t="s">
        <v>14</v>
      </c>
      <c r="R3" s="196" t="s">
        <v>15</v>
      </c>
      <c r="S3" s="197" t="s">
        <v>16</v>
      </c>
      <c r="T3" s="194" t="s">
        <v>17</v>
      </c>
      <c r="U3" s="194" t="s">
        <v>18</v>
      </c>
      <c r="V3" s="194" t="s">
        <v>19</v>
      </c>
      <c r="W3" s="194" t="s">
        <v>20</v>
      </c>
      <c r="X3" s="194" t="s">
        <v>21</v>
      </c>
      <c r="Y3" s="194" t="s">
        <v>22</v>
      </c>
      <c r="Z3" s="195" t="s">
        <v>23</v>
      </c>
      <c r="AA3" s="196" t="s">
        <v>24</v>
      </c>
      <c r="AB3" s="197" t="s">
        <v>25</v>
      </c>
      <c r="AC3" s="195" t="s">
        <v>26</v>
      </c>
      <c r="AD3" s="196" t="s">
        <v>27</v>
      </c>
      <c r="AE3" s="199"/>
      <c r="AF3" s="184"/>
      <c r="AG3" s="184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</row>
    <row r="4">
      <c r="A4" s="179"/>
      <c r="B4" s="201"/>
      <c r="C4" s="202">
        <v>0.3</v>
      </c>
      <c r="D4" s="203" t="s">
        <v>56</v>
      </c>
      <c r="E4" s="204" t="str">
        <f>VLOOKUP($D4,$E$132:$AD$184,1,FALSE)</f>
        <v>Juan Soto*</v>
      </c>
      <c r="F4" s="205">
        <f>VLOOKUP($D4,$E$132:$AD$184,2,FALSE)</f>
        <v>19</v>
      </c>
      <c r="G4" s="205">
        <f>VLOOKUP($D4,$E$132:$AD$184,3,FALSE)</f>
        <v>116</v>
      </c>
      <c r="H4" s="206">
        <f>VLOOKUP($D4,$E$132:$AD$184,4,FALSE)</f>
        <v>494</v>
      </c>
      <c r="I4" s="205">
        <f>VLOOKUP($D4,$E$132:$AD$184,5,FALSE)</f>
        <v>414</v>
      </c>
      <c r="J4" s="205">
        <f>VLOOKUP($D4,$E$132:$AD$184,6,FALSE)</f>
        <v>77</v>
      </c>
      <c r="K4" s="206">
        <f>VLOOKUP($D4,$E$132:$AD$184,7,FALSE)</f>
        <v>121</v>
      </c>
      <c r="L4" s="206">
        <f>VLOOKUP($D4,$E$132:$AD$184,8,FALSE)</f>
        <v>25</v>
      </c>
      <c r="M4" s="206">
        <f>VLOOKUP($D4,$E$132:$AD$184,9,FALSE)</f>
        <v>1</v>
      </c>
      <c r="N4" s="206">
        <f>VLOOKUP($D4,$E$132:$AD$184,10,FALSE)</f>
        <v>22</v>
      </c>
      <c r="O4" s="205">
        <f>VLOOKUP($D4,$E$132:$AD$184,11,FALSE)</f>
        <v>70</v>
      </c>
      <c r="P4" s="205">
        <f>VLOOKUP($D4,$E$132:$AD$184,12,FALSE)</f>
        <v>5</v>
      </c>
      <c r="Q4" s="205">
        <f>VLOOKUP($D4,$E$132:$AD$184,13,FALSE)</f>
        <v>2</v>
      </c>
      <c r="R4" s="206">
        <f>VLOOKUP($D4,$E$132:$AD$184,14,FALSE)</f>
        <v>79</v>
      </c>
      <c r="S4" s="205">
        <f>VLOOKUP($D4,$E$132:$AD$184,15,FALSE)</f>
        <v>99</v>
      </c>
      <c r="T4" s="207">
        <f>VLOOKUP($D4,$E$132:$AD$184,16,FALSE)</f>
        <v>0.292</v>
      </c>
      <c r="U4" s="207">
        <f>VLOOKUP($D4,$E$132:$AD$184,17,FALSE)</f>
        <v>0.406</v>
      </c>
      <c r="V4" s="207">
        <f>VLOOKUP($D4,$E$132:$AD$184,18,FALSE)</f>
        <v>0.517</v>
      </c>
      <c r="W4" s="207">
        <f>VLOOKUP($D4,$E$132:$AD$184,19,FALSE)</f>
        <v>0.923</v>
      </c>
      <c r="X4" s="207">
        <f>VLOOKUP($D4,$E$132:$AD$184,20,FALSE)</f>
        <v>142</v>
      </c>
      <c r="Y4" s="207">
        <f>VLOOKUP($D4,$E$132:$AD$184,21,FALSE)</f>
        <v>214</v>
      </c>
      <c r="Z4" s="207">
        <f>VLOOKUP($D4,$E$132:$AD$184,22,FALSE)</f>
        <v>9</v>
      </c>
      <c r="AA4" s="208">
        <f>VLOOKUP($D4,$E$132:$AD$184,23,FALSE)</f>
        <v>0</v>
      </c>
      <c r="AB4" s="207">
        <f>VLOOKUP($D4,$E$132:$AD$184,24,FALSE)</f>
        <v>1</v>
      </c>
      <c r="AC4" s="209">
        <f>VLOOKUP($D4,$E$132:$AD$184,25,FALSE)</f>
        <v>0</v>
      </c>
      <c r="AD4" s="210">
        <f>VLOOKUP($D4,$E$132:$AD$184,26,FALSE)</f>
        <v>10</v>
      </c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92"/>
      <c r="CH4" s="192"/>
      <c r="CI4" s="192"/>
      <c r="CJ4" s="192"/>
    </row>
    <row r="5">
      <c r="A5" s="179"/>
      <c r="B5" s="212" t="s">
        <v>29</v>
      </c>
      <c r="C5" s="213">
        <v>0.25</v>
      </c>
      <c r="D5" s="214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6" t="s">
        <v>29</v>
      </c>
      <c r="AA5" s="217">
        <f t="shared" ref="AA5:AA8" si="1">$F$6*C5</f>
        <v>0.1437246964</v>
      </c>
      <c r="AB5" s="215"/>
      <c r="AC5" s="215"/>
      <c r="AD5" s="189"/>
      <c r="AE5" s="189"/>
      <c r="AF5" s="189"/>
      <c r="AG5" s="189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218"/>
      <c r="CH5" s="218"/>
      <c r="CI5" s="218"/>
      <c r="CJ5" s="218"/>
    </row>
    <row r="6">
      <c r="A6" s="179"/>
      <c r="B6" s="212" t="s">
        <v>30</v>
      </c>
      <c r="C6" s="213">
        <v>0.25</v>
      </c>
      <c r="D6" s="219"/>
      <c r="E6" s="216" t="s">
        <v>31</v>
      </c>
      <c r="F6" s="217">
        <f>(H4-K4-R4-AA4-AD4)/H4</f>
        <v>0.5748987854</v>
      </c>
      <c r="G6" s="215"/>
      <c r="H6" s="220" t="s">
        <v>32</v>
      </c>
      <c r="I6" s="221">
        <f>(K4-L4-M4-N4)/H4</f>
        <v>0.1477732794</v>
      </c>
      <c r="J6" s="215"/>
      <c r="K6" s="216" t="s">
        <v>33</v>
      </c>
      <c r="L6" s="217">
        <f>L4/H4</f>
        <v>0.05060728745</v>
      </c>
      <c r="M6" s="215"/>
      <c r="N6" s="216" t="s">
        <v>34</v>
      </c>
      <c r="O6" s="217">
        <f>M4/H4</f>
        <v>0.002024291498</v>
      </c>
      <c r="P6" s="215"/>
      <c r="Q6" s="216" t="s">
        <v>35</v>
      </c>
      <c r="R6" s="217">
        <f>N4/H4</f>
        <v>0.04453441296</v>
      </c>
      <c r="S6" s="215"/>
      <c r="T6" s="216" t="s">
        <v>36</v>
      </c>
      <c r="U6" s="217">
        <f>(R4+AA4+AD4)/H4</f>
        <v>0.1801619433</v>
      </c>
      <c r="V6" s="215"/>
      <c r="W6" s="216" t="s">
        <v>37</v>
      </c>
      <c r="X6" s="217">
        <f>U6+I8</f>
        <v>0.2836032389</v>
      </c>
      <c r="Y6" s="215"/>
      <c r="Z6" s="216" t="s">
        <v>30</v>
      </c>
      <c r="AA6" s="217">
        <f t="shared" si="1"/>
        <v>0.1437246964</v>
      </c>
      <c r="AB6" s="215"/>
      <c r="AC6" s="215"/>
      <c r="AD6" s="221">
        <f>SUM(F6,I6,L6,O6,R6,U6)</f>
        <v>1</v>
      </c>
      <c r="AE6" s="189"/>
      <c r="AF6" s="189"/>
      <c r="AG6" s="189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218"/>
      <c r="CH6" s="218"/>
      <c r="CI6" s="218"/>
      <c r="CJ6" s="218"/>
    </row>
    <row r="7">
      <c r="A7" s="179"/>
      <c r="B7" s="222" t="s">
        <v>38</v>
      </c>
      <c r="C7" s="213">
        <v>0.25</v>
      </c>
      <c r="D7" s="223"/>
      <c r="E7" s="220" t="s">
        <v>39</v>
      </c>
      <c r="F7" s="189"/>
      <c r="G7" s="189"/>
      <c r="H7" s="220" t="s">
        <v>40</v>
      </c>
      <c r="I7" s="221">
        <f>I6*C4</f>
        <v>0.04433198381</v>
      </c>
      <c r="J7" s="189"/>
      <c r="K7" s="220" t="s">
        <v>41</v>
      </c>
      <c r="L7" s="221">
        <f>L6*C4</f>
        <v>0.01518218623</v>
      </c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220" t="s">
        <v>42</v>
      </c>
      <c r="X7" s="221">
        <f>U6+I6</f>
        <v>0.3279352227</v>
      </c>
      <c r="Y7" s="189"/>
      <c r="Z7" s="220" t="s">
        <v>38</v>
      </c>
      <c r="AA7" s="217">
        <f t="shared" si="1"/>
        <v>0.1437246964</v>
      </c>
      <c r="AB7" s="189"/>
      <c r="AC7" s="189"/>
      <c r="AD7" s="189"/>
      <c r="AE7" s="189"/>
      <c r="AF7" s="189"/>
      <c r="AG7" s="189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218"/>
      <c r="CH7" s="218"/>
      <c r="CI7" s="218"/>
      <c r="CJ7" s="218"/>
    </row>
    <row r="8">
      <c r="A8" s="184"/>
      <c r="B8" s="222" t="s">
        <v>43</v>
      </c>
      <c r="C8" s="213">
        <v>0.25</v>
      </c>
      <c r="D8" s="225"/>
      <c r="E8" s="220" t="s">
        <v>44</v>
      </c>
      <c r="F8" s="189"/>
      <c r="G8" s="189"/>
      <c r="H8" s="220" t="s">
        <v>45</v>
      </c>
      <c r="I8" s="221">
        <f>I6*(1-C4)</f>
        <v>0.1034412955</v>
      </c>
      <c r="J8" s="189"/>
      <c r="K8" s="220" t="s">
        <v>46</v>
      </c>
      <c r="L8" s="221">
        <f>L6*(1-C4)</f>
        <v>0.03542510121</v>
      </c>
      <c r="M8" s="184"/>
      <c r="N8" s="184"/>
      <c r="O8" s="184"/>
      <c r="P8" s="184"/>
      <c r="Q8" s="184"/>
      <c r="R8" s="184"/>
      <c r="S8" s="184"/>
      <c r="T8" s="184"/>
      <c r="U8" s="189"/>
      <c r="V8" s="184"/>
      <c r="W8" s="184"/>
      <c r="X8" s="184"/>
      <c r="Y8" s="184"/>
      <c r="Z8" s="220" t="s">
        <v>43</v>
      </c>
      <c r="AA8" s="217">
        <f t="shared" si="1"/>
        <v>0.1437246964</v>
      </c>
      <c r="AB8" s="184"/>
      <c r="AC8" s="184"/>
      <c r="AD8" s="184"/>
      <c r="AE8" s="184"/>
      <c r="AF8" s="184"/>
      <c r="AG8" s="184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</row>
    <row r="9">
      <c r="A9" s="179"/>
      <c r="B9" s="179"/>
      <c r="C9" s="226"/>
      <c r="D9" s="189"/>
      <c r="E9" s="189"/>
      <c r="F9" s="189"/>
      <c r="G9" s="189"/>
      <c r="H9" s="227"/>
      <c r="I9" s="189"/>
      <c r="J9" s="189"/>
      <c r="K9" s="227"/>
      <c r="L9" s="227"/>
      <c r="M9" s="227"/>
      <c r="N9" s="227"/>
      <c r="O9" s="189"/>
      <c r="P9" s="189"/>
      <c r="Q9" s="189"/>
      <c r="R9" s="227"/>
      <c r="S9" s="189"/>
      <c r="T9" s="189"/>
      <c r="U9" s="189"/>
      <c r="V9" s="189"/>
      <c r="W9" s="189"/>
      <c r="X9" s="189"/>
      <c r="Y9" s="189"/>
      <c r="Z9" s="189"/>
      <c r="AA9" s="227"/>
      <c r="AB9" s="189"/>
      <c r="AC9" s="189"/>
      <c r="AD9" s="227"/>
      <c r="AE9" s="189"/>
      <c r="AF9" s="189"/>
      <c r="AG9" s="189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218"/>
      <c r="CH9" s="218"/>
      <c r="CI9" s="218"/>
      <c r="CJ9" s="218"/>
    </row>
    <row r="10">
      <c r="A10" s="179"/>
      <c r="B10" s="179"/>
      <c r="C10" s="193" t="s">
        <v>0</v>
      </c>
      <c r="D10" s="6" t="s">
        <v>47</v>
      </c>
      <c r="E10" s="194" t="s">
        <v>2</v>
      </c>
      <c r="F10" s="194" t="s">
        <v>3</v>
      </c>
      <c r="G10" s="195" t="s">
        <v>4</v>
      </c>
      <c r="H10" s="196" t="s">
        <v>5</v>
      </c>
      <c r="I10" s="197" t="s">
        <v>6</v>
      </c>
      <c r="J10" s="195" t="s">
        <v>7</v>
      </c>
      <c r="K10" s="196" t="s">
        <v>8</v>
      </c>
      <c r="L10" s="196" t="s">
        <v>9</v>
      </c>
      <c r="M10" s="196" t="s">
        <v>10</v>
      </c>
      <c r="N10" s="196" t="s">
        <v>11</v>
      </c>
      <c r="O10" s="197" t="s">
        <v>12</v>
      </c>
      <c r="P10" s="194" t="s">
        <v>13</v>
      </c>
      <c r="Q10" s="195" t="s">
        <v>14</v>
      </c>
      <c r="R10" s="196" t="s">
        <v>15</v>
      </c>
      <c r="S10" s="197" t="s">
        <v>16</v>
      </c>
      <c r="T10" s="194" t="s">
        <v>17</v>
      </c>
      <c r="U10" s="194" t="s">
        <v>18</v>
      </c>
      <c r="V10" s="194" t="s">
        <v>19</v>
      </c>
      <c r="W10" s="194" t="s">
        <v>20</v>
      </c>
      <c r="X10" s="194" t="s">
        <v>21</v>
      </c>
      <c r="Y10" s="194" t="s">
        <v>22</v>
      </c>
      <c r="Z10" s="195" t="s">
        <v>23</v>
      </c>
      <c r="AA10" s="196" t="s">
        <v>24</v>
      </c>
      <c r="AB10" s="197" t="s">
        <v>25</v>
      </c>
      <c r="AC10" s="195" t="s">
        <v>26</v>
      </c>
      <c r="AD10" s="196" t="s">
        <v>27</v>
      </c>
      <c r="AE10" s="188"/>
      <c r="AF10" s="189"/>
      <c r="AG10" s="189"/>
      <c r="AH10" s="188"/>
      <c r="AI10" s="228"/>
      <c r="AJ10" s="189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218"/>
      <c r="CH10" s="218"/>
      <c r="CI10" s="218"/>
      <c r="CJ10" s="218"/>
    </row>
    <row r="11">
      <c r="A11" s="179"/>
      <c r="B11" s="201"/>
      <c r="C11" s="202">
        <v>0.5</v>
      </c>
      <c r="D11" s="203" t="s">
        <v>48</v>
      </c>
      <c r="E11" s="204" t="str">
        <f>VLOOKUP($D11,$E$132:$AD$184,1,FALSE)</f>
        <v>Trea Turner</v>
      </c>
      <c r="F11" s="205">
        <f>VLOOKUP($D11,$E$132:$AD$184,2,FALSE)</f>
        <v>25</v>
      </c>
      <c r="G11" s="205">
        <f>VLOOKUP($D11,$E$132:$AD$184,3,FALSE)</f>
        <v>162</v>
      </c>
      <c r="H11" s="206">
        <f>VLOOKUP($D11,$E$132:$AD$184,4,FALSE)</f>
        <v>740</v>
      </c>
      <c r="I11" s="205">
        <f>VLOOKUP($D11,$E$132:$AD$184,5,FALSE)</f>
        <v>664</v>
      </c>
      <c r="J11" s="205">
        <f>VLOOKUP($D11,$E$132:$AD$184,6,FALSE)</f>
        <v>103</v>
      </c>
      <c r="K11" s="206">
        <f>VLOOKUP($D11,$E$132:$AD$184,7,FALSE)</f>
        <v>180</v>
      </c>
      <c r="L11" s="206">
        <f>VLOOKUP($D11,$E$132:$AD$184,8,FALSE)</f>
        <v>27</v>
      </c>
      <c r="M11" s="206">
        <f>VLOOKUP($D11,$E$132:$AD$184,9,FALSE)</f>
        <v>6</v>
      </c>
      <c r="N11" s="206">
        <f>VLOOKUP($D11,$E$132:$AD$184,10,FALSE)</f>
        <v>19</v>
      </c>
      <c r="O11" s="205">
        <f>VLOOKUP($D11,$E$132:$AD$184,11,FALSE)</f>
        <v>73</v>
      </c>
      <c r="P11" s="205">
        <f>VLOOKUP($D11,$E$132:$AD$184,12,FALSE)</f>
        <v>43</v>
      </c>
      <c r="Q11" s="205">
        <f>VLOOKUP($D11,$E$132:$AD$184,13,FALSE)</f>
        <v>9</v>
      </c>
      <c r="R11" s="206">
        <f>VLOOKUP($D11,$E$132:$AD$184,14,FALSE)</f>
        <v>69</v>
      </c>
      <c r="S11" s="205">
        <f>VLOOKUP($D11,$E$132:$AD$184,15,FALSE)</f>
        <v>132</v>
      </c>
      <c r="T11" s="205">
        <f>VLOOKUP($D11,$E$132:$AD$184,16,FALSE)</f>
        <v>0.271</v>
      </c>
      <c r="U11" s="205">
        <f>VLOOKUP($D11,$E$132:$AD$184,17,FALSE)</f>
        <v>0.344</v>
      </c>
      <c r="V11" s="205">
        <f>VLOOKUP($D11,$E$132:$AD$184,18,FALSE)</f>
        <v>0.416</v>
      </c>
      <c r="W11" s="205">
        <f>VLOOKUP($D11,$E$132:$AD$184,19,FALSE)</f>
        <v>0.76</v>
      </c>
      <c r="X11" s="205">
        <f>VLOOKUP($D11,$E$132:$AD$184,20,FALSE)</f>
        <v>100</v>
      </c>
      <c r="Y11" s="205">
        <f>VLOOKUP($D11,$E$132:$AD$184,21,FALSE)</f>
        <v>276</v>
      </c>
      <c r="Z11" s="205">
        <f>VLOOKUP($D11,$E$132:$AD$184,22,FALSE)</f>
        <v>7</v>
      </c>
      <c r="AA11" s="206">
        <f>VLOOKUP($D11,$E$132:$AD$184,23,FALSE)</f>
        <v>5</v>
      </c>
      <c r="AB11" s="205">
        <f>VLOOKUP($D11,$E$132:$AD$184,24,FALSE)</f>
        <v>2</v>
      </c>
      <c r="AC11" s="229">
        <f>VLOOKUP($D11,$E$132:$AD$184,25,FALSE)</f>
        <v>0</v>
      </c>
      <c r="AD11" s="206">
        <f>VLOOKUP($D11,$E$132:$AD$184,26,FALSE)</f>
        <v>3</v>
      </c>
      <c r="AE11" s="189"/>
      <c r="AF11" s="189"/>
      <c r="AG11" s="189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218"/>
      <c r="CH11" s="218"/>
      <c r="CI11" s="218"/>
      <c r="CJ11" s="218"/>
    </row>
    <row r="12">
      <c r="A12" s="179"/>
      <c r="B12" s="212" t="s">
        <v>29</v>
      </c>
      <c r="C12" s="213">
        <v>0.25</v>
      </c>
      <c r="D12" s="230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6" t="s">
        <v>29</v>
      </c>
      <c r="AA12" s="217">
        <f t="shared" ref="AA12:AA15" si="2">$F$13*C12</f>
        <v>0.1631756757</v>
      </c>
      <c r="AB12" s="215"/>
      <c r="AC12" s="215"/>
      <c r="AD12" s="189"/>
      <c r="AE12" s="189"/>
      <c r="AF12" s="189"/>
      <c r="AG12" s="189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218"/>
      <c r="CH12" s="218"/>
      <c r="CI12" s="218"/>
      <c r="CJ12" s="218"/>
    </row>
    <row r="13">
      <c r="A13" s="179"/>
      <c r="B13" s="212" t="s">
        <v>30</v>
      </c>
      <c r="C13" s="213">
        <v>0.25</v>
      </c>
      <c r="D13" s="219"/>
      <c r="E13" s="216" t="s">
        <v>31</v>
      </c>
      <c r="F13" s="217">
        <f>(H11-K11-R11-AA11-AD11)/H11</f>
        <v>0.6527027027</v>
      </c>
      <c r="G13" s="215"/>
      <c r="H13" s="220" t="s">
        <v>32</v>
      </c>
      <c r="I13" s="221">
        <f>(K11-L11-M11-N11)/H11</f>
        <v>0.172972973</v>
      </c>
      <c r="J13" s="215"/>
      <c r="K13" s="216" t="s">
        <v>33</v>
      </c>
      <c r="L13" s="217">
        <f>L11/H11</f>
        <v>0.03648648649</v>
      </c>
      <c r="M13" s="215"/>
      <c r="N13" s="216" t="s">
        <v>34</v>
      </c>
      <c r="O13" s="217">
        <f>M11/H11</f>
        <v>0.008108108108</v>
      </c>
      <c r="P13" s="215"/>
      <c r="Q13" s="216" t="s">
        <v>35</v>
      </c>
      <c r="R13" s="217">
        <f>N11/H11</f>
        <v>0.02567567568</v>
      </c>
      <c r="S13" s="215"/>
      <c r="T13" s="216" t="s">
        <v>36</v>
      </c>
      <c r="U13" s="217">
        <f>(R11+AA11+AD11)/H11</f>
        <v>0.1040540541</v>
      </c>
      <c r="V13" s="215"/>
      <c r="W13" s="216" t="s">
        <v>37</v>
      </c>
      <c r="X13" s="217">
        <f>U13+I15</f>
        <v>0.2251351351</v>
      </c>
      <c r="Y13" s="215"/>
      <c r="Z13" s="216" t="s">
        <v>30</v>
      </c>
      <c r="AA13" s="217">
        <f t="shared" si="2"/>
        <v>0.1631756757</v>
      </c>
      <c r="AB13" s="215"/>
      <c r="AC13" s="215"/>
      <c r="AD13" s="221">
        <f>SUM(F13,I13,L13,O13,R13,U13)</f>
        <v>1</v>
      </c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231"/>
      <c r="AQ13" s="186"/>
      <c r="AR13" s="186"/>
      <c r="AS13" s="186"/>
      <c r="AT13" s="188"/>
      <c r="AU13" s="184"/>
      <c r="AV13" s="184"/>
      <c r="AW13" s="184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218"/>
      <c r="CH13" s="218"/>
      <c r="CI13" s="218"/>
      <c r="CJ13" s="218"/>
    </row>
    <row r="14">
      <c r="A14" s="179"/>
      <c r="B14" s="222" t="s">
        <v>38</v>
      </c>
      <c r="C14" s="213">
        <v>0.25</v>
      </c>
      <c r="D14" s="225"/>
      <c r="E14" s="220" t="s">
        <v>49</v>
      </c>
      <c r="F14" s="221">
        <f>F13*C4</f>
        <v>0.1958108108</v>
      </c>
      <c r="G14" s="189"/>
      <c r="H14" s="220" t="s">
        <v>50</v>
      </c>
      <c r="I14" s="221">
        <f>I13*C4</f>
        <v>0.05189189189</v>
      </c>
      <c r="J14" s="189"/>
      <c r="K14" s="220" t="s">
        <v>51</v>
      </c>
      <c r="L14" s="221">
        <f>L13*C4</f>
        <v>0.01094594595</v>
      </c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220" t="s">
        <v>42</v>
      </c>
      <c r="X14" s="221">
        <f>U13+I13</f>
        <v>0.277027027</v>
      </c>
      <c r="Y14" s="189"/>
      <c r="Z14" s="220" t="s">
        <v>38</v>
      </c>
      <c r="AA14" s="217">
        <f t="shared" si="2"/>
        <v>0.1631756757</v>
      </c>
      <c r="AB14" s="189"/>
      <c r="AC14" s="189"/>
      <c r="AD14" s="189"/>
      <c r="AE14" s="189"/>
      <c r="AF14" s="189"/>
      <c r="AG14" s="189"/>
      <c r="AH14" s="189"/>
      <c r="AI14" s="189"/>
      <c r="AJ14" s="189"/>
      <c r="AK14" s="188"/>
      <c r="AL14" s="189"/>
      <c r="AM14" s="189"/>
      <c r="AN14" s="188"/>
      <c r="AO14" s="189"/>
      <c r="AP14" s="185"/>
      <c r="AQ14" s="186"/>
      <c r="AR14" s="235"/>
      <c r="AS14" s="236"/>
      <c r="AT14" s="186"/>
      <c r="AU14" s="199"/>
      <c r="AV14" s="184"/>
      <c r="AW14" s="184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218"/>
      <c r="CH14" s="218"/>
      <c r="CI14" s="218"/>
      <c r="CJ14" s="218"/>
    </row>
    <row r="15">
      <c r="A15" s="179"/>
      <c r="B15" s="222" t="s">
        <v>43</v>
      </c>
      <c r="C15" s="213">
        <v>0.25</v>
      </c>
      <c r="D15" s="225"/>
      <c r="E15" s="220" t="s">
        <v>52</v>
      </c>
      <c r="F15" s="221">
        <f>F13*(1-C4)</f>
        <v>0.4568918919</v>
      </c>
      <c r="G15" s="189"/>
      <c r="H15" s="220" t="s">
        <v>53</v>
      </c>
      <c r="I15" s="221">
        <f>I13*(1-C4)</f>
        <v>0.1210810811</v>
      </c>
      <c r="J15" s="189"/>
      <c r="K15" s="220" t="s">
        <v>54</v>
      </c>
      <c r="L15" s="221">
        <f>L13*(1-C4)</f>
        <v>0.02554054054</v>
      </c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220" t="s">
        <v>43</v>
      </c>
      <c r="AA15" s="217">
        <f t="shared" si="2"/>
        <v>0.1631756757</v>
      </c>
      <c r="AB15" s="189"/>
      <c r="AC15" s="189"/>
      <c r="AD15" s="189"/>
      <c r="AE15" s="189"/>
      <c r="AF15" s="189"/>
      <c r="AG15" s="189"/>
      <c r="AH15" s="189"/>
      <c r="AI15" s="189"/>
      <c r="AJ15" s="189"/>
      <c r="AK15" s="188"/>
      <c r="AL15" s="189"/>
      <c r="AM15" s="189"/>
      <c r="AN15" s="188"/>
      <c r="AO15" s="189"/>
      <c r="AP15" s="190"/>
      <c r="AQ15" s="186"/>
      <c r="AR15" s="188"/>
      <c r="AS15" s="186"/>
      <c r="AT15" s="188"/>
      <c r="AU15" s="189"/>
      <c r="AV15" s="184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218"/>
      <c r="CH15" s="218"/>
      <c r="CI15" s="218"/>
      <c r="CJ15" s="218"/>
    </row>
    <row r="16">
      <c r="A16" s="184"/>
      <c r="B16" s="184"/>
      <c r="C16" s="232"/>
      <c r="D16" s="184"/>
      <c r="E16" s="184"/>
      <c r="F16" s="184"/>
      <c r="G16" s="184"/>
      <c r="H16" s="178"/>
      <c r="I16" s="184"/>
      <c r="J16" s="184"/>
      <c r="K16" s="178"/>
      <c r="L16" s="178"/>
      <c r="M16" s="178"/>
      <c r="N16" s="178"/>
      <c r="O16" s="184"/>
      <c r="P16" s="184"/>
      <c r="Q16" s="184"/>
      <c r="R16" s="178"/>
      <c r="S16" s="184"/>
      <c r="T16" s="184"/>
      <c r="U16" s="184"/>
      <c r="V16" s="184"/>
      <c r="W16" s="184"/>
      <c r="X16" s="184"/>
      <c r="Y16" s="184"/>
      <c r="Z16" s="184"/>
      <c r="AA16" s="178"/>
      <c r="AB16" s="184"/>
      <c r="AC16" s="184"/>
      <c r="AD16" s="178"/>
      <c r="AE16" s="184"/>
      <c r="AF16" s="184"/>
      <c r="AG16" s="184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</row>
    <row r="17">
      <c r="A17" s="179"/>
      <c r="B17" s="179"/>
      <c r="C17" s="193" t="s">
        <v>0</v>
      </c>
      <c r="D17" s="6" t="s">
        <v>55</v>
      </c>
      <c r="E17" s="194" t="s">
        <v>2</v>
      </c>
      <c r="F17" s="194" t="s">
        <v>3</v>
      </c>
      <c r="G17" s="195" t="s">
        <v>4</v>
      </c>
      <c r="H17" s="196" t="s">
        <v>5</v>
      </c>
      <c r="I17" s="197" t="s">
        <v>6</v>
      </c>
      <c r="J17" s="195" t="s">
        <v>7</v>
      </c>
      <c r="K17" s="196" t="s">
        <v>8</v>
      </c>
      <c r="L17" s="196" t="s">
        <v>9</v>
      </c>
      <c r="M17" s="196" t="s">
        <v>10</v>
      </c>
      <c r="N17" s="196" t="s">
        <v>11</v>
      </c>
      <c r="O17" s="197" t="s">
        <v>12</v>
      </c>
      <c r="P17" s="194" t="s">
        <v>13</v>
      </c>
      <c r="Q17" s="195" t="s">
        <v>14</v>
      </c>
      <c r="R17" s="196" t="s">
        <v>15</v>
      </c>
      <c r="S17" s="197" t="s">
        <v>16</v>
      </c>
      <c r="T17" s="194" t="s">
        <v>17</v>
      </c>
      <c r="U17" s="194" t="s">
        <v>18</v>
      </c>
      <c r="V17" s="194" t="s">
        <v>19</v>
      </c>
      <c r="W17" s="194" t="s">
        <v>20</v>
      </c>
      <c r="X17" s="194" t="s">
        <v>21</v>
      </c>
      <c r="Y17" s="194" t="s">
        <v>22</v>
      </c>
      <c r="Z17" s="195" t="s">
        <v>23</v>
      </c>
      <c r="AA17" s="196" t="s">
        <v>24</v>
      </c>
      <c r="AB17" s="197" t="s">
        <v>25</v>
      </c>
      <c r="AC17" s="195" t="s">
        <v>26</v>
      </c>
      <c r="AD17" s="196" t="s">
        <v>27</v>
      </c>
      <c r="AE17" s="199"/>
      <c r="AF17" s="184"/>
      <c r="AG17" s="184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</row>
    <row r="18">
      <c r="A18" s="179"/>
      <c r="B18" s="201"/>
      <c r="C18" s="202">
        <v>0.2</v>
      </c>
      <c r="D18" s="203" t="s">
        <v>64</v>
      </c>
      <c r="E18" s="204" t="str">
        <f>VLOOKUP($D18,$E$132:$AD$184,1,FALSE)</f>
        <v>Anthony Rendon</v>
      </c>
      <c r="F18" s="207">
        <f>VLOOKUP($D18,$E$132:$AD$184,2,FALSE)</f>
        <v>28</v>
      </c>
      <c r="G18" s="207">
        <f>VLOOKUP($D18,$E$132:$AD$184,3,FALSE)</f>
        <v>136</v>
      </c>
      <c r="H18" s="210">
        <f>VLOOKUP($D18,$E$132:$AD$184,4,FALSE)</f>
        <v>597</v>
      </c>
      <c r="I18" s="207">
        <f>VLOOKUP($D18,$E$132:$AD$184,5,FALSE)</f>
        <v>529</v>
      </c>
      <c r="J18" s="207">
        <f>VLOOKUP($D18,$E$132:$AD$184,6,FALSE)</f>
        <v>88</v>
      </c>
      <c r="K18" s="210">
        <f>VLOOKUP($D18,$E$132:$AD$184,7,FALSE)</f>
        <v>163</v>
      </c>
      <c r="L18" s="210">
        <f>VLOOKUP($D18,$E$132:$AD$184,8,FALSE)</f>
        <v>44</v>
      </c>
      <c r="M18" s="210">
        <f>VLOOKUP($D18,$E$132:$AD$184,9,FALSE)</f>
        <v>2</v>
      </c>
      <c r="N18" s="210">
        <f>VLOOKUP($D18,$E$132:$AD$184,10,FALSE)</f>
        <v>24</v>
      </c>
      <c r="O18" s="207">
        <f>VLOOKUP($D18,$E$132:$AD$184,11,FALSE)</f>
        <v>92</v>
      </c>
      <c r="P18" s="207">
        <f>VLOOKUP($D18,$E$132:$AD$184,12,FALSE)</f>
        <v>2</v>
      </c>
      <c r="Q18" s="207">
        <f>VLOOKUP($D18,$E$132:$AD$184,13,FALSE)</f>
        <v>1</v>
      </c>
      <c r="R18" s="210">
        <f>VLOOKUP($D18,$E$132:$AD$184,14,FALSE)</f>
        <v>55</v>
      </c>
      <c r="S18" s="207">
        <f>VLOOKUP($D18,$E$132:$AD$184,15,FALSE)</f>
        <v>82</v>
      </c>
      <c r="T18" s="207">
        <f>VLOOKUP($D18,$E$132:$AD$184,16,FALSE)</f>
        <v>0.308</v>
      </c>
      <c r="U18" s="207">
        <f>VLOOKUP($D18,$E$132:$AD$184,17,FALSE)</f>
        <v>0.374</v>
      </c>
      <c r="V18" s="207">
        <f>VLOOKUP($D18,$E$132:$AD$184,18,FALSE)</f>
        <v>0.535</v>
      </c>
      <c r="W18" s="207">
        <f>VLOOKUP($D18,$E$132:$AD$184,19,FALSE)</f>
        <v>0.909</v>
      </c>
      <c r="X18" s="207">
        <f>VLOOKUP($D18,$E$132:$AD$184,20,FALSE)</f>
        <v>137</v>
      </c>
      <c r="Y18" s="207">
        <f>VLOOKUP($D18,$E$132:$AD$184,21,FALSE)</f>
        <v>283</v>
      </c>
      <c r="Z18" s="207">
        <f>VLOOKUP($D18,$E$132:$AD$184,22,FALSE)</f>
        <v>5</v>
      </c>
      <c r="AA18" s="210">
        <f>VLOOKUP($D18,$E$132:$AD$184,23,FALSE)</f>
        <v>5</v>
      </c>
      <c r="AB18" s="209">
        <f>VLOOKUP($D18,$E$132:$AD$184,24,FALSE)</f>
        <v>0</v>
      </c>
      <c r="AC18" s="207">
        <f>VLOOKUP($D18,$E$132:$AD$184,25,FALSE)</f>
        <v>8</v>
      </c>
      <c r="AD18" s="210">
        <f>VLOOKUP($D18,$E$132:$AD$184,26,FALSE)</f>
        <v>5</v>
      </c>
      <c r="AE18" s="184"/>
      <c r="AF18" s="184"/>
      <c r="AG18" s="184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</row>
    <row r="19">
      <c r="A19" s="179"/>
      <c r="B19" s="212" t="s">
        <v>29</v>
      </c>
      <c r="C19" s="213">
        <v>0.25</v>
      </c>
      <c r="D19" s="214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16" t="s">
        <v>29</v>
      </c>
      <c r="AA19" s="217">
        <f t="shared" ref="AA19:AA22" si="3">$F$20*C19</f>
        <v>0.1545226131</v>
      </c>
      <c r="AB19" s="233"/>
      <c r="AC19" s="233"/>
      <c r="AD19" s="184"/>
      <c r="AE19" s="184"/>
      <c r="AF19" s="184"/>
      <c r="AG19" s="184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</row>
    <row r="20">
      <c r="A20" s="179"/>
      <c r="B20" s="212" t="s">
        <v>30</v>
      </c>
      <c r="C20" s="213">
        <v>0.25</v>
      </c>
      <c r="D20" s="219"/>
      <c r="E20" s="216" t="s">
        <v>31</v>
      </c>
      <c r="F20" s="217">
        <f>(H18-K18-R18-AA18-AD18)/H18</f>
        <v>0.6180904523</v>
      </c>
      <c r="G20" s="233"/>
      <c r="H20" s="220" t="s">
        <v>32</v>
      </c>
      <c r="I20" s="221">
        <f>(K18-L18-M18-N18)/H18</f>
        <v>0.1557788945</v>
      </c>
      <c r="J20" s="233"/>
      <c r="K20" s="216" t="s">
        <v>33</v>
      </c>
      <c r="L20" s="217">
        <f>L18/H18</f>
        <v>0.07370184255</v>
      </c>
      <c r="M20" s="233"/>
      <c r="N20" s="216" t="s">
        <v>34</v>
      </c>
      <c r="O20" s="217">
        <f>M18/H18</f>
        <v>0.003350083752</v>
      </c>
      <c r="P20" s="233"/>
      <c r="Q20" s="216" t="s">
        <v>35</v>
      </c>
      <c r="R20" s="217">
        <f>N18/H18</f>
        <v>0.04020100503</v>
      </c>
      <c r="S20" s="233"/>
      <c r="T20" s="216" t="s">
        <v>36</v>
      </c>
      <c r="U20" s="217">
        <f>(R18+AA18+AD18)/H18</f>
        <v>0.1088777219</v>
      </c>
      <c r="V20" s="233"/>
      <c r="W20" s="216" t="s">
        <v>37</v>
      </c>
      <c r="X20" s="217">
        <f>U20+I22</f>
        <v>0.2179229481</v>
      </c>
      <c r="Y20" s="233"/>
      <c r="Z20" s="216" t="s">
        <v>30</v>
      </c>
      <c r="AA20" s="217">
        <f t="shared" si="3"/>
        <v>0.1545226131</v>
      </c>
      <c r="AB20" s="233"/>
      <c r="AC20" s="233"/>
      <c r="AD20" s="221">
        <f>SUM(F20,I20,L20,O20,R20,U20)</f>
        <v>1</v>
      </c>
      <c r="AE20" s="184"/>
      <c r="AF20" s="221">
        <f>SUM(F20,L20,O20,R20,X20)</f>
        <v>0.9532663317</v>
      </c>
      <c r="AG20" s="184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</row>
    <row r="21">
      <c r="A21" s="179"/>
      <c r="B21" s="222" t="s">
        <v>38</v>
      </c>
      <c r="C21" s="213">
        <v>0.25</v>
      </c>
      <c r="D21" s="234"/>
      <c r="E21" s="220" t="s">
        <v>49</v>
      </c>
      <c r="F21" s="221">
        <f>F20*C4</f>
        <v>0.1854271357</v>
      </c>
      <c r="G21" s="189"/>
      <c r="H21" s="220" t="s">
        <v>50</v>
      </c>
      <c r="I21" s="221">
        <f>I20*C4</f>
        <v>0.04673366834</v>
      </c>
      <c r="J21" s="189"/>
      <c r="K21" s="220" t="s">
        <v>51</v>
      </c>
      <c r="L21" s="221">
        <f>L20*C4</f>
        <v>0.02211055276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220" t="s">
        <v>42</v>
      </c>
      <c r="X21" s="221">
        <f>U20+I20</f>
        <v>0.2646566164</v>
      </c>
      <c r="Y21" s="184"/>
      <c r="Z21" s="220" t="s">
        <v>38</v>
      </c>
      <c r="AA21" s="217">
        <f t="shared" si="3"/>
        <v>0.1545226131</v>
      </c>
      <c r="AB21" s="184"/>
      <c r="AC21" s="184"/>
      <c r="AD21" s="184"/>
      <c r="AE21" s="184"/>
      <c r="AF21" s="184"/>
      <c r="AG21" s="184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</row>
    <row r="22">
      <c r="A22" s="179"/>
      <c r="B22" s="222" t="s">
        <v>43</v>
      </c>
      <c r="C22" s="213">
        <v>0.25</v>
      </c>
      <c r="D22" s="234"/>
      <c r="E22" s="220" t="s">
        <v>52</v>
      </c>
      <c r="F22" s="221">
        <f>F20*(1-C4)</f>
        <v>0.4326633166</v>
      </c>
      <c r="G22" s="189"/>
      <c r="H22" s="220" t="s">
        <v>53</v>
      </c>
      <c r="I22" s="221">
        <f>I20*(1-C4)</f>
        <v>0.1090452261</v>
      </c>
      <c r="J22" s="189"/>
      <c r="K22" s="220" t="s">
        <v>54</v>
      </c>
      <c r="L22" s="221">
        <f>L20*(1-C4)</f>
        <v>0.05159128978</v>
      </c>
      <c r="M22" s="184"/>
      <c r="N22" s="184"/>
      <c r="O22" s="184"/>
      <c r="P22" s="184"/>
      <c r="Q22" s="184"/>
      <c r="R22" s="184"/>
      <c r="S22" s="184"/>
      <c r="T22" s="184"/>
      <c r="U22" s="189"/>
      <c r="V22" s="184"/>
      <c r="W22" s="184"/>
      <c r="X22" s="184"/>
      <c r="Y22" s="184"/>
      <c r="Z22" s="220" t="s">
        <v>43</v>
      </c>
      <c r="AA22" s="217">
        <f t="shared" si="3"/>
        <v>0.1545226131</v>
      </c>
      <c r="AB22" s="184"/>
      <c r="AC22" s="184"/>
      <c r="AD22" s="184"/>
      <c r="AE22" s="184"/>
      <c r="AF22" s="184"/>
      <c r="AG22" s="184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</row>
    <row r="23">
      <c r="A23" s="179"/>
      <c r="B23" s="179"/>
      <c r="C23" s="232"/>
      <c r="D23" s="189"/>
      <c r="E23" s="220" t="s">
        <v>57</v>
      </c>
      <c r="F23" s="221">
        <f>F20*C11</f>
        <v>0.3090452261</v>
      </c>
      <c r="G23" s="189"/>
      <c r="H23" s="220" t="s">
        <v>58</v>
      </c>
      <c r="I23" s="221">
        <f>I20*C11</f>
        <v>0.07788944724</v>
      </c>
      <c r="J23" s="189"/>
      <c r="K23" s="220" t="s">
        <v>59</v>
      </c>
      <c r="L23" s="221">
        <f>L20*C11</f>
        <v>0.03685092127</v>
      </c>
      <c r="M23" s="184"/>
      <c r="N23" s="184"/>
      <c r="O23" s="184"/>
      <c r="P23" s="184"/>
      <c r="Q23" s="184"/>
      <c r="R23" s="184"/>
      <c r="S23" s="184"/>
      <c r="T23" s="184"/>
      <c r="U23" s="189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</row>
    <row r="24">
      <c r="A24" s="179"/>
      <c r="B24" s="179"/>
      <c r="C24" s="184"/>
      <c r="D24" s="189"/>
      <c r="E24" s="220" t="s">
        <v>60</v>
      </c>
      <c r="F24" s="221">
        <f>F20*(1-C11)</f>
        <v>0.3090452261</v>
      </c>
      <c r="G24" s="189"/>
      <c r="H24" s="220" t="s">
        <v>61</v>
      </c>
      <c r="I24" s="221">
        <f>I20*(1-C11)</f>
        <v>0.07788944724</v>
      </c>
      <c r="J24" s="189"/>
      <c r="K24" s="220" t="s">
        <v>62</v>
      </c>
      <c r="L24" s="221">
        <f>L20*(1-C11)</f>
        <v>0.03685092127</v>
      </c>
      <c r="M24" s="184"/>
      <c r="N24" s="184"/>
      <c r="O24" s="184"/>
      <c r="P24" s="184"/>
      <c r="Q24" s="184"/>
      <c r="R24" s="184"/>
      <c r="S24" s="184"/>
      <c r="T24" s="184"/>
      <c r="U24" s="189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</row>
    <row r="25">
      <c r="A25" s="184"/>
      <c r="B25" s="184"/>
      <c r="C25" s="184"/>
      <c r="D25" s="184"/>
      <c r="E25" s="184"/>
      <c r="F25" s="184"/>
      <c r="G25" s="184"/>
      <c r="H25" s="178"/>
      <c r="I25" s="184"/>
      <c r="J25" s="184"/>
      <c r="K25" s="178"/>
      <c r="L25" s="178"/>
      <c r="M25" s="178"/>
      <c r="N25" s="178"/>
      <c r="O25" s="184"/>
      <c r="P25" s="184"/>
      <c r="Q25" s="184"/>
      <c r="R25" s="178"/>
      <c r="S25" s="184"/>
      <c r="T25" s="184"/>
      <c r="U25" s="184"/>
      <c r="V25" s="184"/>
      <c r="W25" s="184"/>
      <c r="X25" s="184"/>
      <c r="Y25" s="184"/>
      <c r="Z25" s="184"/>
      <c r="AA25" s="178"/>
      <c r="AB25" s="184"/>
      <c r="AC25" s="184"/>
      <c r="AD25" s="178"/>
      <c r="AE25" s="184"/>
      <c r="AF25" s="184"/>
      <c r="AG25" s="184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</row>
    <row r="26">
      <c r="A26" s="184"/>
      <c r="B26" s="184"/>
      <c r="C26" s="193" t="s">
        <v>0</v>
      </c>
      <c r="D26" s="6" t="s">
        <v>63</v>
      </c>
      <c r="E26" s="194" t="s">
        <v>2</v>
      </c>
      <c r="F26" s="194" t="s">
        <v>3</v>
      </c>
      <c r="G26" s="195" t="s">
        <v>4</v>
      </c>
      <c r="H26" s="196" t="s">
        <v>5</v>
      </c>
      <c r="I26" s="197" t="s">
        <v>6</v>
      </c>
      <c r="J26" s="195" t="s">
        <v>7</v>
      </c>
      <c r="K26" s="196" t="s">
        <v>8</v>
      </c>
      <c r="L26" s="196" t="s">
        <v>9</v>
      </c>
      <c r="M26" s="196" t="s">
        <v>10</v>
      </c>
      <c r="N26" s="196" t="s">
        <v>11</v>
      </c>
      <c r="O26" s="197" t="s">
        <v>12</v>
      </c>
      <c r="P26" s="194" t="s">
        <v>13</v>
      </c>
      <c r="Q26" s="195" t="s">
        <v>14</v>
      </c>
      <c r="R26" s="196" t="s">
        <v>15</v>
      </c>
      <c r="S26" s="197" t="s">
        <v>16</v>
      </c>
      <c r="T26" s="194" t="s">
        <v>17</v>
      </c>
      <c r="U26" s="194" t="s">
        <v>18</v>
      </c>
      <c r="V26" s="194" t="s">
        <v>19</v>
      </c>
      <c r="W26" s="194" t="s">
        <v>20</v>
      </c>
      <c r="X26" s="194" t="s">
        <v>21</v>
      </c>
      <c r="Y26" s="194" t="s">
        <v>22</v>
      </c>
      <c r="Z26" s="195" t="s">
        <v>23</v>
      </c>
      <c r="AA26" s="196" t="s">
        <v>24</v>
      </c>
      <c r="AB26" s="197" t="s">
        <v>25</v>
      </c>
      <c r="AC26" s="195" t="s">
        <v>26</v>
      </c>
      <c r="AD26" s="196" t="s">
        <v>27</v>
      </c>
      <c r="AE26" s="199"/>
      <c r="AF26" s="184"/>
      <c r="AG26" s="184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</row>
    <row r="27">
      <c r="A27" s="184"/>
      <c r="B27" s="237"/>
      <c r="C27" s="202">
        <v>0.2</v>
      </c>
      <c r="D27" s="238" t="s">
        <v>28</v>
      </c>
      <c r="E27" s="204" t="str">
        <f>VLOOKUP($D27,$E$132:$AD$184,1,FALSE)</f>
        <v>Bryce Harper*</v>
      </c>
      <c r="F27" s="207">
        <f>VLOOKUP($D27,$E$132:$AD$184,2,FALSE)</f>
        <v>25</v>
      </c>
      <c r="G27" s="207">
        <f>VLOOKUP($D27,$E$132:$AD$184,3,FALSE)</f>
        <v>159</v>
      </c>
      <c r="H27" s="210">
        <f>VLOOKUP($D27,$E$132:$AD$184,4,FALSE)</f>
        <v>695</v>
      </c>
      <c r="I27" s="207">
        <f>VLOOKUP($D27,$E$132:$AD$184,5,FALSE)</f>
        <v>550</v>
      </c>
      <c r="J27" s="207">
        <f>VLOOKUP($D27,$E$132:$AD$184,6,FALSE)</f>
        <v>103</v>
      </c>
      <c r="K27" s="210">
        <f>VLOOKUP($D27,$E$132:$AD$184,7,FALSE)</f>
        <v>137</v>
      </c>
      <c r="L27" s="210">
        <f>VLOOKUP($D27,$E$132:$AD$184,8,FALSE)</f>
        <v>34</v>
      </c>
      <c r="M27" s="210">
        <f>VLOOKUP($D27,$E$132:$AD$184,9,FALSE)</f>
        <v>0</v>
      </c>
      <c r="N27" s="210">
        <f>VLOOKUP($D27,$E$132:$AD$184,10,FALSE)</f>
        <v>34</v>
      </c>
      <c r="O27" s="207">
        <f>VLOOKUP($D27,$E$132:$AD$184,11,FALSE)</f>
        <v>100</v>
      </c>
      <c r="P27" s="207">
        <f>VLOOKUP($D27,$E$132:$AD$184,12,FALSE)</f>
        <v>13</v>
      </c>
      <c r="Q27" s="207">
        <f>VLOOKUP($D27,$E$132:$AD$184,13,FALSE)</f>
        <v>3</v>
      </c>
      <c r="R27" s="210">
        <f>VLOOKUP($D27,$E$132:$AD$184,14,FALSE)</f>
        <v>130</v>
      </c>
      <c r="S27" s="207">
        <f>VLOOKUP($D27,$E$132:$AD$184,15,FALSE)</f>
        <v>169</v>
      </c>
      <c r="T27" s="207">
        <f>VLOOKUP($D27,$E$132:$AD$184,16,FALSE)</f>
        <v>0.249</v>
      </c>
      <c r="U27" s="207">
        <f>VLOOKUP($D27,$E$132:$AD$184,17,FALSE)</f>
        <v>0.393</v>
      </c>
      <c r="V27" s="207">
        <f>VLOOKUP($D27,$E$132:$AD$184,18,FALSE)</f>
        <v>0.496</v>
      </c>
      <c r="W27" s="207">
        <f>VLOOKUP($D27,$E$132:$AD$184,19,FALSE)</f>
        <v>0.889</v>
      </c>
      <c r="X27" s="207">
        <f>VLOOKUP($D27,$E$132:$AD$184,20,FALSE)</f>
        <v>133</v>
      </c>
      <c r="Y27" s="207">
        <f>VLOOKUP($D27,$E$132:$AD$184,21,FALSE)</f>
        <v>273</v>
      </c>
      <c r="Z27" s="207">
        <f>VLOOKUP($D27,$E$132:$AD$184,22,FALSE)</f>
        <v>7</v>
      </c>
      <c r="AA27" s="210">
        <f>VLOOKUP($D27,$E$132:$AD$184,23,FALSE)</f>
        <v>6</v>
      </c>
      <c r="AB27" s="207">
        <f>VLOOKUP($D27,$E$132:$AD$184,24,FALSE)</f>
        <v>0</v>
      </c>
      <c r="AC27" s="207">
        <f>VLOOKUP($D27,$E$132:$AD$184,25,FALSE)</f>
        <v>9</v>
      </c>
      <c r="AD27" s="210">
        <f>VLOOKUP($D27,$E$132:$AD$184,26,FALSE)</f>
        <v>16</v>
      </c>
      <c r="AE27" s="184"/>
      <c r="AF27" s="184"/>
      <c r="AG27" s="184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</row>
    <row r="28">
      <c r="A28" s="184"/>
      <c r="B28" s="212" t="s">
        <v>29</v>
      </c>
      <c r="C28" s="213">
        <v>0.25</v>
      </c>
      <c r="D28" s="214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16" t="s">
        <v>29</v>
      </c>
      <c r="AA28" s="217">
        <f t="shared" ref="AA28:AA31" si="4">$F$29*C28</f>
        <v>0.1460431655</v>
      </c>
      <c r="AB28" s="233"/>
      <c r="AC28" s="233"/>
      <c r="AD28" s="184"/>
      <c r="AE28" s="184"/>
      <c r="AF28" s="184"/>
      <c r="AG28" s="184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</row>
    <row r="29">
      <c r="A29" s="184"/>
      <c r="B29" s="212" t="s">
        <v>30</v>
      </c>
      <c r="C29" s="213">
        <v>0.25</v>
      </c>
      <c r="D29" s="219"/>
      <c r="E29" s="216" t="s">
        <v>31</v>
      </c>
      <c r="F29" s="217">
        <f>(H27-K27-R27-AA27-AD27)/H27</f>
        <v>0.5841726619</v>
      </c>
      <c r="G29" s="233"/>
      <c r="H29" s="220" t="s">
        <v>32</v>
      </c>
      <c r="I29" s="221">
        <f>(K27-L27-M27-N27)/H27</f>
        <v>0.09928057554</v>
      </c>
      <c r="J29" s="233"/>
      <c r="K29" s="216" t="s">
        <v>33</v>
      </c>
      <c r="L29" s="217">
        <f>L27/H27</f>
        <v>0.04892086331</v>
      </c>
      <c r="M29" s="233"/>
      <c r="N29" s="216" t="s">
        <v>34</v>
      </c>
      <c r="O29" s="217">
        <f>M27/H27</f>
        <v>0</v>
      </c>
      <c r="P29" s="233"/>
      <c r="Q29" s="216" t="s">
        <v>35</v>
      </c>
      <c r="R29" s="217">
        <f>N27/H27</f>
        <v>0.04892086331</v>
      </c>
      <c r="S29" s="233"/>
      <c r="T29" s="216" t="s">
        <v>36</v>
      </c>
      <c r="U29" s="217">
        <f>(R27+AA27+AD27)/H27</f>
        <v>0.218705036</v>
      </c>
      <c r="V29" s="233"/>
      <c r="W29" s="216" t="s">
        <v>37</v>
      </c>
      <c r="X29" s="217">
        <f>U29+I31</f>
        <v>0.2882014388</v>
      </c>
      <c r="Y29" s="233"/>
      <c r="Z29" s="216" t="s">
        <v>30</v>
      </c>
      <c r="AA29" s="217">
        <f t="shared" si="4"/>
        <v>0.1460431655</v>
      </c>
      <c r="AB29" s="233"/>
      <c r="AC29" s="233"/>
      <c r="AD29" s="221">
        <f>SUM(F29,I29,L29,O29,R29,U29)</f>
        <v>1</v>
      </c>
      <c r="AE29" s="184"/>
      <c r="AF29" s="184"/>
      <c r="AG29" s="184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</row>
    <row r="30">
      <c r="A30" s="184"/>
      <c r="B30" s="222" t="s">
        <v>38</v>
      </c>
      <c r="C30" s="213">
        <v>0.25</v>
      </c>
      <c r="D30" s="234"/>
      <c r="E30" s="220" t="s">
        <v>49</v>
      </c>
      <c r="F30" s="221">
        <f>F29*C4</f>
        <v>0.1752517986</v>
      </c>
      <c r="G30" s="189"/>
      <c r="H30" s="220" t="s">
        <v>50</v>
      </c>
      <c r="I30" s="221">
        <f>I29*C4</f>
        <v>0.02978417266</v>
      </c>
      <c r="J30" s="189"/>
      <c r="K30" s="220" t="s">
        <v>51</v>
      </c>
      <c r="L30" s="221">
        <f>L29*C4</f>
        <v>0.01467625899</v>
      </c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220" t="s">
        <v>42</v>
      </c>
      <c r="X30" s="221">
        <f>U29+I29</f>
        <v>0.3179856115</v>
      </c>
      <c r="Y30" s="184"/>
      <c r="Z30" s="220" t="s">
        <v>38</v>
      </c>
      <c r="AA30" s="217">
        <f t="shared" si="4"/>
        <v>0.1460431655</v>
      </c>
      <c r="AB30" s="184"/>
      <c r="AC30" s="184"/>
      <c r="AD30" s="184"/>
      <c r="AE30" s="184"/>
      <c r="AF30" s="184"/>
      <c r="AG30" s="184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</row>
    <row r="31">
      <c r="A31" s="184"/>
      <c r="B31" s="222" t="s">
        <v>43</v>
      </c>
      <c r="C31" s="213">
        <v>0.25</v>
      </c>
      <c r="D31" s="234"/>
      <c r="E31" s="220" t="s">
        <v>52</v>
      </c>
      <c r="F31" s="221">
        <f>F29*(1-C4)</f>
        <v>0.4089208633</v>
      </c>
      <c r="G31" s="189"/>
      <c r="H31" s="220" t="s">
        <v>53</v>
      </c>
      <c r="I31" s="221">
        <f>I29*(1-C4)</f>
        <v>0.06949640288</v>
      </c>
      <c r="J31" s="189"/>
      <c r="K31" s="220" t="s">
        <v>54</v>
      </c>
      <c r="L31" s="221">
        <f>L29*(1-C4)</f>
        <v>0.03424460432</v>
      </c>
      <c r="M31" s="184"/>
      <c r="N31" s="184"/>
      <c r="O31" s="184"/>
      <c r="P31" s="184"/>
      <c r="Q31" s="184"/>
      <c r="R31" s="184"/>
      <c r="S31" s="184"/>
      <c r="T31" s="184"/>
      <c r="U31" s="189"/>
      <c r="V31" s="184"/>
      <c r="W31" s="184"/>
      <c r="X31" s="184"/>
      <c r="Y31" s="184"/>
      <c r="Z31" s="220" t="s">
        <v>43</v>
      </c>
      <c r="AA31" s="217">
        <f t="shared" si="4"/>
        <v>0.1460431655</v>
      </c>
      <c r="AB31" s="184"/>
      <c r="AC31" s="184"/>
      <c r="AD31" s="184"/>
      <c r="AE31" s="184"/>
      <c r="AF31" s="184"/>
      <c r="AG31" s="184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92"/>
      <c r="BO31" s="192"/>
      <c r="BP31" s="192"/>
      <c r="BQ31" s="192"/>
      <c r="BR31" s="192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</row>
    <row r="3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</row>
    <row r="33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92"/>
      <c r="BO33" s="192"/>
      <c r="BP33" s="192"/>
      <c r="BQ33" s="192"/>
      <c r="BR33" s="192"/>
      <c r="BS33" s="192"/>
      <c r="BT33" s="192"/>
      <c r="BU33" s="192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</row>
    <row r="34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</row>
    <row r="35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</row>
    <row r="36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92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</row>
    <row r="37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92"/>
      <c r="BO37" s="192"/>
      <c r="BP37" s="192"/>
      <c r="BQ37" s="192"/>
      <c r="BR37" s="192"/>
      <c r="BS37" s="192"/>
      <c r="BT37" s="192"/>
      <c r="BU37" s="192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</row>
    <row r="38">
      <c r="A38" s="192"/>
      <c r="B38" s="192"/>
      <c r="C38" s="192"/>
      <c r="D38" s="192"/>
      <c r="E38" s="241" t="s">
        <v>313</v>
      </c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</row>
    <row r="39">
      <c r="A39" s="192"/>
      <c r="B39" s="192"/>
      <c r="C39" s="192"/>
      <c r="D39" s="192"/>
      <c r="E39" s="40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</row>
    <row r="40">
      <c r="A40" s="192"/>
      <c r="B40" s="192"/>
      <c r="C40" s="192"/>
      <c r="D40" s="192"/>
      <c r="E40" s="178"/>
      <c r="F40" s="179"/>
      <c r="G40" s="179"/>
      <c r="H40" s="243" t="s">
        <v>74</v>
      </c>
      <c r="I40" s="244" t="s">
        <v>75</v>
      </c>
      <c r="J40" s="244" t="s">
        <v>76</v>
      </c>
      <c r="K40" s="243" t="s">
        <v>77</v>
      </c>
      <c r="L40" s="243" t="s">
        <v>78</v>
      </c>
      <c r="M40" s="243" t="s">
        <v>79</v>
      </c>
      <c r="N40" s="243" t="s">
        <v>80</v>
      </c>
      <c r="O40" s="243" t="s">
        <v>81</v>
      </c>
      <c r="P40" s="243" t="s">
        <v>82</v>
      </c>
      <c r="Q40" s="243" t="s">
        <v>83</v>
      </c>
      <c r="R40" s="244" t="s">
        <v>84</v>
      </c>
      <c r="S40" s="244" t="s">
        <v>85</v>
      </c>
      <c r="T40" s="244" t="s">
        <v>86</v>
      </c>
      <c r="U40" s="243" t="s">
        <v>87</v>
      </c>
      <c r="V40" s="243" t="s">
        <v>88</v>
      </c>
      <c r="W40" s="243" t="s">
        <v>89</v>
      </c>
      <c r="X40" s="243" t="s">
        <v>90</v>
      </c>
      <c r="Y40" s="243" t="s">
        <v>91</v>
      </c>
      <c r="Z40" s="243" t="s">
        <v>92</v>
      </c>
      <c r="AA40" s="243" t="s">
        <v>93</v>
      </c>
      <c r="AB40" s="243" t="s">
        <v>94</v>
      </c>
      <c r="AC40" s="243" t="s">
        <v>95</v>
      </c>
      <c r="AD40" s="243" t="s">
        <v>96</v>
      </c>
      <c r="AE40" s="243" t="s">
        <v>97</v>
      </c>
      <c r="AF40" s="243" t="s">
        <v>98</v>
      </c>
      <c r="AG40" s="243" t="s">
        <v>99</v>
      </c>
      <c r="AH40" s="243" t="s">
        <v>100</v>
      </c>
      <c r="AI40" s="243" t="s">
        <v>101</v>
      </c>
      <c r="AJ40" s="243" t="s">
        <v>102</v>
      </c>
      <c r="AK40" s="243" t="s">
        <v>103</v>
      </c>
      <c r="AL40" s="243" t="s">
        <v>104</v>
      </c>
      <c r="AM40" s="243" t="s">
        <v>105</v>
      </c>
      <c r="AN40" s="243" t="s">
        <v>106</v>
      </c>
      <c r="AO40" s="243" t="s">
        <v>107</v>
      </c>
      <c r="AP40" s="243" t="s">
        <v>108</v>
      </c>
      <c r="AQ40" s="243" t="s">
        <v>109</v>
      </c>
      <c r="AR40" s="243" t="s">
        <v>110</v>
      </c>
      <c r="AS40" s="243" t="s">
        <v>111</v>
      </c>
      <c r="AT40" s="243" t="s">
        <v>112</v>
      </c>
      <c r="AU40" s="243" t="s">
        <v>113</v>
      </c>
      <c r="AV40" s="243" t="s">
        <v>114</v>
      </c>
      <c r="AW40" s="243" t="s">
        <v>115</v>
      </c>
      <c r="AX40" s="243" t="s">
        <v>116</v>
      </c>
      <c r="AY40" s="243" t="s">
        <v>117</v>
      </c>
      <c r="AZ40" s="243" t="s">
        <v>118</v>
      </c>
      <c r="BA40" s="243" t="s">
        <v>119</v>
      </c>
      <c r="BB40" s="243" t="s">
        <v>120</v>
      </c>
      <c r="BC40" s="243" t="s">
        <v>121</v>
      </c>
      <c r="BD40" s="243" t="s">
        <v>122</v>
      </c>
      <c r="BE40" s="243" t="s">
        <v>123</v>
      </c>
      <c r="BF40" s="246" t="s">
        <v>302</v>
      </c>
      <c r="BG40" s="243" t="s">
        <v>125</v>
      </c>
      <c r="BH40" s="243" t="s">
        <v>126</v>
      </c>
      <c r="BI40" s="243" t="s">
        <v>127</v>
      </c>
      <c r="BJ40" s="243" t="s">
        <v>128</v>
      </c>
      <c r="BK40" s="243" t="s">
        <v>129</v>
      </c>
      <c r="BL40" s="246" t="s">
        <v>130</v>
      </c>
      <c r="BM40" s="243" t="s">
        <v>131</v>
      </c>
      <c r="BN40" s="243" t="s">
        <v>132</v>
      </c>
      <c r="BO40" s="243" t="s">
        <v>133</v>
      </c>
      <c r="BP40" s="243" t="s">
        <v>134</v>
      </c>
      <c r="BQ40" s="243" t="s">
        <v>135</v>
      </c>
      <c r="BR40" s="246" t="s">
        <v>303</v>
      </c>
      <c r="BS40" s="243" t="s">
        <v>137</v>
      </c>
      <c r="BT40" s="243" t="s">
        <v>138</v>
      </c>
      <c r="BU40" s="246" t="s">
        <v>304</v>
      </c>
      <c r="BV40" s="243" t="s">
        <v>140</v>
      </c>
      <c r="BW40" s="243" t="s">
        <v>141</v>
      </c>
      <c r="BX40" s="243" t="s">
        <v>142</v>
      </c>
      <c r="BY40" s="243" t="s">
        <v>143</v>
      </c>
      <c r="BZ40" s="243" t="s">
        <v>144</v>
      </c>
      <c r="CA40" s="243" t="s">
        <v>145</v>
      </c>
      <c r="CB40" s="243" t="s">
        <v>146</v>
      </c>
      <c r="CC40" s="243" t="s">
        <v>147</v>
      </c>
      <c r="CD40" s="243" t="s">
        <v>148</v>
      </c>
      <c r="CE40" s="243" t="s">
        <v>149</v>
      </c>
      <c r="CF40" s="243" t="s">
        <v>150</v>
      </c>
      <c r="CG40" s="243" t="s">
        <v>151</v>
      </c>
      <c r="CH40" s="243" t="s">
        <v>152</v>
      </c>
      <c r="CI40" s="243" t="s">
        <v>153</v>
      </c>
      <c r="CJ40" s="243" t="s">
        <v>154</v>
      </c>
    </row>
    <row r="41">
      <c r="A41" s="192"/>
      <c r="B41" s="192"/>
      <c r="C41" s="192"/>
      <c r="D41" s="218">
        <f>SUM(H41:CJ41)</f>
        <v>1</v>
      </c>
      <c r="E41" s="247" t="s">
        <v>306</v>
      </c>
      <c r="F41" s="248" t="s">
        <v>157</v>
      </c>
      <c r="G41" s="249">
        <v>2.0</v>
      </c>
      <c r="H41" s="255">
        <f>F6</f>
        <v>0.5748987854</v>
      </c>
      <c r="I41" s="251"/>
      <c r="J41" s="251"/>
      <c r="K41" s="253"/>
      <c r="L41" s="265"/>
      <c r="M41" s="257"/>
      <c r="N41" s="250"/>
      <c r="O41" s="253"/>
      <c r="P41" s="253"/>
      <c r="Q41" s="254">
        <f>R6</f>
        <v>0.04453441296</v>
      </c>
      <c r="R41" s="256"/>
      <c r="S41" s="256"/>
      <c r="T41" s="256"/>
      <c r="U41" s="257"/>
      <c r="V41" s="257"/>
      <c r="W41" s="257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221">
        <f>L6+C4*(I6+U6)</f>
        <v>0.1489878543</v>
      </c>
      <c r="AS41" s="221">
        <f>O6</f>
        <v>0.002024291498</v>
      </c>
      <c r="AT41" s="314"/>
      <c r="AU41" s="314"/>
      <c r="AV41" s="314"/>
      <c r="AW41" s="314"/>
      <c r="AX41" s="314"/>
      <c r="AY41" s="314"/>
      <c r="AZ41" s="314"/>
      <c r="BA41" s="314"/>
      <c r="BB41" s="315">
        <f>(I6+U6)*(1-C4)</f>
        <v>0.2295546559</v>
      </c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</row>
    <row r="42">
      <c r="A42" s="192"/>
      <c r="B42" s="192"/>
      <c r="C42" s="192"/>
      <c r="D42" s="218">
        <f>SUM(D41)</f>
        <v>1</v>
      </c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0"/>
      <c r="BS42" s="260"/>
      <c r="BT42" s="260"/>
      <c r="BU42" s="260"/>
      <c r="BV42" s="260"/>
      <c r="BW42" s="260"/>
      <c r="BX42" s="260"/>
      <c r="BY42" s="260"/>
      <c r="BZ42" s="260"/>
      <c r="CA42" s="260"/>
      <c r="CB42" s="260"/>
      <c r="CC42" s="260"/>
      <c r="CD42" s="260"/>
      <c r="CE42" s="260"/>
      <c r="CF42" s="260"/>
      <c r="CG42" s="260"/>
      <c r="CH42" s="260"/>
      <c r="CI42" s="260"/>
      <c r="CJ42" s="260"/>
    </row>
    <row r="43">
      <c r="A43" s="192"/>
      <c r="B43" s="192"/>
      <c r="C43" s="218"/>
      <c r="D43" s="192">
        <f t="shared" ref="D43:D46" si="5">SUM(H43:CJ43)</f>
        <v>0.04453441296</v>
      </c>
      <c r="E43" s="262" t="s">
        <v>308</v>
      </c>
      <c r="F43" s="263" t="s">
        <v>157</v>
      </c>
      <c r="G43" s="249">
        <v>2.0</v>
      </c>
      <c r="H43" s="316">
        <f>Q41*F13</f>
        <v>0.0290677317</v>
      </c>
      <c r="I43" s="251"/>
      <c r="J43" s="251"/>
      <c r="K43" s="265"/>
      <c r="L43" s="265"/>
      <c r="M43" s="265"/>
      <c r="N43" s="265"/>
      <c r="O43" s="257"/>
      <c r="P43" s="257"/>
      <c r="Q43" s="266">
        <f>Q41*R13</f>
        <v>0.001143451143</v>
      </c>
      <c r="R43" s="251"/>
      <c r="S43" s="251"/>
      <c r="T43" s="251"/>
      <c r="U43" s="273"/>
      <c r="V43" s="293"/>
      <c r="W43" s="293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5">
        <f>Q41*(L13+(1-C11)*X14)</f>
        <v>0.007793522267</v>
      </c>
      <c r="AO43" s="314"/>
      <c r="AP43" s="314"/>
      <c r="AQ43" s="314"/>
      <c r="AR43" s="314"/>
      <c r="AS43" s="314"/>
      <c r="AT43" s="315">
        <f>Q41*O13</f>
        <v>0.0003610898348</v>
      </c>
      <c r="AU43" s="314"/>
      <c r="AV43" s="314"/>
      <c r="AW43" s="314"/>
      <c r="AX43" s="314"/>
      <c r="AY43" s="314"/>
      <c r="AZ43" s="314"/>
      <c r="BA43" s="315">
        <f>Q41*X14*C11</f>
        <v>0.006168618011</v>
      </c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</row>
    <row r="44">
      <c r="A44" s="192"/>
      <c r="B44" s="192"/>
      <c r="C44" s="317"/>
      <c r="D44" s="192">
        <f t="shared" si="5"/>
        <v>0.2295546559</v>
      </c>
      <c r="E44" s="269" t="s">
        <v>308</v>
      </c>
      <c r="F44" s="263" t="s">
        <v>163</v>
      </c>
      <c r="G44" s="249">
        <v>2.0</v>
      </c>
      <c r="H44" s="316">
        <f>BB41*F13</f>
        <v>0.1498309443</v>
      </c>
      <c r="I44" s="251"/>
      <c r="J44" s="278"/>
      <c r="K44" s="265"/>
      <c r="L44" s="251"/>
      <c r="M44" s="251"/>
      <c r="N44" s="273"/>
      <c r="O44" s="265"/>
      <c r="P44" s="265"/>
      <c r="Q44" s="252">
        <f>BB41*R13</f>
        <v>0.005893970894</v>
      </c>
      <c r="R44" s="275"/>
      <c r="S44" s="251"/>
      <c r="T44" s="251"/>
      <c r="U44" s="251"/>
      <c r="V44" s="278"/>
      <c r="W44" s="265"/>
      <c r="X44" s="251"/>
      <c r="Y44" s="251"/>
      <c r="Z44" s="251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54">
        <f>BB41*L14</f>
        <v>0.002512692855</v>
      </c>
      <c r="AO44" s="265"/>
      <c r="AP44" s="265"/>
      <c r="AQ44" s="265"/>
      <c r="AR44" s="265"/>
      <c r="AS44" s="265"/>
      <c r="AT44" s="254">
        <f>BB41*O13</f>
        <v>0.001861253967</v>
      </c>
      <c r="AU44" s="265"/>
      <c r="AV44" s="265"/>
      <c r="AW44" s="265"/>
      <c r="AX44" s="265"/>
      <c r="AY44" s="265"/>
      <c r="AZ44" s="265"/>
      <c r="BA44" s="276"/>
      <c r="BB44" s="265"/>
      <c r="BC44" s="265"/>
      <c r="BD44" s="265"/>
      <c r="BE44" s="265"/>
      <c r="BF44" s="265"/>
      <c r="BG44" s="265"/>
      <c r="BH44" s="265"/>
      <c r="BI44" s="265"/>
      <c r="BJ44" s="265"/>
      <c r="BK44" s="265"/>
      <c r="BL44" s="265"/>
      <c r="BM44" s="265"/>
      <c r="BN44" s="265"/>
      <c r="BO44" s="265"/>
      <c r="BP44" s="265"/>
      <c r="BQ44" s="265"/>
      <c r="BR44" s="265"/>
      <c r="BS44" s="265"/>
      <c r="BT44" s="265"/>
      <c r="BU44" s="265"/>
      <c r="BV44" s="265"/>
      <c r="BW44" s="265"/>
      <c r="BX44" s="265"/>
      <c r="BY44" s="265"/>
      <c r="BZ44" s="265"/>
      <c r="CA44" s="265"/>
      <c r="CB44" s="265"/>
      <c r="CC44" s="265"/>
      <c r="CD44" s="265"/>
      <c r="CE44" s="265"/>
      <c r="CF44" s="254">
        <f>BB41*L15</f>
        <v>0.005862949995</v>
      </c>
      <c r="CG44" s="254">
        <f>BB41*X13</f>
        <v>0.05168081847</v>
      </c>
      <c r="CH44" s="265"/>
      <c r="CI44" s="254">
        <f>BB41*I14</f>
        <v>0.01191202539</v>
      </c>
      <c r="CJ44" s="265"/>
    </row>
    <row r="45">
      <c r="A45" s="192"/>
      <c r="B45" s="192"/>
      <c r="C45" s="192"/>
      <c r="D45" s="192">
        <f t="shared" si="5"/>
        <v>0.1339300252</v>
      </c>
      <c r="E45" s="269" t="s">
        <v>308</v>
      </c>
      <c r="F45" s="263" t="s">
        <v>165</v>
      </c>
      <c r="G45" s="249">
        <v>2.0</v>
      </c>
      <c r="H45" s="316">
        <f>AR41*F13</f>
        <v>0.09724477514</v>
      </c>
      <c r="I45" s="251"/>
      <c r="J45" s="273"/>
      <c r="K45" s="265"/>
      <c r="L45" s="265"/>
      <c r="M45" s="251"/>
      <c r="N45" s="251"/>
      <c r="O45" s="265"/>
      <c r="P45" s="265"/>
      <c r="Q45" s="318">
        <f>AR41*R13</f>
        <v>0.003825363825</v>
      </c>
      <c r="R45" s="251"/>
      <c r="S45" s="251"/>
      <c r="T45" s="251"/>
      <c r="U45" s="278"/>
      <c r="V45" s="257"/>
      <c r="W45" s="250"/>
      <c r="X45" s="251"/>
      <c r="Y45" s="251"/>
      <c r="Z45" s="278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54">
        <f>AR41*L14</f>
        <v>0.001630812999</v>
      </c>
      <c r="AO45" s="265"/>
      <c r="AP45" s="265"/>
      <c r="AQ45" s="265"/>
      <c r="AR45" s="265"/>
      <c r="AS45" s="265"/>
      <c r="AT45" s="254">
        <f>AS41*L14</f>
        <v>0.00002215778532</v>
      </c>
      <c r="AU45" s="265"/>
      <c r="AV45" s="265"/>
      <c r="AW45" s="265"/>
      <c r="AX45" s="265"/>
      <c r="AY45" s="265"/>
      <c r="AZ45" s="265"/>
      <c r="BA45" s="276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5"/>
      <c r="BU45" s="265"/>
      <c r="BV45" s="265"/>
      <c r="BW45" s="265"/>
      <c r="BX45" s="265"/>
      <c r="BY45" s="265"/>
      <c r="BZ45" s="265"/>
      <c r="CA45" s="265"/>
      <c r="CB45" s="265"/>
      <c r="CC45" s="265"/>
      <c r="CD45" s="265"/>
      <c r="CE45" s="265"/>
      <c r="CF45" s="254">
        <f>AR41*L13</f>
        <v>0.005436043331</v>
      </c>
      <c r="CG45" s="254">
        <f>AR41*I13</f>
        <v>0.02577087209</v>
      </c>
      <c r="CH45" s="265"/>
      <c r="CI45" s="276"/>
      <c r="CJ45" s="265"/>
    </row>
    <row r="46">
      <c r="A46" s="192"/>
      <c r="B46" s="192"/>
      <c r="C46" s="192"/>
      <c r="D46" s="317">
        <f t="shared" si="5"/>
        <v>0.001918700077</v>
      </c>
      <c r="E46" s="279" t="s">
        <v>308</v>
      </c>
      <c r="F46" s="263" t="s">
        <v>166</v>
      </c>
      <c r="G46" s="249">
        <v>2.0</v>
      </c>
      <c r="H46" s="319">
        <f>AS41*F13</f>
        <v>0.001321260532</v>
      </c>
      <c r="I46" s="251"/>
      <c r="J46" s="251"/>
      <c r="K46" s="265"/>
      <c r="L46" s="265"/>
      <c r="M46" s="265"/>
      <c r="N46" s="251"/>
      <c r="O46" s="265"/>
      <c r="P46" s="265"/>
      <c r="Q46" s="254">
        <f>AS41*R13</f>
        <v>0.00005197505198</v>
      </c>
      <c r="R46" s="251"/>
      <c r="S46" s="251"/>
      <c r="T46" s="251"/>
      <c r="U46" s="265"/>
      <c r="V46" s="257"/>
      <c r="W46" s="257"/>
      <c r="X46" s="265"/>
      <c r="Y46" s="251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54">
        <f>AS41*L14</f>
        <v>0.00002215778532</v>
      </c>
      <c r="AO46" s="265"/>
      <c r="AP46" s="265"/>
      <c r="AQ46" s="265"/>
      <c r="AR46" s="265"/>
      <c r="AS46" s="265"/>
      <c r="AT46" s="254">
        <f>AS41*O13</f>
        <v>0.00001641317431</v>
      </c>
      <c r="AU46" s="265"/>
      <c r="AV46" s="265"/>
      <c r="AW46" s="265"/>
      <c r="AX46" s="265"/>
      <c r="AY46" s="265"/>
      <c r="AZ46" s="265"/>
      <c r="BA46" s="254">
        <f>AS41*I14</f>
        <v>0.0001050443156</v>
      </c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5"/>
      <c r="BS46" s="265"/>
      <c r="BT46" s="265"/>
      <c r="BU46" s="265"/>
      <c r="BV46" s="265"/>
      <c r="BW46" s="265"/>
      <c r="BX46" s="265"/>
      <c r="BY46" s="265"/>
      <c r="BZ46" s="265"/>
      <c r="CA46" s="265"/>
      <c r="CB46" s="265"/>
      <c r="CC46" s="265"/>
      <c r="CD46" s="265"/>
      <c r="CE46" s="265"/>
      <c r="CF46" s="254">
        <f>AS41*L15</f>
        <v>0.00005170149907</v>
      </c>
      <c r="CG46" s="265"/>
      <c r="CH46" s="265"/>
      <c r="CI46" s="254">
        <f>AS41*I13</f>
        <v>0.0003501477186</v>
      </c>
      <c r="CJ46" s="265"/>
    </row>
    <row r="47">
      <c r="A47" s="192"/>
      <c r="B47" s="192"/>
      <c r="C47" s="192"/>
      <c r="D47" s="192">
        <f>SUM(D43:D46)</f>
        <v>0.4099377941</v>
      </c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0"/>
      <c r="CE47" s="260"/>
      <c r="CF47" s="260"/>
      <c r="CG47" s="260"/>
      <c r="CH47" s="260"/>
      <c r="CI47" s="260"/>
      <c r="CJ47" s="260"/>
    </row>
    <row r="48">
      <c r="A48" s="192"/>
      <c r="B48" s="192"/>
      <c r="C48" s="192"/>
      <c r="D48" s="218">
        <f t="shared" ref="D48:D54" si="6">SUM(H48:CJ48)</f>
        <v>0.009726386611</v>
      </c>
      <c r="E48" s="262" t="s">
        <v>235</v>
      </c>
      <c r="F48" s="248" t="s">
        <v>157</v>
      </c>
      <c r="G48" s="249">
        <v>2.0</v>
      </c>
      <c r="H48" s="254">
        <f>SUM(Q43:Q46)*F20</f>
        <v>0.00674630951</v>
      </c>
      <c r="I48" s="251"/>
      <c r="J48" s="251"/>
      <c r="K48" s="281"/>
      <c r="L48" s="281"/>
      <c r="M48" s="281"/>
      <c r="N48" s="281"/>
      <c r="O48" s="281"/>
      <c r="P48" s="281"/>
      <c r="Q48" s="254">
        <f>SUM(Q43:Q46)*R20</f>
        <v>0.0004387843584</v>
      </c>
      <c r="R48" s="265"/>
      <c r="S48" s="265"/>
      <c r="T48" s="265"/>
      <c r="U48" s="265"/>
      <c r="V48" s="265"/>
      <c r="W48" s="265"/>
      <c r="X48" s="265"/>
      <c r="Y48" s="265"/>
      <c r="Z48" s="265"/>
      <c r="AA48" s="251"/>
      <c r="AB48" s="251"/>
      <c r="AC48" s="251"/>
      <c r="AD48" s="265"/>
      <c r="AE48" s="265"/>
      <c r="AF48" s="265"/>
      <c r="AG48" s="265"/>
      <c r="AH48" s="265"/>
      <c r="AI48" s="265"/>
      <c r="AJ48" s="265"/>
      <c r="AK48" s="265"/>
      <c r="AL48" s="265"/>
      <c r="AM48" s="254">
        <f>SUM(Q43:Q46)*I20</f>
        <v>0.001700289389</v>
      </c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54">
        <f>SUM(Q43:Q46)*L20</f>
        <v>0.0008044379904</v>
      </c>
      <c r="AZ48" s="254">
        <f>SUM(Q43:Q46)*O20</f>
        <v>0.0000365653632</v>
      </c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  <c r="BS48" s="265"/>
      <c r="BT48" s="265"/>
      <c r="BU48" s="265"/>
      <c r="BV48" s="265"/>
      <c r="BW48" s="265"/>
      <c r="BX48" s="265"/>
      <c r="BY48" s="265"/>
      <c r="BZ48" s="265"/>
      <c r="CA48" s="265"/>
      <c r="CB48" s="265"/>
      <c r="CC48" s="265"/>
      <c r="CD48" s="265"/>
      <c r="CE48" s="265"/>
      <c r="CF48" s="265"/>
      <c r="CG48" s="265"/>
      <c r="CH48" s="265"/>
      <c r="CI48" s="265"/>
      <c r="CJ48" s="265"/>
    </row>
    <row r="49">
      <c r="A49" s="192"/>
      <c r="B49" s="192"/>
      <c r="C49" s="192"/>
      <c r="D49" s="218">
        <f t="shared" si="6"/>
        <v>0.005590600264</v>
      </c>
      <c r="E49" s="262" t="s">
        <v>235</v>
      </c>
      <c r="F49" s="248" t="s">
        <v>169</v>
      </c>
      <c r="G49" s="249">
        <v>2.0</v>
      </c>
      <c r="H49" s="254">
        <f>SUM(BA43:BA46)*F20</f>
        <v>0.003877690785</v>
      </c>
      <c r="I49" s="251"/>
      <c r="J49" s="265"/>
      <c r="K49" s="281"/>
      <c r="L49" s="281"/>
      <c r="M49" s="281"/>
      <c r="N49" s="281"/>
      <c r="O49" s="281"/>
      <c r="P49" s="281"/>
      <c r="Q49" s="252">
        <f>SUM(BA43:BA46)*R20</f>
        <v>0.0002522075307</v>
      </c>
      <c r="R49" s="265"/>
      <c r="S49" s="265"/>
      <c r="T49" s="265"/>
      <c r="U49" s="251"/>
      <c r="V49" s="251"/>
      <c r="W49" s="273"/>
      <c r="X49" s="265"/>
      <c r="Y49" s="265"/>
      <c r="Z49" s="265"/>
      <c r="AA49" s="283"/>
      <c r="AB49" s="251"/>
      <c r="AC49" s="251"/>
      <c r="AD49" s="251"/>
      <c r="AE49" s="251"/>
      <c r="AF49" s="251"/>
      <c r="AG49" s="251"/>
      <c r="AH49" s="265"/>
      <c r="AI49" s="257"/>
      <c r="AJ49" s="257"/>
      <c r="AK49" s="257"/>
      <c r="AL49" s="265"/>
      <c r="AM49" s="284">
        <f>SUM(BA43:BA46)*I20</f>
        <v>0.0009773041815</v>
      </c>
      <c r="AN49" s="257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54">
        <f>SUM(BA43:BA46)*L20</f>
        <v>0.000462380473</v>
      </c>
      <c r="AZ49" s="254">
        <f>SUM(BA43:BA46)*O20</f>
        <v>0.00002101729423</v>
      </c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  <c r="BS49" s="265"/>
      <c r="BT49" s="265"/>
      <c r="BU49" s="265"/>
      <c r="BV49" s="265"/>
      <c r="BW49" s="265"/>
      <c r="BX49" s="265"/>
      <c r="BY49" s="265"/>
      <c r="BZ49" s="265"/>
      <c r="CA49" s="265"/>
      <c r="CB49" s="265"/>
      <c r="CC49" s="265"/>
      <c r="CD49" s="265"/>
      <c r="CE49" s="265"/>
      <c r="CF49" s="265"/>
      <c r="CG49" s="265"/>
      <c r="CH49" s="265"/>
      <c r="CI49" s="265"/>
      <c r="CJ49" s="265"/>
    </row>
    <row r="50">
      <c r="A50" s="192"/>
      <c r="B50" s="192"/>
      <c r="C50" s="192"/>
      <c r="D50" s="218">
        <f t="shared" si="6"/>
        <v>0.01065709699</v>
      </c>
      <c r="E50" s="262" t="s">
        <v>235</v>
      </c>
      <c r="F50" s="248" t="s">
        <v>170</v>
      </c>
      <c r="G50" s="249">
        <v>2.0</v>
      </c>
      <c r="H50" s="254">
        <f>SUM(AN43:AN46)*F20</f>
        <v>0.007391858626</v>
      </c>
      <c r="I50" s="251"/>
      <c r="J50" s="273"/>
      <c r="K50" s="281"/>
      <c r="L50" s="281"/>
      <c r="M50" s="281"/>
      <c r="N50" s="281"/>
      <c r="O50" s="281"/>
      <c r="P50" s="281"/>
      <c r="Q50" s="284">
        <f>SUM(AN43:AN46)*R20</f>
        <v>0.0004807712927</v>
      </c>
      <c r="R50" s="265"/>
      <c r="S50" s="265"/>
      <c r="T50" s="265"/>
      <c r="U50" s="265"/>
      <c r="V50" s="251"/>
      <c r="W50" s="251"/>
      <c r="X50" s="265"/>
      <c r="Y50" s="265"/>
      <c r="Z50" s="265"/>
      <c r="AA50" s="251"/>
      <c r="AB50" s="251"/>
      <c r="AC50" s="251"/>
      <c r="AD50" s="251"/>
      <c r="AE50" s="251"/>
      <c r="AF50" s="278"/>
      <c r="AG50" s="290"/>
      <c r="AH50" s="257"/>
      <c r="AI50" s="257"/>
      <c r="AJ50" s="265"/>
      <c r="AK50" s="265"/>
      <c r="AL50" s="265"/>
      <c r="AM50" s="254">
        <f>SUM(AN43:AN46)*I20</f>
        <v>0.001862988759</v>
      </c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54">
        <f>SUM(AN43:AN46)*L20</f>
        <v>0.0008814140367</v>
      </c>
      <c r="AZ50" s="254">
        <f>SUM(AN43:AN46)*O20</f>
        <v>0.00004006427439</v>
      </c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</row>
    <row r="51">
      <c r="A51" s="192"/>
      <c r="B51" s="192"/>
      <c r="C51" s="192"/>
      <c r="D51" s="218">
        <f t="shared" si="6"/>
        <v>0.002014751512</v>
      </c>
      <c r="E51" s="262" t="s">
        <v>235</v>
      </c>
      <c r="F51" s="248" t="s">
        <v>171</v>
      </c>
      <c r="G51" s="249">
        <v>2.0</v>
      </c>
      <c r="H51" s="254">
        <f>SUM(AT43:AT46)*F20</f>
        <v>0.001397449827</v>
      </c>
      <c r="I51" s="251"/>
      <c r="J51" s="251"/>
      <c r="K51" s="281"/>
      <c r="L51" s="281"/>
      <c r="M51" s="281"/>
      <c r="N51" s="281"/>
      <c r="O51" s="281"/>
      <c r="P51" s="281"/>
      <c r="Q51" s="221">
        <f>SUM(AT43:AT46)*R20</f>
        <v>0.00009089104566</v>
      </c>
      <c r="R51" s="265"/>
      <c r="S51" s="265"/>
      <c r="T51" s="265"/>
      <c r="U51" s="265"/>
      <c r="V51" s="265"/>
      <c r="W51" s="251"/>
      <c r="X51" s="265"/>
      <c r="Y51" s="265"/>
      <c r="Z51" s="265"/>
      <c r="AA51" s="251"/>
      <c r="AB51" s="251"/>
      <c r="AC51" s="251"/>
      <c r="AD51" s="265"/>
      <c r="AE51" s="251"/>
      <c r="AF51" s="265"/>
      <c r="AG51" s="257"/>
      <c r="AH51" s="293"/>
      <c r="AI51" s="293"/>
      <c r="AJ51" s="265"/>
      <c r="AK51" s="265"/>
      <c r="AL51" s="265"/>
      <c r="AM51" s="254">
        <f>SUM(AT43:AT46)*I20</f>
        <v>0.000352202802</v>
      </c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54">
        <f>SUM(AT43:AT46)*L20</f>
        <v>0.0001666335837</v>
      </c>
      <c r="AZ51" s="254">
        <f>SUM(AT43:AT46)*O20</f>
        <v>0.000007574253805</v>
      </c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  <c r="BS51" s="265"/>
      <c r="BT51" s="265"/>
      <c r="BU51" s="265"/>
      <c r="BV51" s="265"/>
      <c r="BW51" s="265"/>
      <c r="BX51" s="265"/>
      <c r="BY51" s="265"/>
      <c r="BZ51" s="265"/>
      <c r="CA51" s="265"/>
      <c r="CB51" s="265"/>
      <c r="CC51" s="265"/>
      <c r="CD51" s="265"/>
      <c r="CE51" s="265"/>
      <c r="CF51" s="265"/>
      <c r="CG51" s="265"/>
      <c r="CH51" s="265"/>
      <c r="CI51" s="265"/>
      <c r="CJ51" s="265"/>
    </row>
    <row r="52">
      <c r="A52" s="192"/>
      <c r="B52" s="192"/>
      <c r="C52" s="192"/>
      <c r="D52" s="192">
        <f t="shared" si="6"/>
        <v>0.06901892693</v>
      </c>
      <c r="E52" s="262" t="s">
        <v>235</v>
      </c>
      <c r="F52" s="248" t="s">
        <v>172</v>
      </c>
      <c r="G52" s="249">
        <v>2.0</v>
      </c>
      <c r="H52" s="320">
        <f>SUM(CG44:CG45)*F20</f>
        <v>0.04787215044</v>
      </c>
      <c r="I52" s="251"/>
      <c r="J52" s="278"/>
      <c r="K52" s="281"/>
      <c r="L52" s="281"/>
      <c r="M52" s="281"/>
      <c r="N52" s="281"/>
      <c r="O52" s="281"/>
      <c r="P52" s="281"/>
      <c r="Q52" s="288">
        <f>SUM(CG44:CG45)*R20</f>
        <v>0.003113635801</v>
      </c>
      <c r="R52" s="265"/>
      <c r="S52" s="265"/>
      <c r="T52" s="265"/>
      <c r="U52" s="257"/>
      <c r="V52" s="293"/>
      <c r="W52" s="257"/>
      <c r="X52" s="265"/>
      <c r="Y52" s="265"/>
      <c r="Z52" s="265"/>
      <c r="AA52" s="250"/>
      <c r="AB52" s="251"/>
      <c r="AC52" s="251"/>
      <c r="AD52" s="251"/>
      <c r="AE52" s="275"/>
      <c r="AF52" s="251"/>
      <c r="AG52" s="321"/>
      <c r="AH52" s="290"/>
      <c r="AI52" s="290"/>
      <c r="AJ52" s="257"/>
      <c r="AK52" s="290"/>
      <c r="AL52" s="257"/>
      <c r="AM52" s="221">
        <f>SUM(CG44:CG45)*I20</f>
        <v>0.01206533873</v>
      </c>
      <c r="AN52" s="257"/>
      <c r="AO52" s="257"/>
      <c r="AP52" s="257"/>
      <c r="AQ52" s="257"/>
      <c r="AR52" s="257"/>
      <c r="AS52" s="257"/>
      <c r="AT52" s="291"/>
      <c r="AU52" s="251"/>
      <c r="AV52" s="251"/>
      <c r="AW52" s="251"/>
      <c r="AX52" s="265"/>
      <c r="AY52" s="315">
        <f>SUM(CG44:CG45)*L20</f>
        <v>0.005708332302</v>
      </c>
      <c r="AZ52" s="315">
        <f>SUM(CG44:CG45)*O20</f>
        <v>0.0002594696501</v>
      </c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  <c r="BS52" s="265"/>
      <c r="BT52" s="265"/>
      <c r="BU52" s="265"/>
      <c r="BV52" s="265"/>
      <c r="BW52" s="265"/>
      <c r="BX52" s="265"/>
      <c r="BY52" s="265"/>
      <c r="BZ52" s="265"/>
      <c r="CA52" s="265"/>
      <c r="CB52" s="265"/>
      <c r="CC52" s="265"/>
      <c r="CD52" s="265"/>
      <c r="CE52" s="265"/>
      <c r="CF52" s="265"/>
      <c r="CG52" s="265"/>
      <c r="CH52" s="265"/>
      <c r="CI52" s="265"/>
      <c r="CJ52" s="265"/>
    </row>
    <row r="53">
      <c r="A53" s="192"/>
      <c r="B53" s="192"/>
      <c r="C53" s="192"/>
      <c r="D53" s="192">
        <f t="shared" si="6"/>
        <v>0.01092709563</v>
      </c>
      <c r="E53" s="262" t="s">
        <v>235</v>
      </c>
      <c r="F53" s="248" t="s">
        <v>173</v>
      </c>
      <c r="G53" s="249">
        <v>2.0</v>
      </c>
      <c r="H53" s="320">
        <f>SUM(CI44:CI46)*F20</f>
        <v>0.00757913212</v>
      </c>
      <c r="I53" s="251"/>
      <c r="J53" s="265"/>
      <c r="K53" s="281"/>
      <c r="L53" s="281"/>
      <c r="M53" s="281"/>
      <c r="N53" s="281"/>
      <c r="O53" s="281"/>
      <c r="P53" s="281"/>
      <c r="Q53" s="252">
        <f>SUM(CI44:CI46)*R20</f>
        <v>0.0004929516826</v>
      </c>
      <c r="R53" s="265"/>
      <c r="S53" s="265"/>
      <c r="T53" s="265"/>
      <c r="U53" s="250"/>
      <c r="V53" s="251"/>
      <c r="W53" s="273"/>
      <c r="X53" s="265"/>
      <c r="Y53" s="265"/>
      <c r="Z53" s="265"/>
      <c r="AA53" s="283"/>
      <c r="AB53" s="251"/>
      <c r="AC53" s="251"/>
      <c r="AD53" s="251"/>
      <c r="AE53" s="251"/>
      <c r="AF53" s="251"/>
      <c r="AG53" s="251"/>
      <c r="AH53" s="265"/>
      <c r="AI53" s="257"/>
      <c r="AJ53" s="257"/>
      <c r="AK53" s="257"/>
      <c r="AL53" s="257"/>
      <c r="AM53" s="322">
        <f>SUM(CI44:CI46)*I20</f>
        <v>0.00191018777</v>
      </c>
      <c r="AN53" s="257"/>
      <c r="AO53" s="265"/>
      <c r="AP53" s="257"/>
      <c r="AQ53" s="257"/>
      <c r="AR53" s="265"/>
      <c r="AS53" s="257"/>
      <c r="AT53" s="323"/>
      <c r="AU53" s="251"/>
      <c r="AV53" s="278"/>
      <c r="AW53" s="295"/>
      <c r="AX53" s="251"/>
      <c r="AY53" s="324">
        <f>SUM(CI44:CI46)*L20</f>
        <v>0.0009037447514</v>
      </c>
      <c r="AZ53" s="315">
        <f>SUM(CI44:CI46)*O20</f>
        <v>0.00004107930688</v>
      </c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  <c r="BS53" s="265"/>
      <c r="BT53" s="265"/>
      <c r="BU53" s="265"/>
      <c r="BV53" s="265"/>
      <c r="BW53" s="265"/>
      <c r="BX53" s="265"/>
      <c r="BY53" s="265"/>
      <c r="BZ53" s="265"/>
      <c r="CA53" s="265"/>
      <c r="CB53" s="265"/>
      <c r="CC53" s="265"/>
      <c r="CD53" s="265"/>
      <c r="CE53" s="265"/>
      <c r="CF53" s="265"/>
      <c r="CG53" s="265"/>
      <c r="CH53" s="265"/>
      <c r="CI53" s="265"/>
      <c r="CJ53" s="265"/>
    </row>
    <row r="54">
      <c r="A54" s="192"/>
      <c r="B54" s="192"/>
      <c r="C54" s="192"/>
      <c r="D54" s="192">
        <f t="shared" si="6"/>
        <v>0.01011485703</v>
      </c>
      <c r="E54" s="262" t="s">
        <v>235</v>
      </c>
      <c r="F54" s="248" t="s">
        <v>174</v>
      </c>
      <c r="G54" s="249">
        <v>2.0</v>
      </c>
      <c r="H54" s="320">
        <f>SUM(CF44:CF46)*F20</f>
        <v>0.007015756097</v>
      </c>
      <c r="I54" s="251"/>
      <c r="J54" s="265"/>
      <c r="K54" s="281"/>
      <c r="L54" s="281"/>
      <c r="M54" s="281"/>
      <c r="N54" s="281"/>
      <c r="O54" s="281"/>
      <c r="P54" s="281"/>
      <c r="Q54" s="284">
        <f>SUM(CF44:CF46)*R20</f>
        <v>0.0004563093397</v>
      </c>
      <c r="R54" s="265"/>
      <c r="S54" s="265"/>
      <c r="T54" s="265"/>
      <c r="U54" s="265"/>
      <c r="V54" s="291"/>
      <c r="W54" s="251"/>
      <c r="X54" s="265"/>
      <c r="Y54" s="265"/>
      <c r="Z54" s="265"/>
      <c r="AA54" s="251"/>
      <c r="AB54" s="251"/>
      <c r="AC54" s="251"/>
      <c r="AD54" s="287"/>
      <c r="AE54" s="251"/>
      <c r="AF54" s="278"/>
      <c r="AG54" s="290"/>
      <c r="AH54" s="257"/>
      <c r="AI54" s="257"/>
      <c r="AJ54" s="257"/>
      <c r="AK54" s="257"/>
      <c r="AL54" s="257"/>
      <c r="AM54" s="221">
        <f>SUM(CF44:CF46)*I20</f>
        <v>0.001768198691</v>
      </c>
      <c r="AN54" s="265"/>
      <c r="AO54" s="265"/>
      <c r="AP54" s="257"/>
      <c r="AQ54" s="257"/>
      <c r="AR54" s="265"/>
      <c r="AS54" s="257"/>
      <c r="AT54" s="250"/>
      <c r="AU54" s="251"/>
      <c r="AV54" s="265"/>
      <c r="AW54" s="251"/>
      <c r="AX54" s="265"/>
      <c r="AY54" s="221">
        <f>SUM(CF44:CF46)*L20</f>
        <v>0.0008365671227</v>
      </c>
      <c r="AZ54" s="315">
        <f>SUM(CF44:CF46)*O20</f>
        <v>0.00003802577831</v>
      </c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  <c r="BS54" s="265"/>
      <c r="BT54" s="265"/>
      <c r="BU54" s="265"/>
      <c r="BV54" s="265"/>
      <c r="BW54" s="265"/>
      <c r="BX54" s="265"/>
      <c r="BY54" s="265"/>
      <c r="BZ54" s="265"/>
      <c r="CA54" s="265"/>
      <c r="CB54" s="265"/>
      <c r="CC54" s="265"/>
      <c r="CD54" s="265"/>
      <c r="CE54" s="265"/>
      <c r="CF54" s="265"/>
      <c r="CG54" s="265"/>
      <c r="CH54" s="265"/>
      <c r="CI54" s="265"/>
      <c r="CJ54" s="265"/>
    </row>
    <row r="55">
      <c r="A55" s="192"/>
      <c r="B55" s="192"/>
      <c r="C55" s="192"/>
      <c r="D55" s="218">
        <f>SUM(D48:D54)</f>
        <v>0.118049715</v>
      </c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260"/>
      <c r="BJ55" s="260"/>
      <c r="BK55" s="260"/>
      <c r="BL55" s="260"/>
      <c r="BM55" s="260"/>
      <c r="BN55" s="260"/>
      <c r="BO55" s="260"/>
      <c r="BP55" s="260"/>
      <c r="BQ55" s="260"/>
      <c r="BR55" s="260"/>
      <c r="BS55" s="260"/>
      <c r="BT55" s="260"/>
      <c r="BU55" s="260"/>
      <c r="BV55" s="260"/>
      <c r="BW55" s="260"/>
      <c r="BX55" s="260"/>
      <c r="BY55" s="260"/>
      <c r="BZ55" s="260"/>
      <c r="CA55" s="260"/>
      <c r="CB55" s="260"/>
      <c r="CC55" s="260"/>
      <c r="CD55" s="260"/>
      <c r="CE55" s="260"/>
      <c r="CF55" s="260"/>
      <c r="CG55" s="260"/>
      <c r="CH55" s="260"/>
      <c r="CI55" s="260"/>
      <c r="CJ55" s="260"/>
    </row>
    <row r="56">
      <c r="A56" s="192"/>
      <c r="B56" s="192"/>
      <c r="C56" s="192"/>
      <c r="D56" s="192">
        <f t="shared" ref="D56:D63" si="7">SUM(H56:CJ56)</f>
        <v>0.004160826217</v>
      </c>
      <c r="E56" s="262" t="s">
        <v>312</v>
      </c>
      <c r="F56" s="248" t="s">
        <v>157</v>
      </c>
      <c r="G56" s="249">
        <v>2.0</v>
      </c>
      <c r="H56" s="325">
        <f>SUM(Q48:Q54)*F29</f>
        <v>0.003111041333</v>
      </c>
      <c r="I56" s="326"/>
      <c r="J56" s="326"/>
      <c r="K56" s="326"/>
      <c r="L56" s="326"/>
      <c r="M56" s="326"/>
      <c r="N56" s="326"/>
      <c r="O56" s="326"/>
      <c r="P56" s="326"/>
      <c r="Q56" s="325">
        <f>SUM(Q48:Q54)*R29</f>
        <v>0.000260530555</v>
      </c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6"/>
      <c r="BH56" s="326"/>
      <c r="BI56" s="325">
        <f>SUM(Q48:Q54)*I29</f>
        <v>0.0005287237734</v>
      </c>
      <c r="BJ56" s="325">
        <f>SUM(Q48:Q54)*L29</f>
        <v>0.000260530555</v>
      </c>
      <c r="BK56" s="325">
        <f>SUM(Q48:Q54)*O29</f>
        <v>0</v>
      </c>
      <c r="BL56" s="326"/>
      <c r="BM56" s="326"/>
      <c r="BN56" s="326"/>
      <c r="BO56" s="326"/>
      <c r="BP56" s="326"/>
      <c r="BQ56" s="326"/>
      <c r="BR56" s="326"/>
      <c r="BS56" s="326"/>
      <c r="BT56" s="326"/>
      <c r="BU56" s="326"/>
      <c r="BV56" s="326"/>
      <c r="BW56" s="326"/>
      <c r="BX56" s="326"/>
      <c r="BY56" s="326"/>
      <c r="BZ56" s="326"/>
      <c r="CA56" s="326"/>
      <c r="CB56" s="326"/>
      <c r="CC56" s="326"/>
      <c r="CD56" s="326"/>
      <c r="CE56" s="326"/>
      <c r="CF56" s="326"/>
      <c r="CG56" s="326"/>
      <c r="CH56" s="326"/>
      <c r="CI56" s="326"/>
      <c r="CJ56" s="326"/>
    </row>
    <row r="57">
      <c r="A57" s="192"/>
      <c r="B57" s="192"/>
      <c r="C57" s="192"/>
      <c r="D57" s="192">
        <f t="shared" si="7"/>
        <v>0.0197962035</v>
      </c>
      <c r="E57" s="262" t="s">
        <v>312</v>
      </c>
      <c r="F57" s="248" t="s">
        <v>178</v>
      </c>
      <c r="G57" s="249">
        <v>2.0</v>
      </c>
      <c r="H57" s="325">
        <f>SUM(AM48:AM54)*F29</f>
        <v>0.01205528517</v>
      </c>
      <c r="I57" s="326"/>
      <c r="J57" s="326"/>
      <c r="K57" s="326"/>
      <c r="L57" s="326"/>
      <c r="M57" s="326"/>
      <c r="N57" s="326"/>
      <c r="O57" s="326"/>
      <c r="P57" s="326"/>
      <c r="Q57" s="325">
        <f>SUM(AM48:AM54)*R29</f>
        <v>0.001009555901</v>
      </c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326"/>
      <c r="BH57" s="326"/>
      <c r="BI57" s="325">
        <f>SUM(AM48:AM54)*I29</f>
        <v>0.002048804622</v>
      </c>
      <c r="BJ57" s="325">
        <f>SUM(AM48:AM54)*L29</f>
        <v>0.001009555901</v>
      </c>
      <c r="BK57" s="325">
        <f>SUM(AM48:AM54)*O29</f>
        <v>0</v>
      </c>
      <c r="BL57" s="326"/>
      <c r="BM57" s="326"/>
      <c r="BN57" s="326"/>
      <c r="BO57" s="326"/>
      <c r="BP57" s="326"/>
      <c r="BQ57" s="326"/>
      <c r="BR57" s="326"/>
      <c r="BS57" s="326"/>
      <c r="BT57" s="325">
        <f>SUM(AM48:AM54)*I29</f>
        <v>0.002048804622</v>
      </c>
      <c r="BU57" s="325">
        <f>SUM(AM48:AM54)*I30</f>
        <v>0.0006146413866</v>
      </c>
      <c r="BV57" s="325">
        <f>SUM(AM48:AM54)*L29</f>
        <v>0.001009555901</v>
      </c>
      <c r="BW57" s="326"/>
      <c r="BX57" s="326"/>
      <c r="BY57" s="326"/>
      <c r="BZ57" s="326"/>
      <c r="CA57" s="326"/>
      <c r="CB57" s="326"/>
      <c r="CC57" s="326"/>
      <c r="CD57" s="326"/>
      <c r="CE57" s="326"/>
      <c r="CF57" s="326"/>
      <c r="CG57" s="326"/>
      <c r="CH57" s="326"/>
      <c r="CI57" s="326"/>
      <c r="CJ57" s="326"/>
    </row>
    <row r="58">
      <c r="A58" s="192"/>
      <c r="B58" s="192"/>
      <c r="C58" s="192"/>
      <c r="D58" s="192">
        <f t="shared" si="7"/>
        <v>0.009365945742</v>
      </c>
      <c r="E58" s="262" t="s">
        <v>312</v>
      </c>
      <c r="F58" s="248" t="s">
        <v>180</v>
      </c>
      <c r="G58" s="249">
        <v>2.0</v>
      </c>
      <c r="H58" s="325">
        <f>SUM(AY48:AY54)*F29</f>
        <v>0.005703575778</v>
      </c>
      <c r="I58" s="326"/>
      <c r="J58" s="326"/>
      <c r="K58" s="326"/>
      <c r="L58" s="326"/>
      <c r="M58" s="326"/>
      <c r="N58" s="326"/>
      <c r="O58" s="326"/>
      <c r="P58" s="326"/>
      <c r="Q58" s="325">
        <f>SUM(AY48:AY54)*R29</f>
        <v>0.0004776393509</v>
      </c>
      <c r="R58" s="326"/>
      <c r="S58" s="326"/>
      <c r="T58" s="326"/>
      <c r="U58" s="326"/>
      <c r="V58" s="326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5">
        <f>SUM(AY48:AY54)*I29</f>
        <v>0.0009693269179</v>
      </c>
      <c r="BJ58" s="325">
        <f>SUM(AY48:AY54)*L29</f>
        <v>0.0004776393509</v>
      </c>
      <c r="BK58" s="325">
        <f>SUM(AY48:AY54)*O29</f>
        <v>0</v>
      </c>
      <c r="BL58" s="326"/>
      <c r="BM58" s="326"/>
      <c r="BN58" s="326"/>
      <c r="BO58" s="326"/>
      <c r="BP58" s="326"/>
      <c r="BQ58" s="326"/>
      <c r="BR58" s="326"/>
      <c r="BS58" s="326"/>
      <c r="BT58" s="325">
        <f>SUM(AY48:AY54)*I29</f>
        <v>0.0009693269179</v>
      </c>
      <c r="BU58" s="325">
        <f>SUM(AY48:AY54)*I30</f>
        <v>0.0002907980754</v>
      </c>
      <c r="BV58" s="325">
        <f>SUM(AY48:AY54)*L29</f>
        <v>0.0004776393509</v>
      </c>
      <c r="BW58" s="326"/>
      <c r="BX58" s="326"/>
      <c r="BY58" s="326"/>
      <c r="BZ58" s="326"/>
      <c r="CA58" s="326"/>
      <c r="CB58" s="326"/>
      <c r="CC58" s="326"/>
      <c r="CD58" s="326"/>
      <c r="CE58" s="326"/>
      <c r="CF58" s="326"/>
      <c r="CG58" s="326"/>
      <c r="CH58" s="326"/>
      <c r="CI58" s="326"/>
      <c r="CJ58" s="326"/>
    </row>
    <row r="59">
      <c r="A59" s="192"/>
      <c r="B59" s="192"/>
      <c r="C59" s="192"/>
      <c r="D59" s="192">
        <f t="shared" si="7"/>
        <v>0.000381664492</v>
      </c>
      <c r="E59" s="262" t="s">
        <v>312</v>
      </c>
      <c r="F59" s="248" t="s">
        <v>182</v>
      </c>
      <c r="G59" s="249">
        <v>2.0</v>
      </c>
      <c r="H59" s="325">
        <f>SUM(AZ48:AZ54)*F29</f>
        <v>0.0002592534445</v>
      </c>
      <c r="I59" s="326"/>
      <c r="J59" s="326"/>
      <c r="K59" s="326"/>
      <c r="L59" s="326"/>
      <c r="M59" s="326"/>
      <c r="N59" s="326"/>
      <c r="O59" s="326"/>
      <c r="P59" s="326"/>
      <c r="Q59" s="325">
        <f>SUM(AZ48:AZ54)*R29</f>
        <v>0.00002171087958</v>
      </c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5">
        <f>SUM(AZ48:AZ54)*I29</f>
        <v>0.00004406031445</v>
      </c>
      <c r="BJ59" s="325">
        <f>SUM(AZ48:AZ54)*L29</f>
        <v>0.00002171087958</v>
      </c>
      <c r="BK59" s="325">
        <f>SUM(AZ48:AZ54)*O29</f>
        <v>0</v>
      </c>
      <c r="BL59" s="326"/>
      <c r="BM59" s="326"/>
      <c r="BN59" s="326"/>
      <c r="BO59" s="326"/>
      <c r="BP59" s="326"/>
      <c r="BQ59" s="326"/>
      <c r="BR59" s="326"/>
      <c r="BS59" s="326"/>
      <c r="BT59" s="326"/>
      <c r="BU59" s="325">
        <f>SUM(AZ48:AZ54)*I30</f>
        <v>0.00001321809434</v>
      </c>
      <c r="BV59" s="325">
        <f>SUM(AZ48:AZ54)*L29</f>
        <v>0.00002171087958</v>
      </c>
      <c r="BW59" s="326"/>
      <c r="BX59" s="326"/>
      <c r="BY59" s="326"/>
      <c r="BZ59" s="326"/>
      <c r="CA59" s="326"/>
      <c r="CB59" s="326"/>
      <c r="CC59" s="326"/>
      <c r="CD59" s="326"/>
      <c r="CE59" s="326"/>
      <c r="CF59" s="326"/>
      <c r="CG59" s="326"/>
      <c r="CH59" s="326"/>
      <c r="CI59" s="326"/>
      <c r="CJ59" s="326"/>
    </row>
    <row r="60">
      <c r="A60" s="192"/>
      <c r="B60" s="192"/>
      <c r="C60" s="192"/>
      <c r="D60" s="218">
        <f t="shared" si="7"/>
        <v>0</v>
      </c>
      <c r="E60" s="262" t="s">
        <v>312</v>
      </c>
      <c r="F60" s="248" t="s">
        <v>195</v>
      </c>
      <c r="G60" s="249">
        <v>2.0</v>
      </c>
      <c r="H60" s="276"/>
      <c r="I60" s="326"/>
      <c r="J60" s="326"/>
      <c r="K60" s="326"/>
      <c r="L60" s="326"/>
      <c r="M60" s="326"/>
      <c r="N60" s="326"/>
      <c r="O60" s="326"/>
      <c r="P60" s="326"/>
      <c r="Q60" s="27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26"/>
      <c r="AJ60" s="326"/>
      <c r="AK60" s="326"/>
      <c r="AL60" s="326"/>
      <c r="AM60" s="276"/>
      <c r="AN60" s="326"/>
      <c r="AO60" s="326"/>
      <c r="AP60" s="326"/>
      <c r="AQ60" s="326"/>
      <c r="AR60" s="326"/>
      <c r="AS60" s="326"/>
      <c r="AT60" s="326"/>
      <c r="AU60" s="326"/>
      <c r="AV60" s="326"/>
      <c r="AW60" s="326"/>
      <c r="AX60" s="326"/>
      <c r="AY60" s="326"/>
      <c r="AZ60" s="326"/>
      <c r="BA60" s="326"/>
      <c r="BB60" s="326"/>
      <c r="BC60" s="326"/>
      <c r="BD60" s="326"/>
      <c r="BE60" s="326"/>
      <c r="BF60" s="326"/>
      <c r="BG60" s="326"/>
      <c r="BH60" s="326"/>
      <c r="BI60" s="276"/>
      <c r="BJ60" s="276"/>
      <c r="BK60" s="276"/>
      <c r="BL60" s="326"/>
      <c r="BM60" s="326"/>
      <c r="BN60" s="326"/>
      <c r="BO60" s="326"/>
      <c r="BP60" s="326"/>
      <c r="BQ60" s="326"/>
      <c r="BR60" s="326"/>
      <c r="BS60" s="326"/>
      <c r="BT60" s="327"/>
      <c r="BU60" s="327"/>
      <c r="BV60" s="327"/>
      <c r="BW60" s="326"/>
      <c r="BX60" s="326"/>
      <c r="BY60" s="326"/>
      <c r="BZ60" s="326"/>
      <c r="CA60" s="326"/>
      <c r="CB60" s="326"/>
      <c r="CC60" s="326"/>
      <c r="CD60" s="326"/>
      <c r="CE60" s="326"/>
      <c r="CF60" s="326"/>
      <c r="CG60" s="326"/>
      <c r="CH60" s="326"/>
      <c r="CI60" s="326"/>
      <c r="CJ60" s="326"/>
    </row>
    <row r="61">
      <c r="A61" s="192"/>
      <c r="B61" s="192"/>
      <c r="C61" s="192"/>
      <c r="D61" s="218">
        <f t="shared" si="7"/>
        <v>0</v>
      </c>
      <c r="E61" s="262" t="s">
        <v>312</v>
      </c>
      <c r="F61" s="248" t="s">
        <v>197</v>
      </c>
      <c r="G61" s="249">
        <v>2.0</v>
      </c>
      <c r="H61" s="276"/>
      <c r="I61" s="326"/>
      <c r="J61" s="326"/>
      <c r="K61" s="326"/>
      <c r="L61" s="326"/>
      <c r="M61" s="326"/>
      <c r="N61" s="326"/>
      <c r="O61" s="326"/>
      <c r="P61" s="326"/>
      <c r="Q61" s="276"/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27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276"/>
      <c r="BJ61" s="276"/>
      <c r="BK61" s="276"/>
      <c r="BL61" s="326"/>
      <c r="BM61" s="326"/>
      <c r="BN61" s="326"/>
      <c r="BO61" s="326"/>
      <c r="BP61" s="326"/>
      <c r="BQ61" s="326"/>
      <c r="BR61" s="326"/>
      <c r="BS61" s="326"/>
      <c r="BT61" s="276"/>
      <c r="BU61" s="276"/>
      <c r="BV61" s="276"/>
      <c r="BW61" s="326"/>
      <c r="BX61" s="326"/>
      <c r="BY61" s="326"/>
      <c r="BZ61" s="326"/>
      <c r="CA61" s="326"/>
      <c r="CB61" s="326"/>
      <c r="CC61" s="326"/>
      <c r="CD61" s="326"/>
      <c r="CE61" s="326"/>
      <c r="CF61" s="326"/>
      <c r="CG61" s="326"/>
      <c r="CH61" s="326"/>
      <c r="CI61" s="326"/>
      <c r="CJ61" s="326"/>
    </row>
    <row r="62">
      <c r="A62" s="192"/>
      <c r="B62" s="192"/>
      <c r="C62" s="192"/>
      <c r="D62" s="218">
        <f t="shared" si="7"/>
        <v>0</v>
      </c>
      <c r="E62" s="262" t="s">
        <v>312</v>
      </c>
      <c r="F62" s="248" t="s">
        <v>198</v>
      </c>
      <c r="G62" s="249">
        <v>2.0</v>
      </c>
      <c r="H62" s="276"/>
      <c r="I62" s="326"/>
      <c r="J62" s="326"/>
      <c r="K62" s="326"/>
      <c r="L62" s="326"/>
      <c r="M62" s="326"/>
      <c r="N62" s="326"/>
      <c r="O62" s="326"/>
      <c r="P62" s="326"/>
      <c r="Q62" s="27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27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276"/>
      <c r="AZ62" s="326"/>
      <c r="BA62" s="326"/>
      <c r="BB62" s="326"/>
      <c r="BC62" s="326"/>
      <c r="BD62" s="326"/>
      <c r="BE62" s="326"/>
      <c r="BF62" s="326"/>
      <c r="BG62" s="326"/>
      <c r="BH62" s="326"/>
      <c r="BI62" s="276"/>
      <c r="BJ62" s="276"/>
      <c r="BK62" s="276"/>
      <c r="BL62" s="326"/>
      <c r="BM62" s="326"/>
      <c r="BN62" s="326"/>
      <c r="BO62" s="326"/>
      <c r="BP62" s="326"/>
      <c r="BQ62" s="326"/>
      <c r="BR62" s="326"/>
      <c r="BS62" s="326"/>
      <c r="BT62" s="276"/>
      <c r="BU62" s="276"/>
      <c r="BV62" s="276"/>
      <c r="BW62" s="326"/>
      <c r="BX62" s="326"/>
      <c r="BY62" s="326"/>
      <c r="BZ62" s="326"/>
      <c r="CA62" s="326"/>
      <c r="CB62" s="326"/>
      <c r="CC62" s="326"/>
      <c r="CD62" s="326"/>
      <c r="CE62" s="326"/>
      <c r="CF62" s="326"/>
      <c r="CG62" s="326"/>
      <c r="CH62" s="326"/>
      <c r="CI62" s="326"/>
      <c r="CJ62" s="326"/>
    </row>
    <row r="63">
      <c r="A63" s="192"/>
      <c r="B63" s="192"/>
      <c r="C63" s="192"/>
      <c r="D63" s="218">
        <f t="shared" si="7"/>
        <v>0</v>
      </c>
      <c r="E63" s="262" t="s">
        <v>312</v>
      </c>
      <c r="F63" s="263" t="s">
        <v>203</v>
      </c>
      <c r="G63" s="249">
        <v>2.0</v>
      </c>
      <c r="H63" s="276"/>
      <c r="I63" s="326"/>
      <c r="J63" s="326"/>
      <c r="K63" s="326"/>
      <c r="L63" s="326"/>
      <c r="M63" s="326"/>
      <c r="N63" s="326"/>
      <c r="O63" s="326"/>
      <c r="P63" s="326"/>
      <c r="Q63" s="27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27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276"/>
      <c r="BJ63" s="276"/>
      <c r="BK63" s="276"/>
      <c r="BL63" s="326"/>
      <c r="BM63" s="326"/>
      <c r="BN63" s="326"/>
      <c r="BO63" s="326"/>
      <c r="BP63" s="326"/>
      <c r="BQ63" s="326"/>
      <c r="BR63" s="326"/>
      <c r="BS63" s="326"/>
      <c r="BT63" s="276"/>
      <c r="BU63" s="276"/>
      <c r="BV63" s="276"/>
      <c r="BW63" s="326"/>
      <c r="BX63" s="326"/>
      <c r="BY63" s="326"/>
      <c r="BZ63" s="326"/>
      <c r="CA63" s="326"/>
      <c r="CB63" s="326"/>
      <c r="CC63" s="326"/>
      <c r="CD63" s="326"/>
      <c r="CE63" s="326"/>
      <c r="CF63" s="326"/>
      <c r="CG63" s="326"/>
      <c r="CH63" s="326"/>
      <c r="CI63" s="326"/>
      <c r="CJ63" s="326"/>
    </row>
    <row r="64">
      <c r="A64" s="192"/>
      <c r="B64" s="192"/>
      <c r="C64" s="192"/>
      <c r="D64" s="192">
        <f>SUM(D56:D63)</f>
        <v>0.03370463995</v>
      </c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</row>
    <row r="65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</row>
    <row r="66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</row>
    <row r="67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</row>
    <row r="68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</row>
    <row r="69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2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</row>
    <row r="70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  <c r="BR70" s="192"/>
      <c r="BS70" s="192"/>
      <c r="BT70" s="192"/>
      <c r="BU70" s="192"/>
      <c r="BV70" s="192"/>
      <c r="BW70" s="192"/>
      <c r="BX70" s="192"/>
      <c r="BY70" s="192"/>
      <c r="BZ70" s="192"/>
      <c r="CA70" s="192"/>
      <c r="CB70" s="192"/>
      <c r="CC70" s="192"/>
      <c r="CD70" s="192"/>
      <c r="CE70" s="192"/>
      <c r="CF70" s="192"/>
      <c r="CG70" s="192"/>
      <c r="CH70" s="192"/>
      <c r="CI70" s="192"/>
      <c r="CJ70" s="192"/>
    </row>
    <row r="71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  <c r="BR71" s="192"/>
      <c r="BS71" s="192"/>
      <c r="BT71" s="192"/>
      <c r="BU71" s="192"/>
      <c r="BV71" s="192"/>
      <c r="BW71" s="192"/>
      <c r="BX71" s="192"/>
      <c r="BY71" s="192"/>
      <c r="BZ71" s="192"/>
      <c r="CA71" s="192"/>
      <c r="CB71" s="192"/>
      <c r="CC71" s="192"/>
      <c r="CD71" s="192"/>
      <c r="CE71" s="192"/>
      <c r="CF71" s="192"/>
      <c r="CG71" s="192"/>
      <c r="CH71" s="192"/>
      <c r="CI71" s="192"/>
      <c r="CJ71" s="192"/>
    </row>
    <row r="72">
      <c r="A72" s="192"/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  <c r="BR72" s="192"/>
      <c r="BS72" s="192"/>
      <c r="BT72" s="192"/>
      <c r="BU72" s="192"/>
      <c r="BV72" s="192"/>
      <c r="BW72" s="192"/>
      <c r="BX72" s="192"/>
      <c r="BY72" s="192"/>
      <c r="BZ72" s="192"/>
      <c r="CA72" s="192"/>
      <c r="CB72" s="192"/>
      <c r="CC72" s="192"/>
      <c r="CD72" s="192"/>
      <c r="CE72" s="192"/>
      <c r="CF72" s="192"/>
      <c r="CG72" s="192"/>
      <c r="CH72" s="192"/>
      <c r="CI72" s="192"/>
      <c r="CJ72" s="192"/>
    </row>
    <row r="73">
      <c r="A73" s="192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  <c r="CG73" s="192"/>
      <c r="CH73" s="192"/>
      <c r="CI73" s="192"/>
      <c r="CJ73" s="192"/>
    </row>
    <row r="74">
      <c r="A74" s="192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  <c r="BX74" s="192"/>
      <c r="BY74" s="192"/>
      <c r="BZ74" s="192"/>
      <c r="CA74" s="192"/>
      <c r="CB74" s="192"/>
      <c r="CC74" s="192"/>
      <c r="CD74" s="192"/>
      <c r="CE74" s="192"/>
      <c r="CF74" s="192"/>
      <c r="CG74" s="192"/>
      <c r="CH74" s="192"/>
      <c r="CI74" s="192"/>
      <c r="CJ74" s="192"/>
    </row>
    <row r="75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  <c r="CG75" s="192"/>
      <c r="CH75" s="192"/>
      <c r="CI75" s="192"/>
      <c r="CJ75" s="192"/>
    </row>
    <row r="76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</row>
    <row r="77">
      <c r="A77" s="192"/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  <c r="BX77" s="192"/>
      <c r="BY77" s="192"/>
      <c r="BZ77" s="192"/>
      <c r="CA77" s="192"/>
      <c r="CB77" s="192"/>
      <c r="CC77" s="192"/>
      <c r="CD77" s="192"/>
      <c r="CE77" s="192"/>
      <c r="CF77" s="192"/>
      <c r="CG77" s="192"/>
      <c r="CH77" s="192"/>
      <c r="CI77" s="192"/>
      <c r="CJ77" s="192"/>
    </row>
    <row r="78">
      <c r="A78" s="192"/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  <c r="BX78" s="192"/>
      <c r="BY78" s="192"/>
      <c r="BZ78" s="192"/>
      <c r="CA78" s="192"/>
      <c r="CB78" s="192"/>
      <c r="CC78" s="192"/>
      <c r="CD78" s="192"/>
      <c r="CE78" s="192"/>
      <c r="CF78" s="192"/>
      <c r="CG78" s="192"/>
      <c r="CH78" s="192"/>
      <c r="CI78" s="192"/>
      <c r="CJ78" s="192"/>
    </row>
    <row r="79">
      <c r="A79" s="192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</row>
    <row r="80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  <c r="BX80" s="192"/>
      <c r="BY80" s="192"/>
      <c r="BZ80" s="192"/>
      <c r="CA80" s="192"/>
      <c r="CB80" s="192"/>
      <c r="CC80" s="192"/>
      <c r="CD80" s="192"/>
      <c r="CE80" s="192"/>
      <c r="CF80" s="192"/>
      <c r="CG80" s="192"/>
      <c r="CH80" s="192"/>
      <c r="CI80" s="192"/>
      <c r="CJ80" s="192"/>
    </row>
    <row r="81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  <c r="BX81" s="192"/>
      <c r="BY81" s="192"/>
      <c r="BZ81" s="192"/>
      <c r="CA81" s="192"/>
      <c r="CB81" s="192"/>
      <c r="CC81" s="192"/>
      <c r="CD81" s="192"/>
      <c r="CE81" s="192"/>
      <c r="CF81" s="192"/>
      <c r="CG81" s="192"/>
      <c r="CH81" s="192"/>
      <c r="CI81" s="192"/>
      <c r="CJ81" s="192"/>
    </row>
    <row r="82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192"/>
      <c r="BL82" s="192"/>
      <c r="BM82" s="192"/>
      <c r="BN82" s="192"/>
      <c r="BO82" s="192"/>
      <c r="BP82" s="192"/>
      <c r="BQ82" s="192"/>
      <c r="BR82" s="192"/>
      <c r="BS82" s="192"/>
      <c r="BT82" s="192"/>
      <c r="BU82" s="192"/>
      <c r="BV82" s="192"/>
      <c r="BW82" s="192"/>
      <c r="BX82" s="192"/>
      <c r="BY82" s="192"/>
      <c r="BZ82" s="192"/>
      <c r="CA82" s="192"/>
      <c r="CB82" s="192"/>
      <c r="CC82" s="192"/>
      <c r="CD82" s="192"/>
      <c r="CE82" s="192"/>
      <c r="CF82" s="192"/>
      <c r="CG82" s="192"/>
      <c r="CH82" s="192"/>
      <c r="CI82" s="192"/>
      <c r="CJ82" s="192"/>
    </row>
    <row r="83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  <c r="BJ83" s="192"/>
      <c r="BK83" s="192"/>
      <c r="BL83" s="192"/>
      <c r="BM83" s="192"/>
      <c r="BN83" s="192"/>
      <c r="BO83" s="192"/>
      <c r="BP83" s="192"/>
      <c r="BQ83" s="192"/>
      <c r="BR83" s="192"/>
      <c r="BS83" s="192"/>
      <c r="BT83" s="192"/>
      <c r="BU83" s="192"/>
      <c r="BV83" s="192"/>
      <c r="BW83" s="192"/>
      <c r="BX83" s="192"/>
      <c r="BY83" s="192"/>
      <c r="BZ83" s="192"/>
      <c r="CA83" s="192"/>
      <c r="CB83" s="192"/>
      <c r="CC83" s="192"/>
      <c r="CD83" s="192"/>
      <c r="CE83" s="192"/>
      <c r="CF83" s="192"/>
      <c r="CG83" s="192"/>
      <c r="CH83" s="192"/>
      <c r="CI83" s="192"/>
      <c r="CJ83" s="192"/>
    </row>
    <row r="84">
      <c r="A84" s="192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  <c r="BJ84" s="192"/>
      <c r="BK84" s="192"/>
      <c r="BL84" s="192"/>
      <c r="BM84" s="192"/>
      <c r="BN84" s="192"/>
      <c r="BO84" s="192"/>
      <c r="BP84" s="192"/>
      <c r="BQ84" s="192"/>
      <c r="BR84" s="192"/>
      <c r="BS84" s="192"/>
      <c r="BT84" s="192"/>
      <c r="BU84" s="192"/>
      <c r="BV84" s="192"/>
      <c r="BW84" s="192"/>
      <c r="BX84" s="192"/>
      <c r="BY84" s="192"/>
      <c r="BZ84" s="192"/>
      <c r="CA84" s="192"/>
      <c r="CB84" s="192"/>
      <c r="CC84" s="192"/>
      <c r="CD84" s="192"/>
      <c r="CE84" s="192"/>
      <c r="CF84" s="192"/>
      <c r="CG84" s="192"/>
      <c r="CH84" s="192"/>
      <c r="CI84" s="192"/>
      <c r="CJ84" s="192"/>
    </row>
    <row r="85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  <c r="BJ85" s="192"/>
      <c r="BK85" s="192"/>
      <c r="BL85" s="192"/>
      <c r="BM85" s="192"/>
      <c r="BN85" s="192"/>
      <c r="BO85" s="192"/>
      <c r="BP85" s="192"/>
      <c r="BQ85" s="192"/>
      <c r="BR85" s="192"/>
      <c r="BS85" s="192"/>
      <c r="BT85" s="192"/>
      <c r="BU85" s="192"/>
      <c r="BV85" s="192"/>
      <c r="BW85" s="192"/>
      <c r="BX85" s="192"/>
      <c r="BY85" s="192"/>
      <c r="BZ85" s="192"/>
      <c r="CA85" s="192"/>
      <c r="CB85" s="192"/>
      <c r="CC85" s="192"/>
      <c r="CD85" s="192"/>
      <c r="CE85" s="192"/>
      <c r="CF85" s="192"/>
      <c r="CG85" s="192"/>
      <c r="CH85" s="192"/>
      <c r="CI85" s="192"/>
      <c r="CJ85" s="192"/>
    </row>
    <row r="86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192"/>
      <c r="BN86" s="192"/>
      <c r="BO86" s="192"/>
      <c r="BP86" s="192"/>
      <c r="BQ86" s="192"/>
      <c r="BR86" s="192"/>
      <c r="BS86" s="192"/>
      <c r="BT86" s="192"/>
      <c r="BU86" s="192"/>
      <c r="BV86" s="192"/>
      <c r="BW86" s="192"/>
      <c r="BX86" s="192"/>
      <c r="BY86" s="192"/>
      <c r="BZ86" s="192"/>
      <c r="CA86" s="192"/>
      <c r="CB86" s="192"/>
      <c r="CC86" s="192"/>
      <c r="CD86" s="192"/>
      <c r="CE86" s="192"/>
      <c r="CF86" s="192"/>
      <c r="CG86" s="192"/>
      <c r="CH86" s="192"/>
      <c r="CI86" s="192"/>
      <c r="CJ86" s="192"/>
    </row>
    <row r="87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  <c r="BJ87" s="192"/>
      <c r="BK87" s="192"/>
      <c r="BL87" s="192"/>
      <c r="BM87" s="192"/>
      <c r="BN87" s="192"/>
      <c r="BO87" s="192"/>
      <c r="BP87" s="192"/>
      <c r="BQ87" s="192"/>
      <c r="BR87" s="192"/>
      <c r="BS87" s="192"/>
      <c r="BT87" s="192"/>
      <c r="BU87" s="192"/>
      <c r="BV87" s="192"/>
      <c r="BW87" s="192"/>
      <c r="BX87" s="192"/>
      <c r="BY87" s="192"/>
      <c r="BZ87" s="192"/>
      <c r="CA87" s="192"/>
      <c r="CB87" s="192"/>
      <c r="CC87" s="192"/>
      <c r="CD87" s="192"/>
      <c r="CE87" s="192"/>
      <c r="CF87" s="192"/>
      <c r="CG87" s="192"/>
      <c r="CH87" s="192"/>
      <c r="CI87" s="192"/>
      <c r="CJ87" s="192"/>
    </row>
    <row r="88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  <c r="BJ88" s="192"/>
      <c r="BK88" s="192"/>
      <c r="BL88" s="192"/>
      <c r="BM88" s="192"/>
      <c r="BN88" s="192"/>
      <c r="BO88" s="192"/>
      <c r="BP88" s="192"/>
      <c r="BQ88" s="192"/>
      <c r="BR88" s="192"/>
      <c r="BS88" s="192"/>
      <c r="BT88" s="192"/>
      <c r="BU88" s="192"/>
      <c r="BV88" s="192"/>
      <c r="BW88" s="192"/>
      <c r="BX88" s="192"/>
      <c r="BY88" s="192"/>
      <c r="BZ88" s="192"/>
      <c r="CA88" s="192"/>
      <c r="CB88" s="192"/>
      <c r="CC88" s="192"/>
      <c r="CD88" s="192"/>
      <c r="CE88" s="192"/>
      <c r="CF88" s="192"/>
      <c r="CG88" s="192"/>
      <c r="CH88" s="192"/>
      <c r="CI88" s="192"/>
      <c r="CJ88" s="192"/>
    </row>
    <row r="89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  <c r="BJ89" s="192"/>
      <c r="BK89" s="192"/>
      <c r="BL89" s="192"/>
      <c r="BM89" s="192"/>
      <c r="BN89" s="192"/>
      <c r="BO89" s="192"/>
      <c r="BP89" s="192"/>
      <c r="BQ89" s="192"/>
      <c r="BR89" s="192"/>
      <c r="BS89" s="192"/>
      <c r="BT89" s="192"/>
      <c r="BU89" s="192"/>
      <c r="BV89" s="192"/>
      <c r="BW89" s="192"/>
      <c r="BX89" s="192"/>
      <c r="BY89" s="192"/>
      <c r="BZ89" s="192"/>
      <c r="CA89" s="192"/>
      <c r="CB89" s="192"/>
      <c r="CC89" s="192"/>
      <c r="CD89" s="192"/>
      <c r="CE89" s="192"/>
      <c r="CF89" s="192"/>
      <c r="CG89" s="192"/>
      <c r="CH89" s="192"/>
      <c r="CI89" s="192"/>
      <c r="CJ89" s="192"/>
    </row>
    <row r="90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  <c r="BJ90" s="192"/>
      <c r="BK90" s="192"/>
      <c r="BL90" s="192"/>
      <c r="BM90" s="192"/>
      <c r="BN90" s="192"/>
      <c r="BO90" s="192"/>
      <c r="BP90" s="192"/>
      <c r="BQ90" s="192"/>
      <c r="BR90" s="192"/>
      <c r="BS90" s="192"/>
      <c r="BT90" s="192"/>
      <c r="BU90" s="192"/>
      <c r="BV90" s="192"/>
      <c r="BW90" s="192"/>
      <c r="BX90" s="192"/>
      <c r="BY90" s="192"/>
      <c r="BZ90" s="192"/>
      <c r="CA90" s="192"/>
      <c r="CB90" s="192"/>
      <c r="CC90" s="192"/>
      <c r="CD90" s="192"/>
      <c r="CE90" s="192"/>
      <c r="CF90" s="192"/>
      <c r="CG90" s="192"/>
      <c r="CH90" s="192"/>
      <c r="CI90" s="192"/>
      <c r="CJ90" s="192"/>
    </row>
    <row r="91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  <c r="BR91" s="192"/>
      <c r="BS91" s="192"/>
      <c r="BT91" s="192"/>
      <c r="BU91" s="192"/>
      <c r="BV91" s="192"/>
      <c r="BW91" s="192"/>
      <c r="BX91" s="192"/>
      <c r="BY91" s="192"/>
      <c r="BZ91" s="192"/>
      <c r="CA91" s="192"/>
      <c r="CB91" s="192"/>
      <c r="CC91" s="192"/>
      <c r="CD91" s="192"/>
      <c r="CE91" s="192"/>
      <c r="CF91" s="192"/>
      <c r="CG91" s="192"/>
      <c r="CH91" s="192"/>
      <c r="CI91" s="192"/>
      <c r="CJ91" s="192"/>
    </row>
    <row r="92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2"/>
      <c r="BR92" s="192"/>
      <c r="BS92" s="192"/>
      <c r="BT92" s="192"/>
      <c r="BU92" s="192"/>
      <c r="BV92" s="192"/>
      <c r="BW92" s="192"/>
      <c r="BX92" s="192"/>
      <c r="BY92" s="192"/>
      <c r="BZ92" s="192"/>
      <c r="CA92" s="192"/>
      <c r="CB92" s="192"/>
      <c r="CC92" s="192"/>
      <c r="CD92" s="192"/>
      <c r="CE92" s="192"/>
      <c r="CF92" s="192"/>
      <c r="CG92" s="192"/>
      <c r="CH92" s="192"/>
      <c r="CI92" s="192"/>
      <c r="CJ92" s="192"/>
    </row>
    <row r="93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  <c r="BJ93" s="192"/>
      <c r="BK93" s="192"/>
      <c r="BL93" s="192"/>
      <c r="BM93" s="192"/>
      <c r="BN93" s="192"/>
      <c r="BO93" s="192"/>
      <c r="BP93" s="192"/>
      <c r="BQ93" s="192"/>
      <c r="BR93" s="192"/>
      <c r="BS93" s="192"/>
      <c r="BT93" s="192"/>
      <c r="BU93" s="192"/>
      <c r="BV93" s="192"/>
      <c r="BW93" s="192"/>
      <c r="BX93" s="192"/>
      <c r="BY93" s="192"/>
      <c r="BZ93" s="192"/>
      <c r="CA93" s="192"/>
      <c r="CB93" s="192"/>
      <c r="CC93" s="192"/>
      <c r="CD93" s="192"/>
      <c r="CE93" s="192"/>
      <c r="CF93" s="192"/>
      <c r="CG93" s="192"/>
      <c r="CH93" s="192"/>
      <c r="CI93" s="192"/>
      <c r="CJ93" s="192"/>
    </row>
    <row r="94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  <c r="BR94" s="192"/>
      <c r="BS94" s="192"/>
      <c r="BT94" s="192"/>
      <c r="BU94" s="192"/>
      <c r="BV94" s="192"/>
      <c r="BW94" s="192"/>
      <c r="BX94" s="192"/>
      <c r="BY94" s="192"/>
      <c r="BZ94" s="192"/>
      <c r="CA94" s="192"/>
      <c r="CB94" s="192"/>
      <c r="CC94" s="192"/>
      <c r="CD94" s="192"/>
      <c r="CE94" s="192"/>
      <c r="CF94" s="192"/>
      <c r="CG94" s="192"/>
      <c r="CH94" s="192"/>
      <c r="CI94" s="192"/>
      <c r="CJ94" s="192"/>
    </row>
    <row r="95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  <c r="BJ95" s="192"/>
      <c r="BK95" s="192"/>
      <c r="BL95" s="192"/>
      <c r="BM95" s="192"/>
      <c r="BN95" s="192"/>
      <c r="BO95" s="192"/>
      <c r="BP95" s="192"/>
      <c r="BQ95" s="192"/>
      <c r="BR95" s="192"/>
      <c r="BS95" s="192"/>
      <c r="BT95" s="192"/>
      <c r="BU95" s="192"/>
      <c r="BV95" s="192"/>
      <c r="BW95" s="192"/>
      <c r="BX95" s="192"/>
      <c r="BY95" s="192"/>
      <c r="BZ95" s="192"/>
      <c r="CA95" s="192"/>
      <c r="CB95" s="192"/>
      <c r="CC95" s="192"/>
      <c r="CD95" s="192"/>
      <c r="CE95" s="192"/>
      <c r="CF95" s="192"/>
      <c r="CG95" s="192"/>
      <c r="CH95" s="192"/>
      <c r="CI95" s="192"/>
      <c r="CJ95" s="192"/>
    </row>
    <row r="9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2"/>
      <c r="BN96" s="192"/>
      <c r="BO96" s="192"/>
      <c r="BP96" s="192"/>
      <c r="BQ96" s="192"/>
      <c r="BR96" s="192"/>
      <c r="BS96" s="192"/>
      <c r="BT96" s="192"/>
      <c r="BU96" s="192"/>
      <c r="BV96" s="192"/>
      <c r="BW96" s="192"/>
      <c r="BX96" s="192"/>
      <c r="BY96" s="192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</row>
    <row r="97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  <c r="BJ97" s="192"/>
      <c r="BK97" s="192"/>
      <c r="BL97" s="192"/>
      <c r="BM97" s="192"/>
      <c r="BN97" s="192"/>
      <c r="BO97" s="192"/>
      <c r="BP97" s="192"/>
      <c r="BQ97" s="192"/>
      <c r="BR97" s="192"/>
      <c r="BS97" s="192"/>
      <c r="BT97" s="192"/>
      <c r="BU97" s="192"/>
      <c r="BV97" s="192"/>
      <c r="BW97" s="192"/>
      <c r="BX97" s="192"/>
      <c r="BY97" s="192"/>
      <c r="BZ97" s="192"/>
      <c r="CA97" s="192"/>
      <c r="CB97" s="192"/>
      <c r="CC97" s="192"/>
      <c r="CD97" s="192"/>
      <c r="CE97" s="192"/>
      <c r="CF97" s="192"/>
      <c r="CG97" s="192"/>
      <c r="CH97" s="192"/>
      <c r="CI97" s="192"/>
      <c r="CJ97" s="192"/>
    </row>
    <row r="98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  <c r="BJ98" s="192"/>
      <c r="BK98" s="192"/>
      <c r="BL98" s="192"/>
      <c r="BM98" s="192"/>
      <c r="BN98" s="192"/>
      <c r="BO98" s="192"/>
      <c r="BP98" s="192"/>
      <c r="BQ98" s="192"/>
      <c r="BR98" s="192"/>
      <c r="BS98" s="192"/>
      <c r="BT98" s="192"/>
      <c r="BU98" s="192"/>
      <c r="BV98" s="192"/>
      <c r="BW98" s="192"/>
      <c r="BX98" s="192"/>
      <c r="BY98" s="192"/>
      <c r="BZ98" s="192"/>
      <c r="CA98" s="192"/>
      <c r="CB98" s="192"/>
      <c r="CC98" s="192"/>
      <c r="CD98" s="192"/>
      <c r="CE98" s="192"/>
      <c r="CF98" s="192"/>
      <c r="CG98" s="192"/>
      <c r="CH98" s="192"/>
      <c r="CI98" s="192"/>
      <c r="CJ98" s="192"/>
    </row>
    <row r="99">
      <c r="A99" s="192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  <c r="BJ99" s="192"/>
      <c r="BK99" s="192"/>
      <c r="BL99" s="192"/>
      <c r="BM99" s="192"/>
      <c r="BN99" s="192"/>
      <c r="BO99" s="192"/>
      <c r="BP99" s="192"/>
      <c r="BQ99" s="192"/>
      <c r="BR99" s="192"/>
      <c r="BS99" s="192"/>
      <c r="BT99" s="192"/>
      <c r="BU99" s="192"/>
      <c r="BV99" s="192"/>
      <c r="BW99" s="192"/>
      <c r="BX99" s="192"/>
      <c r="BY99" s="192"/>
      <c r="BZ99" s="192"/>
      <c r="CA99" s="192"/>
      <c r="CB99" s="192"/>
      <c r="CC99" s="192"/>
      <c r="CD99" s="192"/>
      <c r="CE99" s="192"/>
      <c r="CF99" s="192"/>
      <c r="CG99" s="192"/>
      <c r="CH99" s="192"/>
      <c r="CI99" s="192"/>
      <c r="CJ99" s="192"/>
    </row>
    <row r="100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  <c r="BJ100" s="192"/>
      <c r="BK100" s="192"/>
      <c r="BL100" s="192"/>
      <c r="BM100" s="192"/>
      <c r="BN100" s="192"/>
      <c r="BO100" s="192"/>
      <c r="BP100" s="192"/>
      <c r="BQ100" s="192"/>
      <c r="BR100" s="192"/>
      <c r="BS100" s="192"/>
      <c r="BT100" s="192"/>
      <c r="BU100" s="192"/>
      <c r="BV100" s="192"/>
      <c r="BW100" s="192"/>
      <c r="BX100" s="192"/>
      <c r="BY100" s="192"/>
      <c r="BZ100" s="192"/>
      <c r="CA100" s="192"/>
      <c r="CB100" s="192"/>
      <c r="CC100" s="192"/>
      <c r="CD100" s="192"/>
      <c r="CE100" s="192"/>
      <c r="CF100" s="192"/>
      <c r="CG100" s="192"/>
      <c r="CH100" s="192"/>
      <c r="CI100" s="192"/>
      <c r="CJ100" s="192"/>
    </row>
    <row r="101">
      <c r="A101" s="192"/>
      <c r="B101" s="192"/>
      <c r="C101" s="184"/>
      <c r="D101" s="185"/>
      <c r="E101" s="301" t="s">
        <v>206</v>
      </c>
      <c r="F101" s="130"/>
      <c r="G101" s="131"/>
      <c r="H101" s="199"/>
      <c r="I101" s="302">
        <v>0.48</v>
      </c>
      <c r="J101" s="302">
        <v>0.25</v>
      </c>
      <c r="K101" s="302">
        <v>0.86</v>
      </c>
      <c r="L101" s="184"/>
      <c r="M101" s="184"/>
      <c r="N101" s="184"/>
      <c r="O101" s="302">
        <v>1.1</v>
      </c>
      <c r="P101" s="302">
        <v>1.35</v>
      </c>
      <c r="Q101" s="184"/>
      <c r="R101" s="184"/>
      <c r="S101" s="184"/>
      <c r="T101" s="178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  <c r="BR101" s="192"/>
      <c r="BS101" s="192"/>
      <c r="BT101" s="192"/>
      <c r="BU101" s="192"/>
      <c r="BV101" s="192"/>
      <c r="BW101" s="192"/>
      <c r="BX101" s="192"/>
      <c r="BY101" s="192"/>
      <c r="BZ101" s="192"/>
      <c r="CA101" s="192"/>
      <c r="CB101" s="192"/>
      <c r="CC101" s="192"/>
      <c r="CD101" s="192"/>
      <c r="CE101" s="192"/>
      <c r="CF101" s="192"/>
      <c r="CG101" s="192"/>
      <c r="CH101" s="192"/>
      <c r="CI101" s="192"/>
      <c r="CJ101" s="192"/>
    </row>
    <row r="102">
      <c r="A102" s="192"/>
      <c r="B102" s="192"/>
      <c r="C102" s="184"/>
      <c r="D102" s="184"/>
      <c r="E102" s="303"/>
      <c r="F102" s="304"/>
      <c r="G102" s="305">
        <v>0.48</v>
      </c>
      <c r="H102" s="185"/>
      <c r="I102" s="306">
        <f>R29</f>
        <v>0.04892086331</v>
      </c>
      <c r="J102" s="306">
        <f>F29</f>
        <v>0.5841726619</v>
      </c>
      <c r="K102" s="306">
        <f>I29+U29</f>
        <v>0.3179856115</v>
      </c>
      <c r="L102" s="199"/>
      <c r="M102" s="184"/>
      <c r="N102" s="185"/>
      <c r="O102" s="306">
        <f>L29</f>
        <v>0.04892086331</v>
      </c>
      <c r="P102" s="306">
        <f>O29</f>
        <v>0</v>
      </c>
      <c r="Q102" s="199"/>
      <c r="R102" s="184"/>
      <c r="S102" s="307" t="s">
        <v>210</v>
      </c>
      <c r="T102" s="308">
        <f>I102*(I101-G102+1)+J102*(J101-G102)+K102*(K101-G102)+O102*(O101-G102)+P102*(P101-G102)</f>
        <v>0.06572661871</v>
      </c>
      <c r="U102" s="199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2"/>
      <c r="BK102" s="192"/>
      <c r="BL102" s="192"/>
      <c r="BM102" s="192"/>
      <c r="BN102" s="192"/>
      <c r="BO102" s="192"/>
      <c r="BP102" s="192"/>
      <c r="BQ102" s="192"/>
      <c r="BR102" s="192"/>
      <c r="BS102" s="192"/>
      <c r="BT102" s="192"/>
      <c r="BU102" s="192"/>
      <c r="BV102" s="192"/>
      <c r="BW102" s="192"/>
      <c r="BX102" s="192"/>
      <c r="BY102" s="192"/>
      <c r="BZ102" s="192"/>
      <c r="CA102" s="192"/>
      <c r="CB102" s="192"/>
      <c r="CC102" s="192"/>
      <c r="CD102" s="192"/>
      <c r="CE102" s="192"/>
      <c r="CF102" s="192"/>
      <c r="CG102" s="192"/>
      <c r="CH102" s="192"/>
      <c r="CI102" s="192"/>
      <c r="CJ102" s="192"/>
    </row>
    <row r="103">
      <c r="A103" s="192"/>
      <c r="B103" s="192"/>
      <c r="C103" s="184"/>
      <c r="D103" s="184"/>
      <c r="E103" s="309"/>
      <c r="F103" s="179"/>
      <c r="G103" s="184"/>
      <c r="H103" s="184"/>
      <c r="I103" s="228"/>
      <c r="J103" s="228"/>
      <c r="K103" s="228"/>
      <c r="L103" s="184"/>
      <c r="M103" s="184"/>
      <c r="N103" s="184"/>
      <c r="O103" s="228"/>
      <c r="P103" s="228"/>
      <c r="Q103" s="184"/>
      <c r="R103" s="184"/>
      <c r="S103" s="189"/>
      <c r="T103" s="310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  <c r="BJ103" s="192"/>
      <c r="BK103" s="192"/>
      <c r="BL103" s="192"/>
      <c r="BM103" s="192"/>
      <c r="BN103" s="192"/>
      <c r="BO103" s="192"/>
      <c r="BP103" s="192"/>
      <c r="BQ103" s="192"/>
      <c r="BR103" s="192"/>
      <c r="BS103" s="192"/>
      <c r="BT103" s="192"/>
      <c r="BU103" s="192"/>
      <c r="BV103" s="192"/>
      <c r="BW103" s="192"/>
      <c r="BX103" s="192"/>
      <c r="BY103" s="192"/>
      <c r="BZ103" s="192"/>
      <c r="CA103" s="192"/>
      <c r="CB103" s="192"/>
      <c r="CC103" s="192"/>
      <c r="CD103" s="192"/>
      <c r="CE103" s="192"/>
      <c r="CF103" s="192"/>
      <c r="CG103" s="192"/>
      <c r="CH103" s="192"/>
      <c r="CI103" s="192"/>
      <c r="CJ103" s="192"/>
    </row>
    <row r="104">
      <c r="A104" s="192"/>
      <c r="B104" s="192"/>
      <c r="C104" s="184"/>
      <c r="D104" s="184"/>
      <c r="E104" s="309"/>
      <c r="F104" s="179"/>
      <c r="G104" s="184"/>
      <c r="H104" s="184"/>
      <c r="I104" s="299">
        <v>0.48</v>
      </c>
      <c r="J104" s="299">
        <v>0.25</v>
      </c>
      <c r="K104" s="299">
        <v>0.86</v>
      </c>
      <c r="L104" s="299">
        <v>0.86</v>
      </c>
      <c r="M104" s="299">
        <v>1.1</v>
      </c>
      <c r="N104" s="299">
        <v>1.35</v>
      </c>
      <c r="O104" s="299">
        <v>1.1</v>
      </c>
      <c r="P104" s="299">
        <v>1.35</v>
      </c>
      <c r="Q104" s="299">
        <v>0.1</v>
      </c>
      <c r="R104" s="299">
        <v>0.86</v>
      </c>
      <c r="S104" s="299">
        <v>1.1</v>
      </c>
      <c r="T104" s="299">
        <v>0.95</v>
      </c>
      <c r="U104" s="299">
        <v>0.51</v>
      </c>
      <c r="V104" s="299">
        <v>0.66</v>
      </c>
      <c r="W104" s="299">
        <v>0.95</v>
      </c>
      <c r="X104" s="299">
        <v>1.44</v>
      </c>
      <c r="Y104" s="299">
        <v>1.78</v>
      </c>
      <c r="Z104" s="299">
        <v>1.96</v>
      </c>
      <c r="AA104" s="299">
        <v>0.86</v>
      </c>
      <c r="AB104" s="299">
        <v>1.1</v>
      </c>
      <c r="AC104" s="299">
        <v>0.96</v>
      </c>
      <c r="AD104" s="299">
        <v>1.44</v>
      </c>
      <c r="AE104" s="299">
        <v>1.78</v>
      </c>
      <c r="AF104" s="299">
        <v>1.96</v>
      </c>
      <c r="AG104" s="299">
        <v>0.51</v>
      </c>
      <c r="AH104" s="299">
        <v>0.66</v>
      </c>
      <c r="AI104" s="299">
        <v>0.95</v>
      </c>
      <c r="AJ104" s="299">
        <v>0.88</v>
      </c>
      <c r="AK104" s="299">
        <v>1.13</v>
      </c>
      <c r="AL104" s="299">
        <v>1.38</v>
      </c>
      <c r="AM104" s="299">
        <v>0.22</v>
      </c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192"/>
      <c r="BN104" s="192"/>
      <c r="BO104" s="192"/>
      <c r="BP104" s="192"/>
      <c r="BQ104" s="192"/>
      <c r="BR104" s="192"/>
      <c r="BS104" s="192"/>
      <c r="BT104" s="192"/>
      <c r="BU104" s="192"/>
      <c r="BV104" s="192"/>
      <c r="BW104" s="192"/>
      <c r="BX104" s="192"/>
      <c r="BY104" s="192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</row>
    <row r="105">
      <c r="A105" s="192"/>
      <c r="B105" s="192"/>
      <c r="C105" s="184"/>
      <c r="D105" s="184"/>
      <c r="E105" s="309"/>
      <c r="F105" s="179"/>
      <c r="G105" s="184"/>
      <c r="H105" s="184"/>
      <c r="I105" s="243" t="s">
        <v>75</v>
      </c>
      <c r="J105" s="243" t="s">
        <v>76</v>
      </c>
      <c r="K105" s="243" t="s">
        <v>77</v>
      </c>
      <c r="L105" s="243" t="s">
        <v>78</v>
      </c>
      <c r="M105" s="243" t="s">
        <v>79</v>
      </c>
      <c r="N105" s="243" t="s">
        <v>80</v>
      </c>
      <c r="O105" s="243" t="s">
        <v>81</v>
      </c>
      <c r="P105" s="243" t="s">
        <v>82</v>
      </c>
      <c r="Q105" s="243" t="s">
        <v>83</v>
      </c>
      <c r="R105" s="243" t="s">
        <v>84</v>
      </c>
      <c r="S105" s="243" t="s">
        <v>85</v>
      </c>
      <c r="T105" s="243" t="s">
        <v>86</v>
      </c>
      <c r="U105" s="243" t="s">
        <v>87</v>
      </c>
      <c r="V105" s="243" t="s">
        <v>88</v>
      </c>
      <c r="W105" s="243" t="s">
        <v>89</v>
      </c>
      <c r="X105" s="243" t="s">
        <v>90</v>
      </c>
      <c r="Y105" s="243" t="s">
        <v>91</v>
      </c>
      <c r="Z105" s="243" t="s">
        <v>92</v>
      </c>
      <c r="AA105" s="243" t="s">
        <v>93</v>
      </c>
      <c r="AB105" s="243" t="s">
        <v>94</v>
      </c>
      <c r="AC105" s="243" t="s">
        <v>95</v>
      </c>
      <c r="AD105" s="243" t="s">
        <v>96</v>
      </c>
      <c r="AE105" s="243" t="s">
        <v>97</v>
      </c>
      <c r="AF105" s="243" t="s">
        <v>98</v>
      </c>
      <c r="AG105" s="243" t="s">
        <v>99</v>
      </c>
      <c r="AH105" s="243" t="s">
        <v>100</v>
      </c>
      <c r="AI105" s="243" t="s">
        <v>101</v>
      </c>
      <c r="AJ105" s="243" t="s">
        <v>102</v>
      </c>
      <c r="AK105" s="243" t="s">
        <v>103</v>
      </c>
      <c r="AL105" s="243" t="s">
        <v>104</v>
      </c>
      <c r="AM105" s="243" t="s">
        <v>105</v>
      </c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  <c r="BJ105" s="192"/>
      <c r="BK105" s="192"/>
      <c r="BL105" s="192"/>
      <c r="BM105" s="192"/>
      <c r="BN105" s="192"/>
      <c r="BO105" s="192"/>
      <c r="BP105" s="192"/>
      <c r="BQ105" s="192"/>
      <c r="BR105" s="192"/>
      <c r="BS105" s="192"/>
      <c r="BT105" s="192"/>
      <c r="BU105" s="192"/>
      <c r="BV105" s="192"/>
      <c r="BW105" s="192"/>
      <c r="BX105" s="192"/>
      <c r="BY105" s="192"/>
      <c r="BZ105" s="192"/>
      <c r="CA105" s="192"/>
      <c r="CB105" s="192"/>
      <c r="CC105" s="192"/>
      <c r="CD105" s="192"/>
      <c r="CE105" s="192"/>
      <c r="CF105" s="192"/>
      <c r="CG105" s="192"/>
      <c r="CH105" s="192"/>
      <c r="CI105" s="192"/>
      <c r="CJ105" s="192"/>
    </row>
    <row r="106">
      <c r="A106" s="192"/>
      <c r="B106" s="192"/>
      <c r="C106" s="184"/>
      <c r="D106" s="184"/>
      <c r="E106" s="311">
        <v>0.48</v>
      </c>
      <c r="F106" s="312" t="s">
        <v>157</v>
      </c>
      <c r="G106" s="299">
        <v>0.0</v>
      </c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  <c r="BR106" s="192"/>
      <c r="BS106" s="192"/>
      <c r="BT106" s="192"/>
      <c r="BU106" s="192"/>
      <c r="BV106" s="192"/>
      <c r="BW106" s="192"/>
      <c r="BX106" s="192"/>
      <c r="BY106" s="192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</row>
    <row r="107">
      <c r="A107" s="192"/>
      <c r="B107" s="192"/>
      <c r="C107" s="184"/>
      <c r="D107" s="184"/>
      <c r="E107" s="311">
        <v>0.25</v>
      </c>
      <c r="F107" s="312" t="s">
        <v>157</v>
      </c>
      <c r="G107" s="299">
        <v>1.0</v>
      </c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  <c r="BJ107" s="192"/>
      <c r="BK107" s="192"/>
      <c r="BL107" s="192"/>
      <c r="BM107" s="192"/>
      <c r="BN107" s="192"/>
      <c r="BO107" s="192"/>
      <c r="BP107" s="192"/>
      <c r="BQ107" s="192"/>
      <c r="BR107" s="192"/>
      <c r="BS107" s="192"/>
      <c r="BT107" s="192"/>
      <c r="BU107" s="192"/>
      <c r="BV107" s="192"/>
      <c r="BW107" s="192"/>
      <c r="BX107" s="192"/>
      <c r="BY107" s="192"/>
      <c r="BZ107" s="192"/>
      <c r="CA107" s="192"/>
      <c r="CB107" s="192"/>
      <c r="CC107" s="192"/>
      <c r="CD107" s="192"/>
      <c r="CE107" s="192"/>
      <c r="CF107" s="192"/>
      <c r="CG107" s="192"/>
      <c r="CH107" s="192"/>
      <c r="CI107" s="192"/>
      <c r="CJ107" s="192"/>
    </row>
    <row r="108">
      <c r="A108" s="192"/>
      <c r="B108" s="192"/>
      <c r="C108" s="184"/>
      <c r="D108" s="184"/>
      <c r="E108" s="311">
        <v>0.1</v>
      </c>
      <c r="F108" s="312" t="s">
        <v>157</v>
      </c>
      <c r="G108" s="299">
        <v>2.0</v>
      </c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  <c r="BJ108" s="192"/>
      <c r="BK108" s="192"/>
      <c r="BL108" s="192"/>
      <c r="BM108" s="192"/>
      <c r="BN108" s="192"/>
      <c r="BO108" s="192"/>
      <c r="BP108" s="192"/>
      <c r="BQ108" s="192"/>
      <c r="BR108" s="192"/>
      <c r="BS108" s="192"/>
      <c r="BT108" s="192"/>
      <c r="BU108" s="192"/>
      <c r="BV108" s="192"/>
      <c r="BW108" s="192"/>
      <c r="BX108" s="192"/>
      <c r="BY108" s="192"/>
      <c r="BZ108" s="192"/>
      <c r="CA108" s="192"/>
      <c r="CB108" s="192"/>
      <c r="CC108" s="192"/>
      <c r="CD108" s="192"/>
      <c r="CE108" s="192"/>
      <c r="CF108" s="192"/>
      <c r="CG108" s="192"/>
      <c r="CH108" s="192"/>
      <c r="CI108" s="192"/>
      <c r="CJ108" s="192"/>
    </row>
    <row r="109">
      <c r="A109" s="192"/>
      <c r="B109" s="192"/>
      <c r="C109" s="184"/>
      <c r="D109" s="184"/>
      <c r="E109" s="311">
        <v>0.86</v>
      </c>
      <c r="F109" s="312" t="s">
        <v>169</v>
      </c>
      <c r="G109" s="299">
        <v>0.0</v>
      </c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  <c r="BJ109" s="192"/>
      <c r="BK109" s="192"/>
      <c r="BL109" s="192"/>
      <c r="BM109" s="192"/>
      <c r="BN109" s="192"/>
      <c r="BO109" s="192"/>
      <c r="BP109" s="192"/>
      <c r="BQ109" s="192"/>
      <c r="BR109" s="192"/>
      <c r="BS109" s="192"/>
      <c r="BT109" s="192"/>
      <c r="BU109" s="192"/>
      <c r="BV109" s="192"/>
      <c r="BW109" s="192"/>
      <c r="BX109" s="192"/>
      <c r="BY109" s="192"/>
      <c r="BZ109" s="192"/>
      <c r="CA109" s="192"/>
      <c r="CB109" s="192"/>
      <c r="CC109" s="192"/>
      <c r="CD109" s="192"/>
      <c r="CE109" s="192"/>
      <c r="CF109" s="192"/>
      <c r="CG109" s="192"/>
      <c r="CH109" s="192"/>
      <c r="CI109" s="192"/>
      <c r="CJ109" s="192"/>
    </row>
    <row r="110">
      <c r="A110" s="192"/>
      <c r="B110" s="192"/>
      <c r="C110" s="184"/>
      <c r="D110" s="184"/>
      <c r="E110" s="311">
        <v>1.1</v>
      </c>
      <c r="F110" s="312" t="s">
        <v>170</v>
      </c>
      <c r="G110" s="299">
        <v>0.0</v>
      </c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  <c r="BJ110" s="192"/>
      <c r="BK110" s="192"/>
      <c r="BL110" s="192"/>
      <c r="BM110" s="192"/>
      <c r="BN110" s="192"/>
      <c r="BO110" s="192"/>
      <c r="BP110" s="192"/>
      <c r="BQ110" s="192"/>
      <c r="BR110" s="192"/>
      <c r="BS110" s="192"/>
      <c r="BT110" s="192"/>
      <c r="BU110" s="192"/>
      <c r="BV110" s="192"/>
      <c r="BW110" s="192"/>
      <c r="BX110" s="192"/>
      <c r="BY110" s="192"/>
      <c r="BZ110" s="192"/>
      <c r="CA110" s="192"/>
      <c r="CB110" s="192"/>
      <c r="CC110" s="192"/>
      <c r="CD110" s="192"/>
      <c r="CE110" s="192"/>
      <c r="CF110" s="192"/>
      <c r="CG110" s="192"/>
      <c r="CH110" s="192"/>
      <c r="CI110" s="192"/>
      <c r="CJ110" s="192"/>
    </row>
    <row r="111">
      <c r="A111" s="192"/>
      <c r="B111" s="192"/>
      <c r="C111" s="184"/>
      <c r="D111" s="184"/>
      <c r="E111" s="311">
        <v>1.35</v>
      </c>
      <c r="F111" s="312" t="s">
        <v>171</v>
      </c>
      <c r="G111" s="299">
        <v>0.0</v>
      </c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  <c r="BJ111" s="192"/>
      <c r="BK111" s="192"/>
      <c r="BL111" s="192"/>
      <c r="BM111" s="192"/>
      <c r="BN111" s="192"/>
      <c r="BO111" s="192"/>
      <c r="BP111" s="192"/>
      <c r="BQ111" s="192"/>
      <c r="BR111" s="192"/>
      <c r="BS111" s="192"/>
      <c r="BT111" s="192"/>
      <c r="BU111" s="192"/>
      <c r="BV111" s="192"/>
      <c r="BW111" s="192"/>
      <c r="BX111" s="192"/>
      <c r="BY111" s="192"/>
      <c r="BZ111" s="192"/>
      <c r="CA111" s="192"/>
      <c r="CB111" s="192"/>
      <c r="CC111" s="192"/>
      <c r="CD111" s="192"/>
      <c r="CE111" s="192"/>
      <c r="CF111" s="192"/>
      <c r="CG111" s="192"/>
      <c r="CH111" s="192"/>
      <c r="CI111" s="192"/>
      <c r="CJ111" s="192"/>
    </row>
    <row r="112">
      <c r="A112" s="192"/>
      <c r="B112" s="192"/>
      <c r="C112" s="184"/>
      <c r="D112" s="184"/>
      <c r="E112" s="311">
        <v>0.51</v>
      </c>
      <c r="F112" s="312" t="s">
        <v>169</v>
      </c>
      <c r="G112" s="299">
        <v>1.0</v>
      </c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  <c r="BJ112" s="192"/>
      <c r="BK112" s="192"/>
      <c r="BL112" s="192"/>
      <c r="BM112" s="192"/>
      <c r="BN112" s="192"/>
      <c r="BO112" s="192"/>
      <c r="BP112" s="192"/>
      <c r="BQ112" s="192"/>
      <c r="BR112" s="192"/>
      <c r="BS112" s="192"/>
      <c r="BT112" s="192"/>
      <c r="BU112" s="192"/>
      <c r="BV112" s="192"/>
      <c r="BW112" s="192"/>
      <c r="BX112" s="192"/>
      <c r="BY112" s="192"/>
      <c r="BZ112" s="192"/>
      <c r="CA112" s="192"/>
      <c r="CB112" s="192"/>
      <c r="CC112" s="192"/>
      <c r="CD112" s="192"/>
      <c r="CE112" s="192"/>
      <c r="CF112" s="192"/>
      <c r="CG112" s="192"/>
      <c r="CH112" s="192"/>
      <c r="CI112" s="192"/>
      <c r="CJ112" s="192"/>
    </row>
    <row r="113">
      <c r="A113" s="192"/>
      <c r="B113" s="192"/>
      <c r="C113" s="184"/>
      <c r="D113" s="184"/>
      <c r="E113" s="311">
        <v>0.51</v>
      </c>
      <c r="F113" s="312" t="s">
        <v>163</v>
      </c>
      <c r="G113" s="299">
        <v>1.0</v>
      </c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  <c r="BJ113" s="192"/>
      <c r="BK113" s="192"/>
      <c r="BL113" s="192"/>
      <c r="BM113" s="192"/>
      <c r="BN113" s="192"/>
      <c r="BO113" s="192"/>
      <c r="BP113" s="192"/>
      <c r="BQ113" s="192"/>
      <c r="BR113" s="192"/>
      <c r="BS113" s="192"/>
      <c r="BT113" s="192"/>
      <c r="BU113" s="192"/>
      <c r="BV113" s="192"/>
      <c r="BW113" s="192"/>
      <c r="BX113" s="192"/>
      <c r="BY113" s="192"/>
      <c r="BZ113" s="192"/>
      <c r="CA113" s="192"/>
      <c r="CB113" s="192"/>
      <c r="CC113" s="192"/>
      <c r="CD113" s="192"/>
      <c r="CE113" s="192"/>
      <c r="CF113" s="192"/>
      <c r="CG113" s="192"/>
      <c r="CH113" s="192"/>
      <c r="CI113" s="192"/>
      <c r="CJ113" s="192"/>
    </row>
    <row r="114">
      <c r="A114" s="192"/>
      <c r="B114" s="192"/>
      <c r="C114" s="184"/>
      <c r="D114" s="184"/>
      <c r="E114" s="311">
        <v>0.66</v>
      </c>
      <c r="F114" s="312" t="s">
        <v>165</v>
      </c>
      <c r="G114" s="299">
        <v>1.0</v>
      </c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  <c r="BJ114" s="192"/>
      <c r="BK114" s="192"/>
      <c r="BL114" s="192"/>
      <c r="BM114" s="192"/>
      <c r="BN114" s="192"/>
      <c r="BO114" s="192"/>
      <c r="BP114" s="192"/>
      <c r="BQ114" s="192"/>
      <c r="BR114" s="192"/>
      <c r="BS114" s="192"/>
      <c r="BT114" s="192"/>
      <c r="BU114" s="192"/>
      <c r="BV114" s="192"/>
      <c r="BW114" s="192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</row>
    <row r="115">
      <c r="A115" s="192"/>
      <c r="B115" s="192"/>
      <c r="C115" s="184"/>
      <c r="D115" s="184"/>
      <c r="E115" s="311">
        <v>0.95</v>
      </c>
      <c r="F115" s="312" t="s">
        <v>166</v>
      </c>
      <c r="G115" s="299">
        <v>1.0</v>
      </c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  <c r="BJ115" s="192"/>
      <c r="BK115" s="192"/>
      <c r="BL115" s="192"/>
      <c r="BM115" s="192"/>
      <c r="BN115" s="192"/>
      <c r="BO115" s="192"/>
      <c r="BP115" s="192"/>
      <c r="BQ115" s="192"/>
      <c r="BR115" s="192"/>
      <c r="BS115" s="192"/>
      <c r="BT115" s="192"/>
      <c r="BU115" s="192"/>
      <c r="BV115" s="192"/>
      <c r="BW115" s="192"/>
      <c r="BX115" s="192"/>
      <c r="BY115" s="192"/>
      <c r="BZ115" s="192"/>
      <c r="CA115" s="192"/>
      <c r="CB115" s="192"/>
      <c r="CC115" s="192"/>
      <c r="CD115" s="192"/>
      <c r="CE115" s="192"/>
      <c r="CF115" s="192"/>
      <c r="CG115" s="192"/>
      <c r="CH115" s="192"/>
      <c r="CI115" s="192"/>
      <c r="CJ115" s="192"/>
    </row>
    <row r="116">
      <c r="A116" s="192"/>
      <c r="B116" s="192"/>
      <c r="C116" s="184"/>
      <c r="D116" s="184"/>
      <c r="E116" s="311">
        <v>0.66</v>
      </c>
      <c r="F116" s="312" t="s">
        <v>170</v>
      </c>
      <c r="G116" s="299">
        <v>1.0</v>
      </c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  <c r="BJ116" s="192"/>
      <c r="BK116" s="192"/>
      <c r="BL116" s="192"/>
      <c r="BM116" s="192"/>
      <c r="BN116" s="192"/>
      <c r="BO116" s="192"/>
      <c r="BP116" s="192"/>
      <c r="BQ116" s="192"/>
      <c r="BR116" s="192"/>
      <c r="BS116" s="192"/>
      <c r="BT116" s="192"/>
      <c r="BU116" s="192"/>
      <c r="BV116" s="192"/>
      <c r="BW116" s="192"/>
      <c r="BX116" s="192"/>
      <c r="BY116" s="192"/>
      <c r="BZ116" s="192"/>
      <c r="CA116" s="192"/>
      <c r="CB116" s="192"/>
      <c r="CC116" s="192"/>
      <c r="CD116" s="192"/>
      <c r="CE116" s="192"/>
      <c r="CF116" s="192"/>
      <c r="CG116" s="192"/>
      <c r="CH116" s="192"/>
      <c r="CI116" s="192"/>
      <c r="CJ116" s="192"/>
    </row>
    <row r="117">
      <c r="A117" s="192"/>
      <c r="B117" s="192"/>
      <c r="C117" s="184"/>
      <c r="D117" s="184"/>
      <c r="E117" s="311">
        <v>0.95</v>
      </c>
      <c r="F117" s="312" t="s">
        <v>171</v>
      </c>
      <c r="G117" s="299">
        <v>1.0</v>
      </c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  <c r="BJ117" s="192"/>
      <c r="BK117" s="192"/>
      <c r="BL117" s="192"/>
      <c r="BM117" s="192"/>
      <c r="BN117" s="192"/>
      <c r="BO117" s="192"/>
      <c r="BP117" s="192"/>
      <c r="BQ117" s="192"/>
      <c r="BR117" s="192"/>
      <c r="BS117" s="192"/>
      <c r="BT117" s="192"/>
      <c r="BU117" s="192"/>
      <c r="BV117" s="192"/>
      <c r="BW117" s="192"/>
      <c r="BX117" s="192"/>
      <c r="BY117" s="192"/>
      <c r="BZ117" s="192"/>
      <c r="CA117" s="192"/>
      <c r="CB117" s="192"/>
      <c r="CC117" s="192"/>
      <c r="CD117" s="192"/>
      <c r="CE117" s="192"/>
      <c r="CF117" s="192"/>
      <c r="CG117" s="192"/>
      <c r="CH117" s="192"/>
      <c r="CI117" s="192"/>
      <c r="CJ117" s="192"/>
    </row>
    <row r="118">
      <c r="A118" s="192"/>
      <c r="B118" s="192"/>
      <c r="C118" s="184"/>
      <c r="D118" s="184"/>
      <c r="E118" s="311">
        <v>1.44</v>
      </c>
      <c r="F118" s="312" t="s">
        <v>172</v>
      </c>
      <c r="G118" s="299">
        <v>0.0</v>
      </c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  <c r="BJ118" s="192"/>
      <c r="BK118" s="192"/>
      <c r="BL118" s="192"/>
      <c r="BM118" s="192"/>
      <c r="BN118" s="192"/>
      <c r="BO118" s="192"/>
      <c r="BP118" s="192"/>
      <c r="BQ118" s="192"/>
      <c r="BR118" s="192"/>
      <c r="BS118" s="192"/>
      <c r="BT118" s="192"/>
      <c r="BU118" s="192"/>
      <c r="BV118" s="192"/>
      <c r="BW118" s="192"/>
      <c r="BX118" s="192"/>
      <c r="BY118" s="192"/>
      <c r="BZ118" s="192"/>
      <c r="CA118" s="192"/>
      <c r="CB118" s="192"/>
      <c r="CC118" s="192"/>
      <c r="CD118" s="192"/>
      <c r="CE118" s="192"/>
      <c r="CF118" s="192"/>
      <c r="CG118" s="192"/>
      <c r="CH118" s="192"/>
      <c r="CI118" s="192"/>
      <c r="CJ118" s="192"/>
    </row>
    <row r="119">
      <c r="A119" s="192"/>
      <c r="B119" s="192"/>
      <c r="C119" s="184"/>
      <c r="D119" s="184"/>
      <c r="E119" s="311">
        <v>1.78</v>
      </c>
      <c r="F119" s="312" t="s">
        <v>173</v>
      </c>
      <c r="G119" s="299">
        <v>0.0</v>
      </c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  <c r="BJ119" s="192"/>
      <c r="BK119" s="192"/>
      <c r="BL119" s="192"/>
      <c r="BM119" s="192"/>
      <c r="BN119" s="192"/>
      <c r="BO119" s="192"/>
      <c r="BP119" s="192"/>
      <c r="BQ119" s="192"/>
      <c r="BR119" s="192"/>
      <c r="BS119" s="192"/>
      <c r="BT119" s="192"/>
      <c r="BU119" s="192"/>
      <c r="BV119" s="192"/>
      <c r="BW119" s="192"/>
      <c r="BX119" s="192"/>
      <c r="BY119" s="192"/>
      <c r="BZ119" s="192"/>
      <c r="CA119" s="192"/>
      <c r="CB119" s="192"/>
      <c r="CC119" s="192"/>
      <c r="CD119" s="192"/>
      <c r="CE119" s="192"/>
      <c r="CF119" s="192"/>
      <c r="CG119" s="192"/>
      <c r="CH119" s="192"/>
      <c r="CI119" s="192"/>
      <c r="CJ119" s="192"/>
    </row>
    <row r="120">
      <c r="A120" s="192"/>
      <c r="B120" s="192"/>
      <c r="C120" s="184"/>
      <c r="D120" s="184"/>
      <c r="E120" s="311">
        <v>1.96</v>
      </c>
      <c r="F120" s="312" t="s">
        <v>174</v>
      </c>
      <c r="G120" s="299">
        <v>0.0</v>
      </c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192"/>
      <c r="BN120" s="192"/>
      <c r="BO120" s="192"/>
      <c r="BP120" s="192"/>
      <c r="BQ120" s="192"/>
      <c r="BR120" s="192"/>
      <c r="BS120" s="192"/>
      <c r="BT120" s="192"/>
      <c r="BU120" s="192"/>
      <c r="BV120" s="192"/>
      <c r="BW120" s="192"/>
      <c r="BX120" s="192"/>
      <c r="BY120" s="192"/>
      <c r="BZ120" s="192"/>
      <c r="CA120" s="192"/>
      <c r="CB120" s="192"/>
      <c r="CC120" s="192"/>
      <c r="CD120" s="192"/>
      <c r="CE120" s="192"/>
      <c r="CF120" s="192"/>
      <c r="CG120" s="192"/>
      <c r="CH120" s="192"/>
      <c r="CI120" s="192"/>
      <c r="CJ120" s="192"/>
    </row>
    <row r="121">
      <c r="A121" s="192"/>
      <c r="B121" s="192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  <c r="BJ121" s="192"/>
      <c r="BK121" s="192"/>
      <c r="BL121" s="192"/>
      <c r="BM121" s="192"/>
      <c r="BN121" s="192"/>
      <c r="BO121" s="192"/>
      <c r="BP121" s="192"/>
      <c r="BQ121" s="192"/>
      <c r="BR121" s="192"/>
      <c r="BS121" s="192"/>
      <c r="BT121" s="192"/>
      <c r="BU121" s="192"/>
      <c r="BV121" s="192"/>
      <c r="BW121" s="192"/>
      <c r="BX121" s="192"/>
      <c r="BY121" s="192"/>
      <c r="BZ121" s="192"/>
      <c r="CA121" s="192"/>
      <c r="CB121" s="192"/>
      <c r="CC121" s="192"/>
      <c r="CD121" s="192"/>
      <c r="CE121" s="192"/>
      <c r="CF121" s="192"/>
      <c r="CG121" s="192"/>
      <c r="CH121" s="192"/>
      <c r="CI121" s="192"/>
      <c r="CJ121" s="192"/>
    </row>
    <row r="122">
      <c r="A122" s="192"/>
      <c r="B122" s="192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192"/>
      <c r="BN122" s="192"/>
      <c r="BO122" s="192"/>
      <c r="BP122" s="192"/>
      <c r="BQ122" s="192"/>
      <c r="BR122" s="192"/>
      <c r="BS122" s="192"/>
      <c r="BT122" s="192"/>
      <c r="BU122" s="192"/>
      <c r="BV122" s="192"/>
      <c r="BW122" s="192"/>
      <c r="BX122" s="192"/>
      <c r="BY122" s="192"/>
      <c r="BZ122" s="192"/>
      <c r="CA122" s="192"/>
      <c r="CB122" s="192"/>
      <c r="CC122" s="192"/>
      <c r="CD122" s="192"/>
      <c r="CE122" s="192"/>
      <c r="CF122" s="192"/>
      <c r="CG122" s="192"/>
      <c r="CH122" s="192"/>
      <c r="CI122" s="192"/>
      <c r="CJ122" s="192"/>
    </row>
    <row r="123">
      <c r="A123" s="192"/>
      <c r="B123" s="192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  <c r="BJ123" s="192"/>
      <c r="BK123" s="192"/>
      <c r="BL123" s="192"/>
      <c r="BM123" s="192"/>
      <c r="BN123" s="192"/>
      <c r="BO123" s="192"/>
      <c r="BP123" s="192"/>
      <c r="BQ123" s="192"/>
      <c r="BR123" s="192"/>
      <c r="BS123" s="192"/>
      <c r="BT123" s="192"/>
      <c r="BU123" s="192"/>
      <c r="BV123" s="192"/>
      <c r="BW123" s="192"/>
      <c r="BX123" s="192"/>
      <c r="BY123" s="192"/>
      <c r="BZ123" s="192"/>
      <c r="CA123" s="192"/>
      <c r="CB123" s="192"/>
      <c r="CC123" s="192"/>
      <c r="CD123" s="192"/>
      <c r="CE123" s="192"/>
      <c r="CF123" s="192"/>
      <c r="CG123" s="192"/>
      <c r="CH123" s="192"/>
      <c r="CI123" s="192"/>
      <c r="CJ123" s="192"/>
    </row>
    <row r="124">
      <c r="A124" s="192"/>
      <c r="B124" s="192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  <c r="BJ124" s="192"/>
      <c r="BK124" s="192"/>
      <c r="BL124" s="192"/>
      <c r="BM124" s="192"/>
      <c r="BN124" s="192"/>
      <c r="BO124" s="192"/>
      <c r="BP124" s="192"/>
      <c r="BQ124" s="192"/>
      <c r="BR124" s="192"/>
      <c r="BS124" s="192"/>
      <c r="BT124" s="192"/>
      <c r="BU124" s="192"/>
      <c r="BV124" s="192"/>
      <c r="BW124" s="192"/>
      <c r="BX124" s="192"/>
      <c r="BY124" s="192"/>
      <c r="BZ124" s="192"/>
      <c r="CA124" s="192"/>
      <c r="CB124" s="192"/>
      <c r="CC124" s="192"/>
      <c r="CD124" s="192"/>
      <c r="CE124" s="192"/>
      <c r="CF124" s="192"/>
      <c r="CG124" s="192"/>
      <c r="CH124" s="192"/>
      <c r="CI124" s="192"/>
      <c r="CJ124" s="192"/>
    </row>
    <row r="125">
      <c r="A125" s="192"/>
      <c r="B125" s="192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  <c r="BJ125" s="192"/>
      <c r="BK125" s="192"/>
      <c r="BL125" s="192"/>
      <c r="BM125" s="192"/>
      <c r="BN125" s="192"/>
      <c r="BO125" s="192"/>
      <c r="BP125" s="192"/>
      <c r="BQ125" s="192"/>
      <c r="BR125" s="192"/>
      <c r="BS125" s="192"/>
      <c r="BT125" s="192"/>
      <c r="BU125" s="192"/>
      <c r="BV125" s="192"/>
      <c r="BW125" s="192"/>
      <c r="BX125" s="192"/>
      <c r="BY125" s="192"/>
      <c r="BZ125" s="192"/>
      <c r="CA125" s="192"/>
      <c r="CB125" s="192"/>
      <c r="CC125" s="192"/>
      <c r="CD125" s="192"/>
      <c r="CE125" s="192"/>
      <c r="CF125" s="192"/>
      <c r="CG125" s="192"/>
      <c r="CH125" s="192"/>
      <c r="CI125" s="192"/>
      <c r="CJ125" s="192"/>
    </row>
    <row r="126">
      <c r="A126" s="192"/>
      <c r="B126" s="192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  <c r="BJ126" s="192"/>
      <c r="BK126" s="192"/>
      <c r="BL126" s="192"/>
      <c r="BM126" s="192"/>
      <c r="BN126" s="192"/>
      <c r="BO126" s="192"/>
      <c r="BP126" s="192"/>
      <c r="BQ126" s="192"/>
      <c r="BR126" s="192"/>
      <c r="BS126" s="192"/>
      <c r="BT126" s="192"/>
      <c r="BU126" s="192"/>
      <c r="BV126" s="192"/>
      <c r="BW126" s="192"/>
      <c r="BX126" s="192"/>
      <c r="BY126" s="192"/>
      <c r="BZ126" s="192"/>
      <c r="CA126" s="192"/>
      <c r="CB126" s="192"/>
      <c r="CC126" s="192"/>
      <c r="CD126" s="192"/>
      <c r="CE126" s="192"/>
      <c r="CF126" s="192"/>
      <c r="CG126" s="192"/>
      <c r="CH126" s="192"/>
      <c r="CI126" s="192"/>
      <c r="CJ126" s="192"/>
    </row>
    <row r="127">
      <c r="A127" s="192"/>
      <c r="B127" s="192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  <c r="BJ127" s="192"/>
      <c r="BK127" s="192"/>
      <c r="BL127" s="192"/>
      <c r="BM127" s="192"/>
      <c r="BN127" s="192"/>
      <c r="BO127" s="192"/>
      <c r="BP127" s="192"/>
      <c r="BQ127" s="192"/>
      <c r="BR127" s="192"/>
      <c r="BS127" s="192"/>
      <c r="BT127" s="192"/>
      <c r="BU127" s="192"/>
      <c r="BV127" s="192"/>
      <c r="BW127" s="192"/>
      <c r="BX127" s="192"/>
      <c r="BY127" s="192"/>
      <c r="BZ127" s="192"/>
      <c r="CA127" s="192"/>
      <c r="CB127" s="192"/>
      <c r="CC127" s="192"/>
      <c r="CD127" s="192"/>
      <c r="CE127" s="192"/>
      <c r="CF127" s="192"/>
      <c r="CG127" s="192"/>
      <c r="CH127" s="192"/>
      <c r="CI127" s="192"/>
      <c r="CJ127" s="192"/>
    </row>
    <row r="128">
      <c r="A128" s="192"/>
      <c r="B128" s="192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  <c r="BR128" s="192"/>
      <c r="BS128" s="192"/>
      <c r="BT128" s="192"/>
      <c r="BU128" s="192"/>
      <c r="BV128" s="192"/>
      <c r="BW128" s="192"/>
      <c r="BX128" s="192"/>
      <c r="BY128" s="192"/>
      <c r="BZ128" s="192"/>
      <c r="CA128" s="192"/>
      <c r="CB128" s="192"/>
      <c r="CC128" s="192"/>
      <c r="CD128" s="192"/>
      <c r="CE128" s="192"/>
      <c r="CF128" s="192"/>
      <c r="CG128" s="192"/>
      <c r="CH128" s="192"/>
      <c r="CI128" s="192"/>
      <c r="CJ128" s="192"/>
    </row>
    <row r="129">
      <c r="A129" s="192"/>
      <c r="B129" s="192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  <c r="BJ129" s="192"/>
      <c r="BK129" s="192"/>
      <c r="BL129" s="192"/>
      <c r="BM129" s="192"/>
      <c r="BN129" s="192"/>
      <c r="BO129" s="192"/>
      <c r="BP129" s="192"/>
      <c r="BQ129" s="192"/>
      <c r="BR129" s="192"/>
      <c r="BS129" s="192"/>
      <c r="BT129" s="192"/>
      <c r="BU129" s="192"/>
      <c r="BV129" s="192"/>
      <c r="BW129" s="192"/>
      <c r="BX129" s="192"/>
      <c r="BY129" s="192"/>
      <c r="BZ129" s="192"/>
      <c r="CA129" s="192"/>
      <c r="CB129" s="192"/>
      <c r="CC129" s="192"/>
      <c r="CD129" s="192"/>
      <c r="CE129" s="192"/>
      <c r="CF129" s="192"/>
      <c r="CG129" s="192"/>
      <c r="CH129" s="192"/>
      <c r="CI129" s="192"/>
      <c r="CJ129" s="192"/>
    </row>
    <row r="130">
      <c r="A130" s="192"/>
      <c r="B130" s="192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  <c r="BJ130" s="192"/>
      <c r="BK130" s="192"/>
      <c r="BL130" s="192"/>
      <c r="BM130" s="192"/>
      <c r="BN130" s="192"/>
      <c r="BO130" s="192"/>
      <c r="BP130" s="192"/>
      <c r="BQ130" s="192"/>
      <c r="BR130" s="192"/>
      <c r="BS130" s="192"/>
      <c r="BT130" s="192"/>
      <c r="BU130" s="192"/>
      <c r="BV130" s="192"/>
      <c r="BW130" s="192"/>
      <c r="BX130" s="192"/>
      <c r="BY130" s="192"/>
      <c r="BZ130" s="192"/>
      <c r="CA130" s="192"/>
      <c r="CB130" s="192"/>
      <c r="CC130" s="192"/>
      <c r="CD130" s="192"/>
      <c r="CE130" s="192"/>
      <c r="CF130" s="192"/>
      <c r="CG130" s="192"/>
      <c r="CH130" s="192"/>
      <c r="CI130" s="192"/>
      <c r="CJ130" s="192"/>
    </row>
    <row r="131">
      <c r="A131" s="192"/>
      <c r="B131" s="192"/>
      <c r="C131" s="194" t="s">
        <v>233</v>
      </c>
      <c r="D131" s="328" t="s">
        <v>234</v>
      </c>
      <c r="E131" s="328" t="s">
        <v>2</v>
      </c>
      <c r="F131" s="328" t="s">
        <v>3</v>
      </c>
      <c r="G131" s="328" t="s">
        <v>4</v>
      </c>
      <c r="H131" s="328" t="s">
        <v>5</v>
      </c>
      <c r="I131" s="328" t="s">
        <v>6</v>
      </c>
      <c r="J131" s="328" t="s">
        <v>7</v>
      </c>
      <c r="K131" s="328" t="s">
        <v>8</v>
      </c>
      <c r="L131" s="328" t="s">
        <v>9</v>
      </c>
      <c r="M131" s="328" t="s">
        <v>10</v>
      </c>
      <c r="N131" s="328" t="s">
        <v>11</v>
      </c>
      <c r="O131" s="328" t="s">
        <v>12</v>
      </c>
      <c r="P131" s="328" t="s">
        <v>13</v>
      </c>
      <c r="Q131" s="328" t="s">
        <v>14</v>
      </c>
      <c r="R131" s="328" t="s">
        <v>15</v>
      </c>
      <c r="S131" s="328" t="s">
        <v>16</v>
      </c>
      <c r="T131" s="328" t="s">
        <v>17</v>
      </c>
      <c r="U131" s="328" t="s">
        <v>18</v>
      </c>
      <c r="V131" s="328" t="s">
        <v>19</v>
      </c>
      <c r="W131" s="328" t="s">
        <v>20</v>
      </c>
      <c r="X131" s="328" t="s">
        <v>21</v>
      </c>
      <c r="Y131" s="328" t="s">
        <v>22</v>
      </c>
      <c r="Z131" s="328" t="s">
        <v>23</v>
      </c>
      <c r="AA131" s="328" t="s">
        <v>24</v>
      </c>
      <c r="AB131" s="328" t="s">
        <v>25</v>
      </c>
      <c r="AC131" s="328" t="s">
        <v>26</v>
      </c>
      <c r="AD131" s="328" t="s">
        <v>27</v>
      </c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  <c r="BJ131" s="192"/>
      <c r="BK131" s="192"/>
      <c r="BL131" s="192"/>
      <c r="BM131" s="192"/>
      <c r="BN131" s="192"/>
      <c r="BO131" s="192"/>
      <c r="BP131" s="192"/>
      <c r="BQ131" s="192"/>
      <c r="BR131" s="192"/>
      <c r="BS131" s="192"/>
      <c r="BT131" s="192"/>
      <c r="BU131" s="192"/>
      <c r="BV131" s="192"/>
      <c r="BW131" s="192"/>
      <c r="BX131" s="192"/>
      <c r="BY131" s="192"/>
      <c r="BZ131" s="192"/>
      <c r="CA131" s="192"/>
      <c r="CB131" s="192"/>
      <c r="CC131" s="192"/>
      <c r="CD131" s="192"/>
      <c r="CE131" s="192"/>
      <c r="CF131" s="192"/>
      <c r="CG131" s="192"/>
      <c r="CH131" s="192"/>
      <c r="CI131" s="192"/>
      <c r="CJ131" s="192"/>
    </row>
    <row r="132">
      <c r="A132" s="192"/>
      <c r="B132" s="192"/>
      <c r="C132" s="329">
        <v>1.0</v>
      </c>
      <c r="D132" s="330" t="s">
        <v>235</v>
      </c>
      <c r="E132" s="331" t="s">
        <v>237</v>
      </c>
      <c r="F132" s="332">
        <v>32.0</v>
      </c>
      <c r="G132" s="332">
        <v>76.0</v>
      </c>
      <c r="H132" s="332">
        <v>271.0</v>
      </c>
      <c r="I132" s="332">
        <v>235.0</v>
      </c>
      <c r="J132" s="332">
        <v>24.0</v>
      </c>
      <c r="K132" s="332">
        <v>56.0</v>
      </c>
      <c r="L132" s="332">
        <v>8.0</v>
      </c>
      <c r="M132" s="332">
        <v>0.0</v>
      </c>
      <c r="N132" s="332">
        <v>8.0</v>
      </c>
      <c r="O132" s="332">
        <v>30.0</v>
      </c>
      <c r="P132" s="332">
        <v>0.0</v>
      </c>
      <c r="Q132" s="332">
        <v>1.0</v>
      </c>
      <c r="R132" s="332">
        <v>30.0</v>
      </c>
      <c r="S132" s="332">
        <v>45.0</v>
      </c>
      <c r="T132" s="332">
        <v>0.238</v>
      </c>
      <c r="U132" s="332">
        <v>0.33</v>
      </c>
      <c r="V132" s="332">
        <v>0.374</v>
      </c>
      <c r="W132" s="332">
        <v>0.704</v>
      </c>
      <c r="X132" s="332">
        <v>86.0</v>
      </c>
      <c r="Y132" s="332">
        <v>88.0</v>
      </c>
      <c r="Z132" s="332">
        <v>5.0</v>
      </c>
      <c r="AA132" s="332">
        <v>3.0</v>
      </c>
      <c r="AB132" s="332">
        <v>1.0</v>
      </c>
      <c r="AC132" s="332">
        <v>2.0</v>
      </c>
      <c r="AD132" s="332">
        <v>3.0</v>
      </c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  <c r="BJ132" s="192"/>
      <c r="BK132" s="192"/>
      <c r="BL132" s="192"/>
      <c r="BM132" s="192"/>
      <c r="BN132" s="192"/>
      <c r="BO132" s="192"/>
      <c r="BP132" s="192"/>
      <c r="BQ132" s="192"/>
      <c r="BR132" s="192"/>
      <c r="BS132" s="192"/>
      <c r="BT132" s="192"/>
      <c r="BU132" s="192"/>
      <c r="BV132" s="192"/>
      <c r="BW132" s="192"/>
      <c r="BX132" s="192"/>
      <c r="BY132" s="192"/>
      <c r="BZ132" s="192"/>
      <c r="CA132" s="192"/>
      <c r="CB132" s="192"/>
      <c r="CC132" s="192"/>
      <c r="CD132" s="192"/>
      <c r="CE132" s="192"/>
      <c r="CF132" s="192"/>
      <c r="CG132" s="192"/>
      <c r="CH132" s="192"/>
      <c r="CI132" s="192"/>
      <c r="CJ132" s="192"/>
    </row>
    <row r="133">
      <c r="A133" s="192"/>
      <c r="B133" s="192"/>
      <c r="C133" s="329">
        <v>2.0</v>
      </c>
      <c r="D133" s="330" t="s">
        <v>236</v>
      </c>
      <c r="E133" s="331" t="s">
        <v>238</v>
      </c>
      <c r="F133" s="332">
        <v>33.0</v>
      </c>
      <c r="G133" s="332">
        <v>85.0</v>
      </c>
      <c r="H133" s="332">
        <v>323.0</v>
      </c>
      <c r="I133" s="332">
        <v>288.0</v>
      </c>
      <c r="J133" s="332">
        <v>33.0</v>
      </c>
      <c r="K133" s="332">
        <v>76.0</v>
      </c>
      <c r="L133" s="332">
        <v>21.0</v>
      </c>
      <c r="M133" s="332">
        <v>2.0</v>
      </c>
      <c r="N133" s="332">
        <v>13.0</v>
      </c>
      <c r="O133" s="332">
        <v>51.0</v>
      </c>
      <c r="P133" s="332">
        <v>1.0</v>
      </c>
      <c r="Q133" s="332">
        <v>1.0</v>
      </c>
      <c r="R133" s="332">
        <v>30.0</v>
      </c>
      <c r="S133" s="332">
        <v>55.0</v>
      </c>
      <c r="T133" s="332">
        <v>0.264</v>
      </c>
      <c r="U133" s="332">
        <v>0.337</v>
      </c>
      <c r="V133" s="332">
        <v>0.486</v>
      </c>
      <c r="W133" s="332">
        <v>0.824</v>
      </c>
      <c r="X133" s="332">
        <v>114.0</v>
      </c>
      <c r="Y133" s="332">
        <v>140.0</v>
      </c>
      <c r="Z133" s="332">
        <v>10.0</v>
      </c>
      <c r="AA133" s="332">
        <v>3.0</v>
      </c>
      <c r="AB133" s="332">
        <v>0.0</v>
      </c>
      <c r="AC133" s="332">
        <v>2.0</v>
      </c>
      <c r="AD133" s="332">
        <v>1.0</v>
      </c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  <c r="BJ133" s="192"/>
      <c r="BK133" s="192"/>
      <c r="BL133" s="192"/>
      <c r="BM133" s="192"/>
      <c r="BN133" s="192"/>
      <c r="BO133" s="192"/>
      <c r="BP133" s="192"/>
      <c r="BQ133" s="192"/>
      <c r="BR133" s="192"/>
      <c r="BS133" s="192"/>
      <c r="BT133" s="192"/>
      <c r="BU133" s="192"/>
      <c r="BV133" s="192"/>
      <c r="BW133" s="192"/>
      <c r="BX133" s="192"/>
      <c r="BY133" s="192"/>
      <c r="BZ133" s="192"/>
      <c r="CA133" s="192"/>
      <c r="CB133" s="192"/>
      <c r="CC133" s="192"/>
      <c r="CD133" s="192"/>
      <c r="CE133" s="192"/>
      <c r="CF133" s="192"/>
      <c r="CG133" s="192"/>
      <c r="CH133" s="192"/>
      <c r="CI133" s="192"/>
      <c r="CJ133" s="192"/>
    </row>
    <row r="134">
      <c r="A134" s="192"/>
      <c r="B134" s="192"/>
      <c r="C134" s="329">
        <v>3.0</v>
      </c>
      <c r="D134" s="330" t="s">
        <v>9</v>
      </c>
      <c r="E134" s="331" t="s">
        <v>240</v>
      </c>
      <c r="F134" s="332">
        <v>26.0</v>
      </c>
      <c r="G134" s="332">
        <v>148.0</v>
      </c>
      <c r="H134" s="332">
        <v>456.0</v>
      </c>
      <c r="I134" s="332">
        <v>408.0</v>
      </c>
      <c r="J134" s="332">
        <v>55.0</v>
      </c>
      <c r="K134" s="332">
        <v>94.0</v>
      </c>
      <c r="L134" s="332">
        <v>14.0</v>
      </c>
      <c r="M134" s="332">
        <v>7.0</v>
      </c>
      <c r="N134" s="332">
        <v>7.0</v>
      </c>
      <c r="O134" s="332">
        <v>42.0</v>
      </c>
      <c r="P134" s="332">
        <v>10.0</v>
      </c>
      <c r="Q134" s="332">
        <v>3.0</v>
      </c>
      <c r="R134" s="332">
        <v>39.0</v>
      </c>
      <c r="S134" s="332">
        <v>82.0</v>
      </c>
      <c r="T134" s="332">
        <v>0.23</v>
      </c>
      <c r="U134" s="332">
        <v>0.298</v>
      </c>
      <c r="V134" s="332">
        <v>0.35</v>
      </c>
      <c r="W134" s="332">
        <v>0.649</v>
      </c>
      <c r="X134" s="332">
        <v>71.0</v>
      </c>
      <c r="Y134" s="332">
        <v>143.0</v>
      </c>
      <c r="Z134" s="332">
        <v>8.0</v>
      </c>
      <c r="AA134" s="332">
        <v>2.0</v>
      </c>
      <c r="AB134" s="332">
        <v>3.0</v>
      </c>
      <c r="AC134" s="332">
        <v>4.0</v>
      </c>
      <c r="AD134" s="332">
        <v>5.0</v>
      </c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  <c r="BJ134" s="192"/>
      <c r="BK134" s="192"/>
      <c r="BL134" s="192"/>
      <c r="BM134" s="192"/>
      <c r="BN134" s="192"/>
      <c r="BO134" s="192"/>
      <c r="BP134" s="192"/>
      <c r="BQ134" s="192"/>
      <c r="BR134" s="192"/>
      <c r="BS134" s="192"/>
      <c r="BT134" s="192"/>
      <c r="BU134" s="192"/>
      <c r="BV134" s="192"/>
      <c r="BW134" s="192"/>
      <c r="BX134" s="192"/>
      <c r="BY134" s="192"/>
      <c r="BZ134" s="192"/>
      <c r="CA134" s="192"/>
      <c r="CB134" s="192"/>
      <c r="CC134" s="192"/>
      <c r="CD134" s="192"/>
      <c r="CE134" s="192"/>
      <c r="CF134" s="192"/>
      <c r="CG134" s="192"/>
      <c r="CH134" s="192"/>
      <c r="CI134" s="192"/>
      <c r="CJ134" s="192"/>
    </row>
    <row r="135">
      <c r="A135" s="192"/>
      <c r="B135" s="192"/>
      <c r="C135" s="329">
        <v>4.0</v>
      </c>
      <c r="D135" s="330" t="s">
        <v>239</v>
      </c>
      <c r="E135" s="331" t="s">
        <v>48</v>
      </c>
      <c r="F135" s="332">
        <v>25.0</v>
      </c>
      <c r="G135" s="332">
        <v>162.0</v>
      </c>
      <c r="H135" s="332">
        <v>740.0</v>
      </c>
      <c r="I135" s="332">
        <v>664.0</v>
      </c>
      <c r="J135" s="332">
        <v>103.0</v>
      </c>
      <c r="K135" s="332">
        <v>180.0</v>
      </c>
      <c r="L135" s="332">
        <v>27.0</v>
      </c>
      <c r="M135" s="332">
        <v>6.0</v>
      </c>
      <c r="N135" s="332">
        <v>19.0</v>
      </c>
      <c r="O135" s="332">
        <v>73.0</v>
      </c>
      <c r="P135" s="332">
        <v>43.0</v>
      </c>
      <c r="Q135" s="332">
        <v>9.0</v>
      </c>
      <c r="R135" s="332">
        <v>69.0</v>
      </c>
      <c r="S135" s="332">
        <v>132.0</v>
      </c>
      <c r="T135" s="332">
        <v>0.271</v>
      </c>
      <c r="U135" s="332">
        <v>0.344</v>
      </c>
      <c r="V135" s="332">
        <v>0.416</v>
      </c>
      <c r="W135" s="332">
        <v>0.76</v>
      </c>
      <c r="X135" s="332">
        <v>100.0</v>
      </c>
      <c r="Y135" s="332">
        <v>276.0</v>
      </c>
      <c r="Z135" s="332">
        <v>7.0</v>
      </c>
      <c r="AA135" s="332">
        <v>5.0</v>
      </c>
      <c r="AB135" s="332">
        <v>2.0</v>
      </c>
      <c r="AC135" s="332">
        <v>0.0</v>
      </c>
      <c r="AD135" s="332">
        <v>3.0</v>
      </c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  <c r="BJ135" s="192"/>
      <c r="BK135" s="192"/>
      <c r="BL135" s="192"/>
      <c r="BM135" s="192"/>
      <c r="BN135" s="192"/>
      <c r="BO135" s="192"/>
      <c r="BP135" s="192"/>
      <c r="BQ135" s="192"/>
      <c r="BR135" s="192"/>
      <c r="BS135" s="192"/>
      <c r="BT135" s="192"/>
      <c r="BU135" s="192"/>
      <c r="BV135" s="192"/>
      <c r="BW135" s="192"/>
      <c r="BX135" s="192"/>
      <c r="BY135" s="192"/>
      <c r="BZ135" s="192"/>
      <c r="CA135" s="192"/>
      <c r="CB135" s="192"/>
      <c r="CC135" s="192"/>
      <c r="CD135" s="192"/>
      <c r="CE135" s="192"/>
      <c r="CF135" s="192"/>
      <c r="CG135" s="192"/>
      <c r="CH135" s="192"/>
      <c r="CI135" s="192"/>
      <c r="CJ135" s="192"/>
    </row>
    <row r="136">
      <c r="A136" s="192"/>
      <c r="B136" s="192"/>
      <c r="C136" s="329">
        <v>5.0</v>
      </c>
      <c r="D136" s="330" t="s">
        <v>10</v>
      </c>
      <c r="E136" s="331" t="s">
        <v>64</v>
      </c>
      <c r="F136" s="332">
        <v>28.0</v>
      </c>
      <c r="G136" s="332">
        <v>136.0</v>
      </c>
      <c r="H136" s="332">
        <v>597.0</v>
      </c>
      <c r="I136" s="332">
        <v>529.0</v>
      </c>
      <c r="J136" s="332">
        <v>88.0</v>
      </c>
      <c r="K136" s="332">
        <v>163.0</v>
      </c>
      <c r="L136" s="332">
        <v>44.0</v>
      </c>
      <c r="M136" s="332">
        <v>2.0</v>
      </c>
      <c r="N136" s="332">
        <v>24.0</v>
      </c>
      <c r="O136" s="332">
        <v>92.0</v>
      </c>
      <c r="P136" s="332">
        <v>2.0</v>
      </c>
      <c r="Q136" s="332">
        <v>1.0</v>
      </c>
      <c r="R136" s="332">
        <v>55.0</v>
      </c>
      <c r="S136" s="332">
        <v>82.0</v>
      </c>
      <c r="T136" s="332">
        <v>0.308</v>
      </c>
      <c r="U136" s="332">
        <v>0.374</v>
      </c>
      <c r="V136" s="332">
        <v>0.535</v>
      </c>
      <c r="W136" s="332">
        <v>0.909</v>
      </c>
      <c r="X136" s="332">
        <v>137.0</v>
      </c>
      <c r="Y136" s="332">
        <v>283.0</v>
      </c>
      <c r="Z136" s="332">
        <v>5.0</v>
      </c>
      <c r="AA136" s="332">
        <v>5.0</v>
      </c>
      <c r="AB136" s="332">
        <v>0.0</v>
      </c>
      <c r="AC136" s="332">
        <v>8.0</v>
      </c>
      <c r="AD136" s="332">
        <v>5.0</v>
      </c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  <c r="BJ136" s="192"/>
      <c r="BK136" s="192"/>
      <c r="BL136" s="192"/>
      <c r="BM136" s="192"/>
      <c r="BN136" s="192"/>
      <c r="BO136" s="192"/>
      <c r="BP136" s="192"/>
      <c r="BQ136" s="192"/>
      <c r="BR136" s="192"/>
      <c r="BS136" s="192"/>
      <c r="BT136" s="192"/>
      <c r="BU136" s="192"/>
      <c r="BV136" s="192"/>
      <c r="BW136" s="192"/>
      <c r="BX136" s="192"/>
      <c r="BY136" s="192"/>
      <c r="BZ136" s="192"/>
      <c r="CA136" s="192"/>
      <c r="CB136" s="192"/>
      <c r="CC136" s="192"/>
      <c r="CD136" s="192"/>
      <c r="CE136" s="192"/>
      <c r="CF136" s="192"/>
      <c r="CG136" s="192"/>
      <c r="CH136" s="192"/>
      <c r="CI136" s="192"/>
      <c r="CJ136" s="192"/>
    </row>
    <row r="137">
      <c r="A137" s="192"/>
      <c r="B137" s="192"/>
      <c r="C137" s="329">
        <v>6.0</v>
      </c>
      <c r="D137" s="330" t="s">
        <v>241</v>
      </c>
      <c r="E137" s="331" t="s">
        <v>56</v>
      </c>
      <c r="F137" s="332">
        <v>19.0</v>
      </c>
      <c r="G137" s="332">
        <v>116.0</v>
      </c>
      <c r="H137" s="332">
        <v>494.0</v>
      </c>
      <c r="I137" s="332">
        <v>414.0</v>
      </c>
      <c r="J137" s="332">
        <v>77.0</v>
      </c>
      <c r="K137" s="332">
        <v>121.0</v>
      </c>
      <c r="L137" s="332">
        <v>25.0</v>
      </c>
      <c r="M137" s="332">
        <v>1.0</v>
      </c>
      <c r="N137" s="332">
        <v>22.0</v>
      </c>
      <c r="O137" s="332">
        <v>70.0</v>
      </c>
      <c r="P137" s="332">
        <v>5.0</v>
      </c>
      <c r="Q137" s="332">
        <v>2.0</v>
      </c>
      <c r="R137" s="332">
        <v>79.0</v>
      </c>
      <c r="S137" s="332">
        <v>99.0</v>
      </c>
      <c r="T137" s="332">
        <v>0.292</v>
      </c>
      <c r="U137" s="332">
        <v>0.406</v>
      </c>
      <c r="V137" s="332">
        <v>0.517</v>
      </c>
      <c r="W137" s="332">
        <v>0.923</v>
      </c>
      <c r="X137" s="332">
        <v>142.0</v>
      </c>
      <c r="Y137" s="332">
        <v>214.0</v>
      </c>
      <c r="Z137" s="332">
        <v>9.0</v>
      </c>
      <c r="AA137" s="332">
        <v>0.0</v>
      </c>
      <c r="AB137" s="332">
        <v>1.0</v>
      </c>
      <c r="AC137" s="332">
        <v>0.0</v>
      </c>
      <c r="AD137" s="332">
        <v>10.0</v>
      </c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  <c r="BJ137" s="192"/>
      <c r="BK137" s="192"/>
      <c r="BL137" s="192"/>
      <c r="BM137" s="192"/>
      <c r="BN137" s="192"/>
      <c r="BO137" s="192"/>
      <c r="BP137" s="192"/>
      <c r="BQ137" s="192"/>
      <c r="BR137" s="192"/>
      <c r="BS137" s="192"/>
      <c r="BT137" s="192"/>
      <c r="BU137" s="192"/>
      <c r="BV137" s="192"/>
      <c r="BW137" s="192"/>
      <c r="BX137" s="192"/>
      <c r="BY137" s="192"/>
      <c r="BZ137" s="192"/>
      <c r="CA137" s="192"/>
      <c r="CB137" s="192"/>
      <c r="CC137" s="192"/>
      <c r="CD137" s="192"/>
      <c r="CE137" s="192"/>
      <c r="CF137" s="192"/>
      <c r="CG137" s="192"/>
      <c r="CH137" s="192"/>
      <c r="CI137" s="192"/>
      <c r="CJ137" s="192"/>
    </row>
    <row r="138">
      <c r="A138" s="192"/>
      <c r="B138" s="192"/>
      <c r="C138" s="329">
        <v>7.0</v>
      </c>
      <c r="D138" s="330" t="s">
        <v>242</v>
      </c>
      <c r="E138" s="331" t="s">
        <v>244</v>
      </c>
      <c r="F138" s="332">
        <v>27.0</v>
      </c>
      <c r="G138" s="332">
        <v>134.0</v>
      </c>
      <c r="H138" s="332">
        <v>385.0</v>
      </c>
      <c r="I138" s="332">
        <v>353.0</v>
      </c>
      <c r="J138" s="332">
        <v>46.0</v>
      </c>
      <c r="K138" s="332">
        <v>80.0</v>
      </c>
      <c r="L138" s="332">
        <v>22.0</v>
      </c>
      <c r="M138" s="332">
        <v>3.0</v>
      </c>
      <c r="N138" s="332">
        <v>6.0</v>
      </c>
      <c r="O138" s="332">
        <v>28.0</v>
      </c>
      <c r="P138" s="332">
        <v>24.0</v>
      </c>
      <c r="Q138" s="332">
        <v>6.0</v>
      </c>
      <c r="R138" s="332">
        <v>29.0</v>
      </c>
      <c r="S138" s="332">
        <v>116.0</v>
      </c>
      <c r="T138" s="332">
        <v>0.227</v>
      </c>
      <c r="U138" s="332">
        <v>0.287</v>
      </c>
      <c r="V138" s="332">
        <v>0.357</v>
      </c>
      <c r="W138" s="332">
        <v>0.644</v>
      </c>
      <c r="X138" s="332">
        <v>69.0</v>
      </c>
      <c r="Y138" s="332">
        <v>126.0</v>
      </c>
      <c r="Z138" s="332">
        <v>9.0</v>
      </c>
      <c r="AA138" s="332">
        <v>1.0</v>
      </c>
      <c r="AB138" s="332">
        <v>2.0</v>
      </c>
      <c r="AC138" s="332">
        <v>0.0</v>
      </c>
      <c r="AD138" s="332">
        <v>2.0</v>
      </c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92"/>
      <c r="AO138" s="192"/>
      <c r="AP138" s="192"/>
      <c r="AQ138" s="192"/>
      <c r="AR138" s="192"/>
      <c r="AS138" s="192"/>
      <c r="AT138" s="192"/>
      <c r="AU138" s="192"/>
      <c r="AV138" s="192"/>
      <c r="AW138" s="192"/>
      <c r="AX138" s="192"/>
      <c r="AY138" s="192"/>
      <c r="AZ138" s="192"/>
      <c r="BA138" s="192"/>
      <c r="BB138" s="192"/>
      <c r="BC138" s="192"/>
      <c r="BD138" s="192"/>
      <c r="BE138" s="192"/>
      <c r="BF138" s="192"/>
      <c r="BG138" s="192"/>
      <c r="BH138" s="192"/>
      <c r="BI138" s="192"/>
      <c r="BJ138" s="192"/>
      <c r="BK138" s="192"/>
      <c r="BL138" s="192"/>
      <c r="BM138" s="192"/>
      <c r="BN138" s="192"/>
      <c r="BO138" s="192"/>
      <c r="BP138" s="192"/>
      <c r="BQ138" s="192"/>
      <c r="BR138" s="192"/>
      <c r="BS138" s="192"/>
      <c r="BT138" s="192"/>
      <c r="BU138" s="192"/>
      <c r="BV138" s="192"/>
      <c r="BW138" s="192"/>
      <c r="BX138" s="192"/>
      <c r="BY138" s="192"/>
      <c r="BZ138" s="192"/>
      <c r="CA138" s="192"/>
      <c r="CB138" s="192"/>
      <c r="CC138" s="192"/>
      <c r="CD138" s="192"/>
      <c r="CE138" s="192"/>
      <c r="CF138" s="192"/>
      <c r="CG138" s="192"/>
      <c r="CH138" s="192"/>
      <c r="CI138" s="192"/>
      <c r="CJ138" s="192"/>
    </row>
    <row r="139">
      <c r="A139" s="192"/>
      <c r="B139" s="192"/>
      <c r="C139" s="329">
        <v>8.0</v>
      </c>
      <c r="D139" s="330" t="s">
        <v>243</v>
      </c>
      <c r="E139" s="331" t="s">
        <v>28</v>
      </c>
      <c r="F139" s="332">
        <v>25.0</v>
      </c>
      <c r="G139" s="332">
        <v>159.0</v>
      </c>
      <c r="H139" s="332">
        <v>695.0</v>
      </c>
      <c r="I139" s="332">
        <v>550.0</v>
      </c>
      <c r="J139" s="332">
        <v>103.0</v>
      </c>
      <c r="K139" s="332">
        <v>137.0</v>
      </c>
      <c r="L139" s="332">
        <v>34.0</v>
      </c>
      <c r="M139" s="332">
        <v>0.0</v>
      </c>
      <c r="N139" s="332">
        <v>34.0</v>
      </c>
      <c r="O139" s="332">
        <v>100.0</v>
      </c>
      <c r="P139" s="332">
        <v>13.0</v>
      </c>
      <c r="Q139" s="332">
        <v>3.0</v>
      </c>
      <c r="R139" s="332">
        <v>130.0</v>
      </c>
      <c r="S139" s="332">
        <v>169.0</v>
      </c>
      <c r="T139" s="332">
        <v>0.249</v>
      </c>
      <c r="U139" s="332">
        <v>0.393</v>
      </c>
      <c r="V139" s="332">
        <v>0.496</v>
      </c>
      <c r="W139" s="332">
        <v>0.889</v>
      </c>
      <c r="X139" s="332">
        <v>133.0</v>
      </c>
      <c r="Y139" s="332">
        <v>273.0</v>
      </c>
      <c r="Z139" s="332">
        <v>7.0</v>
      </c>
      <c r="AA139" s="332">
        <v>6.0</v>
      </c>
      <c r="AB139" s="332">
        <v>0.0</v>
      </c>
      <c r="AC139" s="332">
        <v>9.0</v>
      </c>
      <c r="AD139" s="332">
        <v>16.0</v>
      </c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92"/>
      <c r="AO139" s="192"/>
      <c r="AP139" s="192"/>
      <c r="AQ139" s="192"/>
      <c r="AR139" s="192"/>
      <c r="AS139" s="192"/>
      <c r="AT139" s="192"/>
      <c r="AU139" s="192"/>
      <c r="AV139" s="192"/>
      <c r="AW139" s="192"/>
      <c r="AX139" s="192"/>
      <c r="AY139" s="192"/>
      <c r="AZ139" s="192"/>
      <c r="BA139" s="192"/>
      <c r="BB139" s="192"/>
      <c r="BC139" s="192"/>
      <c r="BD139" s="192"/>
      <c r="BE139" s="192"/>
      <c r="BF139" s="192"/>
      <c r="BG139" s="192"/>
      <c r="BH139" s="192"/>
      <c r="BI139" s="192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</row>
    <row r="140">
      <c r="A140" s="192"/>
      <c r="B140" s="192"/>
      <c r="C140" s="329">
        <v>9.0</v>
      </c>
      <c r="D140" s="330" t="s">
        <v>243</v>
      </c>
      <c r="E140" s="331" t="s">
        <v>245</v>
      </c>
      <c r="F140" s="332">
        <v>29.0</v>
      </c>
      <c r="G140" s="332">
        <v>95.0</v>
      </c>
      <c r="H140" s="332">
        <v>370.0</v>
      </c>
      <c r="I140" s="332">
        <v>319.0</v>
      </c>
      <c r="J140" s="332">
        <v>55.0</v>
      </c>
      <c r="K140" s="332">
        <v>96.0</v>
      </c>
      <c r="L140" s="332">
        <v>18.0</v>
      </c>
      <c r="M140" s="332">
        <v>1.0</v>
      </c>
      <c r="N140" s="332">
        <v>5.0</v>
      </c>
      <c r="O140" s="332">
        <v>33.0</v>
      </c>
      <c r="P140" s="332">
        <v>9.0</v>
      </c>
      <c r="Q140" s="332">
        <v>1.0</v>
      </c>
      <c r="R140" s="332">
        <v>38.0</v>
      </c>
      <c r="S140" s="332">
        <v>64.0</v>
      </c>
      <c r="T140" s="332">
        <v>0.301</v>
      </c>
      <c r="U140" s="332">
        <v>0.394</v>
      </c>
      <c r="V140" s="332">
        <v>0.411</v>
      </c>
      <c r="W140" s="332">
        <v>0.805</v>
      </c>
      <c r="X140" s="332">
        <v>114.0</v>
      </c>
      <c r="Y140" s="332">
        <v>131.0</v>
      </c>
      <c r="Z140" s="332">
        <v>2.0</v>
      </c>
      <c r="AA140" s="332">
        <v>11.0</v>
      </c>
      <c r="AB140" s="332">
        <v>2.0</v>
      </c>
      <c r="AC140" s="332">
        <v>0.0</v>
      </c>
      <c r="AD140" s="332">
        <v>0.0</v>
      </c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92"/>
      <c r="AO140" s="192"/>
      <c r="AP140" s="192"/>
      <c r="AQ140" s="192"/>
      <c r="AR140" s="192"/>
      <c r="AS140" s="192"/>
      <c r="AT140" s="192"/>
      <c r="AU140" s="192"/>
      <c r="AV140" s="192"/>
      <c r="AW140" s="192"/>
      <c r="AX140" s="192"/>
      <c r="AY140" s="192"/>
      <c r="AZ140" s="192"/>
      <c r="BA140" s="192"/>
      <c r="BB140" s="192"/>
      <c r="BC140" s="192"/>
      <c r="BD140" s="192"/>
      <c r="BE140" s="192"/>
      <c r="BF140" s="192"/>
      <c r="BG140" s="192"/>
      <c r="BH140" s="192"/>
      <c r="BI140" s="192"/>
      <c r="BJ140" s="192"/>
      <c r="BK140" s="192"/>
      <c r="BL140" s="192"/>
      <c r="BM140" s="192"/>
      <c r="BN140" s="192"/>
      <c r="BO140" s="192"/>
      <c r="BP140" s="192"/>
      <c r="BQ140" s="192"/>
      <c r="BR140" s="192"/>
      <c r="BS140" s="192"/>
      <c r="BT140" s="192"/>
      <c r="BU140" s="192"/>
      <c r="BV140" s="192"/>
      <c r="BW140" s="192"/>
      <c r="BX140" s="192"/>
      <c r="BY140" s="192"/>
      <c r="BZ140" s="192"/>
      <c r="CA140" s="192"/>
      <c r="CB140" s="192"/>
      <c r="CC140" s="192"/>
      <c r="CD140" s="192"/>
      <c r="CE140" s="192"/>
      <c r="CF140" s="192"/>
      <c r="CG140" s="192"/>
      <c r="CH140" s="192"/>
      <c r="CI140" s="192"/>
      <c r="CJ140" s="192"/>
    </row>
    <row r="141">
      <c r="A141" s="192"/>
      <c r="B141" s="192"/>
      <c r="C141" s="329">
        <v>10.0</v>
      </c>
      <c r="D141" s="330" t="s">
        <v>236</v>
      </c>
      <c r="E141" s="331" t="s">
        <v>246</v>
      </c>
      <c r="F141" s="332">
        <v>29.0</v>
      </c>
      <c r="G141" s="332">
        <v>94.0</v>
      </c>
      <c r="H141" s="332">
        <v>277.0</v>
      </c>
      <c r="I141" s="332">
        <v>249.0</v>
      </c>
      <c r="J141" s="332">
        <v>37.0</v>
      </c>
      <c r="K141" s="332">
        <v>64.0</v>
      </c>
      <c r="L141" s="332">
        <v>9.0</v>
      </c>
      <c r="M141" s="332">
        <v>0.0</v>
      </c>
      <c r="N141" s="332">
        <v>18.0</v>
      </c>
      <c r="O141" s="332">
        <v>48.0</v>
      </c>
      <c r="P141" s="332">
        <v>0.0</v>
      </c>
      <c r="Q141" s="332">
        <v>0.0</v>
      </c>
      <c r="R141" s="332">
        <v>24.0</v>
      </c>
      <c r="S141" s="332">
        <v>55.0</v>
      </c>
      <c r="T141" s="332">
        <v>0.257</v>
      </c>
      <c r="U141" s="332">
        <v>0.332</v>
      </c>
      <c r="V141" s="332">
        <v>0.51</v>
      </c>
      <c r="W141" s="332">
        <v>0.842</v>
      </c>
      <c r="X141" s="332">
        <v>118.0</v>
      </c>
      <c r="Y141" s="332">
        <v>127.0</v>
      </c>
      <c r="Z141" s="332">
        <v>6.0</v>
      </c>
      <c r="AA141" s="332">
        <v>4.0</v>
      </c>
      <c r="AB141" s="332">
        <v>0.0</v>
      </c>
      <c r="AC141" s="332">
        <v>0.0</v>
      </c>
      <c r="AD141" s="332">
        <v>2.0</v>
      </c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92"/>
      <c r="AO141" s="192"/>
      <c r="AP141" s="192"/>
      <c r="AQ141" s="192"/>
      <c r="AR141" s="192"/>
      <c r="AS141" s="192"/>
      <c r="AT141" s="192"/>
      <c r="AU141" s="192"/>
      <c r="AV141" s="192"/>
      <c r="AW141" s="192"/>
      <c r="AX141" s="192"/>
      <c r="AY141" s="192"/>
      <c r="AZ141" s="192"/>
      <c r="BA141" s="192"/>
      <c r="BB141" s="192"/>
      <c r="BC141" s="192"/>
      <c r="BD141" s="192"/>
      <c r="BE141" s="192"/>
      <c r="BF141" s="192"/>
      <c r="BG141" s="192"/>
      <c r="BH141" s="192"/>
      <c r="BI141" s="192"/>
      <c r="BJ141" s="192"/>
      <c r="BK141" s="192"/>
      <c r="BL141" s="192"/>
      <c r="BM141" s="192"/>
      <c r="BN141" s="192"/>
      <c r="BO141" s="192"/>
      <c r="BP141" s="192"/>
      <c r="BQ141" s="192"/>
      <c r="BR141" s="192"/>
      <c r="BS141" s="192"/>
      <c r="BT141" s="192"/>
      <c r="BU141" s="192"/>
      <c r="BV141" s="192"/>
      <c r="BW141" s="192"/>
      <c r="BX141" s="192"/>
      <c r="BY141" s="192"/>
      <c r="BZ141" s="192"/>
      <c r="CA141" s="192"/>
      <c r="CB141" s="192"/>
      <c r="CC141" s="192"/>
      <c r="CD141" s="192"/>
      <c r="CE141" s="192"/>
      <c r="CF141" s="192"/>
      <c r="CG141" s="192"/>
      <c r="CH141" s="192"/>
      <c r="CI141" s="192"/>
      <c r="CJ141" s="192"/>
    </row>
    <row r="142">
      <c r="A142" s="192"/>
      <c r="B142" s="192"/>
      <c r="C142" s="329">
        <v>11.0</v>
      </c>
      <c r="D142" s="330" t="s">
        <v>236</v>
      </c>
      <c r="E142" s="331" t="s">
        <v>247</v>
      </c>
      <c r="F142" s="332">
        <v>34.0</v>
      </c>
      <c r="G142" s="332">
        <v>86.0</v>
      </c>
      <c r="H142" s="332">
        <v>235.0</v>
      </c>
      <c r="I142" s="332">
        <v>206.0</v>
      </c>
      <c r="J142" s="332">
        <v>26.0</v>
      </c>
      <c r="K142" s="332">
        <v>51.0</v>
      </c>
      <c r="L142" s="332">
        <v>8.0</v>
      </c>
      <c r="M142" s="332">
        <v>0.0</v>
      </c>
      <c r="N142" s="332">
        <v>13.0</v>
      </c>
      <c r="O142" s="332">
        <v>40.0</v>
      </c>
      <c r="P142" s="332">
        <v>0.0</v>
      </c>
      <c r="Q142" s="332">
        <v>0.0</v>
      </c>
      <c r="R142" s="332">
        <v>24.0</v>
      </c>
      <c r="S142" s="332">
        <v>64.0</v>
      </c>
      <c r="T142" s="332">
        <v>0.248</v>
      </c>
      <c r="U142" s="332">
        <v>0.328</v>
      </c>
      <c r="V142" s="332">
        <v>0.476</v>
      </c>
      <c r="W142" s="332">
        <v>0.803</v>
      </c>
      <c r="X142" s="332">
        <v>109.0</v>
      </c>
      <c r="Y142" s="332">
        <v>98.0</v>
      </c>
      <c r="Z142" s="332">
        <v>8.0</v>
      </c>
      <c r="AA142" s="332">
        <v>2.0</v>
      </c>
      <c r="AB142" s="332">
        <v>0.0</v>
      </c>
      <c r="AC142" s="332">
        <v>3.0</v>
      </c>
      <c r="AD142" s="332">
        <v>1.0</v>
      </c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92"/>
      <c r="AO142" s="192"/>
      <c r="AP142" s="192"/>
      <c r="AQ142" s="192"/>
      <c r="AR142" s="192"/>
      <c r="AS142" s="192"/>
      <c r="AT142" s="192"/>
      <c r="AU142" s="192"/>
      <c r="AV142" s="192"/>
      <c r="AW142" s="192"/>
      <c r="AX142" s="192"/>
      <c r="AY142" s="192"/>
      <c r="AZ142" s="192"/>
      <c r="BA142" s="192"/>
      <c r="BB142" s="192"/>
      <c r="BC142" s="192"/>
      <c r="BD142" s="192"/>
      <c r="BE142" s="192"/>
      <c r="BF142" s="192"/>
      <c r="BG142" s="192"/>
      <c r="BH142" s="192"/>
      <c r="BI142" s="192"/>
      <c r="BJ142" s="192"/>
      <c r="BK142" s="192"/>
      <c r="BL142" s="192"/>
      <c r="BM142" s="192"/>
      <c r="BN142" s="192"/>
      <c r="BO142" s="192"/>
      <c r="BP142" s="192"/>
      <c r="BQ142" s="192"/>
      <c r="BR142" s="192"/>
      <c r="BS142" s="192"/>
      <c r="BT142" s="192"/>
      <c r="BU142" s="192"/>
      <c r="BV142" s="192"/>
      <c r="BW142" s="192"/>
      <c r="BX142" s="192"/>
      <c r="BY142" s="192"/>
      <c r="BZ142" s="192"/>
      <c r="CA142" s="192"/>
      <c r="CB142" s="192"/>
      <c r="CC142" s="192"/>
      <c r="CD142" s="192"/>
      <c r="CE142" s="192"/>
      <c r="CF142" s="192"/>
      <c r="CG142" s="192"/>
      <c r="CH142" s="192"/>
      <c r="CI142" s="192"/>
      <c r="CJ142" s="192"/>
    </row>
    <row r="143">
      <c r="A143" s="192"/>
      <c r="B143" s="192"/>
      <c r="C143" s="329">
        <v>12.0</v>
      </c>
      <c r="D143" s="330" t="s">
        <v>235</v>
      </c>
      <c r="E143" s="331" t="s">
        <v>248</v>
      </c>
      <c r="F143" s="332">
        <v>24.0</v>
      </c>
      <c r="G143" s="332">
        <v>70.0</v>
      </c>
      <c r="H143" s="332">
        <v>213.0</v>
      </c>
      <c r="I143" s="332">
        <v>190.0</v>
      </c>
      <c r="J143" s="332">
        <v>14.0</v>
      </c>
      <c r="K143" s="332">
        <v>32.0</v>
      </c>
      <c r="L143" s="332">
        <v>9.0</v>
      </c>
      <c r="M143" s="332">
        <v>0.0</v>
      </c>
      <c r="N143" s="332">
        <v>2.0</v>
      </c>
      <c r="O143" s="332">
        <v>15.0</v>
      </c>
      <c r="P143" s="332">
        <v>1.0</v>
      </c>
      <c r="Q143" s="332">
        <v>0.0</v>
      </c>
      <c r="R143" s="332">
        <v>18.0</v>
      </c>
      <c r="S143" s="332">
        <v>47.0</v>
      </c>
      <c r="T143" s="332">
        <v>0.168</v>
      </c>
      <c r="U143" s="332">
        <v>0.254</v>
      </c>
      <c r="V143" s="332">
        <v>0.247</v>
      </c>
      <c r="W143" s="332">
        <v>0.501</v>
      </c>
      <c r="X143" s="332">
        <v>34.0</v>
      </c>
      <c r="Y143" s="332">
        <v>47.0</v>
      </c>
      <c r="Z143" s="332">
        <v>3.0</v>
      </c>
      <c r="AA143" s="332">
        <v>4.0</v>
      </c>
      <c r="AB143" s="332">
        <v>0.0</v>
      </c>
      <c r="AC143" s="332">
        <v>1.0</v>
      </c>
      <c r="AD143" s="332">
        <v>4.0</v>
      </c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92"/>
      <c r="AO143" s="192"/>
      <c r="AP143" s="192"/>
      <c r="AQ143" s="192"/>
      <c r="AR143" s="192"/>
      <c r="AS143" s="192"/>
      <c r="AT143" s="192"/>
      <c r="AU143" s="192"/>
      <c r="AV143" s="192"/>
      <c r="AW143" s="192"/>
      <c r="AX143" s="192"/>
      <c r="AY143" s="192"/>
      <c r="AZ143" s="192"/>
      <c r="BA143" s="192"/>
      <c r="BB143" s="192"/>
      <c r="BC143" s="192"/>
      <c r="BD143" s="192"/>
      <c r="BE143" s="192"/>
      <c r="BF143" s="192"/>
      <c r="BG143" s="192"/>
      <c r="BH143" s="192"/>
      <c r="BI143" s="192"/>
      <c r="BJ143" s="192"/>
      <c r="BK143" s="192"/>
      <c r="BL143" s="192"/>
      <c r="BM143" s="192"/>
      <c r="BN143" s="192"/>
      <c r="BO143" s="192"/>
      <c r="BP143" s="192"/>
      <c r="BQ143" s="192"/>
      <c r="BR143" s="192"/>
      <c r="BS143" s="192"/>
      <c r="BT143" s="192"/>
      <c r="BU143" s="192"/>
      <c r="BV143" s="192"/>
      <c r="BW143" s="192"/>
      <c r="BX143" s="192"/>
      <c r="BY143" s="192"/>
      <c r="BZ143" s="192"/>
      <c r="CA143" s="192"/>
      <c r="CB143" s="192"/>
      <c r="CC143" s="192"/>
      <c r="CD143" s="192"/>
      <c r="CE143" s="192"/>
      <c r="CF143" s="192"/>
      <c r="CG143" s="192"/>
      <c r="CH143" s="192"/>
      <c r="CI143" s="192"/>
      <c r="CJ143" s="192"/>
    </row>
    <row r="144">
      <c r="A144" s="192"/>
      <c r="B144" s="192"/>
      <c r="C144" s="329">
        <v>13.0</v>
      </c>
      <c r="D144" s="330" t="s">
        <v>9</v>
      </c>
      <c r="E144" s="331" t="s">
        <v>249</v>
      </c>
      <c r="F144" s="332">
        <v>33.0</v>
      </c>
      <c r="G144" s="332">
        <v>56.0</v>
      </c>
      <c r="H144" s="332">
        <v>205.0</v>
      </c>
      <c r="I144" s="332">
        <v>190.0</v>
      </c>
      <c r="J144" s="332">
        <v>17.0</v>
      </c>
      <c r="K144" s="332">
        <v>57.0</v>
      </c>
      <c r="L144" s="332">
        <v>9.0</v>
      </c>
      <c r="M144" s="332">
        <v>0.0</v>
      </c>
      <c r="N144" s="332">
        <v>6.0</v>
      </c>
      <c r="O144" s="332">
        <v>29.0</v>
      </c>
      <c r="P144" s="332">
        <v>1.0</v>
      </c>
      <c r="Q144" s="332">
        <v>0.0</v>
      </c>
      <c r="R144" s="332">
        <v>13.0</v>
      </c>
      <c r="S144" s="332">
        <v>17.0</v>
      </c>
      <c r="T144" s="332">
        <v>0.3</v>
      </c>
      <c r="U144" s="332">
        <v>0.341</v>
      </c>
      <c r="V144" s="332">
        <v>0.442</v>
      </c>
      <c r="W144" s="332">
        <v>0.784</v>
      </c>
      <c r="X144" s="332">
        <v>105.0</v>
      </c>
      <c r="Y144" s="332">
        <v>84.0</v>
      </c>
      <c r="Z144" s="332">
        <v>4.0</v>
      </c>
      <c r="AA144" s="332">
        <v>0.0</v>
      </c>
      <c r="AB144" s="332">
        <v>0.0</v>
      </c>
      <c r="AC144" s="332">
        <v>2.0</v>
      </c>
      <c r="AD144" s="332">
        <v>2.0</v>
      </c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92"/>
      <c r="AO144" s="192"/>
      <c r="AP144" s="192"/>
      <c r="AQ144" s="192"/>
      <c r="AR144" s="192"/>
      <c r="AS144" s="192"/>
      <c r="AT144" s="192"/>
      <c r="AU144" s="192"/>
      <c r="AV144" s="192"/>
      <c r="AW144" s="192"/>
      <c r="AX144" s="192"/>
      <c r="AY144" s="192"/>
      <c r="AZ144" s="192"/>
      <c r="BA144" s="192"/>
      <c r="BB144" s="192"/>
      <c r="BC144" s="192"/>
      <c r="BD144" s="192"/>
      <c r="BE144" s="192"/>
      <c r="BF144" s="192"/>
      <c r="BG144" s="192"/>
      <c r="BH144" s="192"/>
      <c r="BI144" s="192"/>
      <c r="BJ144" s="192"/>
      <c r="BK144" s="192"/>
      <c r="BL144" s="192"/>
      <c r="BM144" s="192"/>
      <c r="BN144" s="192"/>
      <c r="BO144" s="192"/>
      <c r="BP144" s="192"/>
      <c r="BQ144" s="192"/>
      <c r="BR144" s="192"/>
      <c r="BS144" s="192"/>
      <c r="BT144" s="192"/>
      <c r="BU144" s="192"/>
      <c r="BV144" s="192"/>
      <c r="BW144" s="192"/>
      <c r="BX144" s="192"/>
      <c r="BY144" s="192"/>
      <c r="BZ144" s="192"/>
      <c r="CA144" s="192"/>
      <c r="CB144" s="192"/>
      <c r="CC144" s="192"/>
      <c r="CD144" s="192"/>
      <c r="CE144" s="192"/>
      <c r="CF144" s="192"/>
      <c r="CG144" s="192"/>
      <c r="CH144" s="192"/>
      <c r="CI144" s="192"/>
      <c r="CJ144" s="192"/>
    </row>
    <row r="145">
      <c r="A145" s="192"/>
      <c r="B145" s="192"/>
      <c r="C145" s="329">
        <v>14.0</v>
      </c>
      <c r="D145" s="330" t="s">
        <v>9</v>
      </c>
      <c r="E145" s="331" t="s">
        <v>250</v>
      </c>
      <c r="F145" s="332">
        <v>34.0</v>
      </c>
      <c r="G145" s="332">
        <v>40.0</v>
      </c>
      <c r="H145" s="332">
        <v>160.0</v>
      </c>
      <c r="I145" s="332">
        <v>152.0</v>
      </c>
      <c r="J145" s="332">
        <v>17.0</v>
      </c>
      <c r="K145" s="332">
        <v>46.0</v>
      </c>
      <c r="L145" s="332">
        <v>14.0</v>
      </c>
      <c r="M145" s="332">
        <v>0.0</v>
      </c>
      <c r="N145" s="332">
        <v>4.0</v>
      </c>
      <c r="O145" s="332">
        <v>12.0</v>
      </c>
      <c r="P145" s="332">
        <v>1.0</v>
      </c>
      <c r="Q145" s="332">
        <v>1.0</v>
      </c>
      <c r="R145" s="332">
        <v>5.0</v>
      </c>
      <c r="S145" s="332">
        <v>29.0</v>
      </c>
      <c r="T145" s="332">
        <v>0.303</v>
      </c>
      <c r="U145" s="332">
        <v>0.331</v>
      </c>
      <c r="V145" s="332">
        <v>0.474</v>
      </c>
      <c r="W145" s="332">
        <v>0.805</v>
      </c>
      <c r="X145" s="332">
        <v>110.0</v>
      </c>
      <c r="Y145" s="332">
        <v>72.0</v>
      </c>
      <c r="Z145" s="332">
        <v>6.0</v>
      </c>
      <c r="AA145" s="332">
        <v>2.0</v>
      </c>
      <c r="AB145" s="332">
        <v>0.0</v>
      </c>
      <c r="AC145" s="332">
        <v>1.0</v>
      </c>
      <c r="AD145" s="332">
        <v>1.0</v>
      </c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92"/>
      <c r="AO145" s="192"/>
      <c r="AP145" s="192"/>
      <c r="AQ145" s="192"/>
      <c r="AR145" s="192"/>
      <c r="AS145" s="192"/>
      <c r="AT145" s="192"/>
      <c r="AU145" s="192"/>
      <c r="AV145" s="192"/>
      <c r="AW145" s="192"/>
      <c r="AX145" s="192"/>
      <c r="AY145" s="192"/>
      <c r="AZ145" s="192"/>
      <c r="BA145" s="192"/>
      <c r="BB145" s="192"/>
      <c r="BC145" s="192"/>
      <c r="BD145" s="192"/>
      <c r="BE145" s="192"/>
      <c r="BF145" s="192"/>
      <c r="BG145" s="192"/>
      <c r="BH145" s="192"/>
      <c r="BI145" s="192"/>
      <c r="BJ145" s="192"/>
      <c r="BK145" s="192"/>
      <c r="BL145" s="192"/>
      <c r="BM145" s="192"/>
      <c r="BN145" s="192"/>
      <c r="BO145" s="192"/>
      <c r="BP145" s="192"/>
      <c r="BQ145" s="192"/>
      <c r="BR145" s="192"/>
      <c r="BS145" s="192"/>
      <c r="BT145" s="192"/>
      <c r="BU145" s="192"/>
      <c r="BV145" s="192"/>
      <c r="BW145" s="192"/>
      <c r="BX145" s="192"/>
      <c r="BY145" s="192"/>
      <c r="BZ145" s="192"/>
      <c r="CA145" s="192"/>
      <c r="CB145" s="192"/>
      <c r="CC145" s="192"/>
      <c r="CD145" s="192"/>
      <c r="CE145" s="192"/>
      <c r="CF145" s="192"/>
      <c r="CG145" s="192"/>
      <c r="CH145" s="192"/>
      <c r="CI145" s="192"/>
      <c r="CJ145" s="192"/>
    </row>
    <row r="146">
      <c r="A146" s="192"/>
      <c r="B146" s="192"/>
      <c r="C146" s="329">
        <v>15.0</v>
      </c>
      <c r="D146" s="330" t="s">
        <v>235</v>
      </c>
      <c r="E146" s="331" t="s">
        <v>252</v>
      </c>
      <c r="F146" s="332">
        <v>27.0</v>
      </c>
      <c r="G146" s="332">
        <v>52.0</v>
      </c>
      <c r="H146" s="332">
        <v>143.0</v>
      </c>
      <c r="I146" s="332">
        <v>125.0</v>
      </c>
      <c r="J146" s="332">
        <v>16.0</v>
      </c>
      <c r="K146" s="332">
        <v>29.0</v>
      </c>
      <c r="L146" s="332">
        <v>5.0</v>
      </c>
      <c r="M146" s="332">
        <v>0.0</v>
      </c>
      <c r="N146" s="332">
        <v>2.0</v>
      </c>
      <c r="O146" s="332">
        <v>13.0</v>
      </c>
      <c r="P146" s="332">
        <v>0.0</v>
      </c>
      <c r="Q146" s="332">
        <v>0.0</v>
      </c>
      <c r="R146" s="332">
        <v>16.0</v>
      </c>
      <c r="S146" s="332">
        <v>28.0</v>
      </c>
      <c r="T146" s="332">
        <v>0.232</v>
      </c>
      <c r="U146" s="332">
        <v>0.322</v>
      </c>
      <c r="V146" s="332">
        <v>0.32</v>
      </c>
      <c r="W146" s="332">
        <v>0.642</v>
      </c>
      <c r="X146" s="332">
        <v>71.0</v>
      </c>
      <c r="Y146" s="332">
        <v>40.0</v>
      </c>
      <c r="Z146" s="332">
        <v>2.0</v>
      </c>
      <c r="AA146" s="332">
        <v>1.0</v>
      </c>
      <c r="AB146" s="332">
        <v>0.0</v>
      </c>
      <c r="AC146" s="332">
        <v>1.0</v>
      </c>
      <c r="AD146" s="332">
        <v>0.0</v>
      </c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92"/>
      <c r="AO146" s="192"/>
      <c r="AP146" s="192"/>
      <c r="AQ146" s="192"/>
      <c r="AR146" s="192"/>
      <c r="AS146" s="192"/>
      <c r="AT146" s="192"/>
      <c r="AU146" s="192"/>
      <c r="AV146" s="192"/>
      <c r="AW146" s="192"/>
      <c r="AX146" s="192"/>
      <c r="AY146" s="192"/>
      <c r="AZ146" s="192"/>
      <c r="BA146" s="192"/>
      <c r="BB146" s="192"/>
      <c r="BC146" s="192"/>
      <c r="BD146" s="192"/>
      <c r="BE146" s="192"/>
      <c r="BF146" s="192"/>
      <c r="BG146" s="192"/>
      <c r="BH146" s="192"/>
      <c r="BI146" s="192"/>
      <c r="BJ146" s="192"/>
      <c r="BK146" s="192"/>
      <c r="BL146" s="192"/>
      <c r="BM146" s="192"/>
      <c r="BN146" s="192"/>
      <c r="BO146" s="192"/>
      <c r="BP146" s="192"/>
      <c r="BQ146" s="192"/>
      <c r="BR146" s="192"/>
      <c r="BS146" s="192"/>
      <c r="BT146" s="192"/>
      <c r="BU146" s="192"/>
      <c r="BV146" s="192"/>
      <c r="BW146" s="192"/>
      <c r="BX146" s="192"/>
      <c r="BY146" s="192"/>
      <c r="BZ146" s="192"/>
      <c r="CA146" s="192"/>
      <c r="CB146" s="192"/>
      <c r="CC146" s="192"/>
      <c r="CD146" s="192"/>
      <c r="CE146" s="192"/>
      <c r="CF146" s="192"/>
      <c r="CG146" s="192"/>
      <c r="CH146" s="192"/>
      <c r="CI146" s="192"/>
      <c r="CJ146" s="192"/>
    </row>
    <row r="147">
      <c r="A147" s="192"/>
      <c r="B147" s="192"/>
      <c r="C147" s="329">
        <v>16.0</v>
      </c>
      <c r="D147" s="330" t="s">
        <v>251</v>
      </c>
      <c r="E147" s="331" t="s">
        <v>253</v>
      </c>
      <c r="F147" s="332">
        <v>24.0</v>
      </c>
      <c r="G147" s="332">
        <v>57.0</v>
      </c>
      <c r="H147" s="332">
        <v>86.0</v>
      </c>
      <c r="I147" s="332">
        <v>75.0</v>
      </c>
      <c r="J147" s="332">
        <v>9.0</v>
      </c>
      <c r="K147" s="332">
        <v>19.0</v>
      </c>
      <c r="L147" s="332">
        <v>2.0</v>
      </c>
      <c r="M147" s="332">
        <v>0.0</v>
      </c>
      <c r="N147" s="332">
        <v>1.0</v>
      </c>
      <c r="O147" s="332">
        <v>13.0</v>
      </c>
      <c r="P147" s="332">
        <v>1.0</v>
      </c>
      <c r="Q147" s="332">
        <v>1.0</v>
      </c>
      <c r="R147" s="332">
        <v>6.0</v>
      </c>
      <c r="S147" s="332">
        <v>23.0</v>
      </c>
      <c r="T147" s="332">
        <v>0.253</v>
      </c>
      <c r="U147" s="332">
        <v>0.306</v>
      </c>
      <c r="V147" s="332">
        <v>0.32</v>
      </c>
      <c r="W147" s="332">
        <v>0.626</v>
      </c>
      <c r="X147" s="332">
        <v>66.0</v>
      </c>
      <c r="Y147" s="332">
        <v>24.0</v>
      </c>
      <c r="Z147" s="332">
        <v>0.0</v>
      </c>
      <c r="AA147" s="332">
        <v>1.0</v>
      </c>
      <c r="AB147" s="332">
        <v>1.0</v>
      </c>
      <c r="AC147" s="332">
        <v>3.0</v>
      </c>
      <c r="AD147" s="332">
        <v>0.0</v>
      </c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92"/>
      <c r="AO147" s="192"/>
      <c r="AP147" s="192"/>
      <c r="AQ147" s="192"/>
      <c r="AR147" s="192"/>
      <c r="AS147" s="192"/>
      <c r="AT147" s="192"/>
      <c r="AU147" s="192"/>
      <c r="AV147" s="192"/>
      <c r="AW147" s="192"/>
      <c r="AX147" s="192"/>
      <c r="AY147" s="192"/>
      <c r="AZ147" s="192"/>
      <c r="BA147" s="192"/>
      <c r="BB147" s="192"/>
      <c r="BC147" s="192"/>
      <c r="BD147" s="192"/>
      <c r="BE147" s="192"/>
      <c r="BF147" s="192"/>
      <c r="BG147" s="192"/>
      <c r="BH147" s="192"/>
      <c r="BI147" s="192"/>
      <c r="BJ147" s="192"/>
      <c r="BK147" s="192"/>
      <c r="BL147" s="192"/>
      <c r="BM147" s="192"/>
      <c r="BN147" s="192"/>
      <c r="BO147" s="192"/>
      <c r="BP147" s="192"/>
      <c r="BQ147" s="192"/>
      <c r="BR147" s="192"/>
      <c r="BS147" s="192"/>
      <c r="BT147" s="192"/>
      <c r="BU147" s="192"/>
      <c r="BV147" s="192"/>
      <c r="BW147" s="192"/>
      <c r="BX147" s="192"/>
      <c r="BY147" s="192"/>
      <c r="BZ147" s="192"/>
      <c r="CA147" s="192"/>
      <c r="CB147" s="192"/>
      <c r="CC147" s="192"/>
      <c r="CD147" s="192"/>
      <c r="CE147" s="192"/>
      <c r="CF147" s="192"/>
      <c r="CG147" s="192"/>
      <c r="CH147" s="192"/>
      <c r="CI147" s="192"/>
      <c r="CJ147" s="192"/>
    </row>
    <row r="148">
      <c r="A148" s="192"/>
      <c r="B148" s="192"/>
      <c r="C148" s="329">
        <v>17.0</v>
      </c>
      <c r="D148" s="330" t="s">
        <v>251</v>
      </c>
      <c r="E148" s="331" t="s">
        <v>254</v>
      </c>
      <c r="F148" s="332">
        <v>27.0</v>
      </c>
      <c r="G148" s="332">
        <v>48.0</v>
      </c>
      <c r="H148" s="332">
        <v>79.0</v>
      </c>
      <c r="I148" s="332">
        <v>65.0</v>
      </c>
      <c r="J148" s="332">
        <v>9.0</v>
      </c>
      <c r="K148" s="332">
        <v>13.0</v>
      </c>
      <c r="L148" s="332">
        <v>1.0</v>
      </c>
      <c r="M148" s="332">
        <v>0.0</v>
      </c>
      <c r="N148" s="332">
        <v>3.0</v>
      </c>
      <c r="O148" s="332">
        <v>12.0</v>
      </c>
      <c r="P148" s="332">
        <v>3.0</v>
      </c>
      <c r="Q148" s="332">
        <v>1.0</v>
      </c>
      <c r="R148" s="332">
        <v>10.0</v>
      </c>
      <c r="S148" s="332">
        <v>26.0</v>
      </c>
      <c r="T148" s="332">
        <v>0.2</v>
      </c>
      <c r="U148" s="332">
        <v>0.321</v>
      </c>
      <c r="V148" s="332">
        <v>0.354</v>
      </c>
      <c r="W148" s="332">
        <v>0.674</v>
      </c>
      <c r="X148" s="332">
        <v>78.0</v>
      </c>
      <c r="Y148" s="332">
        <v>23.0</v>
      </c>
      <c r="Z148" s="332">
        <v>0.0</v>
      </c>
      <c r="AA148" s="332">
        <v>2.0</v>
      </c>
      <c r="AB148" s="332">
        <v>1.0</v>
      </c>
      <c r="AC148" s="332">
        <v>1.0</v>
      </c>
      <c r="AD148" s="332">
        <v>0.0</v>
      </c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92"/>
      <c r="AO148" s="192"/>
      <c r="AP148" s="192"/>
      <c r="AQ148" s="192"/>
      <c r="AR148" s="192"/>
      <c r="AS148" s="192"/>
      <c r="AT148" s="192"/>
      <c r="AU148" s="192"/>
      <c r="AV148" s="192"/>
      <c r="AW148" s="192"/>
      <c r="AX148" s="192"/>
      <c r="AY148" s="192"/>
      <c r="AZ148" s="192"/>
      <c r="BA148" s="192"/>
      <c r="BB148" s="192"/>
      <c r="BC148" s="192"/>
      <c r="BD148" s="192"/>
      <c r="BE148" s="192"/>
      <c r="BF148" s="192"/>
      <c r="BG148" s="192"/>
      <c r="BH148" s="192"/>
      <c r="BI148" s="192"/>
      <c r="BJ148" s="192"/>
      <c r="BK148" s="192"/>
      <c r="BL148" s="192"/>
      <c r="BM148" s="192"/>
      <c r="BN148" s="192"/>
      <c r="BO148" s="192"/>
      <c r="BP148" s="192"/>
      <c r="BQ148" s="192"/>
      <c r="BR148" s="192"/>
      <c r="BS148" s="192"/>
      <c r="BT148" s="192"/>
      <c r="BU148" s="192"/>
      <c r="BV148" s="192"/>
      <c r="BW148" s="192"/>
      <c r="BX148" s="192"/>
      <c r="BY148" s="192"/>
      <c r="BZ148" s="192"/>
      <c r="CA148" s="192"/>
      <c r="CB148" s="192"/>
      <c r="CC148" s="192"/>
      <c r="CD148" s="192"/>
      <c r="CE148" s="192"/>
      <c r="CF148" s="192"/>
      <c r="CG148" s="192"/>
      <c r="CH148" s="192"/>
      <c r="CI148" s="192"/>
      <c r="CJ148" s="192"/>
    </row>
    <row r="149">
      <c r="A149" s="192"/>
      <c r="B149" s="192"/>
      <c r="C149" s="329">
        <v>18.0</v>
      </c>
      <c r="D149" s="330" t="s">
        <v>251</v>
      </c>
      <c r="E149" s="331" t="s">
        <v>255</v>
      </c>
      <c r="F149" s="332">
        <v>21.0</v>
      </c>
      <c r="G149" s="332">
        <v>21.0</v>
      </c>
      <c r="H149" s="332">
        <v>66.0</v>
      </c>
      <c r="I149" s="332">
        <v>59.0</v>
      </c>
      <c r="J149" s="332">
        <v>8.0</v>
      </c>
      <c r="K149" s="332">
        <v>17.0</v>
      </c>
      <c r="L149" s="332">
        <v>3.0</v>
      </c>
      <c r="M149" s="332">
        <v>1.0</v>
      </c>
      <c r="N149" s="332">
        <v>3.0</v>
      </c>
      <c r="O149" s="332">
        <v>10.0</v>
      </c>
      <c r="P149" s="332">
        <v>3.0</v>
      </c>
      <c r="Q149" s="332">
        <v>2.0</v>
      </c>
      <c r="R149" s="332">
        <v>4.0</v>
      </c>
      <c r="S149" s="332">
        <v>12.0</v>
      </c>
      <c r="T149" s="332">
        <v>0.288</v>
      </c>
      <c r="U149" s="332">
        <v>0.348</v>
      </c>
      <c r="V149" s="332">
        <v>0.525</v>
      </c>
      <c r="W149" s="332">
        <v>0.874</v>
      </c>
      <c r="X149" s="332">
        <v>127.0</v>
      </c>
      <c r="Y149" s="332">
        <v>31.0</v>
      </c>
      <c r="Z149" s="332">
        <v>2.0</v>
      </c>
      <c r="AA149" s="332">
        <v>2.0</v>
      </c>
      <c r="AB149" s="332">
        <v>0.0</v>
      </c>
      <c r="AC149" s="332">
        <v>1.0</v>
      </c>
      <c r="AD149" s="332">
        <v>0.0</v>
      </c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92"/>
      <c r="AO149" s="192"/>
      <c r="AP149" s="192"/>
      <c r="AQ149" s="192"/>
      <c r="AR149" s="192"/>
      <c r="AS149" s="192"/>
      <c r="AT149" s="192"/>
      <c r="AU149" s="192"/>
      <c r="AV149" s="192"/>
      <c r="AW149" s="192"/>
      <c r="AX149" s="192"/>
      <c r="AY149" s="192"/>
      <c r="AZ149" s="192"/>
      <c r="BA149" s="192"/>
      <c r="BB149" s="192"/>
      <c r="BC149" s="192"/>
      <c r="BD149" s="192"/>
      <c r="BE149" s="192"/>
      <c r="BF149" s="192"/>
      <c r="BG149" s="192"/>
      <c r="BH149" s="192"/>
      <c r="BI149" s="192"/>
      <c r="BJ149" s="192"/>
      <c r="BK149" s="192"/>
      <c r="BL149" s="192"/>
      <c r="BM149" s="192"/>
      <c r="BN149" s="192"/>
      <c r="BO149" s="192"/>
      <c r="BP149" s="192"/>
      <c r="BQ149" s="192"/>
      <c r="BR149" s="192"/>
      <c r="BS149" s="192"/>
      <c r="BT149" s="192"/>
      <c r="BU149" s="192"/>
      <c r="BV149" s="192"/>
      <c r="BW149" s="192"/>
      <c r="BX149" s="192"/>
      <c r="BY149" s="192"/>
      <c r="BZ149" s="192"/>
      <c r="CA149" s="192"/>
      <c r="CB149" s="192"/>
      <c r="CC149" s="192"/>
      <c r="CD149" s="192"/>
      <c r="CE149" s="192"/>
      <c r="CF149" s="192"/>
      <c r="CG149" s="192"/>
      <c r="CH149" s="192"/>
      <c r="CI149" s="192"/>
      <c r="CJ149" s="192"/>
    </row>
    <row r="150">
      <c r="A150" s="192"/>
      <c r="B150" s="192"/>
      <c r="C150" s="329">
        <v>19.0</v>
      </c>
      <c r="D150" s="330" t="s">
        <v>251</v>
      </c>
      <c r="E150" s="331" t="s">
        <v>257</v>
      </c>
      <c r="F150" s="332">
        <v>29.0</v>
      </c>
      <c r="G150" s="332">
        <v>27.0</v>
      </c>
      <c r="H150" s="332">
        <v>60.0</v>
      </c>
      <c r="I150" s="332">
        <v>54.0</v>
      </c>
      <c r="J150" s="332">
        <v>4.0</v>
      </c>
      <c r="K150" s="332">
        <v>9.0</v>
      </c>
      <c r="L150" s="332">
        <v>2.0</v>
      </c>
      <c r="M150" s="332">
        <v>0.0</v>
      </c>
      <c r="N150" s="332">
        <v>0.0</v>
      </c>
      <c r="O150" s="332">
        <v>4.0</v>
      </c>
      <c r="P150" s="332">
        <v>1.0</v>
      </c>
      <c r="Q150" s="332">
        <v>1.0</v>
      </c>
      <c r="R150" s="332">
        <v>2.0</v>
      </c>
      <c r="S150" s="332">
        <v>20.0</v>
      </c>
      <c r="T150" s="332">
        <v>0.167</v>
      </c>
      <c r="U150" s="332">
        <v>0.217</v>
      </c>
      <c r="V150" s="332">
        <v>0.204</v>
      </c>
      <c r="W150" s="332">
        <v>0.42</v>
      </c>
      <c r="X150" s="332">
        <v>12.0</v>
      </c>
      <c r="Y150" s="332">
        <v>11.0</v>
      </c>
      <c r="Z150" s="332">
        <v>2.0</v>
      </c>
      <c r="AA150" s="332">
        <v>2.0</v>
      </c>
      <c r="AB150" s="332">
        <v>0.0</v>
      </c>
      <c r="AC150" s="332">
        <v>2.0</v>
      </c>
      <c r="AD150" s="332">
        <v>0.0</v>
      </c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92"/>
      <c r="AO150" s="192"/>
      <c r="AP150" s="192"/>
      <c r="AQ150" s="192"/>
      <c r="AR150" s="192"/>
      <c r="AS150" s="192"/>
      <c r="AT150" s="192"/>
      <c r="AU150" s="192"/>
      <c r="AV150" s="192"/>
      <c r="AW150" s="192"/>
      <c r="AX150" s="192"/>
      <c r="AY150" s="192"/>
      <c r="AZ150" s="192"/>
      <c r="BA150" s="192"/>
      <c r="BB150" s="192"/>
      <c r="BC150" s="192"/>
      <c r="BD150" s="192"/>
      <c r="BE150" s="192"/>
      <c r="BF150" s="192"/>
      <c r="BG150" s="192"/>
      <c r="BH150" s="192"/>
      <c r="BI150" s="192"/>
      <c r="BJ150" s="192"/>
      <c r="BK150" s="192"/>
      <c r="BL150" s="192"/>
      <c r="BM150" s="192"/>
      <c r="BN150" s="192"/>
      <c r="BO150" s="192"/>
      <c r="BP150" s="192"/>
      <c r="BQ150" s="192"/>
      <c r="BR150" s="192"/>
      <c r="BS150" s="192"/>
      <c r="BT150" s="192"/>
      <c r="BU150" s="192"/>
      <c r="BV150" s="192"/>
      <c r="BW150" s="192"/>
      <c r="BX150" s="192"/>
      <c r="BY150" s="192"/>
      <c r="BZ150" s="192"/>
      <c r="CA150" s="192"/>
      <c r="CB150" s="192"/>
      <c r="CC150" s="192"/>
      <c r="CD150" s="192"/>
      <c r="CE150" s="192"/>
      <c r="CF150" s="192"/>
      <c r="CG150" s="192"/>
      <c r="CH150" s="192"/>
      <c r="CI150" s="192"/>
      <c r="CJ150" s="192"/>
    </row>
    <row r="151">
      <c r="A151" s="192"/>
      <c r="B151" s="192"/>
      <c r="C151" s="329">
        <v>20.0</v>
      </c>
      <c r="D151" s="330" t="s">
        <v>256</v>
      </c>
      <c r="E151" s="331" t="s">
        <v>258</v>
      </c>
      <c r="F151" s="332">
        <v>27.0</v>
      </c>
      <c r="G151" s="332">
        <v>28.0</v>
      </c>
      <c r="H151" s="332">
        <v>59.0</v>
      </c>
      <c r="I151" s="332">
        <v>58.0</v>
      </c>
      <c r="J151" s="332">
        <v>8.0</v>
      </c>
      <c r="K151" s="332">
        <v>16.0</v>
      </c>
      <c r="L151" s="332">
        <v>2.0</v>
      </c>
      <c r="M151" s="332">
        <v>1.0</v>
      </c>
      <c r="N151" s="332">
        <v>0.0</v>
      </c>
      <c r="O151" s="332">
        <v>3.0</v>
      </c>
      <c r="P151" s="332">
        <v>0.0</v>
      </c>
      <c r="Q151" s="332">
        <v>0.0</v>
      </c>
      <c r="R151" s="332">
        <v>1.0</v>
      </c>
      <c r="S151" s="332">
        <v>8.0</v>
      </c>
      <c r="T151" s="332">
        <v>0.276</v>
      </c>
      <c r="U151" s="332">
        <v>0.288</v>
      </c>
      <c r="V151" s="332">
        <v>0.345</v>
      </c>
      <c r="W151" s="332">
        <v>0.633</v>
      </c>
      <c r="X151" s="332">
        <v>67.0</v>
      </c>
      <c r="Y151" s="332">
        <v>20.0</v>
      </c>
      <c r="Z151" s="332">
        <v>0.0</v>
      </c>
      <c r="AA151" s="332">
        <v>0.0</v>
      </c>
      <c r="AB151" s="332">
        <v>0.0</v>
      </c>
      <c r="AC151" s="332">
        <v>0.0</v>
      </c>
      <c r="AD151" s="332">
        <v>0.0</v>
      </c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92"/>
      <c r="AO151" s="192"/>
      <c r="AP151" s="192"/>
      <c r="AQ151" s="192"/>
      <c r="AR151" s="192"/>
      <c r="AS151" s="192"/>
      <c r="AT151" s="192"/>
      <c r="AU151" s="192"/>
      <c r="AV151" s="192"/>
      <c r="AW151" s="192"/>
      <c r="AX151" s="192"/>
      <c r="AY151" s="192"/>
      <c r="AZ151" s="192"/>
      <c r="BA151" s="192"/>
      <c r="BB151" s="192"/>
      <c r="BC151" s="192"/>
      <c r="BD151" s="192"/>
      <c r="BE151" s="192"/>
      <c r="BF151" s="192"/>
      <c r="BG151" s="192"/>
      <c r="BH151" s="192"/>
      <c r="BI151" s="192"/>
      <c r="BJ151" s="192"/>
      <c r="BK151" s="192"/>
      <c r="BL151" s="192"/>
      <c r="BM151" s="192"/>
      <c r="BN151" s="192"/>
      <c r="BO151" s="192"/>
      <c r="BP151" s="192"/>
      <c r="BQ151" s="192"/>
      <c r="BR151" s="192"/>
      <c r="BS151" s="192"/>
      <c r="BT151" s="192"/>
      <c r="BU151" s="192"/>
      <c r="BV151" s="192"/>
      <c r="BW151" s="192"/>
      <c r="BX151" s="192"/>
      <c r="BY151" s="192"/>
      <c r="BZ151" s="192"/>
      <c r="CA151" s="192"/>
      <c r="CB151" s="192"/>
      <c r="CC151" s="192"/>
      <c r="CD151" s="192"/>
      <c r="CE151" s="192"/>
      <c r="CF151" s="192"/>
      <c r="CG151" s="192"/>
      <c r="CH151" s="192"/>
      <c r="CI151" s="192"/>
      <c r="CJ151" s="192"/>
    </row>
    <row r="152">
      <c r="A152" s="192"/>
      <c r="B152" s="192"/>
      <c r="C152" s="329">
        <v>21.0</v>
      </c>
      <c r="D152" s="330" t="s">
        <v>10</v>
      </c>
      <c r="E152" s="331" t="s">
        <v>259</v>
      </c>
      <c r="F152" s="332">
        <v>27.0</v>
      </c>
      <c r="G152" s="332">
        <v>12.0</v>
      </c>
      <c r="H152" s="332">
        <v>14.0</v>
      </c>
      <c r="I152" s="332">
        <v>13.0</v>
      </c>
      <c r="J152" s="332">
        <v>1.0</v>
      </c>
      <c r="K152" s="332">
        <v>2.0</v>
      </c>
      <c r="L152" s="332">
        <v>0.0</v>
      </c>
      <c r="M152" s="332">
        <v>0.0</v>
      </c>
      <c r="N152" s="332">
        <v>0.0</v>
      </c>
      <c r="O152" s="332">
        <v>1.0</v>
      </c>
      <c r="P152" s="332">
        <v>0.0</v>
      </c>
      <c r="Q152" s="332">
        <v>0.0</v>
      </c>
      <c r="R152" s="332">
        <v>1.0</v>
      </c>
      <c r="S152" s="332">
        <v>4.0</v>
      </c>
      <c r="T152" s="332">
        <v>0.154</v>
      </c>
      <c r="U152" s="332">
        <v>0.214</v>
      </c>
      <c r="V152" s="332">
        <v>0.154</v>
      </c>
      <c r="W152" s="332">
        <v>0.368</v>
      </c>
      <c r="X152" s="332">
        <v>0.0</v>
      </c>
      <c r="Y152" s="332">
        <v>2.0</v>
      </c>
      <c r="Z152" s="332">
        <v>0.0</v>
      </c>
      <c r="AA152" s="332">
        <v>0.0</v>
      </c>
      <c r="AB152" s="332">
        <v>0.0</v>
      </c>
      <c r="AC152" s="332">
        <v>0.0</v>
      </c>
      <c r="AD152" s="332">
        <v>0.0</v>
      </c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92"/>
      <c r="AO152" s="192"/>
      <c r="AP152" s="192"/>
      <c r="AQ152" s="192"/>
      <c r="AR152" s="192"/>
      <c r="AS152" s="192"/>
      <c r="AT152" s="192"/>
      <c r="AU152" s="192"/>
      <c r="AV152" s="192"/>
      <c r="AW152" s="192"/>
      <c r="AX152" s="192"/>
      <c r="AY152" s="192"/>
      <c r="AZ152" s="192"/>
      <c r="BA152" s="192"/>
      <c r="BB152" s="192"/>
      <c r="BC152" s="192"/>
      <c r="BD152" s="192"/>
      <c r="BE152" s="192"/>
      <c r="BF152" s="192"/>
      <c r="BG152" s="192"/>
      <c r="BH152" s="192"/>
      <c r="BI152" s="192"/>
      <c r="BJ152" s="192"/>
      <c r="BK152" s="192"/>
      <c r="BL152" s="192"/>
      <c r="BM152" s="192"/>
      <c r="BN152" s="192"/>
      <c r="BO152" s="192"/>
      <c r="BP152" s="192"/>
      <c r="BQ152" s="192"/>
      <c r="BR152" s="192"/>
      <c r="BS152" s="192"/>
      <c r="BT152" s="192"/>
      <c r="BU152" s="192"/>
      <c r="BV152" s="192"/>
      <c r="BW152" s="192"/>
      <c r="BX152" s="192"/>
      <c r="BY152" s="192"/>
      <c r="BZ152" s="192"/>
      <c r="CA152" s="192"/>
      <c r="CB152" s="192"/>
      <c r="CC152" s="192"/>
      <c r="CD152" s="192"/>
      <c r="CE152" s="192"/>
      <c r="CF152" s="192"/>
      <c r="CG152" s="192"/>
      <c r="CH152" s="192"/>
      <c r="CI152" s="192"/>
      <c r="CJ152" s="192"/>
    </row>
    <row r="153">
      <c r="A153" s="192"/>
      <c r="B153" s="192"/>
      <c r="C153" s="329">
        <v>22.0</v>
      </c>
      <c r="D153" s="330" t="s">
        <v>235</v>
      </c>
      <c r="E153" s="331" t="s">
        <v>260</v>
      </c>
      <c r="F153" s="332">
        <v>34.0</v>
      </c>
      <c r="G153" s="332">
        <v>4.0</v>
      </c>
      <c r="H153" s="332">
        <v>13.0</v>
      </c>
      <c r="I153" s="332">
        <v>11.0</v>
      </c>
      <c r="J153" s="332">
        <v>0.0</v>
      </c>
      <c r="K153" s="332">
        <v>0.0</v>
      </c>
      <c r="L153" s="332">
        <v>0.0</v>
      </c>
      <c r="M153" s="332">
        <v>0.0</v>
      </c>
      <c r="N153" s="332">
        <v>0.0</v>
      </c>
      <c r="O153" s="332">
        <v>0.0</v>
      </c>
      <c r="P153" s="332">
        <v>0.0</v>
      </c>
      <c r="Q153" s="332">
        <v>0.0</v>
      </c>
      <c r="R153" s="332">
        <v>2.0</v>
      </c>
      <c r="S153" s="332">
        <v>3.0</v>
      </c>
      <c r="T153" s="332">
        <v>0.0</v>
      </c>
      <c r="U153" s="332">
        <v>0.154</v>
      </c>
      <c r="V153" s="332">
        <v>0.0</v>
      </c>
      <c r="W153" s="332">
        <v>0.154</v>
      </c>
      <c r="X153" s="332">
        <v>-54.0</v>
      </c>
      <c r="Y153" s="332">
        <v>0.0</v>
      </c>
      <c r="Z153" s="332">
        <v>0.0</v>
      </c>
      <c r="AA153" s="332">
        <v>0.0</v>
      </c>
      <c r="AB153" s="332">
        <v>0.0</v>
      </c>
      <c r="AC153" s="332">
        <v>0.0</v>
      </c>
      <c r="AD153" s="332">
        <v>1.0</v>
      </c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92"/>
      <c r="AO153" s="192"/>
      <c r="AP153" s="192"/>
      <c r="AQ153" s="192"/>
      <c r="AR153" s="192"/>
      <c r="AS153" s="192"/>
      <c r="AT153" s="192"/>
      <c r="AU153" s="192"/>
      <c r="AV153" s="192"/>
      <c r="AW153" s="192"/>
      <c r="AX153" s="192"/>
      <c r="AY153" s="192"/>
      <c r="AZ153" s="192"/>
      <c r="BA153" s="192"/>
      <c r="BB153" s="192"/>
      <c r="BC153" s="192"/>
      <c r="BD153" s="192"/>
      <c r="BE153" s="192"/>
      <c r="BF153" s="192"/>
      <c r="BG153" s="192"/>
      <c r="BH153" s="192"/>
      <c r="BI153" s="192"/>
      <c r="BJ153" s="192"/>
      <c r="BK153" s="192"/>
      <c r="BL153" s="192"/>
      <c r="BM153" s="192"/>
      <c r="BN153" s="192"/>
      <c r="BO153" s="192"/>
      <c r="BP153" s="192"/>
      <c r="BQ153" s="192"/>
      <c r="BR153" s="192"/>
      <c r="BS153" s="192"/>
      <c r="BT153" s="192"/>
      <c r="BU153" s="192"/>
      <c r="BV153" s="192"/>
      <c r="BW153" s="192"/>
      <c r="BX153" s="192"/>
      <c r="BY153" s="192"/>
      <c r="BZ153" s="192"/>
      <c r="CA153" s="192"/>
      <c r="CB153" s="192"/>
      <c r="CC153" s="192"/>
      <c r="CD153" s="192"/>
      <c r="CE153" s="192"/>
      <c r="CF153" s="192"/>
      <c r="CG153" s="192"/>
      <c r="CH153" s="192"/>
      <c r="CI153" s="192"/>
      <c r="CJ153" s="192"/>
    </row>
    <row r="154">
      <c r="A154" s="192"/>
      <c r="B154" s="192"/>
      <c r="C154" s="329">
        <v>23.0</v>
      </c>
      <c r="D154" s="330" t="s">
        <v>251</v>
      </c>
      <c r="E154" s="331" t="s">
        <v>262</v>
      </c>
      <c r="F154" s="332">
        <v>25.0</v>
      </c>
      <c r="G154" s="332">
        <v>9.0</v>
      </c>
      <c r="H154" s="332">
        <v>6.0</v>
      </c>
      <c r="I154" s="332">
        <v>6.0</v>
      </c>
      <c r="J154" s="332">
        <v>1.0</v>
      </c>
      <c r="K154" s="332">
        <v>0.0</v>
      </c>
      <c r="L154" s="332">
        <v>0.0</v>
      </c>
      <c r="M154" s="332">
        <v>0.0</v>
      </c>
      <c r="N154" s="332">
        <v>0.0</v>
      </c>
      <c r="O154" s="332">
        <v>0.0</v>
      </c>
      <c r="P154" s="332">
        <v>0.0</v>
      </c>
      <c r="Q154" s="332">
        <v>0.0</v>
      </c>
      <c r="R154" s="332">
        <v>0.0</v>
      </c>
      <c r="S154" s="332">
        <v>1.0</v>
      </c>
      <c r="T154" s="332">
        <v>0.0</v>
      </c>
      <c r="U154" s="332">
        <v>0.0</v>
      </c>
      <c r="V154" s="332">
        <v>0.0</v>
      </c>
      <c r="W154" s="332">
        <v>0.0</v>
      </c>
      <c r="X154" s="332">
        <v>-100.0</v>
      </c>
      <c r="Y154" s="332">
        <v>0.0</v>
      </c>
      <c r="Z154" s="332">
        <v>1.0</v>
      </c>
      <c r="AA154" s="332">
        <v>0.0</v>
      </c>
      <c r="AB154" s="332">
        <v>0.0</v>
      </c>
      <c r="AC154" s="332">
        <v>0.0</v>
      </c>
      <c r="AD154" s="332">
        <v>0.0</v>
      </c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92"/>
      <c r="AO154" s="192"/>
      <c r="AP154" s="192"/>
      <c r="AQ154" s="192"/>
      <c r="AR154" s="192"/>
      <c r="AS154" s="192"/>
      <c r="AT154" s="192"/>
      <c r="AU154" s="192"/>
      <c r="AV154" s="192"/>
      <c r="AW154" s="192"/>
      <c r="AX154" s="192"/>
      <c r="AY154" s="192"/>
      <c r="AZ154" s="192"/>
      <c r="BA154" s="192"/>
      <c r="BB154" s="192"/>
      <c r="BC154" s="192"/>
      <c r="BD154" s="192"/>
      <c r="BE154" s="192"/>
      <c r="BF154" s="192"/>
      <c r="BG154" s="192"/>
      <c r="BH154" s="192"/>
      <c r="BI154" s="192"/>
      <c r="BJ154" s="192"/>
      <c r="BK154" s="192"/>
      <c r="BL154" s="192"/>
      <c r="BM154" s="192"/>
      <c r="BN154" s="192"/>
      <c r="BO154" s="192"/>
      <c r="BP154" s="192"/>
      <c r="BQ154" s="192"/>
      <c r="BR154" s="192"/>
      <c r="BS154" s="192"/>
      <c r="BT154" s="192"/>
      <c r="BU154" s="192"/>
      <c r="BV154" s="192"/>
      <c r="BW154" s="192"/>
      <c r="BX154" s="192"/>
      <c r="BY154" s="192"/>
      <c r="BZ154" s="192"/>
      <c r="CA154" s="192"/>
      <c r="CB154" s="192"/>
      <c r="CC154" s="192"/>
      <c r="CD154" s="192"/>
      <c r="CE154" s="192"/>
      <c r="CF154" s="192"/>
      <c r="CG154" s="192"/>
      <c r="CH154" s="192"/>
      <c r="CI154" s="192"/>
      <c r="CJ154" s="192"/>
    </row>
    <row r="155">
      <c r="A155" s="192"/>
      <c r="B155" s="192"/>
      <c r="C155" s="329">
        <v>24.0</v>
      </c>
      <c r="D155" s="330" t="s">
        <v>261</v>
      </c>
      <c r="E155" s="331" t="s">
        <v>263</v>
      </c>
      <c r="F155" s="332">
        <v>33.0</v>
      </c>
      <c r="G155" s="332">
        <v>32.0</v>
      </c>
      <c r="H155" s="332">
        <v>78.0</v>
      </c>
      <c r="I155" s="332">
        <v>70.0</v>
      </c>
      <c r="J155" s="332">
        <v>8.0</v>
      </c>
      <c r="K155" s="332">
        <v>17.0</v>
      </c>
      <c r="L155" s="332">
        <v>2.0</v>
      </c>
      <c r="M155" s="332">
        <v>0.0</v>
      </c>
      <c r="N155" s="332">
        <v>0.0</v>
      </c>
      <c r="O155" s="332">
        <v>6.0</v>
      </c>
      <c r="P155" s="332">
        <v>1.0</v>
      </c>
      <c r="Q155" s="332">
        <v>0.0</v>
      </c>
      <c r="R155" s="332">
        <v>1.0</v>
      </c>
      <c r="S155" s="332">
        <v>14.0</v>
      </c>
      <c r="T155" s="332">
        <v>0.243</v>
      </c>
      <c r="U155" s="332">
        <v>0.274</v>
      </c>
      <c r="V155" s="332">
        <v>0.271</v>
      </c>
      <c r="W155" s="332">
        <v>0.545</v>
      </c>
      <c r="X155" s="332">
        <v>45.0</v>
      </c>
      <c r="Y155" s="332">
        <v>19.0</v>
      </c>
      <c r="Z155" s="332">
        <v>1.0</v>
      </c>
      <c r="AA155" s="332">
        <v>2.0</v>
      </c>
      <c r="AB155" s="332">
        <v>5.0</v>
      </c>
      <c r="AC155" s="332">
        <v>0.0</v>
      </c>
      <c r="AD155" s="332">
        <v>0.0</v>
      </c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92"/>
      <c r="AO155" s="192"/>
      <c r="AP155" s="192"/>
      <c r="AQ155" s="192"/>
      <c r="AR155" s="192"/>
      <c r="AS155" s="192"/>
      <c r="AT155" s="192"/>
      <c r="AU155" s="192"/>
      <c r="AV155" s="192"/>
      <c r="AW155" s="192"/>
      <c r="AX155" s="192"/>
      <c r="AY155" s="192"/>
      <c r="AZ155" s="192"/>
      <c r="BA155" s="192"/>
      <c r="BB155" s="192"/>
      <c r="BC155" s="192"/>
      <c r="BD155" s="192"/>
      <c r="BE155" s="192"/>
      <c r="BF155" s="192"/>
      <c r="BG155" s="192"/>
      <c r="BH155" s="192"/>
      <c r="BI155" s="192"/>
      <c r="BJ155" s="192"/>
      <c r="BK155" s="192"/>
      <c r="BL155" s="192"/>
      <c r="BM155" s="192"/>
      <c r="BN155" s="192"/>
      <c r="BO155" s="192"/>
      <c r="BP155" s="192"/>
      <c r="BQ155" s="192"/>
      <c r="BR155" s="192"/>
      <c r="BS155" s="192"/>
      <c r="BT155" s="192"/>
      <c r="BU155" s="192"/>
      <c r="BV155" s="192"/>
      <c r="BW155" s="192"/>
      <c r="BX155" s="192"/>
      <c r="BY155" s="192"/>
      <c r="BZ155" s="192"/>
      <c r="CA155" s="192"/>
      <c r="CB155" s="192"/>
      <c r="CC155" s="192"/>
      <c r="CD155" s="192"/>
      <c r="CE155" s="192"/>
      <c r="CF155" s="192"/>
      <c r="CG155" s="192"/>
      <c r="CH155" s="192"/>
      <c r="CI155" s="192"/>
      <c r="CJ155" s="192"/>
    </row>
    <row r="156">
      <c r="A156" s="192"/>
      <c r="B156" s="192"/>
      <c r="C156" s="329">
        <v>25.0</v>
      </c>
      <c r="D156" s="330" t="s">
        <v>261</v>
      </c>
      <c r="E156" s="331" t="s">
        <v>264</v>
      </c>
      <c r="F156" s="332">
        <v>31.0</v>
      </c>
      <c r="G156" s="332">
        <v>29.0</v>
      </c>
      <c r="H156" s="332">
        <v>65.0</v>
      </c>
      <c r="I156" s="332">
        <v>58.0</v>
      </c>
      <c r="J156" s="332">
        <v>6.0</v>
      </c>
      <c r="K156" s="332">
        <v>11.0</v>
      </c>
      <c r="L156" s="332">
        <v>2.0</v>
      </c>
      <c r="M156" s="332">
        <v>1.0</v>
      </c>
      <c r="N156" s="332">
        <v>0.0</v>
      </c>
      <c r="O156" s="332">
        <v>8.0</v>
      </c>
      <c r="P156" s="332">
        <v>0.0</v>
      </c>
      <c r="Q156" s="332">
        <v>0.0</v>
      </c>
      <c r="R156" s="332">
        <v>1.0</v>
      </c>
      <c r="S156" s="332">
        <v>19.0</v>
      </c>
      <c r="T156" s="332">
        <v>0.19</v>
      </c>
      <c r="U156" s="332">
        <v>0.217</v>
      </c>
      <c r="V156" s="332">
        <v>0.259</v>
      </c>
      <c r="W156" s="332">
        <v>0.475</v>
      </c>
      <c r="X156" s="332">
        <v>25.0</v>
      </c>
      <c r="Y156" s="332">
        <v>15.0</v>
      </c>
      <c r="Z156" s="332">
        <v>1.0</v>
      </c>
      <c r="AA156" s="332">
        <v>1.0</v>
      </c>
      <c r="AB156" s="332">
        <v>5.0</v>
      </c>
      <c r="AC156" s="332">
        <v>0.0</v>
      </c>
      <c r="AD156" s="332">
        <v>0.0</v>
      </c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92"/>
      <c r="AO156" s="192"/>
      <c r="AP156" s="192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192"/>
      <c r="BN156" s="192"/>
      <c r="BO156" s="192"/>
      <c r="BP156" s="192"/>
      <c r="BQ156" s="192"/>
      <c r="BR156" s="192"/>
      <c r="BS156" s="192"/>
      <c r="BT156" s="192"/>
      <c r="BU156" s="192"/>
      <c r="BV156" s="192"/>
      <c r="BW156" s="192"/>
      <c r="BX156" s="192"/>
      <c r="BY156" s="192"/>
      <c r="BZ156" s="192"/>
      <c r="CA156" s="192"/>
      <c r="CB156" s="192"/>
      <c r="CC156" s="192"/>
      <c r="CD156" s="192"/>
      <c r="CE156" s="192"/>
      <c r="CF156" s="192"/>
      <c r="CG156" s="192"/>
      <c r="CH156" s="192"/>
      <c r="CI156" s="192"/>
      <c r="CJ156" s="192"/>
    </row>
    <row r="157">
      <c r="A157" s="192"/>
      <c r="B157" s="192"/>
      <c r="C157" s="329">
        <v>26.0</v>
      </c>
      <c r="D157" s="330" t="s">
        <v>261</v>
      </c>
      <c r="E157" s="331" t="s">
        <v>265</v>
      </c>
      <c r="F157" s="332">
        <v>29.0</v>
      </c>
      <c r="G157" s="332">
        <v>22.0</v>
      </c>
      <c r="H157" s="332">
        <v>51.0</v>
      </c>
      <c r="I157" s="332">
        <v>41.0</v>
      </c>
      <c r="J157" s="332">
        <v>0.0</v>
      </c>
      <c r="K157" s="332">
        <v>5.0</v>
      </c>
      <c r="L157" s="332">
        <v>0.0</v>
      </c>
      <c r="M157" s="332">
        <v>0.0</v>
      </c>
      <c r="N157" s="332">
        <v>0.0</v>
      </c>
      <c r="O157" s="332">
        <v>1.0</v>
      </c>
      <c r="P157" s="332">
        <v>0.0</v>
      </c>
      <c r="Q157" s="332">
        <v>0.0</v>
      </c>
      <c r="R157" s="332">
        <v>2.0</v>
      </c>
      <c r="S157" s="332">
        <v>12.0</v>
      </c>
      <c r="T157" s="332">
        <v>0.122</v>
      </c>
      <c r="U157" s="332">
        <v>0.163</v>
      </c>
      <c r="V157" s="332">
        <v>0.122</v>
      </c>
      <c r="W157" s="332">
        <v>0.285</v>
      </c>
      <c r="X157" s="332">
        <v>-23.0</v>
      </c>
      <c r="Y157" s="332">
        <v>5.0</v>
      </c>
      <c r="Z157" s="332">
        <v>3.0</v>
      </c>
      <c r="AA157" s="332">
        <v>0.0</v>
      </c>
      <c r="AB157" s="332">
        <v>8.0</v>
      </c>
      <c r="AC157" s="332">
        <v>0.0</v>
      </c>
      <c r="AD157" s="332">
        <v>0.0</v>
      </c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92"/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192"/>
      <c r="BN157" s="192"/>
      <c r="BO157" s="192"/>
      <c r="BP157" s="192"/>
      <c r="BQ157" s="192"/>
      <c r="BR157" s="192"/>
      <c r="BS157" s="192"/>
      <c r="BT157" s="192"/>
      <c r="BU157" s="192"/>
      <c r="BV157" s="192"/>
      <c r="BW157" s="192"/>
      <c r="BX157" s="192"/>
      <c r="BY157" s="192"/>
      <c r="BZ157" s="192"/>
      <c r="CA157" s="192"/>
      <c r="CB157" s="192"/>
      <c r="CC157" s="192"/>
      <c r="CD157" s="192"/>
      <c r="CE157" s="192"/>
      <c r="CF157" s="192"/>
      <c r="CG157" s="192"/>
      <c r="CH157" s="192"/>
      <c r="CI157" s="192"/>
      <c r="CJ157" s="192"/>
    </row>
    <row r="158">
      <c r="A158" s="192"/>
      <c r="B158" s="192"/>
      <c r="C158" s="329">
        <v>27.0</v>
      </c>
      <c r="D158" s="330" t="s">
        <v>261</v>
      </c>
      <c r="E158" s="331" t="s">
        <v>266</v>
      </c>
      <c r="F158" s="332">
        <v>32.0</v>
      </c>
      <c r="G158" s="332">
        <v>24.0</v>
      </c>
      <c r="H158" s="332">
        <v>47.0</v>
      </c>
      <c r="I158" s="332">
        <v>44.0</v>
      </c>
      <c r="J158" s="332">
        <v>1.0</v>
      </c>
      <c r="K158" s="332">
        <v>3.0</v>
      </c>
      <c r="L158" s="332">
        <v>1.0</v>
      </c>
      <c r="M158" s="332">
        <v>0.0</v>
      </c>
      <c r="N158" s="332">
        <v>0.0</v>
      </c>
      <c r="O158" s="332">
        <v>0.0</v>
      </c>
      <c r="P158" s="332">
        <v>0.0</v>
      </c>
      <c r="Q158" s="332">
        <v>0.0</v>
      </c>
      <c r="R158" s="332">
        <v>0.0</v>
      </c>
      <c r="S158" s="332">
        <v>27.0</v>
      </c>
      <c r="T158" s="332">
        <v>0.068</v>
      </c>
      <c r="U158" s="332">
        <v>0.068</v>
      </c>
      <c r="V158" s="332">
        <v>0.091</v>
      </c>
      <c r="W158" s="332">
        <v>0.159</v>
      </c>
      <c r="X158" s="332">
        <v>-58.0</v>
      </c>
      <c r="Y158" s="332">
        <v>4.0</v>
      </c>
      <c r="Z158" s="332">
        <v>0.0</v>
      </c>
      <c r="AA158" s="332">
        <v>0.0</v>
      </c>
      <c r="AB158" s="332">
        <v>3.0</v>
      </c>
      <c r="AC158" s="332">
        <v>0.0</v>
      </c>
      <c r="AD158" s="332">
        <v>0.0</v>
      </c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92"/>
      <c r="AO158" s="192"/>
      <c r="AP158" s="192"/>
      <c r="AQ158" s="192"/>
      <c r="AR158" s="192"/>
      <c r="AS158" s="192"/>
      <c r="AT158" s="192"/>
      <c r="AU158" s="192"/>
      <c r="AV158" s="192"/>
      <c r="AW158" s="192"/>
      <c r="AX158" s="192"/>
      <c r="AY158" s="192"/>
      <c r="AZ158" s="192"/>
      <c r="BA158" s="192"/>
      <c r="BB158" s="192"/>
      <c r="BC158" s="192"/>
      <c r="BD158" s="192"/>
      <c r="BE158" s="192"/>
      <c r="BF158" s="192"/>
      <c r="BG158" s="192"/>
      <c r="BH158" s="192"/>
      <c r="BI158" s="192"/>
      <c r="BJ158" s="192"/>
      <c r="BK158" s="192"/>
      <c r="BL158" s="192"/>
      <c r="BM158" s="192"/>
      <c r="BN158" s="192"/>
      <c r="BO158" s="192"/>
      <c r="BP158" s="192"/>
      <c r="BQ158" s="192"/>
      <c r="BR158" s="192"/>
      <c r="BS158" s="192"/>
      <c r="BT158" s="192"/>
      <c r="BU158" s="192"/>
      <c r="BV158" s="192"/>
      <c r="BW158" s="192"/>
      <c r="BX158" s="192"/>
      <c r="BY158" s="192"/>
      <c r="BZ158" s="192"/>
      <c r="CA158" s="192"/>
      <c r="CB158" s="192"/>
      <c r="CC158" s="192"/>
      <c r="CD158" s="192"/>
      <c r="CE158" s="192"/>
      <c r="CF158" s="192"/>
      <c r="CG158" s="192"/>
      <c r="CH158" s="192"/>
      <c r="CI158" s="192"/>
      <c r="CJ158" s="192"/>
    </row>
    <row r="159">
      <c r="A159" s="192"/>
      <c r="B159" s="192"/>
      <c r="C159" s="329">
        <v>28.0</v>
      </c>
      <c r="D159" s="330" t="s">
        <v>261</v>
      </c>
      <c r="E159" s="331" t="s">
        <v>267</v>
      </c>
      <c r="F159" s="332">
        <v>31.0</v>
      </c>
      <c r="G159" s="332">
        <v>18.0</v>
      </c>
      <c r="H159" s="332">
        <v>35.0</v>
      </c>
      <c r="I159" s="332">
        <v>32.0</v>
      </c>
      <c r="J159" s="332">
        <v>0.0</v>
      </c>
      <c r="K159" s="332">
        <v>2.0</v>
      </c>
      <c r="L159" s="332">
        <v>1.0</v>
      </c>
      <c r="M159" s="332">
        <v>0.0</v>
      </c>
      <c r="N159" s="332">
        <v>0.0</v>
      </c>
      <c r="O159" s="332">
        <v>1.0</v>
      </c>
      <c r="P159" s="332">
        <v>0.0</v>
      </c>
      <c r="Q159" s="332">
        <v>0.0</v>
      </c>
      <c r="R159" s="332">
        <v>0.0</v>
      </c>
      <c r="S159" s="332">
        <v>13.0</v>
      </c>
      <c r="T159" s="332">
        <v>0.063</v>
      </c>
      <c r="U159" s="332">
        <v>0.063</v>
      </c>
      <c r="V159" s="332">
        <v>0.094</v>
      </c>
      <c r="W159" s="332">
        <v>0.156</v>
      </c>
      <c r="X159" s="332">
        <v>-59.0</v>
      </c>
      <c r="Y159" s="332">
        <v>3.0</v>
      </c>
      <c r="Z159" s="332">
        <v>0.0</v>
      </c>
      <c r="AA159" s="332">
        <v>0.0</v>
      </c>
      <c r="AB159" s="332">
        <v>3.0</v>
      </c>
      <c r="AC159" s="332">
        <v>0.0</v>
      </c>
      <c r="AD159" s="332">
        <v>0.0</v>
      </c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92"/>
      <c r="AO159" s="192"/>
      <c r="AP159" s="192"/>
      <c r="AQ159" s="192"/>
      <c r="AR159" s="192"/>
      <c r="AS159" s="192"/>
      <c r="AT159" s="192"/>
      <c r="AU159" s="192"/>
      <c r="AV159" s="192"/>
      <c r="AW159" s="192"/>
      <c r="AX159" s="192"/>
      <c r="AY159" s="192"/>
      <c r="AZ159" s="192"/>
      <c r="BA159" s="192"/>
      <c r="BB159" s="192"/>
      <c r="BC159" s="192"/>
      <c r="BD159" s="192"/>
      <c r="BE159" s="192"/>
      <c r="BF159" s="192"/>
      <c r="BG159" s="192"/>
      <c r="BH159" s="192"/>
      <c r="BI159" s="192"/>
      <c r="BJ159" s="192"/>
      <c r="BK159" s="192"/>
      <c r="BL159" s="192"/>
      <c r="BM159" s="192"/>
      <c r="BN159" s="192"/>
      <c r="BO159" s="192"/>
      <c r="BP159" s="192"/>
      <c r="BQ159" s="192"/>
      <c r="BR159" s="192"/>
      <c r="BS159" s="192"/>
      <c r="BT159" s="192"/>
      <c r="BU159" s="192"/>
      <c r="BV159" s="192"/>
      <c r="BW159" s="192"/>
      <c r="BX159" s="192"/>
      <c r="BY159" s="192"/>
      <c r="BZ159" s="192"/>
      <c r="CA159" s="192"/>
      <c r="CB159" s="192"/>
      <c r="CC159" s="192"/>
      <c r="CD159" s="192"/>
      <c r="CE159" s="192"/>
      <c r="CF159" s="192"/>
      <c r="CG159" s="192"/>
      <c r="CH159" s="192"/>
      <c r="CI159" s="192"/>
      <c r="CJ159" s="192"/>
    </row>
    <row r="160">
      <c r="A160" s="192"/>
      <c r="B160" s="192"/>
      <c r="C160" s="329">
        <v>29.0</v>
      </c>
      <c r="D160" s="330" t="s">
        <v>261</v>
      </c>
      <c r="E160" s="331" t="s">
        <v>268</v>
      </c>
      <c r="F160" s="332">
        <v>24.0</v>
      </c>
      <c r="G160" s="332">
        <v>14.0</v>
      </c>
      <c r="H160" s="332">
        <v>18.0</v>
      </c>
      <c r="I160" s="332">
        <v>16.0</v>
      </c>
      <c r="J160" s="332">
        <v>2.0</v>
      </c>
      <c r="K160" s="332">
        <v>3.0</v>
      </c>
      <c r="L160" s="332">
        <v>1.0</v>
      </c>
      <c r="M160" s="332">
        <v>0.0</v>
      </c>
      <c r="N160" s="332">
        <v>0.0</v>
      </c>
      <c r="O160" s="332">
        <v>1.0</v>
      </c>
      <c r="P160" s="332">
        <v>0.0</v>
      </c>
      <c r="Q160" s="332">
        <v>0.0</v>
      </c>
      <c r="R160" s="332">
        <v>0.0</v>
      </c>
      <c r="S160" s="332">
        <v>8.0</v>
      </c>
      <c r="T160" s="332">
        <v>0.188</v>
      </c>
      <c r="U160" s="332">
        <v>0.188</v>
      </c>
      <c r="V160" s="332">
        <v>0.25</v>
      </c>
      <c r="W160" s="332">
        <v>0.438</v>
      </c>
      <c r="X160" s="332">
        <v>14.0</v>
      </c>
      <c r="Y160" s="332">
        <v>4.0</v>
      </c>
      <c r="Z160" s="332">
        <v>0.0</v>
      </c>
      <c r="AA160" s="332">
        <v>0.0</v>
      </c>
      <c r="AB160" s="332">
        <v>2.0</v>
      </c>
      <c r="AC160" s="332">
        <v>0.0</v>
      </c>
      <c r="AD160" s="332">
        <v>0.0</v>
      </c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92"/>
      <c r="AO160" s="192"/>
      <c r="AP160" s="192"/>
      <c r="AQ160" s="192"/>
      <c r="AR160" s="192"/>
      <c r="AS160" s="192"/>
      <c r="AT160" s="192"/>
      <c r="AU160" s="192"/>
      <c r="AV160" s="192"/>
      <c r="AW160" s="192"/>
      <c r="AX160" s="192"/>
      <c r="AY160" s="192"/>
      <c r="AZ160" s="192"/>
      <c r="BA160" s="192"/>
      <c r="BB160" s="192"/>
      <c r="BC160" s="192"/>
      <c r="BD160" s="192"/>
      <c r="BE160" s="192"/>
      <c r="BF160" s="192"/>
      <c r="BG160" s="192"/>
      <c r="BH160" s="192"/>
      <c r="BI160" s="192"/>
      <c r="BJ160" s="192"/>
      <c r="BK160" s="192"/>
      <c r="BL160" s="192"/>
      <c r="BM160" s="192"/>
      <c r="BN160" s="192"/>
      <c r="BO160" s="192"/>
      <c r="BP160" s="192"/>
      <c r="BQ160" s="192"/>
      <c r="BR160" s="192"/>
      <c r="BS160" s="192"/>
      <c r="BT160" s="192"/>
      <c r="BU160" s="192"/>
      <c r="BV160" s="192"/>
      <c r="BW160" s="192"/>
      <c r="BX160" s="192"/>
      <c r="BY160" s="192"/>
      <c r="BZ160" s="192"/>
      <c r="CA160" s="192"/>
      <c r="CB160" s="192"/>
      <c r="CC160" s="192"/>
      <c r="CD160" s="192"/>
      <c r="CE160" s="192"/>
      <c r="CF160" s="192"/>
      <c r="CG160" s="192"/>
      <c r="CH160" s="192"/>
      <c r="CI160" s="192"/>
      <c r="CJ160" s="192"/>
    </row>
    <row r="161">
      <c r="A161" s="192"/>
      <c r="B161" s="192"/>
      <c r="C161" s="329">
        <v>30.0</v>
      </c>
      <c r="D161" s="330" t="s">
        <v>261</v>
      </c>
      <c r="E161" s="331" t="s">
        <v>269</v>
      </c>
      <c r="F161" s="332">
        <v>25.0</v>
      </c>
      <c r="G161" s="332">
        <v>10.0</v>
      </c>
      <c r="H161" s="332">
        <v>17.0</v>
      </c>
      <c r="I161" s="332">
        <v>16.0</v>
      </c>
      <c r="J161" s="332">
        <v>1.0</v>
      </c>
      <c r="K161" s="332">
        <v>1.0</v>
      </c>
      <c r="L161" s="332">
        <v>0.0</v>
      </c>
      <c r="M161" s="332">
        <v>0.0</v>
      </c>
      <c r="N161" s="332">
        <v>0.0</v>
      </c>
      <c r="O161" s="332">
        <v>0.0</v>
      </c>
      <c r="P161" s="332">
        <v>0.0</v>
      </c>
      <c r="Q161" s="332">
        <v>0.0</v>
      </c>
      <c r="R161" s="332">
        <v>1.0</v>
      </c>
      <c r="S161" s="332">
        <v>5.0</v>
      </c>
      <c r="T161" s="332">
        <v>0.063</v>
      </c>
      <c r="U161" s="332">
        <v>0.118</v>
      </c>
      <c r="V161" s="332">
        <v>0.063</v>
      </c>
      <c r="W161" s="332">
        <v>0.18</v>
      </c>
      <c r="X161" s="332">
        <v>-50.0</v>
      </c>
      <c r="Y161" s="332">
        <v>1.0</v>
      </c>
      <c r="Z161" s="332">
        <v>1.0</v>
      </c>
      <c r="AA161" s="332">
        <v>0.0</v>
      </c>
      <c r="AB161" s="332">
        <v>0.0</v>
      </c>
      <c r="AC161" s="332">
        <v>0.0</v>
      </c>
      <c r="AD161" s="332">
        <v>0.0</v>
      </c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92"/>
      <c r="AO161" s="192"/>
      <c r="AP161" s="192"/>
      <c r="AQ161" s="192"/>
      <c r="AR161" s="192"/>
      <c r="AS161" s="192"/>
      <c r="AT161" s="192"/>
      <c r="AU161" s="192"/>
      <c r="AV161" s="192"/>
      <c r="AW161" s="192"/>
      <c r="AX161" s="192"/>
      <c r="AY161" s="192"/>
      <c r="AZ161" s="192"/>
      <c r="BA161" s="192"/>
      <c r="BB161" s="192"/>
      <c r="BC161" s="192"/>
      <c r="BD161" s="192"/>
      <c r="BE161" s="192"/>
      <c r="BF161" s="192"/>
      <c r="BG161" s="192"/>
      <c r="BH161" s="192"/>
      <c r="BI161" s="192"/>
      <c r="BJ161" s="192"/>
      <c r="BK161" s="192"/>
      <c r="BL161" s="192"/>
      <c r="BM161" s="192"/>
      <c r="BN161" s="192"/>
      <c r="BO161" s="192"/>
      <c r="BP161" s="192"/>
      <c r="BQ161" s="192"/>
      <c r="BR161" s="192"/>
      <c r="BS161" s="192"/>
      <c r="BT161" s="192"/>
      <c r="BU161" s="192"/>
      <c r="BV161" s="192"/>
      <c r="BW161" s="192"/>
      <c r="BX161" s="192"/>
      <c r="BY161" s="192"/>
      <c r="BZ161" s="192"/>
      <c r="CA161" s="192"/>
      <c r="CB161" s="192"/>
      <c r="CC161" s="192"/>
      <c r="CD161" s="192"/>
      <c r="CE161" s="192"/>
      <c r="CF161" s="192"/>
      <c r="CG161" s="192"/>
      <c r="CH161" s="192"/>
      <c r="CI161" s="192"/>
      <c r="CJ161" s="192"/>
    </row>
    <row r="162">
      <c r="A162" s="192"/>
      <c r="B162" s="192"/>
      <c r="C162" s="329">
        <v>31.0</v>
      </c>
      <c r="D162" s="330" t="s">
        <v>261</v>
      </c>
      <c r="E162" s="331" t="s">
        <v>270</v>
      </c>
      <c r="F162" s="332">
        <v>31.0</v>
      </c>
      <c r="G162" s="332">
        <v>5.0</v>
      </c>
      <c r="H162" s="332">
        <v>9.0</v>
      </c>
      <c r="I162" s="332">
        <v>7.0</v>
      </c>
      <c r="J162" s="332">
        <v>0.0</v>
      </c>
      <c r="K162" s="332">
        <v>0.0</v>
      </c>
      <c r="L162" s="332">
        <v>0.0</v>
      </c>
      <c r="M162" s="332">
        <v>0.0</v>
      </c>
      <c r="N162" s="332">
        <v>0.0</v>
      </c>
      <c r="O162" s="332">
        <v>0.0</v>
      </c>
      <c r="P162" s="332">
        <v>0.0</v>
      </c>
      <c r="Q162" s="332">
        <v>0.0</v>
      </c>
      <c r="R162" s="332">
        <v>1.0</v>
      </c>
      <c r="S162" s="332">
        <v>3.0</v>
      </c>
      <c r="T162" s="332">
        <v>0.0</v>
      </c>
      <c r="U162" s="332">
        <v>0.125</v>
      </c>
      <c r="V162" s="332">
        <v>0.0</v>
      </c>
      <c r="W162" s="332">
        <v>0.125</v>
      </c>
      <c r="X162" s="332">
        <v>-63.0</v>
      </c>
      <c r="Y162" s="332">
        <v>0.0</v>
      </c>
      <c r="Z162" s="332">
        <v>0.0</v>
      </c>
      <c r="AA162" s="332">
        <v>0.0</v>
      </c>
      <c r="AB162" s="332">
        <v>1.0</v>
      </c>
      <c r="AC162" s="332">
        <v>0.0</v>
      </c>
      <c r="AD162" s="332">
        <v>0.0</v>
      </c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92"/>
      <c r="AO162" s="192"/>
      <c r="AP162" s="192"/>
      <c r="AQ162" s="192"/>
      <c r="AR162" s="192"/>
      <c r="AS162" s="192"/>
      <c r="AT162" s="192"/>
      <c r="AU162" s="192"/>
      <c r="AV162" s="192"/>
      <c r="AW162" s="192"/>
      <c r="AX162" s="192"/>
      <c r="AY162" s="192"/>
      <c r="AZ162" s="192"/>
      <c r="BA162" s="192"/>
      <c r="BB162" s="192"/>
      <c r="BC162" s="192"/>
      <c r="BD162" s="192"/>
      <c r="BE162" s="192"/>
      <c r="BF162" s="192"/>
      <c r="BG162" s="192"/>
      <c r="BH162" s="192"/>
      <c r="BI162" s="192"/>
      <c r="BJ162" s="192"/>
      <c r="BK162" s="192"/>
      <c r="BL162" s="192"/>
      <c r="BM162" s="192"/>
      <c r="BN162" s="192"/>
      <c r="BO162" s="192"/>
      <c r="BP162" s="192"/>
      <c r="BQ162" s="192"/>
      <c r="BR162" s="192"/>
      <c r="BS162" s="192"/>
      <c r="BT162" s="192"/>
      <c r="BU162" s="192"/>
      <c r="BV162" s="192"/>
      <c r="BW162" s="192"/>
      <c r="BX162" s="192"/>
      <c r="BY162" s="192"/>
      <c r="BZ162" s="192"/>
      <c r="CA162" s="192"/>
      <c r="CB162" s="192"/>
      <c r="CC162" s="192"/>
      <c r="CD162" s="192"/>
      <c r="CE162" s="192"/>
      <c r="CF162" s="192"/>
      <c r="CG162" s="192"/>
      <c r="CH162" s="192"/>
      <c r="CI162" s="192"/>
      <c r="CJ162" s="192"/>
    </row>
    <row r="163">
      <c r="A163" s="192"/>
      <c r="B163" s="192"/>
      <c r="C163" s="329">
        <v>32.0</v>
      </c>
      <c r="D163" s="330" t="s">
        <v>261</v>
      </c>
      <c r="E163" s="331" t="s">
        <v>271</v>
      </c>
      <c r="F163" s="332">
        <v>25.0</v>
      </c>
      <c r="G163" s="332">
        <v>3.0</v>
      </c>
      <c r="H163" s="332">
        <v>5.0</v>
      </c>
      <c r="I163" s="332">
        <v>5.0</v>
      </c>
      <c r="J163" s="332">
        <v>0.0</v>
      </c>
      <c r="K163" s="332">
        <v>0.0</v>
      </c>
      <c r="L163" s="332">
        <v>0.0</v>
      </c>
      <c r="M163" s="332">
        <v>0.0</v>
      </c>
      <c r="N163" s="332">
        <v>0.0</v>
      </c>
      <c r="O163" s="332">
        <v>0.0</v>
      </c>
      <c r="P163" s="332">
        <v>0.0</v>
      </c>
      <c r="Q163" s="332">
        <v>0.0</v>
      </c>
      <c r="R163" s="332">
        <v>0.0</v>
      </c>
      <c r="S163" s="332">
        <v>3.0</v>
      </c>
      <c r="T163" s="332">
        <v>0.0</v>
      </c>
      <c r="U163" s="332">
        <v>0.0</v>
      </c>
      <c r="V163" s="332">
        <v>0.0</v>
      </c>
      <c r="W163" s="332">
        <v>0.0</v>
      </c>
      <c r="X163" s="332">
        <v>-100.0</v>
      </c>
      <c r="Y163" s="332">
        <v>0.0</v>
      </c>
      <c r="Z163" s="332">
        <v>1.0</v>
      </c>
      <c r="AA163" s="332">
        <v>0.0</v>
      </c>
      <c r="AB163" s="332">
        <v>0.0</v>
      </c>
      <c r="AC163" s="332">
        <v>0.0</v>
      </c>
      <c r="AD163" s="332">
        <v>0.0</v>
      </c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92"/>
      <c r="AO163" s="192"/>
      <c r="AP163" s="192"/>
      <c r="AQ163" s="192"/>
      <c r="AR163" s="192"/>
      <c r="AS163" s="192"/>
      <c r="AT163" s="192"/>
      <c r="AU163" s="192"/>
      <c r="AV163" s="192"/>
      <c r="AW163" s="192"/>
      <c r="AX163" s="192"/>
      <c r="AY163" s="192"/>
      <c r="AZ163" s="192"/>
      <c r="BA163" s="192"/>
      <c r="BB163" s="192"/>
      <c r="BC163" s="192"/>
      <c r="BD163" s="192"/>
      <c r="BE163" s="192"/>
      <c r="BF163" s="192"/>
      <c r="BG163" s="192"/>
      <c r="BH163" s="192"/>
      <c r="BI163" s="192"/>
      <c r="BJ163" s="192"/>
      <c r="BK163" s="192"/>
      <c r="BL163" s="192"/>
      <c r="BM163" s="192"/>
      <c r="BN163" s="192"/>
      <c r="BO163" s="192"/>
      <c r="BP163" s="192"/>
      <c r="BQ163" s="192"/>
      <c r="BR163" s="192"/>
      <c r="BS163" s="192"/>
      <c r="BT163" s="192"/>
      <c r="BU163" s="192"/>
      <c r="BV163" s="192"/>
      <c r="BW163" s="192"/>
      <c r="BX163" s="192"/>
      <c r="BY163" s="192"/>
      <c r="BZ163" s="192"/>
      <c r="CA163" s="192"/>
      <c r="CB163" s="192"/>
      <c r="CC163" s="192"/>
      <c r="CD163" s="192"/>
      <c r="CE163" s="192"/>
      <c r="CF163" s="192"/>
      <c r="CG163" s="192"/>
      <c r="CH163" s="192"/>
      <c r="CI163" s="192"/>
      <c r="CJ163" s="192"/>
    </row>
    <row r="164">
      <c r="A164" s="192"/>
      <c r="B164" s="192"/>
      <c r="C164" s="329">
        <v>33.0</v>
      </c>
      <c r="D164" s="330" t="s">
        <v>261</v>
      </c>
      <c r="E164" s="331" t="s">
        <v>272</v>
      </c>
      <c r="F164" s="332">
        <v>26.0</v>
      </c>
      <c r="G164" s="332">
        <v>4.0</v>
      </c>
      <c r="H164" s="332">
        <v>4.0</v>
      </c>
      <c r="I164" s="332">
        <v>3.0</v>
      </c>
      <c r="J164" s="332">
        <v>1.0</v>
      </c>
      <c r="K164" s="332">
        <v>1.0</v>
      </c>
      <c r="L164" s="332">
        <v>0.0</v>
      </c>
      <c r="M164" s="332">
        <v>0.0</v>
      </c>
      <c r="N164" s="332">
        <v>1.0</v>
      </c>
      <c r="O164" s="332">
        <v>1.0</v>
      </c>
      <c r="P164" s="332">
        <v>0.0</v>
      </c>
      <c r="Q164" s="332">
        <v>0.0</v>
      </c>
      <c r="R164" s="332">
        <v>0.0</v>
      </c>
      <c r="S164" s="332">
        <v>1.0</v>
      </c>
      <c r="T164" s="332">
        <v>0.333</v>
      </c>
      <c r="U164" s="332">
        <v>0.333</v>
      </c>
      <c r="V164" s="332">
        <v>1.333</v>
      </c>
      <c r="W164" s="332">
        <v>1.667</v>
      </c>
      <c r="X164" s="332">
        <v>311.0</v>
      </c>
      <c r="Y164" s="332">
        <v>4.0</v>
      </c>
      <c r="Z164" s="332">
        <v>0.0</v>
      </c>
      <c r="AA164" s="332">
        <v>0.0</v>
      </c>
      <c r="AB164" s="332">
        <v>1.0</v>
      </c>
      <c r="AC164" s="332">
        <v>0.0</v>
      </c>
      <c r="AD164" s="332">
        <v>0.0</v>
      </c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92"/>
      <c r="AO164" s="192"/>
      <c r="AP164" s="192"/>
      <c r="AQ164" s="192"/>
      <c r="AR164" s="192"/>
      <c r="AS164" s="192"/>
      <c r="AT164" s="192"/>
      <c r="AU164" s="192"/>
      <c r="AV164" s="192"/>
      <c r="AW164" s="192"/>
      <c r="AX164" s="192"/>
      <c r="AY164" s="192"/>
      <c r="AZ164" s="192"/>
      <c r="BA164" s="192"/>
      <c r="BB164" s="192"/>
      <c r="BC164" s="192"/>
      <c r="BD164" s="192"/>
      <c r="BE164" s="192"/>
      <c r="BF164" s="192"/>
      <c r="BG164" s="192"/>
      <c r="BH164" s="192"/>
      <c r="BI164" s="192"/>
      <c r="BJ164" s="192"/>
      <c r="BK164" s="192"/>
      <c r="BL164" s="192"/>
      <c r="BM164" s="192"/>
      <c r="BN164" s="192"/>
      <c r="BO164" s="192"/>
      <c r="BP164" s="192"/>
      <c r="BQ164" s="192"/>
      <c r="BR164" s="192"/>
      <c r="BS164" s="192"/>
      <c r="BT164" s="192"/>
      <c r="BU164" s="192"/>
      <c r="BV164" s="192"/>
      <c r="BW164" s="192"/>
      <c r="BX164" s="192"/>
      <c r="BY164" s="192"/>
      <c r="BZ164" s="192"/>
      <c r="CA164" s="192"/>
      <c r="CB164" s="192"/>
      <c r="CC164" s="192"/>
      <c r="CD164" s="192"/>
      <c r="CE164" s="192"/>
      <c r="CF164" s="192"/>
      <c r="CG164" s="192"/>
      <c r="CH164" s="192"/>
      <c r="CI164" s="192"/>
      <c r="CJ164" s="192"/>
    </row>
    <row r="165">
      <c r="A165" s="192"/>
      <c r="B165" s="192"/>
      <c r="C165" s="329">
        <v>34.0</v>
      </c>
      <c r="D165" s="330" t="s">
        <v>261</v>
      </c>
      <c r="E165" s="331" t="s">
        <v>273</v>
      </c>
      <c r="F165" s="332">
        <v>26.0</v>
      </c>
      <c r="G165" s="332">
        <v>38.0</v>
      </c>
      <c r="H165" s="332">
        <v>3.0</v>
      </c>
      <c r="I165" s="332">
        <v>3.0</v>
      </c>
      <c r="J165" s="332">
        <v>0.0</v>
      </c>
      <c r="K165" s="332">
        <v>0.0</v>
      </c>
      <c r="L165" s="332">
        <v>0.0</v>
      </c>
      <c r="M165" s="332">
        <v>0.0</v>
      </c>
      <c r="N165" s="332">
        <v>0.0</v>
      </c>
      <c r="O165" s="332">
        <v>0.0</v>
      </c>
      <c r="P165" s="332">
        <v>0.0</v>
      </c>
      <c r="Q165" s="332">
        <v>0.0</v>
      </c>
      <c r="R165" s="332">
        <v>0.0</v>
      </c>
      <c r="S165" s="332">
        <v>1.0</v>
      </c>
      <c r="T165" s="332">
        <v>0.0</v>
      </c>
      <c r="U165" s="332">
        <v>0.0</v>
      </c>
      <c r="V165" s="332">
        <v>0.0</v>
      </c>
      <c r="W165" s="332">
        <v>0.0</v>
      </c>
      <c r="X165" s="332">
        <v>-100.0</v>
      </c>
      <c r="Y165" s="332">
        <v>0.0</v>
      </c>
      <c r="Z165" s="332">
        <v>0.0</v>
      </c>
      <c r="AA165" s="332">
        <v>0.0</v>
      </c>
      <c r="AB165" s="332">
        <v>0.0</v>
      </c>
      <c r="AC165" s="332">
        <v>0.0</v>
      </c>
      <c r="AD165" s="332">
        <v>0.0</v>
      </c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92"/>
      <c r="AO165" s="192"/>
      <c r="AP165" s="192"/>
      <c r="AQ165" s="192"/>
      <c r="AR165" s="192"/>
      <c r="AS165" s="192"/>
      <c r="AT165" s="192"/>
      <c r="AU165" s="192"/>
      <c r="AV165" s="192"/>
      <c r="AW165" s="192"/>
      <c r="AX165" s="192"/>
      <c r="AY165" s="192"/>
      <c r="AZ165" s="192"/>
      <c r="BA165" s="192"/>
      <c r="BB165" s="192"/>
      <c r="BC165" s="192"/>
      <c r="BD165" s="192"/>
      <c r="BE165" s="192"/>
      <c r="BF165" s="192"/>
      <c r="BG165" s="192"/>
      <c r="BH165" s="192"/>
      <c r="BI165" s="192"/>
      <c r="BJ165" s="192"/>
      <c r="BK165" s="192"/>
      <c r="BL165" s="192"/>
      <c r="BM165" s="192"/>
      <c r="BN165" s="192"/>
      <c r="BO165" s="192"/>
      <c r="BP165" s="192"/>
      <c r="BQ165" s="192"/>
      <c r="BR165" s="192"/>
      <c r="BS165" s="192"/>
      <c r="BT165" s="192"/>
      <c r="BU165" s="192"/>
      <c r="BV165" s="192"/>
      <c r="BW165" s="192"/>
      <c r="BX165" s="192"/>
      <c r="BY165" s="192"/>
      <c r="BZ165" s="192"/>
      <c r="CA165" s="192"/>
      <c r="CB165" s="192"/>
      <c r="CC165" s="192"/>
      <c r="CD165" s="192"/>
      <c r="CE165" s="192"/>
      <c r="CF165" s="192"/>
      <c r="CG165" s="192"/>
      <c r="CH165" s="192"/>
      <c r="CI165" s="192"/>
      <c r="CJ165" s="192"/>
    </row>
    <row r="166">
      <c r="A166" s="192"/>
      <c r="B166" s="192"/>
      <c r="C166" s="329">
        <v>35.0</v>
      </c>
      <c r="D166" s="330" t="s">
        <v>261</v>
      </c>
      <c r="E166" s="331" t="s">
        <v>274</v>
      </c>
      <c r="F166" s="332">
        <v>29.0</v>
      </c>
      <c r="G166" s="332">
        <v>54.0</v>
      </c>
      <c r="H166" s="332">
        <v>3.0</v>
      </c>
      <c r="I166" s="332">
        <v>3.0</v>
      </c>
      <c r="J166" s="332">
        <v>0.0</v>
      </c>
      <c r="K166" s="332">
        <v>1.0</v>
      </c>
      <c r="L166" s="332">
        <v>0.0</v>
      </c>
      <c r="M166" s="332">
        <v>0.0</v>
      </c>
      <c r="N166" s="332">
        <v>0.0</v>
      </c>
      <c r="O166" s="332">
        <v>0.0</v>
      </c>
      <c r="P166" s="332">
        <v>0.0</v>
      </c>
      <c r="Q166" s="332">
        <v>0.0</v>
      </c>
      <c r="R166" s="332">
        <v>0.0</v>
      </c>
      <c r="S166" s="332">
        <v>0.0</v>
      </c>
      <c r="T166" s="332">
        <v>0.333</v>
      </c>
      <c r="U166" s="332">
        <v>0.333</v>
      </c>
      <c r="V166" s="332">
        <v>0.333</v>
      </c>
      <c r="W166" s="332">
        <v>0.667</v>
      </c>
      <c r="X166" s="332">
        <v>77.0</v>
      </c>
      <c r="Y166" s="332">
        <v>1.0</v>
      </c>
      <c r="Z166" s="332">
        <v>0.0</v>
      </c>
      <c r="AA166" s="332">
        <v>0.0</v>
      </c>
      <c r="AB166" s="332">
        <v>0.0</v>
      </c>
      <c r="AC166" s="332">
        <v>0.0</v>
      </c>
      <c r="AD166" s="332">
        <v>0.0</v>
      </c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92"/>
      <c r="AO166" s="192"/>
      <c r="AP166" s="192"/>
      <c r="AQ166" s="192"/>
      <c r="AR166" s="192"/>
      <c r="AS166" s="192"/>
      <c r="AT166" s="192"/>
      <c r="AU166" s="192"/>
      <c r="AV166" s="192"/>
      <c r="AW166" s="192"/>
      <c r="AX166" s="192"/>
      <c r="AY166" s="192"/>
      <c r="AZ166" s="192"/>
      <c r="BA166" s="192"/>
      <c r="BB166" s="192"/>
      <c r="BC166" s="192"/>
      <c r="BD166" s="192"/>
      <c r="BE166" s="192"/>
      <c r="BF166" s="192"/>
      <c r="BG166" s="192"/>
      <c r="BH166" s="192"/>
      <c r="BI166" s="192"/>
      <c r="BJ166" s="192"/>
      <c r="BK166" s="192"/>
      <c r="BL166" s="192"/>
      <c r="BM166" s="192"/>
      <c r="BN166" s="192"/>
      <c r="BO166" s="192"/>
      <c r="BP166" s="192"/>
      <c r="BQ166" s="192"/>
      <c r="BR166" s="192"/>
      <c r="BS166" s="192"/>
      <c r="BT166" s="192"/>
      <c r="BU166" s="192"/>
      <c r="BV166" s="192"/>
      <c r="BW166" s="192"/>
      <c r="BX166" s="192"/>
      <c r="BY166" s="192"/>
      <c r="BZ166" s="192"/>
      <c r="CA166" s="192"/>
      <c r="CB166" s="192"/>
      <c r="CC166" s="192"/>
      <c r="CD166" s="192"/>
      <c r="CE166" s="192"/>
      <c r="CF166" s="192"/>
      <c r="CG166" s="192"/>
      <c r="CH166" s="192"/>
      <c r="CI166" s="192"/>
      <c r="CJ166" s="192"/>
    </row>
    <row r="167">
      <c r="A167" s="192"/>
      <c r="B167" s="192"/>
      <c r="C167" s="329">
        <v>36.0</v>
      </c>
      <c r="D167" s="330" t="s">
        <v>261</v>
      </c>
      <c r="E167" s="331" t="s">
        <v>275</v>
      </c>
      <c r="F167" s="332">
        <v>26.0</v>
      </c>
      <c r="G167" s="332">
        <v>5.0</v>
      </c>
      <c r="H167" s="332">
        <v>2.0</v>
      </c>
      <c r="I167" s="332">
        <v>2.0</v>
      </c>
      <c r="J167" s="332">
        <v>1.0</v>
      </c>
      <c r="K167" s="332">
        <v>0.0</v>
      </c>
      <c r="L167" s="332">
        <v>0.0</v>
      </c>
      <c r="M167" s="332">
        <v>0.0</v>
      </c>
      <c r="N167" s="332">
        <v>0.0</v>
      </c>
      <c r="O167" s="332">
        <v>0.0</v>
      </c>
      <c r="P167" s="332">
        <v>0.0</v>
      </c>
      <c r="Q167" s="332">
        <v>0.0</v>
      </c>
      <c r="R167" s="332">
        <v>0.0</v>
      </c>
      <c r="S167" s="332">
        <v>0.0</v>
      </c>
      <c r="T167" s="332">
        <v>0.0</v>
      </c>
      <c r="U167" s="332">
        <v>0.0</v>
      </c>
      <c r="V167" s="332">
        <v>0.0</v>
      </c>
      <c r="W167" s="332">
        <v>0.0</v>
      </c>
      <c r="X167" s="332">
        <v>-100.0</v>
      </c>
      <c r="Y167" s="332">
        <v>0.0</v>
      </c>
      <c r="Z167" s="332">
        <v>0.0</v>
      </c>
      <c r="AA167" s="332">
        <v>0.0</v>
      </c>
      <c r="AB167" s="332">
        <v>0.0</v>
      </c>
      <c r="AC167" s="332">
        <v>0.0</v>
      </c>
      <c r="AD167" s="332">
        <v>0.0</v>
      </c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92"/>
      <c r="AO167" s="192"/>
      <c r="AP167" s="192"/>
      <c r="AQ167" s="192"/>
      <c r="AR167" s="192"/>
      <c r="AS167" s="192"/>
      <c r="AT167" s="192"/>
      <c r="AU167" s="192"/>
      <c r="AV167" s="192"/>
      <c r="AW167" s="192"/>
      <c r="AX167" s="192"/>
      <c r="AY167" s="192"/>
      <c r="AZ167" s="192"/>
      <c r="BA167" s="192"/>
      <c r="BB167" s="192"/>
      <c r="BC167" s="192"/>
      <c r="BD167" s="192"/>
      <c r="BE167" s="192"/>
      <c r="BF167" s="192"/>
      <c r="BG167" s="192"/>
      <c r="BH167" s="192"/>
      <c r="BI167" s="192"/>
      <c r="BJ167" s="192"/>
      <c r="BK167" s="192"/>
      <c r="BL167" s="192"/>
      <c r="BM167" s="192"/>
      <c r="BN167" s="192"/>
      <c r="BO167" s="192"/>
      <c r="BP167" s="192"/>
      <c r="BQ167" s="192"/>
      <c r="BR167" s="192"/>
      <c r="BS167" s="192"/>
      <c r="BT167" s="192"/>
      <c r="BU167" s="192"/>
      <c r="BV167" s="192"/>
      <c r="BW167" s="192"/>
      <c r="BX167" s="192"/>
      <c r="BY167" s="192"/>
      <c r="BZ167" s="192"/>
      <c r="CA167" s="192"/>
      <c r="CB167" s="192"/>
      <c r="CC167" s="192"/>
      <c r="CD167" s="192"/>
      <c r="CE167" s="192"/>
      <c r="CF167" s="192"/>
      <c r="CG167" s="192"/>
      <c r="CH167" s="192"/>
      <c r="CI167" s="192"/>
      <c r="CJ167" s="192"/>
    </row>
    <row r="168">
      <c r="A168" s="192"/>
      <c r="B168" s="192"/>
      <c r="C168" s="329">
        <v>37.0</v>
      </c>
      <c r="D168" s="330" t="s">
        <v>261</v>
      </c>
      <c r="E168" s="331" t="s">
        <v>276</v>
      </c>
      <c r="F168" s="332">
        <v>26.0</v>
      </c>
      <c r="G168" s="332">
        <v>4.0</v>
      </c>
      <c r="H168" s="332">
        <v>2.0</v>
      </c>
      <c r="I168" s="332">
        <v>2.0</v>
      </c>
      <c r="J168" s="332">
        <v>0.0</v>
      </c>
      <c r="K168" s="332">
        <v>0.0</v>
      </c>
      <c r="L168" s="332">
        <v>0.0</v>
      </c>
      <c r="M168" s="332">
        <v>0.0</v>
      </c>
      <c r="N168" s="332">
        <v>0.0</v>
      </c>
      <c r="O168" s="332">
        <v>0.0</v>
      </c>
      <c r="P168" s="332">
        <v>0.0</v>
      </c>
      <c r="Q168" s="332">
        <v>0.0</v>
      </c>
      <c r="R168" s="332">
        <v>0.0</v>
      </c>
      <c r="S168" s="332">
        <v>1.0</v>
      </c>
      <c r="T168" s="332">
        <v>0.0</v>
      </c>
      <c r="U168" s="332">
        <v>0.0</v>
      </c>
      <c r="V168" s="332">
        <v>0.0</v>
      </c>
      <c r="W168" s="332">
        <v>0.0</v>
      </c>
      <c r="X168" s="332">
        <v>-100.0</v>
      </c>
      <c r="Y168" s="332">
        <v>0.0</v>
      </c>
      <c r="Z168" s="332">
        <v>0.0</v>
      </c>
      <c r="AA168" s="332">
        <v>0.0</v>
      </c>
      <c r="AB168" s="332">
        <v>0.0</v>
      </c>
      <c r="AC168" s="332">
        <v>0.0</v>
      </c>
      <c r="AD168" s="332">
        <v>0.0</v>
      </c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92"/>
      <c r="AO168" s="192"/>
      <c r="AP168" s="192"/>
      <c r="AQ168" s="192"/>
      <c r="AR168" s="192"/>
      <c r="AS168" s="192"/>
      <c r="AT168" s="192"/>
      <c r="AU168" s="192"/>
      <c r="AV168" s="192"/>
      <c r="AW168" s="192"/>
      <c r="AX168" s="192"/>
      <c r="AY168" s="192"/>
      <c r="AZ168" s="192"/>
      <c r="BA168" s="192"/>
      <c r="BB168" s="192"/>
      <c r="BC168" s="192"/>
      <c r="BD168" s="192"/>
      <c r="BE168" s="192"/>
      <c r="BF168" s="192"/>
      <c r="BG168" s="192"/>
      <c r="BH168" s="192"/>
      <c r="BI168" s="192"/>
      <c r="BJ168" s="192"/>
      <c r="BK168" s="192"/>
      <c r="BL168" s="192"/>
      <c r="BM168" s="192"/>
      <c r="BN168" s="192"/>
      <c r="BO168" s="192"/>
      <c r="BP168" s="192"/>
      <c r="BQ168" s="192"/>
      <c r="BR168" s="192"/>
      <c r="BS168" s="192"/>
      <c r="BT168" s="192"/>
      <c r="BU168" s="192"/>
      <c r="BV168" s="192"/>
      <c r="BW168" s="192"/>
      <c r="BX168" s="192"/>
      <c r="BY168" s="192"/>
      <c r="BZ168" s="192"/>
      <c r="CA168" s="192"/>
      <c r="CB168" s="192"/>
      <c r="CC168" s="192"/>
      <c r="CD168" s="192"/>
      <c r="CE168" s="192"/>
      <c r="CF168" s="192"/>
      <c r="CG168" s="192"/>
      <c r="CH168" s="192"/>
      <c r="CI168" s="192"/>
      <c r="CJ168" s="192"/>
    </row>
    <row r="169">
      <c r="A169" s="192"/>
      <c r="B169" s="192"/>
      <c r="C169" s="329">
        <v>38.0</v>
      </c>
      <c r="D169" s="330" t="s">
        <v>261</v>
      </c>
      <c r="E169" s="331" t="s">
        <v>277</v>
      </c>
      <c r="F169" s="332">
        <v>34.0</v>
      </c>
      <c r="G169" s="332">
        <v>32.0</v>
      </c>
      <c r="H169" s="332">
        <v>1.0</v>
      </c>
      <c r="I169" s="332">
        <v>1.0</v>
      </c>
      <c r="J169" s="332">
        <v>0.0</v>
      </c>
      <c r="K169" s="332">
        <v>0.0</v>
      </c>
      <c r="L169" s="332">
        <v>0.0</v>
      </c>
      <c r="M169" s="332">
        <v>0.0</v>
      </c>
      <c r="N169" s="332">
        <v>0.0</v>
      </c>
      <c r="O169" s="332">
        <v>0.0</v>
      </c>
      <c r="P169" s="332">
        <v>0.0</v>
      </c>
      <c r="Q169" s="332">
        <v>0.0</v>
      </c>
      <c r="R169" s="332">
        <v>0.0</v>
      </c>
      <c r="S169" s="332">
        <v>1.0</v>
      </c>
      <c r="T169" s="332">
        <v>0.0</v>
      </c>
      <c r="U169" s="332">
        <v>0.0</v>
      </c>
      <c r="V169" s="332">
        <v>0.0</v>
      </c>
      <c r="W169" s="332">
        <v>0.0</v>
      </c>
      <c r="X169" s="332">
        <v>-100.0</v>
      </c>
      <c r="Y169" s="332">
        <v>0.0</v>
      </c>
      <c r="Z169" s="332">
        <v>0.0</v>
      </c>
      <c r="AA169" s="332">
        <v>0.0</v>
      </c>
      <c r="AB169" s="332">
        <v>0.0</v>
      </c>
      <c r="AC169" s="332">
        <v>0.0</v>
      </c>
      <c r="AD169" s="332">
        <v>0.0</v>
      </c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92"/>
      <c r="AO169" s="192"/>
      <c r="AP169" s="192"/>
      <c r="AQ169" s="192"/>
      <c r="AR169" s="192"/>
      <c r="AS169" s="192"/>
      <c r="AT169" s="192"/>
      <c r="AU169" s="192"/>
      <c r="AV169" s="192"/>
      <c r="AW169" s="192"/>
      <c r="AX169" s="192"/>
      <c r="AY169" s="192"/>
      <c r="AZ169" s="192"/>
      <c r="BA169" s="192"/>
      <c r="BB169" s="192"/>
      <c r="BC169" s="192"/>
      <c r="BD169" s="192"/>
      <c r="BE169" s="192"/>
      <c r="BF169" s="192"/>
      <c r="BG169" s="192"/>
      <c r="BH169" s="192"/>
      <c r="BI169" s="192"/>
      <c r="BJ169" s="192"/>
      <c r="BK169" s="192"/>
      <c r="BL169" s="192"/>
      <c r="BM169" s="192"/>
      <c r="BN169" s="192"/>
      <c r="BO169" s="192"/>
      <c r="BP169" s="192"/>
      <c r="BQ169" s="192"/>
      <c r="BR169" s="192"/>
      <c r="BS169" s="192"/>
      <c r="BT169" s="192"/>
      <c r="BU169" s="192"/>
      <c r="BV169" s="192"/>
      <c r="BW169" s="192"/>
      <c r="BX169" s="192"/>
      <c r="BY169" s="192"/>
      <c r="BZ169" s="192"/>
      <c r="CA169" s="192"/>
      <c r="CB169" s="192"/>
      <c r="CC169" s="192"/>
      <c r="CD169" s="192"/>
      <c r="CE169" s="192"/>
      <c r="CF169" s="192"/>
      <c r="CG169" s="192"/>
      <c r="CH169" s="192"/>
      <c r="CI169" s="192"/>
      <c r="CJ169" s="192"/>
    </row>
    <row r="170">
      <c r="A170" s="192"/>
      <c r="B170" s="192"/>
      <c r="C170" s="329">
        <v>39.0</v>
      </c>
      <c r="D170" s="330" t="s">
        <v>261</v>
      </c>
      <c r="E170" s="331" t="s">
        <v>278</v>
      </c>
      <c r="F170" s="332">
        <v>31.0</v>
      </c>
      <c r="G170" s="332">
        <v>46.0</v>
      </c>
      <c r="H170" s="332">
        <v>1.0</v>
      </c>
      <c r="I170" s="332">
        <v>1.0</v>
      </c>
      <c r="J170" s="332">
        <v>0.0</v>
      </c>
      <c r="K170" s="332">
        <v>0.0</v>
      </c>
      <c r="L170" s="332">
        <v>0.0</v>
      </c>
      <c r="M170" s="332">
        <v>0.0</v>
      </c>
      <c r="N170" s="332">
        <v>0.0</v>
      </c>
      <c r="O170" s="332">
        <v>0.0</v>
      </c>
      <c r="P170" s="332">
        <v>0.0</v>
      </c>
      <c r="Q170" s="332">
        <v>0.0</v>
      </c>
      <c r="R170" s="332">
        <v>0.0</v>
      </c>
      <c r="S170" s="332">
        <v>0.0</v>
      </c>
      <c r="T170" s="332">
        <v>0.0</v>
      </c>
      <c r="U170" s="332">
        <v>0.0</v>
      </c>
      <c r="V170" s="332">
        <v>0.0</v>
      </c>
      <c r="W170" s="332">
        <v>0.0</v>
      </c>
      <c r="X170" s="332">
        <v>-100.0</v>
      </c>
      <c r="Y170" s="332">
        <v>0.0</v>
      </c>
      <c r="Z170" s="332">
        <v>1.0</v>
      </c>
      <c r="AA170" s="332">
        <v>0.0</v>
      </c>
      <c r="AB170" s="332">
        <v>0.0</v>
      </c>
      <c r="AC170" s="332">
        <v>0.0</v>
      </c>
      <c r="AD170" s="332">
        <v>0.0</v>
      </c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92"/>
      <c r="AO170" s="192"/>
      <c r="AP170" s="192"/>
      <c r="AQ170" s="192"/>
      <c r="AR170" s="192"/>
      <c r="AS170" s="192"/>
      <c r="AT170" s="192"/>
      <c r="AU170" s="192"/>
      <c r="AV170" s="192"/>
      <c r="AW170" s="192"/>
      <c r="AX170" s="192"/>
      <c r="AY170" s="192"/>
      <c r="AZ170" s="192"/>
      <c r="BA170" s="192"/>
      <c r="BB170" s="192"/>
      <c r="BC170" s="192"/>
      <c r="BD170" s="192"/>
      <c r="BE170" s="192"/>
      <c r="BF170" s="192"/>
      <c r="BG170" s="192"/>
      <c r="BH170" s="192"/>
      <c r="BI170" s="192"/>
      <c r="BJ170" s="192"/>
      <c r="BK170" s="192"/>
      <c r="BL170" s="192"/>
      <c r="BM170" s="192"/>
      <c r="BN170" s="192"/>
      <c r="BO170" s="192"/>
      <c r="BP170" s="192"/>
      <c r="BQ170" s="192"/>
      <c r="BR170" s="192"/>
      <c r="BS170" s="192"/>
      <c r="BT170" s="192"/>
      <c r="BU170" s="192"/>
      <c r="BV170" s="192"/>
      <c r="BW170" s="192"/>
      <c r="BX170" s="192"/>
      <c r="BY170" s="192"/>
      <c r="BZ170" s="192"/>
      <c r="CA170" s="192"/>
      <c r="CB170" s="192"/>
      <c r="CC170" s="192"/>
      <c r="CD170" s="192"/>
      <c r="CE170" s="192"/>
      <c r="CF170" s="192"/>
      <c r="CG170" s="192"/>
      <c r="CH170" s="192"/>
      <c r="CI170" s="192"/>
      <c r="CJ170" s="192"/>
    </row>
    <row r="171">
      <c r="A171" s="192"/>
      <c r="B171" s="192"/>
      <c r="C171" s="329">
        <v>40.0</v>
      </c>
      <c r="D171" s="330" t="s">
        <v>261</v>
      </c>
      <c r="E171" s="331" t="s">
        <v>279</v>
      </c>
      <c r="F171" s="332">
        <v>27.0</v>
      </c>
      <c r="G171" s="332">
        <v>2.0</v>
      </c>
      <c r="H171" s="332">
        <v>0.0</v>
      </c>
      <c r="I171" s="332">
        <v>0.0</v>
      </c>
      <c r="J171" s="332">
        <v>0.0</v>
      </c>
      <c r="K171" s="332">
        <v>0.0</v>
      </c>
      <c r="L171" s="332">
        <v>0.0</v>
      </c>
      <c r="M171" s="332">
        <v>0.0</v>
      </c>
      <c r="N171" s="332">
        <v>0.0</v>
      </c>
      <c r="O171" s="332">
        <v>0.0</v>
      </c>
      <c r="P171" s="332">
        <v>0.0</v>
      </c>
      <c r="Q171" s="332">
        <v>0.0</v>
      </c>
      <c r="R171" s="332">
        <v>0.0</v>
      </c>
      <c r="S171" s="332">
        <v>0.0</v>
      </c>
      <c r="T171" s="233"/>
      <c r="U171" s="233"/>
      <c r="V171" s="233"/>
      <c r="W171" s="233"/>
      <c r="X171" s="233"/>
      <c r="Y171" s="332">
        <v>0.0</v>
      </c>
      <c r="Z171" s="332">
        <v>0.0</v>
      </c>
      <c r="AA171" s="332">
        <v>0.0</v>
      </c>
      <c r="AB171" s="332">
        <v>0.0</v>
      </c>
      <c r="AC171" s="332">
        <v>0.0</v>
      </c>
      <c r="AD171" s="332">
        <v>0.0</v>
      </c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92"/>
      <c r="AO171" s="192"/>
      <c r="AP171" s="192"/>
      <c r="AQ171" s="192"/>
      <c r="AR171" s="192"/>
      <c r="AS171" s="192"/>
      <c r="AT171" s="192"/>
      <c r="AU171" s="192"/>
      <c r="AV171" s="192"/>
      <c r="AW171" s="192"/>
      <c r="AX171" s="192"/>
      <c r="AY171" s="192"/>
      <c r="AZ171" s="192"/>
      <c r="BA171" s="192"/>
      <c r="BB171" s="192"/>
      <c r="BC171" s="192"/>
      <c r="BD171" s="192"/>
      <c r="BE171" s="192"/>
      <c r="BF171" s="192"/>
      <c r="BG171" s="192"/>
      <c r="BH171" s="192"/>
      <c r="BI171" s="192"/>
      <c r="BJ171" s="192"/>
      <c r="BK171" s="192"/>
      <c r="BL171" s="192"/>
      <c r="BM171" s="192"/>
      <c r="BN171" s="192"/>
      <c r="BO171" s="192"/>
      <c r="BP171" s="192"/>
      <c r="BQ171" s="192"/>
      <c r="BR171" s="192"/>
      <c r="BS171" s="192"/>
      <c r="BT171" s="192"/>
      <c r="BU171" s="192"/>
      <c r="BV171" s="192"/>
      <c r="BW171" s="192"/>
      <c r="BX171" s="192"/>
      <c r="BY171" s="192"/>
      <c r="BZ171" s="192"/>
      <c r="CA171" s="192"/>
      <c r="CB171" s="192"/>
      <c r="CC171" s="192"/>
      <c r="CD171" s="192"/>
      <c r="CE171" s="192"/>
      <c r="CF171" s="192"/>
      <c r="CG171" s="192"/>
      <c r="CH171" s="192"/>
      <c r="CI171" s="192"/>
      <c r="CJ171" s="192"/>
    </row>
    <row r="172">
      <c r="A172" s="192"/>
      <c r="B172" s="192"/>
      <c r="C172" s="329">
        <v>41.0</v>
      </c>
      <c r="D172" s="330" t="s">
        <v>261</v>
      </c>
      <c r="E172" s="331" t="s">
        <v>280</v>
      </c>
      <c r="F172" s="332">
        <v>25.0</v>
      </c>
      <c r="G172" s="332">
        <v>10.0</v>
      </c>
      <c r="H172" s="332">
        <v>0.0</v>
      </c>
      <c r="I172" s="332">
        <v>0.0</v>
      </c>
      <c r="J172" s="332">
        <v>0.0</v>
      </c>
      <c r="K172" s="332">
        <v>0.0</v>
      </c>
      <c r="L172" s="332">
        <v>0.0</v>
      </c>
      <c r="M172" s="332">
        <v>0.0</v>
      </c>
      <c r="N172" s="332">
        <v>0.0</v>
      </c>
      <c r="O172" s="332">
        <v>0.0</v>
      </c>
      <c r="P172" s="332">
        <v>0.0</v>
      </c>
      <c r="Q172" s="332">
        <v>0.0</v>
      </c>
      <c r="R172" s="332">
        <v>0.0</v>
      </c>
      <c r="S172" s="332">
        <v>0.0</v>
      </c>
      <c r="T172" s="233"/>
      <c r="U172" s="233"/>
      <c r="V172" s="233"/>
      <c r="W172" s="233"/>
      <c r="X172" s="233"/>
      <c r="Y172" s="332">
        <v>0.0</v>
      </c>
      <c r="Z172" s="332">
        <v>0.0</v>
      </c>
      <c r="AA172" s="332">
        <v>0.0</v>
      </c>
      <c r="AB172" s="332">
        <v>0.0</v>
      </c>
      <c r="AC172" s="332">
        <v>0.0</v>
      </c>
      <c r="AD172" s="332">
        <v>0.0</v>
      </c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92"/>
      <c r="AO172" s="192"/>
      <c r="AP172" s="192"/>
      <c r="AQ172" s="192"/>
      <c r="AR172" s="192"/>
      <c r="AS172" s="192"/>
      <c r="AT172" s="192"/>
      <c r="AU172" s="192"/>
      <c r="AV172" s="192"/>
      <c r="AW172" s="192"/>
      <c r="AX172" s="192"/>
      <c r="AY172" s="192"/>
      <c r="AZ172" s="192"/>
      <c r="BA172" s="192"/>
      <c r="BB172" s="192"/>
      <c r="BC172" s="192"/>
      <c r="BD172" s="192"/>
      <c r="BE172" s="192"/>
      <c r="BF172" s="192"/>
      <c r="BG172" s="192"/>
      <c r="BH172" s="192"/>
      <c r="BI172" s="192"/>
      <c r="BJ172" s="192"/>
      <c r="BK172" s="192"/>
      <c r="BL172" s="192"/>
      <c r="BM172" s="192"/>
      <c r="BN172" s="192"/>
      <c r="BO172" s="192"/>
      <c r="BP172" s="192"/>
      <c r="BQ172" s="192"/>
      <c r="BR172" s="192"/>
      <c r="BS172" s="192"/>
      <c r="BT172" s="192"/>
      <c r="BU172" s="192"/>
      <c r="BV172" s="192"/>
      <c r="BW172" s="192"/>
      <c r="BX172" s="192"/>
      <c r="BY172" s="192"/>
      <c r="BZ172" s="192"/>
      <c r="CA172" s="192"/>
      <c r="CB172" s="192"/>
      <c r="CC172" s="192"/>
      <c r="CD172" s="192"/>
      <c r="CE172" s="192"/>
      <c r="CF172" s="192"/>
      <c r="CG172" s="192"/>
      <c r="CH172" s="192"/>
      <c r="CI172" s="192"/>
      <c r="CJ172" s="192"/>
    </row>
    <row r="173">
      <c r="A173" s="192"/>
      <c r="B173" s="192"/>
      <c r="C173" s="329">
        <v>42.0</v>
      </c>
      <c r="D173" s="330" t="s">
        <v>261</v>
      </c>
      <c r="E173" s="331" t="s">
        <v>281</v>
      </c>
      <c r="F173" s="332">
        <v>32.0</v>
      </c>
      <c r="G173" s="332">
        <v>24.0</v>
      </c>
      <c r="H173" s="332">
        <v>0.0</v>
      </c>
      <c r="I173" s="332">
        <v>0.0</v>
      </c>
      <c r="J173" s="332">
        <v>0.0</v>
      </c>
      <c r="K173" s="332">
        <v>0.0</v>
      </c>
      <c r="L173" s="332">
        <v>0.0</v>
      </c>
      <c r="M173" s="332">
        <v>0.0</v>
      </c>
      <c r="N173" s="332">
        <v>0.0</v>
      </c>
      <c r="O173" s="332">
        <v>0.0</v>
      </c>
      <c r="P173" s="332">
        <v>0.0</v>
      </c>
      <c r="Q173" s="332">
        <v>0.0</v>
      </c>
      <c r="R173" s="332">
        <v>0.0</v>
      </c>
      <c r="S173" s="332">
        <v>0.0</v>
      </c>
      <c r="T173" s="233"/>
      <c r="U173" s="233"/>
      <c r="V173" s="233"/>
      <c r="W173" s="233"/>
      <c r="X173" s="233"/>
      <c r="Y173" s="332">
        <v>0.0</v>
      </c>
      <c r="Z173" s="332">
        <v>0.0</v>
      </c>
      <c r="AA173" s="332">
        <v>0.0</v>
      </c>
      <c r="AB173" s="332">
        <v>0.0</v>
      </c>
      <c r="AC173" s="332">
        <v>0.0</v>
      </c>
      <c r="AD173" s="332">
        <v>0.0</v>
      </c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2"/>
      <c r="BD173" s="192"/>
      <c r="BE173" s="192"/>
      <c r="BF173" s="192"/>
      <c r="BG173" s="192"/>
      <c r="BH173" s="192"/>
      <c r="BI173" s="192"/>
      <c r="BJ173" s="192"/>
      <c r="BK173" s="192"/>
      <c r="BL173" s="192"/>
      <c r="BM173" s="192"/>
      <c r="BN173" s="192"/>
      <c r="BO173" s="192"/>
      <c r="BP173" s="192"/>
      <c r="BQ173" s="192"/>
      <c r="BR173" s="192"/>
      <c r="BS173" s="192"/>
      <c r="BT173" s="192"/>
      <c r="BU173" s="192"/>
      <c r="BV173" s="192"/>
      <c r="BW173" s="192"/>
      <c r="BX173" s="192"/>
      <c r="BY173" s="192"/>
      <c r="BZ173" s="192"/>
      <c r="CA173" s="192"/>
      <c r="CB173" s="192"/>
      <c r="CC173" s="192"/>
      <c r="CD173" s="192"/>
      <c r="CE173" s="192"/>
      <c r="CF173" s="192"/>
      <c r="CG173" s="192"/>
      <c r="CH173" s="192"/>
      <c r="CI173" s="192"/>
      <c r="CJ173" s="192"/>
    </row>
    <row r="174">
      <c r="A174" s="192"/>
      <c r="B174" s="192"/>
      <c r="C174" s="329">
        <v>43.0</v>
      </c>
      <c r="D174" s="330" t="s">
        <v>261</v>
      </c>
      <c r="E174" s="331" t="s">
        <v>282</v>
      </c>
      <c r="F174" s="332">
        <v>31.0</v>
      </c>
      <c r="G174" s="332">
        <v>40.0</v>
      </c>
      <c r="H174" s="332">
        <v>0.0</v>
      </c>
      <c r="I174" s="332">
        <v>0.0</v>
      </c>
      <c r="J174" s="332">
        <v>0.0</v>
      </c>
      <c r="K174" s="332">
        <v>0.0</v>
      </c>
      <c r="L174" s="332">
        <v>0.0</v>
      </c>
      <c r="M174" s="332">
        <v>0.0</v>
      </c>
      <c r="N174" s="332">
        <v>0.0</v>
      </c>
      <c r="O174" s="332">
        <v>0.0</v>
      </c>
      <c r="P174" s="332">
        <v>0.0</v>
      </c>
      <c r="Q174" s="332">
        <v>0.0</v>
      </c>
      <c r="R174" s="332">
        <v>0.0</v>
      </c>
      <c r="S174" s="332">
        <v>0.0</v>
      </c>
      <c r="T174" s="233"/>
      <c r="U174" s="233"/>
      <c r="V174" s="233"/>
      <c r="W174" s="233"/>
      <c r="X174" s="233"/>
      <c r="Y174" s="332">
        <v>0.0</v>
      </c>
      <c r="Z174" s="332">
        <v>0.0</v>
      </c>
      <c r="AA174" s="332">
        <v>0.0</v>
      </c>
      <c r="AB174" s="332">
        <v>0.0</v>
      </c>
      <c r="AC174" s="332">
        <v>0.0</v>
      </c>
      <c r="AD174" s="332">
        <v>0.0</v>
      </c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92"/>
      <c r="AO174" s="192"/>
      <c r="AP174" s="192"/>
      <c r="AQ174" s="192"/>
      <c r="AR174" s="192"/>
      <c r="AS174" s="192"/>
      <c r="AT174" s="192"/>
      <c r="AU174" s="192"/>
      <c r="AV174" s="192"/>
      <c r="AW174" s="192"/>
      <c r="AX174" s="192"/>
      <c r="AY174" s="192"/>
      <c r="AZ174" s="192"/>
      <c r="BA174" s="192"/>
      <c r="BB174" s="192"/>
      <c r="BC174" s="192"/>
      <c r="BD174" s="192"/>
      <c r="BE174" s="192"/>
      <c r="BF174" s="192"/>
      <c r="BG174" s="192"/>
      <c r="BH174" s="192"/>
      <c r="BI174" s="192"/>
      <c r="BJ174" s="192"/>
      <c r="BK174" s="192"/>
      <c r="BL174" s="192"/>
      <c r="BM174" s="192"/>
      <c r="BN174" s="192"/>
      <c r="BO174" s="192"/>
      <c r="BP174" s="192"/>
      <c r="BQ174" s="192"/>
      <c r="BR174" s="192"/>
      <c r="BS174" s="192"/>
      <c r="BT174" s="192"/>
      <c r="BU174" s="192"/>
      <c r="BV174" s="192"/>
      <c r="BW174" s="192"/>
      <c r="BX174" s="192"/>
      <c r="BY174" s="192"/>
      <c r="BZ174" s="192"/>
      <c r="CA174" s="192"/>
      <c r="CB174" s="192"/>
      <c r="CC174" s="192"/>
      <c r="CD174" s="192"/>
      <c r="CE174" s="192"/>
      <c r="CF174" s="192"/>
      <c r="CG174" s="192"/>
      <c r="CH174" s="192"/>
      <c r="CI174" s="192"/>
      <c r="CJ174" s="192"/>
    </row>
    <row r="175">
      <c r="A175" s="192"/>
      <c r="B175" s="192"/>
      <c r="C175" s="329">
        <v>44.0</v>
      </c>
      <c r="D175" s="330" t="s">
        <v>261</v>
      </c>
      <c r="E175" s="331" t="s">
        <v>283</v>
      </c>
      <c r="F175" s="332">
        <v>25.0</v>
      </c>
      <c r="G175" s="332">
        <v>20.0</v>
      </c>
      <c r="H175" s="332">
        <v>0.0</v>
      </c>
      <c r="I175" s="332">
        <v>0.0</v>
      </c>
      <c r="J175" s="332">
        <v>0.0</v>
      </c>
      <c r="K175" s="332">
        <v>0.0</v>
      </c>
      <c r="L175" s="332">
        <v>0.0</v>
      </c>
      <c r="M175" s="332">
        <v>0.0</v>
      </c>
      <c r="N175" s="332">
        <v>0.0</v>
      </c>
      <c r="O175" s="332">
        <v>0.0</v>
      </c>
      <c r="P175" s="332">
        <v>0.0</v>
      </c>
      <c r="Q175" s="332">
        <v>0.0</v>
      </c>
      <c r="R175" s="332">
        <v>0.0</v>
      </c>
      <c r="S175" s="332">
        <v>0.0</v>
      </c>
      <c r="T175" s="233"/>
      <c r="U175" s="233"/>
      <c r="V175" s="233"/>
      <c r="W175" s="233"/>
      <c r="X175" s="233"/>
      <c r="Y175" s="332">
        <v>0.0</v>
      </c>
      <c r="Z175" s="332">
        <v>0.0</v>
      </c>
      <c r="AA175" s="332">
        <v>0.0</v>
      </c>
      <c r="AB175" s="332">
        <v>0.0</v>
      </c>
      <c r="AC175" s="332">
        <v>0.0</v>
      </c>
      <c r="AD175" s="332">
        <v>0.0</v>
      </c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92"/>
      <c r="AO175" s="192"/>
      <c r="AP175" s="192"/>
      <c r="AQ175" s="192"/>
      <c r="AR175" s="192"/>
      <c r="AS175" s="192"/>
      <c r="AT175" s="192"/>
      <c r="AU175" s="192"/>
      <c r="AV175" s="192"/>
      <c r="AW175" s="192"/>
      <c r="AX175" s="192"/>
      <c r="AY175" s="192"/>
      <c r="AZ175" s="192"/>
      <c r="BA175" s="192"/>
      <c r="BB175" s="192"/>
      <c r="BC175" s="192"/>
      <c r="BD175" s="192"/>
      <c r="BE175" s="192"/>
      <c r="BF175" s="192"/>
      <c r="BG175" s="192"/>
      <c r="BH175" s="192"/>
      <c r="BI175" s="192"/>
      <c r="BJ175" s="192"/>
      <c r="BK175" s="192"/>
      <c r="BL175" s="192"/>
      <c r="BM175" s="192"/>
      <c r="BN175" s="192"/>
      <c r="BO175" s="192"/>
      <c r="BP175" s="192"/>
      <c r="BQ175" s="192"/>
      <c r="BR175" s="192"/>
      <c r="BS175" s="192"/>
      <c r="BT175" s="192"/>
      <c r="BU175" s="192"/>
      <c r="BV175" s="192"/>
      <c r="BW175" s="192"/>
      <c r="BX175" s="192"/>
      <c r="BY175" s="192"/>
      <c r="BZ175" s="192"/>
      <c r="CA175" s="192"/>
      <c r="CB175" s="192"/>
      <c r="CC175" s="192"/>
      <c r="CD175" s="192"/>
      <c r="CE175" s="192"/>
      <c r="CF175" s="192"/>
      <c r="CG175" s="192"/>
      <c r="CH175" s="192"/>
      <c r="CI175" s="192"/>
      <c r="CJ175" s="192"/>
    </row>
    <row r="176">
      <c r="A176" s="192"/>
      <c r="B176" s="192"/>
      <c r="C176" s="329">
        <v>45.0</v>
      </c>
      <c r="D176" s="330" t="s">
        <v>261</v>
      </c>
      <c r="E176" s="331" t="s">
        <v>284</v>
      </c>
      <c r="F176" s="332">
        <v>29.0</v>
      </c>
      <c r="G176" s="332">
        <v>54.0</v>
      </c>
      <c r="H176" s="332">
        <v>0.0</v>
      </c>
      <c r="I176" s="332">
        <v>0.0</v>
      </c>
      <c r="J176" s="332">
        <v>0.0</v>
      </c>
      <c r="K176" s="332">
        <v>0.0</v>
      </c>
      <c r="L176" s="332">
        <v>0.0</v>
      </c>
      <c r="M176" s="332">
        <v>0.0</v>
      </c>
      <c r="N176" s="332">
        <v>0.0</v>
      </c>
      <c r="O176" s="332">
        <v>0.0</v>
      </c>
      <c r="P176" s="332">
        <v>0.0</v>
      </c>
      <c r="Q176" s="332">
        <v>0.0</v>
      </c>
      <c r="R176" s="332">
        <v>0.0</v>
      </c>
      <c r="S176" s="332">
        <v>0.0</v>
      </c>
      <c r="T176" s="233"/>
      <c r="U176" s="233"/>
      <c r="V176" s="233"/>
      <c r="W176" s="233"/>
      <c r="X176" s="233"/>
      <c r="Y176" s="332">
        <v>0.0</v>
      </c>
      <c r="Z176" s="332">
        <v>0.0</v>
      </c>
      <c r="AA176" s="332">
        <v>0.0</v>
      </c>
      <c r="AB176" s="332">
        <v>0.0</v>
      </c>
      <c r="AC176" s="332">
        <v>0.0</v>
      </c>
      <c r="AD176" s="332">
        <v>0.0</v>
      </c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92"/>
      <c r="AO176" s="192"/>
      <c r="AP176" s="192"/>
      <c r="AQ176" s="192"/>
      <c r="AR176" s="192"/>
      <c r="AS176" s="192"/>
      <c r="AT176" s="192"/>
      <c r="AU176" s="192"/>
      <c r="AV176" s="192"/>
      <c r="AW176" s="192"/>
      <c r="AX176" s="192"/>
      <c r="AY176" s="192"/>
      <c r="AZ176" s="192"/>
      <c r="BA176" s="192"/>
      <c r="BB176" s="192"/>
      <c r="BC176" s="192"/>
      <c r="BD176" s="192"/>
      <c r="BE176" s="192"/>
      <c r="BF176" s="192"/>
      <c r="BG176" s="192"/>
      <c r="BH176" s="192"/>
      <c r="BI176" s="192"/>
      <c r="BJ176" s="192"/>
      <c r="BK176" s="192"/>
      <c r="BL176" s="192"/>
      <c r="BM176" s="192"/>
      <c r="BN176" s="192"/>
      <c r="BO176" s="192"/>
      <c r="BP176" s="192"/>
      <c r="BQ176" s="192"/>
      <c r="BR176" s="192"/>
      <c r="BS176" s="192"/>
      <c r="BT176" s="192"/>
      <c r="BU176" s="192"/>
      <c r="BV176" s="192"/>
      <c r="BW176" s="192"/>
      <c r="BX176" s="192"/>
      <c r="BY176" s="192"/>
      <c r="BZ176" s="192"/>
      <c r="CA176" s="192"/>
      <c r="CB176" s="192"/>
      <c r="CC176" s="192"/>
      <c r="CD176" s="192"/>
      <c r="CE176" s="192"/>
      <c r="CF176" s="192"/>
      <c r="CG176" s="192"/>
      <c r="CH176" s="192"/>
      <c r="CI176" s="192"/>
      <c r="CJ176" s="192"/>
    </row>
    <row r="177">
      <c r="A177" s="192"/>
      <c r="B177" s="192"/>
      <c r="C177" s="329">
        <v>46.0</v>
      </c>
      <c r="D177" s="330" t="s">
        <v>261</v>
      </c>
      <c r="E177" s="331" t="s">
        <v>285</v>
      </c>
      <c r="F177" s="332">
        <v>26.0</v>
      </c>
      <c r="G177" s="332">
        <v>22.0</v>
      </c>
      <c r="H177" s="332">
        <v>0.0</v>
      </c>
      <c r="I177" s="332">
        <v>0.0</v>
      </c>
      <c r="J177" s="332">
        <v>0.0</v>
      </c>
      <c r="K177" s="332">
        <v>0.0</v>
      </c>
      <c r="L177" s="332">
        <v>0.0</v>
      </c>
      <c r="M177" s="332">
        <v>0.0</v>
      </c>
      <c r="N177" s="332">
        <v>0.0</v>
      </c>
      <c r="O177" s="332">
        <v>0.0</v>
      </c>
      <c r="P177" s="332">
        <v>0.0</v>
      </c>
      <c r="Q177" s="332">
        <v>0.0</v>
      </c>
      <c r="R177" s="332">
        <v>0.0</v>
      </c>
      <c r="S177" s="332">
        <v>0.0</v>
      </c>
      <c r="T177" s="233"/>
      <c r="U177" s="233"/>
      <c r="V177" s="233"/>
      <c r="W177" s="233"/>
      <c r="X177" s="233"/>
      <c r="Y177" s="332">
        <v>0.0</v>
      </c>
      <c r="Z177" s="332">
        <v>0.0</v>
      </c>
      <c r="AA177" s="332">
        <v>0.0</v>
      </c>
      <c r="AB177" s="332">
        <v>0.0</v>
      </c>
      <c r="AC177" s="332">
        <v>0.0</v>
      </c>
      <c r="AD177" s="332">
        <v>0.0</v>
      </c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2"/>
      <c r="BD177" s="192"/>
      <c r="BE177" s="192"/>
      <c r="BF177" s="192"/>
      <c r="BG177" s="192"/>
      <c r="BH177" s="192"/>
      <c r="BI177" s="192"/>
      <c r="BJ177" s="192"/>
      <c r="BK177" s="192"/>
      <c r="BL177" s="192"/>
      <c r="BM177" s="192"/>
      <c r="BN177" s="192"/>
      <c r="BO177" s="192"/>
      <c r="BP177" s="192"/>
      <c r="BQ177" s="192"/>
      <c r="BR177" s="192"/>
      <c r="BS177" s="192"/>
      <c r="BT177" s="192"/>
      <c r="BU177" s="192"/>
      <c r="BV177" s="192"/>
      <c r="BW177" s="192"/>
      <c r="BX177" s="192"/>
      <c r="BY177" s="192"/>
      <c r="BZ177" s="192"/>
      <c r="CA177" s="192"/>
      <c r="CB177" s="192"/>
      <c r="CC177" s="192"/>
      <c r="CD177" s="192"/>
      <c r="CE177" s="192"/>
      <c r="CF177" s="192"/>
      <c r="CG177" s="192"/>
      <c r="CH177" s="192"/>
      <c r="CI177" s="192"/>
      <c r="CJ177" s="192"/>
    </row>
    <row r="178">
      <c r="A178" s="192"/>
      <c r="B178" s="192"/>
      <c r="C178" s="329">
        <v>47.0</v>
      </c>
      <c r="D178" s="330" t="s">
        <v>261</v>
      </c>
      <c r="E178" s="331" t="s">
        <v>286</v>
      </c>
      <c r="F178" s="332">
        <v>37.0</v>
      </c>
      <c r="G178" s="332">
        <v>47.0</v>
      </c>
      <c r="H178" s="332">
        <v>0.0</v>
      </c>
      <c r="I178" s="332">
        <v>0.0</v>
      </c>
      <c r="J178" s="332">
        <v>0.0</v>
      </c>
      <c r="K178" s="332">
        <v>0.0</v>
      </c>
      <c r="L178" s="332">
        <v>0.0</v>
      </c>
      <c r="M178" s="332">
        <v>0.0</v>
      </c>
      <c r="N178" s="332">
        <v>0.0</v>
      </c>
      <c r="O178" s="332">
        <v>0.0</v>
      </c>
      <c r="P178" s="332">
        <v>0.0</v>
      </c>
      <c r="Q178" s="332">
        <v>0.0</v>
      </c>
      <c r="R178" s="332">
        <v>0.0</v>
      </c>
      <c r="S178" s="332">
        <v>0.0</v>
      </c>
      <c r="T178" s="233"/>
      <c r="U178" s="233"/>
      <c r="V178" s="233"/>
      <c r="W178" s="233"/>
      <c r="X178" s="233"/>
      <c r="Y178" s="332">
        <v>0.0</v>
      </c>
      <c r="Z178" s="332">
        <v>0.0</v>
      </c>
      <c r="AA178" s="332">
        <v>0.0</v>
      </c>
      <c r="AB178" s="332">
        <v>0.0</v>
      </c>
      <c r="AC178" s="332">
        <v>0.0</v>
      </c>
      <c r="AD178" s="332">
        <v>0.0</v>
      </c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92"/>
      <c r="AO178" s="192"/>
      <c r="AP178" s="192"/>
      <c r="AQ178" s="192"/>
      <c r="AR178" s="192"/>
      <c r="AS178" s="192"/>
      <c r="AT178" s="192"/>
      <c r="AU178" s="192"/>
      <c r="AV178" s="192"/>
      <c r="AW178" s="192"/>
      <c r="AX178" s="192"/>
      <c r="AY178" s="192"/>
      <c r="AZ178" s="192"/>
      <c r="BA178" s="192"/>
      <c r="BB178" s="192"/>
      <c r="BC178" s="192"/>
      <c r="BD178" s="192"/>
      <c r="BE178" s="192"/>
      <c r="BF178" s="192"/>
      <c r="BG178" s="192"/>
      <c r="BH178" s="192"/>
      <c r="BI178" s="192"/>
      <c r="BJ178" s="192"/>
      <c r="BK178" s="192"/>
      <c r="BL178" s="192"/>
      <c r="BM178" s="192"/>
      <c r="BN178" s="192"/>
      <c r="BO178" s="192"/>
      <c r="BP178" s="192"/>
      <c r="BQ178" s="192"/>
      <c r="BR178" s="192"/>
      <c r="BS178" s="192"/>
      <c r="BT178" s="192"/>
      <c r="BU178" s="192"/>
      <c r="BV178" s="192"/>
      <c r="BW178" s="192"/>
      <c r="BX178" s="192"/>
      <c r="BY178" s="192"/>
      <c r="BZ178" s="192"/>
      <c r="CA178" s="192"/>
      <c r="CB178" s="192"/>
      <c r="CC178" s="192"/>
      <c r="CD178" s="192"/>
      <c r="CE178" s="192"/>
      <c r="CF178" s="192"/>
      <c r="CG178" s="192"/>
      <c r="CH178" s="192"/>
      <c r="CI178" s="192"/>
      <c r="CJ178" s="192"/>
    </row>
    <row r="179">
      <c r="A179" s="192"/>
      <c r="B179" s="192"/>
      <c r="C179" s="329">
        <v>48.0</v>
      </c>
      <c r="D179" s="330" t="s">
        <v>261</v>
      </c>
      <c r="E179" s="331" t="s">
        <v>287</v>
      </c>
      <c r="F179" s="332">
        <v>35.0</v>
      </c>
      <c r="G179" s="332">
        <v>10.0</v>
      </c>
      <c r="H179" s="332">
        <v>0.0</v>
      </c>
      <c r="I179" s="332">
        <v>0.0</v>
      </c>
      <c r="J179" s="332">
        <v>0.0</v>
      </c>
      <c r="K179" s="332">
        <v>0.0</v>
      </c>
      <c r="L179" s="332">
        <v>0.0</v>
      </c>
      <c r="M179" s="332">
        <v>0.0</v>
      </c>
      <c r="N179" s="332">
        <v>0.0</v>
      </c>
      <c r="O179" s="332">
        <v>0.0</v>
      </c>
      <c r="P179" s="332">
        <v>0.0</v>
      </c>
      <c r="Q179" s="332">
        <v>0.0</v>
      </c>
      <c r="R179" s="332">
        <v>0.0</v>
      </c>
      <c r="S179" s="332">
        <v>0.0</v>
      </c>
      <c r="T179" s="233"/>
      <c r="U179" s="233"/>
      <c r="V179" s="233"/>
      <c r="W179" s="233"/>
      <c r="X179" s="233"/>
      <c r="Y179" s="332">
        <v>0.0</v>
      </c>
      <c r="Z179" s="332">
        <v>0.0</v>
      </c>
      <c r="AA179" s="332">
        <v>0.0</v>
      </c>
      <c r="AB179" s="332">
        <v>0.0</v>
      </c>
      <c r="AC179" s="332">
        <v>0.0</v>
      </c>
      <c r="AD179" s="332">
        <v>0.0</v>
      </c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92"/>
      <c r="AO179" s="192"/>
      <c r="AP179" s="192"/>
      <c r="AQ179" s="192"/>
      <c r="AR179" s="192"/>
      <c r="AS179" s="192"/>
      <c r="AT179" s="192"/>
      <c r="AU179" s="192"/>
      <c r="AV179" s="192"/>
      <c r="AW179" s="192"/>
      <c r="AX179" s="192"/>
      <c r="AY179" s="192"/>
      <c r="AZ179" s="192"/>
      <c r="BA179" s="192"/>
      <c r="BB179" s="192"/>
      <c r="BC179" s="192"/>
      <c r="BD179" s="192"/>
      <c r="BE179" s="192"/>
      <c r="BF179" s="192"/>
      <c r="BG179" s="192"/>
      <c r="BH179" s="192"/>
      <c r="BI179" s="192"/>
      <c r="BJ179" s="192"/>
      <c r="BK179" s="192"/>
      <c r="BL179" s="192"/>
      <c r="BM179" s="192"/>
      <c r="BN179" s="192"/>
      <c r="BO179" s="192"/>
      <c r="BP179" s="192"/>
      <c r="BQ179" s="192"/>
      <c r="BR179" s="192"/>
      <c r="BS179" s="192"/>
      <c r="BT179" s="192"/>
      <c r="BU179" s="192"/>
      <c r="BV179" s="192"/>
      <c r="BW179" s="192"/>
      <c r="BX179" s="192"/>
      <c r="BY179" s="192"/>
      <c r="BZ179" s="192"/>
      <c r="CA179" s="192"/>
      <c r="CB179" s="192"/>
      <c r="CC179" s="192"/>
      <c r="CD179" s="192"/>
      <c r="CE179" s="192"/>
      <c r="CF179" s="192"/>
      <c r="CG179" s="192"/>
      <c r="CH179" s="192"/>
      <c r="CI179" s="192"/>
      <c r="CJ179" s="192"/>
    </row>
    <row r="180">
      <c r="A180" s="192"/>
      <c r="B180" s="192"/>
      <c r="C180" s="329">
        <v>49.0</v>
      </c>
      <c r="D180" s="330" t="s">
        <v>261</v>
      </c>
      <c r="E180" s="331" t="s">
        <v>288</v>
      </c>
      <c r="F180" s="332">
        <v>28.0</v>
      </c>
      <c r="G180" s="332">
        <v>20.0</v>
      </c>
      <c r="H180" s="332">
        <v>0.0</v>
      </c>
      <c r="I180" s="332">
        <v>0.0</v>
      </c>
      <c r="J180" s="332">
        <v>0.0</v>
      </c>
      <c r="K180" s="332">
        <v>0.0</v>
      </c>
      <c r="L180" s="332">
        <v>0.0</v>
      </c>
      <c r="M180" s="332">
        <v>0.0</v>
      </c>
      <c r="N180" s="332">
        <v>0.0</v>
      </c>
      <c r="O180" s="332">
        <v>0.0</v>
      </c>
      <c r="P180" s="332">
        <v>0.0</v>
      </c>
      <c r="Q180" s="332">
        <v>0.0</v>
      </c>
      <c r="R180" s="332">
        <v>0.0</v>
      </c>
      <c r="S180" s="332">
        <v>0.0</v>
      </c>
      <c r="T180" s="233"/>
      <c r="U180" s="233"/>
      <c r="V180" s="233"/>
      <c r="W180" s="233"/>
      <c r="X180" s="233"/>
      <c r="Y180" s="332">
        <v>0.0</v>
      </c>
      <c r="Z180" s="332">
        <v>0.0</v>
      </c>
      <c r="AA180" s="332">
        <v>0.0</v>
      </c>
      <c r="AB180" s="332">
        <v>0.0</v>
      </c>
      <c r="AC180" s="332">
        <v>0.0</v>
      </c>
      <c r="AD180" s="332">
        <v>0.0</v>
      </c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92"/>
      <c r="AO180" s="192"/>
      <c r="AP180" s="192"/>
      <c r="AQ180" s="192"/>
      <c r="AR180" s="192"/>
      <c r="AS180" s="192"/>
      <c r="AT180" s="192"/>
      <c r="AU180" s="192"/>
      <c r="AV180" s="192"/>
      <c r="AW180" s="192"/>
      <c r="AX180" s="192"/>
      <c r="AY180" s="192"/>
      <c r="AZ180" s="192"/>
      <c r="BA180" s="192"/>
      <c r="BB180" s="192"/>
      <c r="BC180" s="192"/>
      <c r="BD180" s="192"/>
      <c r="BE180" s="192"/>
      <c r="BF180" s="192"/>
      <c r="BG180" s="192"/>
      <c r="BH180" s="192"/>
      <c r="BI180" s="192"/>
      <c r="BJ180" s="192"/>
      <c r="BK180" s="192"/>
      <c r="BL180" s="192"/>
      <c r="BM180" s="192"/>
      <c r="BN180" s="192"/>
      <c r="BO180" s="192"/>
      <c r="BP180" s="192"/>
      <c r="BQ180" s="192"/>
      <c r="BR180" s="192"/>
      <c r="BS180" s="192"/>
      <c r="BT180" s="192"/>
      <c r="BU180" s="192"/>
      <c r="BV180" s="192"/>
      <c r="BW180" s="192"/>
      <c r="BX180" s="192"/>
      <c r="BY180" s="192"/>
      <c r="BZ180" s="192"/>
      <c r="CA180" s="192"/>
      <c r="CB180" s="192"/>
      <c r="CC180" s="192"/>
      <c r="CD180" s="192"/>
      <c r="CE180" s="192"/>
      <c r="CF180" s="192"/>
      <c r="CG180" s="192"/>
      <c r="CH180" s="192"/>
      <c r="CI180" s="192"/>
      <c r="CJ180" s="192"/>
    </row>
    <row r="181">
      <c r="A181" s="192"/>
      <c r="B181" s="192"/>
      <c r="C181" s="329">
        <v>50.0</v>
      </c>
      <c r="D181" s="330" t="s">
        <v>261</v>
      </c>
      <c r="E181" s="331" t="s">
        <v>289</v>
      </c>
      <c r="F181" s="332">
        <v>27.0</v>
      </c>
      <c r="G181" s="332">
        <v>2.0</v>
      </c>
      <c r="H181" s="332">
        <v>1.0</v>
      </c>
      <c r="I181" s="332">
        <v>0.0</v>
      </c>
      <c r="J181" s="332">
        <v>0.0</v>
      </c>
      <c r="K181" s="332">
        <v>0.0</v>
      </c>
      <c r="L181" s="332">
        <v>0.0</v>
      </c>
      <c r="M181" s="332">
        <v>0.0</v>
      </c>
      <c r="N181" s="332">
        <v>0.0</v>
      </c>
      <c r="O181" s="332">
        <v>0.0</v>
      </c>
      <c r="P181" s="332">
        <v>0.0</v>
      </c>
      <c r="Q181" s="332">
        <v>0.0</v>
      </c>
      <c r="R181" s="332">
        <v>0.0</v>
      </c>
      <c r="S181" s="332">
        <v>0.0</v>
      </c>
      <c r="T181" s="233"/>
      <c r="U181" s="233"/>
      <c r="V181" s="233"/>
      <c r="W181" s="233"/>
      <c r="X181" s="233"/>
      <c r="Y181" s="332">
        <v>0.0</v>
      </c>
      <c r="Z181" s="332">
        <v>0.0</v>
      </c>
      <c r="AA181" s="332">
        <v>0.0</v>
      </c>
      <c r="AB181" s="332">
        <v>0.0</v>
      </c>
      <c r="AC181" s="332">
        <v>0.0</v>
      </c>
      <c r="AD181" s="332">
        <v>0.0</v>
      </c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2"/>
      <c r="BD181" s="192"/>
      <c r="BE181" s="192"/>
      <c r="BF181" s="192"/>
      <c r="BG181" s="192"/>
      <c r="BH181" s="192"/>
      <c r="BI181" s="192"/>
      <c r="BJ181" s="192"/>
      <c r="BK181" s="192"/>
      <c r="BL181" s="192"/>
      <c r="BM181" s="192"/>
      <c r="BN181" s="192"/>
      <c r="BO181" s="192"/>
      <c r="BP181" s="192"/>
      <c r="BQ181" s="192"/>
      <c r="BR181" s="192"/>
      <c r="BS181" s="192"/>
      <c r="BT181" s="192"/>
      <c r="BU181" s="192"/>
      <c r="BV181" s="192"/>
      <c r="BW181" s="192"/>
      <c r="BX181" s="192"/>
      <c r="BY181" s="192"/>
      <c r="BZ181" s="192"/>
      <c r="CA181" s="192"/>
      <c r="CB181" s="192"/>
      <c r="CC181" s="192"/>
      <c r="CD181" s="192"/>
      <c r="CE181" s="192"/>
      <c r="CF181" s="192"/>
      <c r="CG181" s="192"/>
      <c r="CH181" s="192"/>
      <c r="CI181" s="192"/>
      <c r="CJ181" s="192"/>
    </row>
    <row r="182">
      <c r="A182" s="192"/>
      <c r="B182" s="192"/>
      <c r="C182" s="329">
        <v>51.0</v>
      </c>
      <c r="D182" s="330" t="s">
        <v>261</v>
      </c>
      <c r="E182" s="331" t="s">
        <v>290</v>
      </c>
      <c r="F182" s="332">
        <v>33.0</v>
      </c>
      <c r="G182" s="332">
        <v>44.0</v>
      </c>
      <c r="H182" s="332">
        <v>0.0</v>
      </c>
      <c r="I182" s="332">
        <v>0.0</v>
      </c>
      <c r="J182" s="332">
        <v>0.0</v>
      </c>
      <c r="K182" s="332">
        <v>0.0</v>
      </c>
      <c r="L182" s="332">
        <v>0.0</v>
      </c>
      <c r="M182" s="332">
        <v>0.0</v>
      </c>
      <c r="N182" s="332">
        <v>0.0</v>
      </c>
      <c r="O182" s="332">
        <v>0.0</v>
      </c>
      <c r="P182" s="332">
        <v>0.0</v>
      </c>
      <c r="Q182" s="332">
        <v>0.0</v>
      </c>
      <c r="R182" s="332">
        <v>0.0</v>
      </c>
      <c r="S182" s="332">
        <v>0.0</v>
      </c>
      <c r="T182" s="233"/>
      <c r="U182" s="233"/>
      <c r="V182" s="233"/>
      <c r="W182" s="233"/>
      <c r="X182" s="233"/>
      <c r="Y182" s="332">
        <v>0.0</v>
      </c>
      <c r="Z182" s="332">
        <v>0.0</v>
      </c>
      <c r="AA182" s="332">
        <v>0.0</v>
      </c>
      <c r="AB182" s="332">
        <v>0.0</v>
      </c>
      <c r="AC182" s="332">
        <v>0.0</v>
      </c>
      <c r="AD182" s="332">
        <v>0.0</v>
      </c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2"/>
      <c r="AY182" s="192"/>
      <c r="AZ182" s="192"/>
      <c r="BA182" s="192"/>
      <c r="BB182" s="192"/>
      <c r="BC182" s="192"/>
      <c r="BD182" s="192"/>
      <c r="BE182" s="192"/>
      <c r="BF182" s="192"/>
      <c r="BG182" s="192"/>
      <c r="BH182" s="192"/>
      <c r="BI182" s="192"/>
      <c r="BJ182" s="192"/>
      <c r="BK182" s="192"/>
      <c r="BL182" s="192"/>
      <c r="BM182" s="192"/>
      <c r="BN182" s="192"/>
      <c r="BO182" s="192"/>
      <c r="BP182" s="192"/>
      <c r="BQ182" s="192"/>
      <c r="BR182" s="192"/>
      <c r="BS182" s="192"/>
      <c r="BT182" s="192"/>
      <c r="BU182" s="192"/>
      <c r="BV182" s="192"/>
      <c r="BW182" s="192"/>
      <c r="BX182" s="192"/>
      <c r="BY182" s="192"/>
      <c r="BZ182" s="192"/>
      <c r="CA182" s="192"/>
      <c r="CB182" s="192"/>
      <c r="CC182" s="192"/>
      <c r="CD182" s="192"/>
      <c r="CE182" s="192"/>
      <c r="CF182" s="192"/>
      <c r="CG182" s="192"/>
      <c r="CH182" s="192"/>
      <c r="CI182" s="192"/>
      <c r="CJ182" s="192"/>
    </row>
    <row r="183">
      <c r="A183" s="192"/>
      <c r="B183" s="192"/>
      <c r="C183" s="329">
        <v>52.0</v>
      </c>
      <c r="D183" s="330" t="s">
        <v>261</v>
      </c>
      <c r="E183" s="331" t="s">
        <v>291</v>
      </c>
      <c r="F183" s="332">
        <v>25.0</v>
      </c>
      <c r="G183" s="332">
        <v>22.0</v>
      </c>
      <c r="H183" s="332">
        <v>0.0</v>
      </c>
      <c r="I183" s="332">
        <v>0.0</v>
      </c>
      <c r="J183" s="332">
        <v>0.0</v>
      </c>
      <c r="K183" s="332">
        <v>0.0</v>
      </c>
      <c r="L183" s="332">
        <v>0.0</v>
      </c>
      <c r="M183" s="332">
        <v>0.0</v>
      </c>
      <c r="N183" s="332">
        <v>0.0</v>
      </c>
      <c r="O183" s="332">
        <v>0.0</v>
      </c>
      <c r="P183" s="332">
        <v>0.0</v>
      </c>
      <c r="Q183" s="332">
        <v>0.0</v>
      </c>
      <c r="R183" s="332">
        <v>0.0</v>
      </c>
      <c r="S183" s="332">
        <v>0.0</v>
      </c>
      <c r="T183" s="233"/>
      <c r="U183" s="233"/>
      <c r="V183" s="233"/>
      <c r="W183" s="233"/>
      <c r="X183" s="233"/>
      <c r="Y183" s="332">
        <v>0.0</v>
      </c>
      <c r="Z183" s="332">
        <v>0.0</v>
      </c>
      <c r="AA183" s="332">
        <v>0.0</v>
      </c>
      <c r="AB183" s="332">
        <v>0.0</v>
      </c>
      <c r="AC183" s="332">
        <v>0.0</v>
      </c>
      <c r="AD183" s="332">
        <v>0.0</v>
      </c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2"/>
      <c r="AZ183" s="192"/>
      <c r="BA183" s="192"/>
      <c r="BB183" s="192"/>
      <c r="BC183" s="192"/>
      <c r="BD183" s="192"/>
      <c r="BE183" s="192"/>
      <c r="BF183" s="192"/>
      <c r="BG183" s="192"/>
      <c r="BH183" s="192"/>
      <c r="BI183" s="192"/>
      <c r="BJ183" s="192"/>
      <c r="BK183" s="192"/>
      <c r="BL183" s="192"/>
      <c r="BM183" s="192"/>
      <c r="BN183" s="192"/>
      <c r="BO183" s="192"/>
      <c r="BP183" s="192"/>
      <c r="BQ183" s="192"/>
      <c r="BR183" s="192"/>
      <c r="BS183" s="192"/>
      <c r="BT183" s="192"/>
      <c r="BU183" s="192"/>
      <c r="BV183" s="192"/>
      <c r="BW183" s="192"/>
      <c r="BX183" s="192"/>
      <c r="BY183" s="192"/>
      <c r="BZ183" s="192"/>
      <c r="CA183" s="192"/>
      <c r="CB183" s="192"/>
      <c r="CC183" s="192"/>
      <c r="CD183" s="192"/>
      <c r="CE183" s="192"/>
      <c r="CF183" s="192"/>
      <c r="CG183" s="192"/>
      <c r="CH183" s="192"/>
      <c r="CI183" s="192"/>
      <c r="CJ183" s="192"/>
    </row>
    <row r="184">
      <c r="A184" s="192"/>
      <c r="B184" s="192"/>
      <c r="C184" s="329">
        <v>53.0</v>
      </c>
      <c r="D184" s="330" t="s">
        <v>261</v>
      </c>
      <c r="E184" s="331" t="s">
        <v>292</v>
      </c>
      <c r="F184" s="332">
        <v>28.0</v>
      </c>
      <c r="G184" s="332">
        <v>36.0</v>
      </c>
      <c r="H184" s="332">
        <v>0.0</v>
      </c>
      <c r="I184" s="332">
        <v>0.0</v>
      </c>
      <c r="J184" s="332">
        <v>0.0</v>
      </c>
      <c r="K184" s="332">
        <v>0.0</v>
      </c>
      <c r="L184" s="332">
        <v>0.0</v>
      </c>
      <c r="M184" s="332">
        <v>0.0</v>
      </c>
      <c r="N184" s="332">
        <v>0.0</v>
      </c>
      <c r="O184" s="332">
        <v>0.0</v>
      </c>
      <c r="P184" s="332">
        <v>0.0</v>
      </c>
      <c r="Q184" s="332">
        <v>0.0</v>
      </c>
      <c r="R184" s="332">
        <v>0.0</v>
      </c>
      <c r="S184" s="332">
        <v>0.0</v>
      </c>
      <c r="T184" s="233"/>
      <c r="U184" s="233"/>
      <c r="V184" s="233"/>
      <c r="W184" s="233"/>
      <c r="X184" s="233"/>
      <c r="Y184" s="332">
        <v>0.0</v>
      </c>
      <c r="Z184" s="332">
        <v>0.0</v>
      </c>
      <c r="AA184" s="332">
        <v>0.0</v>
      </c>
      <c r="AB184" s="332">
        <v>0.0</v>
      </c>
      <c r="AC184" s="332">
        <v>0.0</v>
      </c>
      <c r="AD184" s="332">
        <v>0.0</v>
      </c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2"/>
      <c r="BA184" s="192"/>
      <c r="BB184" s="192"/>
      <c r="BC184" s="192"/>
      <c r="BD184" s="192"/>
      <c r="BE184" s="192"/>
      <c r="BF184" s="192"/>
      <c r="BG184" s="192"/>
      <c r="BH184" s="192"/>
      <c r="BI184" s="192"/>
      <c r="BJ184" s="192"/>
      <c r="BK184" s="192"/>
      <c r="BL184" s="192"/>
      <c r="BM184" s="192"/>
      <c r="BN184" s="192"/>
      <c r="BO184" s="192"/>
      <c r="BP184" s="192"/>
      <c r="BQ184" s="192"/>
      <c r="BR184" s="192"/>
      <c r="BS184" s="192"/>
      <c r="BT184" s="192"/>
      <c r="BU184" s="192"/>
      <c r="BV184" s="192"/>
      <c r="BW184" s="192"/>
      <c r="BX184" s="192"/>
      <c r="BY184" s="192"/>
      <c r="BZ184" s="192"/>
      <c r="CA184" s="192"/>
      <c r="CB184" s="192"/>
      <c r="CC184" s="192"/>
      <c r="CD184" s="192"/>
      <c r="CE184" s="192"/>
      <c r="CF184" s="192"/>
      <c r="CG184" s="192"/>
      <c r="CH184" s="192"/>
      <c r="CI184" s="192"/>
      <c r="CJ184" s="192"/>
    </row>
    <row r="185">
      <c r="A185" s="192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2"/>
      <c r="BD185" s="192"/>
      <c r="BE185" s="192"/>
      <c r="BF185" s="192"/>
      <c r="BG185" s="192"/>
      <c r="BH185" s="192"/>
      <c r="BI185" s="192"/>
      <c r="BJ185" s="192"/>
      <c r="BK185" s="192"/>
      <c r="BL185" s="192"/>
      <c r="BM185" s="192"/>
      <c r="BN185" s="192"/>
      <c r="BO185" s="192"/>
      <c r="BP185" s="192"/>
      <c r="BQ185" s="192"/>
      <c r="BR185" s="192"/>
      <c r="BS185" s="192"/>
      <c r="BT185" s="192"/>
      <c r="BU185" s="192"/>
      <c r="BV185" s="192"/>
      <c r="BW185" s="192"/>
      <c r="BX185" s="192"/>
      <c r="BY185" s="192"/>
      <c r="BZ185" s="192"/>
      <c r="CA185" s="192"/>
      <c r="CB185" s="192"/>
      <c r="CC185" s="192"/>
      <c r="CD185" s="192"/>
      <c r="CE185" s="192"/>
      <c r="CF185" s="192"/>
      <c r="CG185" s="192"/>
      <c r="CH185" s="192"/>
      <c r="CI185" s="192"/>
      <c r="CJ185" s="192"/>
    </row>
    <row r="186">
      <c r="A186" s="192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2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2"/>
      <c r="BN186" s="192"/>
      <c r="BO186" s="192"/>
      <c r="BP186" s="192"/>
      <c r="BQ186" s="192"/>
      <c r="BR186" s="192"/>
      <c r="BS186" s="192"/>
      <c r="BT186" s="192"/>
      <c r="BU186" s="192"/>
      <c r="BV186" s="192"/>
      <c r="BW186" s="192"/>
      <c r="BX186" s="192"/>
      <c r="BY186" s="192"/>
      <c r="BZ186" s="192"/>
      <c r="CA186" s="192"/>
      <c r="CB186" s="192"/>
      <c r="CC186" s="192"/>
      <c r="CD186" s="192"/>
      <c r="CE186" s="192"/>
      <c r="CF186" s="192"/>
      <c r="CG186" s="192"/>
      <c r="CH186" s="192"/>
      <c r="CI186" s="192"/>
      <c r="CJ186" s="192"/>
    </row>
    <row r="187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2"/>
      <c r="BN187" s="192"/>
      <c r="BO187" s="192"/>
      <c r="BP187" s="192"/>
      <c r="BQ187" s="192"/>
      <c r="BR187" s="192"/>
      <c r="BS187" s="192"/>
      <c r="BT187" s="192"/>
      <c r="BU187" s="192"/>
      <c r="BV187" s="192"/>
      <c r="BW187" s="192"/>
      <c r="BX187" s="192"/>
      <c r="BY187" s="192"/>
      <c r="BZ187" s="192"/>
      <c r="CA187" s="192"/>
      <c r="CB187" s="192"/>
      <c r="CC187" s="192"/>
      <c r="CD187" s="192"/>
      <c r="CE187" s="192"/>
      <c r="CF187" s="192"/>
      <c r="CG187" s="192"/>
      <c r="CH187" s="192"/>
      <c r="CI187" s="192"/>
      <c r="CJ187" s="192"/>
    </row>
    <row r="188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2"/>
      <c r="BN188" s="192"/>
      <c r="BO188" s="192"/>
      <c r="BP188" s="192"/>
      <c r="BQ188" s="192"/>
      <c r="BR188" s="192"/>
      <c r="BS188" s="192"/>
      <c r="BT188" s="192"/>
      <c r="BU188" s="192"/>
      <c r="BV188" s="192"/>
      <c r="BW188" s="192"/>
      <c r="BX188" s="192"/>
      <c r="BY188" s="192"/>
      <c r="BZ188" s="192"/>
      <c r="CA188" s="192"/>
      <c r="CB188" s="192"/>
      <c r="CC188" s="192"/>
      <c r="CD188" s="192"/>
      <c r="CE188" s="192"/>
      <c r="CF188" s="192"/>
      <c r="CG188" s="192"/>
      <c r="CH188" s="192"/>
      <c r="CI188" s="192"/>
      <c r="CJ188" s="192"/>
    </row>
    <row r="189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2"/>
      <c r="BF189" s="192"/>
      <c r="BG189" s="192"/>
      <c r="BH189" s="192"/>
      <c r="BI189" s="192"/>
      <c r="BJ189" s="192"/>
      <c r="BK189" s="192"/>
      <c r="BL189" s="192"/>
      <c r="BM189" s="192"/>
      <c r="BN189" s="192"/>
      <c r="BO189" s="192"/>
      <c r="BP189" s="192"/>
      <c r="BQ189" s="192"/>
      <c r="BR189" s="192"/>
      <c r="BS189" s="192"/>
      <c r="BT189" s="192"/>
      <c r="BU189" s="192"/>
      <c r="BV189" s="192"/>
      <c r="BW189" s="192"/>
      <c r="BX189" s="192"/>
      <c r="BY189" s="192"/>
      <c r="BZ189" s="192"/>
      <c r="CA189" s="192"/>
      <c r="CB189" s="192"/>
      <c r="CC189" s="192"/>
      <c r="CD189" s="192"/>
      <c r="CE189" s="192"/>
      <c r="CF189" s="192"/>
      <c r="CG189" s="192"/>
      <c r="CH189" s="192"/>
      <c r="CI189" s="192"/>
      <c r="CJ189" s="192"/>
    </row>
    <row r="190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2"/>
      <c r="BG190" s="192"/>
      <c r="BH190" s="192"/>
      <c r="BI190" s="192"/>
      <c r="BJ190" s="192"/>
      <c r="BK190" s="192"/>
      <c r="BL190" s="192"/>
      <c r="BM190" s="192"/>
      <c r="BN190" s="192"/>
      <c r="BO190" s="192"/>
      <c r="BP190" s="192"/>
      <c r="BQ190" s="192"/>
      <c r="BR190" s="192"/>
      <c r="BS190" s="192"/>
      <c r="BT190" s="192"/>
      <c r="BU190" s="192"/>
      <c r="BV190" s="192"/>
      <c r="BW190" s="192"/>
      <c r="BX190" s="192"/>
      <c r="BY190" s="192"/>
      <c r="BZ190" s="192"/>
      <c r="CA190" s="192"/>
      <c r="CB190" s="192"/>
      <c r="CC190" s="192"/>
      <c r="CD190" s="192"/>
      <c r="CE190" s="192"/>
      <c r="CF190" s="192"/>
      <c r="CG190" s="192"/>
      <c r="CH190" s="192"/>
      <c r="CI190" s="192"/>
      <c r="CJ190" s="192"/>
    </row>
    <row r="191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  <c r="BR191" s="192"/>
      <c r="BS191" s="192"/>
      <c r="BT191" s="192"/>
      <c r="BU191" s="192"/>
      <c r="BV191" s="192"/>
      <c r="BW191" s="192"/>
      <c r="BX191" s="192"/>
      <c r="BY191" s="192"/>
      <c r="BZ191" s="192"/>
      <c r="CA191" s="192"/>
      <c r="CB191" s="192"/>
      <c r="CC191" s="192"/>
      <c r="CD191" s="192"/>
      <c r="CE191" s="192"/>
      <c r="CF191" s="192"/>
      <c r="CG191" s="192"/>
      <c r="CH191" s="192"/>
      <c r="CI191" s="192"/>
      <c r="CJ191" s="192"/>
    </row>
    <row r="19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2"/>
      <c r="BI192" s="192"/>
      <c r="BJ192" s="192"/>
      <c r="BK192" s="192"/>
      <c r="BL192" s="192"/>
      <c r="BM192" s="192"/>
      <c r="BN192" s="192"/>
      <c r="BO192" s="192"/>
      <c r="BP192" s="192"/>
      <c r="BQ192" s="192"/>
      <c r="BR192" s="192"/>
      <c r="BS192" s="192"/>
      <c r="BT192" s="192"/>
      <c r="BU192" s="192"/>
      <c r="BV192" s="192"/>
      <c r="BW192" s="192"/>
      <c r="BX192" s="192"/>
      <c r="BY192" s="192"/>
      <c r="BZ192" s="192"/>
      <c r="CA192" s="192"/>
      <c r="CB192" s="192"/>
      <c r="CC192" s="192"/>
      <c r="CD192" s="192"/>
      <c r="CE192" s="192"/>
      <c r="CF192" s="192"/>
      <c r="CG192" s="192"/>
      <c r="CH192" s="192"/>
      <c r="CI192" s="192"/>
      <c r="CJ192" s="192"/>
    </row>
    <row r="193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2"/>
      <c r="BJ193" s="192"/>
      <c r="BK193" s="192"/>
      <c r="BL193" s="192"/>
      <c r="BM193" s="192"/>
      <c r="BN193" s="192"/>
      <c r="BO193" s="192"/>
      <c r="BP193" s="192"/>
      <c r="BQ193" s="192"/>
      <c r="BR193" s="192"/>
      <c r="BS193" s="192"/>
      <c r="BT193" s="192"/>
      <c r="BU193" s="192"/>
      <c r="BV193" s="192"/>
      <c r="BW193" s="192"/>
      <c r="BX193" s="192"/>
      <c r="BY193" s="192"/>
      <c r="BZ193" s="192"/>
      <c r="CA193" s="192"/>
      <c r="CB193" s="192"/>
      <c r="CC193" s="192"/>
      <c r="CD193" s="192"/>
      <c r="CE193" s="192"/>
      <c r="CF193" s="192"/>
      <c r="CG193" s="192"/>
      <c r="CH193" s="192"/>
      <c r="CI193" s="192"/>
      <c r="CJ193" s="192"/>
    </row>
    <row r="194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192"/>
      <c r="BK194" s="192"/>
      <c r="BL194" s="192"/>
      <c r="BM194" s="192"/>
      <c r="BN194" s="192"/>
      <c r="BO194" s="192"/>
      <c r="BP194" s="192"/>
      <c r="BQ194" s="192"/>
      <c r="BR194" s="192"/>
      <c r="BS194" s="192"/>
      <c r="BT194" s="192"/>
      <c r="BU194" s="192"/>
      <c r="BV194" s="192"/>
      <c r="BW194" s="192"/>
      <c r="BX194" s="192"/>
      <c r="BY194" s="192"/>
      <c r="BZ194" s="192"/>
      <c r="CA194" s="192"/>
      <c r="CB194" s="192"/>
      <c r="CC194" s="192"/>
      <c r="CD194" s="192"/>
      <c r="CE194" s="192"/>
      <c r="CF194" s="192"/>
      <c r="CG194" s="192"/>
      <c r="CH194" s="192"/>
      <c r="CI194" s="192"/>
      <c r="CJ194" s="192"/>
    </row>
    <row r="195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2"/>
      <c r="AH195" s="192"/>
      <c r="AI195" s="192"/>
      <c r="AJ195" s="192"/>
      <c r="AK195" s="192"/>
      <c r="AL195" s="192"/>
      <c r="AM195" s="192"/>
      <c r="AN195" s="192"/>
      <c r="AO195" s="192"/>
      <c r="AP195" s="192"/>
      <c r="AQ195" s="192"/>
      <c r="AR195" s="192"/>
      <c r="AS195" s="192"/>
      <c r="AT195" s="192"/>
      <c r="AU195" s="192"/>
      <c r="AV195" s="192"/>
      <c r="AW195" s="192"/>
      <c r="AX195" s="192"/>
      <c r="AY195" s="192"/>
      <c r="AZ195" s="192"/>
      <c r="BA195" s="192"/>
      <c r="BB195" s="192"/>
      <c r="BC195" s="192"/>
      <c r="BD195" s="192"/>
      <c r="BE195" s="192"/>
      <c r="BF195" s="192"/>
      <c r="BG195" s="192"/>
      <c r="BH195" s="192"/>
      <c r="BI195" s="192"/>
      <c r="BJ195" s="192"/>
      <c r="BK195" s="192"/>
      <c r="BL195" s="192"/>
      <c r="BM195" s="192"/>
      <c r="BN195" s="192"/>
      <c r="BO195" s="192"/>
      <c r="BP195" s="192"/>
      <c r="BQ195" s="192"/>
      <c r="BR195" s="192"/>
      <c r="BS195" s="192"/>
      <c r="BT195" s="192"/>
      <c r="BU195" s="192"/>
      <c r="BV195" s="192"/>
      <c r="BW195" s="192"/>
      <c r="BX195" s="192"/>
      <c r="BY195" s="192"/>
      <c r="BZ195" s="192"/>
      <c r="CA195" s="192"/>
      <c r="CB195" s="192"/>
      <c r="CC195" s="192"/>
      <c r="CD195" s="192"/>
      <c r="CE195" s="192"/>
      <c r="CF195" s="192"/>
      <c r="CG195" s="192"/>
      <c r="CH195" s="192"/>
      <c r="CI195" s="192"/>
      <c r="CJ195" s="192"/>
    </row>
    <row r="19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2"/>
      <c r="AH196" s="192"/>
      <c r="AI196" s="192"/>
      <c r="AJ196" s="192"/>
      <c r="AK196" s="192"/>
      <c r="AL196" s="192"/>
      <c r="AM196" s="192"/>
      <c r="AN196" s="192"/>
      <c r="AO196" s="192"/>
      <c r="AP196" s="192"/>
      <c r="AQ196" s="192"/>
      <c r="AR196" s="192"/>
      <c r="AS196" s="192"/>
      <c r="AT196" s="192"/>
      <c r="AU196" s="192"/>
      <c r="AV196" s="192"/>
      <c r="AW196" s="192"/>
      <c r="AX196" s="192"/>
      <c r="AY196" s="192"/>
      <c r="AZ196" s="192"/>
      <c r="BA196" s="192"/>
      <c r="BB196" s="192"/>
      <c r="BC196" s="192"/>
      <c r="BD196" s="192"/>
      <c r="BE196" s="192"/>
      <c r="BF196" s="192"/>
      <c r="BG196" s="192"/>
      <c r="BH196" s="192"/>
      <c r="BI196" s="192"/>
      <c r="BJ196" s="192"/>
      <c r="BK196" s="192"/>
      <c r="BL196" s="192"/>
      <c r="BM196" s="192"/>
      <c r="BN196" s="192"/>
      <c r="BO196" s="192"/>
      <c r="BP196" s="192"/>
      <c r="BQ196" s="192"/>
      <c r="BR196" s="192"/>
      <c r="BS196" s="192"/>
      <c r="BT196" s="192"/>
      <c r="BU196" s="192"/>
      <c r="BV196" s="192"/>
      <c r="BW196" s="192"/>
      <c r="BX196" s="192"/>
      <c r="BY196" s="192"/>
      <c r="BZ196" s="192"/>
      <c r="CA196" s="192"/>
      <c r="CB196" s="192"/>
      <c r="CC196" s="192"/>
      <c r="CD196" s="192"/>
      <c r="CE196" s="192"/>
      <c r="CF196" s="192"/>
      <c r="CG196" s="192"/>
      <c r="CH196" s="192"/>
      <c r="CI196" s="192"/>
      <c r="CJ196" s="192"/>
    </row>
    <row r="197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2"/>
      <c r="BD197" s="192"/>
      <c r="BE197" s="192"/>
      <c r="BF197" s="192"/>
      <c r="BG197" s="192"/>
      <c r="BH197" s="192"/>
      <c r="BI197" s="192"/>
      <c r="BJ197" s="192"/>
      <c r="BK197" s="192"/>
      <c r="BL197" s="192"/>
      <c r="BM197" s="192"/>
      <c r="BN197" s="192"/>
      <c r="BO197" s="192"/>
      <c r="BP197" s="192"/>
      <c r="BQ197" s="192"/>
      <c r="BR197" s="192"/>
      <c r="BS197" s="192"/>
      <c r="BT197" s="192"/>
      <c r="BU197" s="192"/>
      <c r="BV197" s="192"/>
      <c r="BW197" s="192"/>
      <c r="BX197" s="192"/>
      <c r="BY197" s="192"/>
      <c r="BZ197" s="192"/>
      <c r="CA197" s="192"/>
      <c r="CB197" s="192"/>
      <c r="CC197" s="192"/>
      <c r="CD197" s="192"/>
      <c r="CE197" s="192"/>
      <c r="CF197" s="192"/>
      <c r="CG197" s="192"/>
      <c r="CH197" s="192"/>
      <c r="CI197" s="192"/>
      <c r="CJ197" s="192"/>
    </row>
    <row r="198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  <c r="BP198" s="192"/>
      <c r="BQ198" s="192"/>
      <c r="BR198" s="192"/>
      <c r="BS198" s="192"/>
      <c r="BT198" s="192"/>
      <c r="BU198" s="192"/>
      <c r="BV198" s="192"/>
      <c r="BW198" s="192"/>
      <c r="BX198" s="192"/>
      <c r="BY198" s="192"/>
      <c r="BZ198" s="192"/>
      <c r="CA198" s="192"/>
      <c r="CB198" s="192"/>
      <c r="CC198" s="192"/>
      <c r="CD198" s="192"/>
      <c r="CE198" s="192"/>
      <c r="CF198" s="192"/>
      <c r="CG198" s="192"/>
      <c r="CH198" s="192"/>
      <c r="CI198" s="192"/>
      <c r="CJ198" s="192"/>
    </row>
    <row r="199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192"/>
      <c r="AR199" s="192"/>
      <c r="AS199" s="192"/>
      <c r="AT199" s="192"/>
      <c r="AU199" s="192"/>
      <c r="AV199" s="192"/>
      <c r="AW199" s="192"/>
      <c r="AX199" s="192"/>
      <c r="AY199" s="192"/>
      <c r="AZ199" s="192"/>
      <c r="BA199" s="192"/>
      <c r="BB199" s="192"/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  <c r="BP199" s="192"/>
      <c r="BQ199" s="192"/>
      <c r="BR199" s="192"/>
      <c r="BS199" s="192"/>
      <c r="BT199" s="192"/>
      <c r="BU199" s="192"/>
      <c r="BV199" s="192"/>
      <c r="BW199" s="192"/>
      <c r="BX199" s="192"/>
      <c r="BY199" s="192"/>
      <c r="BZ199" s="192"/>
      <c r="CA199" s="192"/>
      <c r="CB199" s="192"/>
      <c r="CC199" s="192"/>
      <c r="CD199" s="192"/>
      <c r="CE199" s="192"/>
      <c r="CF199" s="192"/>
      <c r="CG199" s="192"/>
      <c r="CH199" s="192"/>
      <c r="CI199" s="192"/>
      <c r="CJ199" s="192"/>
    </row>
    <row r="200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  <c r="BR200" s="192"/>
      <c r="BS200" s="192"/>
      <c r="BT200" s="192"/>
      <c r="BU200" s="192"/>
      <c r="BV200" s="192"/>
      <c r="BW200" s="192"/>
      <c r="BX200" s="192"/>
      <c r="BY200" s="192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</row>
    <row r="201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192"/>
      <c r="BI201" s="192"/>
      <c r="BJ201" s="192"/>
      <c r="BK201" s="192"/>
      <c r="BL201" s="192"/>
      <c r="BM201" s="192"/>
      <c r="BN201" s="192"/>
      <c r="BO201" s="192"/>
      <c r="BP201" s="192"/>
      <c r="BQ201" s="192"/>
      <c r="BR201" s="192"/>
      <c r="BS201" s="192"/>
      <c r="BT201" s="192"/>
      <c r="BU201" s="192"/>
      <c r="BV201" s="192"/>
      <c r="BW201" s="192"/>
      <c r="BX201" s="192"/>
      <c r="BY201" s="192"/>
      <c r="BZ201" s="192"/>
      <c r="CA201" s="192"/>
      <c r="CB201" s="192"/>
      <c r="CC201" s="192"/>
      <c r="CD201" s="192"/>
      <c r="CE201" s="192"/>
      <c r="CF201" s="192"/>
      <c r="CG201" s="192"/>
      <c r="CH201" s="192"/>
      <c r="CI201" s="192"/>
      <c r="CJ201" s="192"/>
    </row>
    <row r="202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192"/>
      <c r="BI202" s="192"/>
      <c r="BJ202" s="192"/>
      <c r="BK202" s="192"/>
      <c r="BL202" s="192"/>
      <c r="BM202" s="192"/>
      <c r="BN202" s="192"/>
      <c r="BO202" s="192"/>
      <c r="BP202" s="192"/>
      <c r="BQ202" s="192"/>
      <c r="BR202" s="192"/>
      <c r="BS202" s="192"/>
      <c r="BT202" s="192"/>
      <c r="BU202" s="192"/>
      <c r="BV202" s="192"/>
      <c r="BW202" s="192"/>
      <c r="BX202" s="192"/>
      <c r="BY202" s="192"/>
      <c r="BZ202" s="192"/>
      <c r="CA202" s="192"/>
      <c r="CB202" s="192"/>
      <c r="CC202" s="192"/>
      <c r="CD202" s="192"/>
      <c r="CE202" s="192"/>
      <c r="CF202" s="192"/>
      <c r="CG202" s="192"/>
      <c r="CH202" s="192"/>
      <c r="CI202" s="192"/>
      <c r="CJ202" s="192"/>
    </row>
    <row r="203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92"/>
      <c r="CA203" s="192"/>
      <c r="CB203" s="192"/>
      <c r="CC203" s="192"/>
      <c r="CD203" s="192"/>
      <c r="CE203" s="192"/>
      <c r="CF203" s="192"/>
      <c r="CG203" s="192"/>
      <c r="CH203" s="192"/>
      <c r="CI203" s="192"/>
      <c r="CJ203" s="192"/>
    </row>
    <row r="204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/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/>
      <c r="BC204" s="192"/>
      <c r="BD204" s="192"/>
      <c r="BE204" s="192"/>
      <c r="BF204" s="192"/>
      <c r="BG204" s="192"/>
      <c r="BH204" s="192"/>
      <c r="BI204" s="192"/>
      <c r="BJ204" s="192"/>
      <c r="BK204" s="192"/>
      <c r="BL204" s="192"/>
      <c r="BM204" s="192"/>
      <c r="BN204" s="192"/>
      <c r="BO204" s="192"/>
      <c r="BP204" s="192"/>
      <c r="BQ204" s="192"/>
      <c r="BR204" s="192"/>
      <c r="BS204" s="192"/>
      <c r="BT204" s="192"/>
      <c r="BU204" s="192"/>
      <c r="BV204" s="192"/>
      <c r="BW204" s="192"/>
      <c r="BX204" s="192"/>
      <c r="BY204" s="192"/>
      <c r="BZ204" s="192"/>
      <c r="CA204" s="192"/>
      <c r="CB204" s="192"/>
      <c r="CC204" s="192"/>
      <c r="CD204" s="192"/>
      <c r="CE204" s="192"/>
      <c r="CF204" s="192"/>
      <c r="CG204" s="192"/>
      <c r="CH204" s="192"/>
      <c r="CI204" s="192"/>
      <c r="CJ204" s="192"/>
    </row>
    <row r="205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2"/>
      <c r="BD205" s="192"/>
      <c r="BE205" s="192"/>
      <c r="BF205" s="192"/>
      <c r="BG205" s="192"/>
      <c r="BH205" s="192"/>
      <c r="BI205" s="192"/>
      <c r="BJ205" s="192"/>
      <c r="BK205" s="192"/>
      <c r="BL205" s="192"/>
      <c r="BM205" s="192"/>
      <c r="BN205" s="192"/>
      <c r="BO205" s="192"/>
      <c r="BP205" s="192"/>
      <c r="BQ205" s="192"/>
      <c r="BR205" s="192"/>
      <c r="BS205" s="192"/>
      <c r="BT205" s="192"/>
      <c r="BU205" s="192"/>
      <c r="BV205" s="192"/>
      <c r="BW205" s="192"/>
      <c r="BX205" s="192"/>
      <c r="BY205" s="192"/>
      <c r="BZ205" s="192"/>
      <c r="CA205" s="192"/>
      <c r="CB205" s="192"/>
      <c r="CC205" s="192"/>
      <c r="CD205" s="192"/>
      <c r="CE205" s="192"/>
      <c r="CF205" s="192"/>
      <c r="CG205" s="192"/>
      <c r="CH205" s="192"/>
      <c r="CI205" s="192"/>
      <c r="CJ205" s="192"/>
    </row>
    <row r="20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2"/>
      <c r="BD206" s="192"/>
      <c r="BE206" s="192"/>
      <c r="BF206" s="192"/>
      <c r="BG206" s="192"/>
      <c r="BH206" s="192"/>
      <c r="BI206" s="192"/>
      <c r="BJ206" s="192"/>
      <c r="BK206" s="192"/>
      <c r="BL206" s="192"/>
      <c r="BM206" s="192"/>
      <c r="BN206" s="192"/>
      <c r="BO206" s="192"/>
      <c r="BP206" s="192"/>
      <c r="BQ206" s="192"/>
      <c r="BR206" s="192"/>
      <c r="BS206" s="192"/>
      <c r="BT206" s="192"/>
      <c r="BU206" s="192"/>
      <c r="BV206" s="192"/>
      <c r="BW206" s="192"/>
      <c r="BX206" s="192"/>
      <c r="BY206" s="192"/>
      <c r="BZ206" s="192"/>
      <c r="CA206" s="192"/>
      <c r="CB206" s="192"/>
      <c r="CC206" s="192"/>
      <c r="CD206" s="192"/>
      <c r="CE206" s="192"/>
      <c r="CF206" s="192"/>
      <c r="CG206" s="192"/>
      <c r="CH206" s="192"/>
      <c r="CI206" s="192"/>
      <c r="CJ206" s="192"/>
    </row>
    <row r="207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92"/>
      <c r="AX207" s="192"/>
      <c r="AY207" s="192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192"/>
      <c r="BJ207" s="192"/>
      <c r="BK207" s="192"/>
      <c r="BL207" s="192"/>
      <c r="BM207" s="192"/>
      <c r="BN207" s="192"/>
      <c r="BO207" s="192"/>
      <c r="BP207" s="192"/>
      <c r="BQ207" s="192"/>
      <c r="BR207" s="192"/>
      <c r="BS207" s="192"/>
      <c r="BT207" s="192"/>
      <c r="BU207" s="192"/>
      <c r="BV207" s="192"/>
      <c r="BW207" s="192"/>
      <c r="BX207" s="192"/>
      <c r="BY207" s="192"/>
      <c r="BZ207" s="192"/>
      <c r="CA207" s="192"/>
      <c r="CB207" s="192"/>
      <c r="CC207" s="192"/>
      <c r="CD207" s="192"/>
      <c r="CE207" s="192"/>
      <c r="CF207" s="192"/>
      <c r="CG207" s="192"/>
      <c r="CH207" s="192"/>
      <c r="CI207" s="192"/>
      <c r="CJ207" s="192"/>
    </row>
    <row r="208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2"/>
      <c r="BM208" s="192"/>
      <c r="BN208" s="192"/>
      <c r="BO208" s="192"/>
      <c r="BP208" s="192"/>
      <c r="BQ208" s="192"/>
      <c r="BR208" s="192"/>
      <c r="BS208" s="192"/>
      <c r="BT208" s="192"/>
      <c r="BU208" s="192"/>
      <c r="BV208" s="192"/>
      <c r="BW208" s="192"/>
      <c r="BX208" s="192"/>
      <c r="BY208" s="192"/>
      <c r="BZ208" s="192"/>
      <c r="CA208" s="192"/>
      <c r="CB208" s="192"/>
      <c r="CC208" s="192"/>
      <c r="CD208" s="192"/>
      <c r="CE208" s="192"/>
      <c r="CF208" s="192"/>
      <c r="CG208" s="192"/>
      <c r="CH208" s="192"/>
      <c r="CI208" s="192"/>
      <c r="CJ208" s="192"/>
    </row>
    <row r="209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192"/>
      <c r="BI209" s="192"/>
      <c r="BJ209" s="192"/>
      <c r="BK209" s="192"/>
      <c r="BL209" s="192"/>
      <c r="BM209" s="192"/>
      <c r="BN209" s="192"/>
      <c r="BO209" s="192"/>
      <c r="BP209" s="192"/>
      <c r="BQ209" s="192"/>
      <c r="BR209" s="192"/>
      <c r="BS209" s="192"/>
      <c r="BT209" s="192"/>
      <c r="BU209" s="192"/>
      <c r="BV209" s="192"/>
      <c r="BW209" s="192"/>
      <c r="BX209" s="192"/>
      <c r="BY209" s="192"/>
      <c r="BZ209" s="192"/>
      <c r="CA209" s="192"/>
      <c r="CB209" s="192"/>
      <c r="CC209" s="192"/>
      <c r="CD209" s="192"/>
      <c r="CE209" s="192"/>
      <c r="CF209" s="192"/>
      <c r="CG209" s="192"/>
      <c r="CH209" s="192"/>
      <c r="CI209" s="192"/>
      <c r="CJ209" s="192"/>
    </row>
    <row r="210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192"/>
      <c r="BI210" s="192"/>
      <c r="BJ210" s="192"/>
      <c r="BK210" s="192"/>
      <c r="BL210" s="192"/>
      <c r="BM210" s="192"/>
      <c r="BN210" s="192"/>
      <c r="BO210" s="192"/>
      <c r="BP210" s="192"/>
      <c r="BQ210" s="192"/>
      <c r="BR210" s="192"/>
      <c r="BS210" s="192"/>
      <c r="BT210" s="192"/>
      <c r="BU210" s="192"/>
      <c r="BV210" s="192"/>
      <c r="BW210" s="192"/>
      <c r="BX210" s="192"/>
      <c r="BY210" s="192"/>
      <c r="BZ210" s="192"/>
      <c r="CA210" s="192"/>
      <c r="CB210" s="192"/>
      <c r="CC210" s="192"/>
      <c r="CD210" s="192"/>
      <c r="CE210" s="192"/>
      <c r="CF210" s="192"/>
      <c r="CG210" s="192"/>
      <c r="CH210" s="192"/>
      <c r="CI210" s="192"/>
      <c r="CJ210" s="192"/>
    </row>
    <row r="211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/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  <c r="BR211" s="192"/>
      <c r="BS211" s="192"/>
      <c r="BT211" s="192"/>
      <c r="BU211" s="192"/>
      <c r="BV211" s="192"/>
      <c r="BW211" s="192"/>
      <c r="BX211" s="192"/>
      <c r="BY211" s="192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</row>
    <row r="212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  <c r="BR212" s="192"/>
      <c r="BS212" s="192"/>
      <c r="BT212" s="192"/>
      <c r="BU212" s="192"/>
      <c r="BV212" s="192"/>
      <c r="BW212" s="192"/>
      <c r="BX212" s="192"/>
      <c r="BY212" s="192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</row>
    <row r="213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  <c r="BR213" s="192"/>
      <c r="BS213" s="192"/>
      <c r="BT213" s="192"/>
      <c r="BU213" s="192"/>
      <c r="BV213" s="192"/>
      <c r="BW213" s="192"/>
      <c r="BX213" s="192"/>
      <c r="BY213" s="192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</row>
    <row r="214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  <c r="BR214" s="192"/>
      <c r="BS214" s="192"/>
      <c r="BT214" s="192"/>
      <c r="BU214" s="192"/>
      <c r="BV214" s="192"/>
      <c r="BW214" s="192"/>
      <c r="BX214" s="192"/>
      <c r="BY214" s="192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</row>
    <row r="215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92"/>
      <c r="AX215" s="192"/>
      <c r="AY215" s="192"/>
      <c r="AZ215" s="192"/>
      <c r="BA215" s="192"/>
      <c r="BB215" s="192"/>
      <c r="BC215" s="192"/>
      <c r="BD215" s="192"/>
      <c r="BE215" s="192"/>
      <c r="BF215" s="192"/>
      <c r="BG215" s="192"/>
      <c r="BH215" s="192"/>
      <c r="BI215" s="192"/>
      <c r="BJ215" s="192"/>
      <c r="BK215" s="192"/>
      <c r="BL215" s="192"/>
      <c r="BM215" s="192"/>
      <c r="BN215" s="192"/>
      <c r="BO215" s="192"/>
      <c r="BP215" s="192"/>
      <c r="BQ215" s="192"/>
      <c r="BR215" s="192"/>
      <c r="BS215" s="192"/>
      <c r="BT215" s="192"/>
      <c r="BU215" s="192"/>
      <c r="BV215" s="192"/>
      <c r="BW215" s="192"/>
      <c r="BX215" s="192"/>
      <c r="BY215" s="192"/>
      <c r="BZ215" s="192"/>
      <c r="CA215" s="192"/>
      <c r="CB215" s="192"/>
      <c r="CC215" s="192"/>
      <c r="CD215" s="192"/>
      <c r="CE215" s="192"/>
      <c r="CF215" s="192"/>
      <c r="CG215" s="192"/>
      <c r="CH215" s="192"/>
      <c r="CI215" s="192"/>
      <c r="CJ215" s="192"/>
    </row>
    <row r="216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2"/>
      <c r="BC216" s="192"/>
      <c r="BD216" s="192"/>
      <c r="BE216" s="192"/>
      <c r="BF216" s="192"/>
      <c r="BG216" s="192"/>
      <c r="BH216" s="192"/>
      <c r="BI216" s="192"/>
      <c r="BJ216" s="192"/>
      <c r="BK216" s="192"/>
      <c r="BL216" s="192"/>
      <c r="BM216" s="192"/>
      <c r="BN216" s="192"/>
      <c r="BO216" s="192"/>
      <c r="BP216" s="192"/>
      <c r="BQ216" s="192"/>
      <c r="BR216" s="192"/>
      <c r="BS216" s="192"/>
      <c r="BT216" s="192"/>
      <c r="BU216" s="192"/>
      <c r="BV216" s="192"/>
      <c r="BW216" s="192"/>
      <c r="BX216" s="192"/>
      <c r="BY216" s="192"/>
      <c r="BZ216" s="192"/>
      <c r="CA216" s="192"/>
      <c r="CB216" s="192"/>
      <c r="CC216" s="192"/>
      <c r="CD216" s="192"/>
      <c r="CE216" s="192"/>
      <c r="CF216" s="192"/>
      <c r="CG216" s="192"/>
      <c r="CH216" s="192"/>
      <c r="CI216" s="192"/>
      <c r="CJ216" s="192"/>
    </row>
    <row r="217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  <c r="BR217" s="192"/>
      <c r="BS217" s="192"/>
      <c r="BT217" s="192"/>
      <c r="BU217" s="192"/>
      <c r="BV217" s="192"/>
      <c r="BW217" s="192"/>
      <c r="BX217" s="192"/>
      <c r="BY217" s="192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</row>
    <row r="218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/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  <c r="BR218" s="192"/>
      <c r="BS218" s="192"/>
      <c r="BT218" s="192"/>
      <c r="BU218" s="192"/>
      <c r="BV218" s="192"/>
      <c r="BW218" s="192"/>
      <c r="BX218" s="192"/>
      <c r="BY218" s="192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</row>
    <row r="219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  <c r="BR219" s="192"/>
      <c r="BS219" s="192"/>
      <c r="BT219" s="192"/>
      <c r="BU219" s="192"/>
      <c r="BV219" s="192"/>
      <c r="BW219" s="192"/>
      <c r="BX219" s="192"/>
      <c r="BY219" s="192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</row>
    <row r="220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  <c r="BR220" s="192"/>
      <c r="BS220" s="192"/>
      <c r="BT220" s="192"/>
      <c r="BU220" s="192"/>
      <c r="BV220" s="192"/>
      <c r="BW220" s="192"/>
      <c r="BX220" s="192"/>
      <c r="BY220" s="192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</row>
    <row r="221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</row>
    <row r="222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</row>
    <row r="223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</row>
    <row r="224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</row>
    <row r="225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2"/>
      <c r="BD225" s="192"/>
      <c r="BE225" s="192"/>
      <c r="BF225" s="192"/>
      <c r="BG225" s="192"/>
      <c r="BH225" s="192"/>
      <c r="BI225" s="192"/>
      <c r="BJ225" s="192"/>
      <c r="BK225" s="192"/>
      <c r="BL225" s="192"/>
      <c r="BM225" s="192"/>
      <c r="BN225" s="192"/>
      <c r="BO225" s="192"/>
      <c r="BP225" s="192"/>
      <c r="BQ225" s="192"/>
      <c r="BR225" s="192"/>
      <c r="BS225" s="192"/>
      <c r="BT225" s="192"/>
      <c r="BU225" s="192"/>
      <c r="BV225" s="192"/>
      <c r="BW225" s="192"/>
      <c r="BX225" s="192"/>
      <c r="BY225" s="192"/>
      <c r="BZ225" s="192"/>
      <c r="CA225" s="192"/>
      <c r="CB225" s="192"/>
      <c r="CC225" s="192"/>
      <c r="CD225" s="192"/>
      <c r="CE225" s="192"/>
      <c r="CF225" s="192"/>
      <c r="CG225" s="192"/>
      <c r="CH225" s="192"/>
      <c r="CI225" s="192"/>
      <c r="CJ225" s="192"/>
    </row>
    <row r="226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  <c r="BR226" s="192"/>
      <c r="BS226" s="192"/>
      <c r="BT226" s="192"/>
      <c r="BU226" s="192"/>
      <c r="BV226" s="192"/>
      <c r="BW226" s="192"/>
      <c r="BX226" s="192"/>
      <c r="BY226" s="192"/>
      <c r="BZ226" s="192"/>
      <c r="CA226" s="192"/>
      <c r="CB226" s="192"/>
      <c r="CC226" s="192"/>
      <c r="CD226" s="192"/>
      <c r="CE226" s="192"/>
      <c r="CF226" s="192"/>
      <c r="CG226" s="192"/>
      <c r="CH226" s="192"/>
      <c r="CI226" s="192"/>
      <c r="CJ226" s="192"/>
    </row>
    <row r="227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  <c r="AJ227" s="192"/>
      <c r="AK227" s="192"/>
      <c r="AL227" s="192"/>
      <c r="AM227" s="192"/>
      <c r="AN227" s="192"/>
      <c r="AO227" s="192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2"/>
      <c r="BD227" s="192"/>
      <c r="BE227" s="192"/>
      <c r="BF227" s="192"/>
      <c r="BG227" s="192"/>
      <c r="BH227" s="192"/>
      <c r="BI227" s="192"/>
      <c r="BJ227" s="192"/>
      <c r="BK227" s="192"/>
      <c r="BL227" s="192"/>
      <c r="BM227" s="192"/>
      <c r="BN227" s="192"/>
      <c r="BO227" s="192"/>
      <c r="BP227" s="192"/>
      <c r="BQ227" s="192"/>
      <c r="BR227" s="192"/>
      <c r="BS227" s="192"/>
      <c r="BT227" s="192"/>
      <c r="BU227" s="192"/>
      <c r="BV227" s="192"/>
      <c r="BW227" s="192"/>
      <c r="BX227" s="192"/>
      <c r="BY227" s="192"/>
      <c r="BZ227" s="192"/>
      <c r="CA227" s="192"/>
      <c r="CB227" s="192"/>
      <c r="CC227" s="192"/>
      <c r="CD227" s="192"/>
      <c r="CE227" s="192"/>
      <c r="CF227" s="192"/>
      <c r="CG227" s="192"/>
      <c r="CH227" s="192"/>
      <c r="CI227" s="192"/>
      <c r="CJ227" s="192"/>
    </row>
    <row r="228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2"/>
      <c r="BD228" s="192"/>
      <c r="BE228" s="192"/>
      <c r="BF228" s="192"/>
      <c r="BG228" s="192"/>
      <c r="BH228" s="192"/>
      <c r="BI228" s="192"/>
      <c r="BJ228" s="192"/>
      <c r="BK228" s="192"/>
      <c r="BL228" s="192"/>
      <c r="BM228" s="192"/>
      <c r="BN228" s="192"/>
      <c r="BO228" s="192"/>
      <c r="BP228" s="192"/>
      <c r="BQ228" s="192"/>
      <c r="BR228" s="192"/>
      <c r="BS228" s="192"/>
      <c r="BT228" s="192"/>
      <c r="BU228" s="192"/>
      <c r="BV228" s="192"/>
      <c r="BW228" s="192"/>
      <c r="BX228" s="192"/>
      <c r="BY228" s="192"/>
      <c r="BZ228" s="192"/>
      <c r="CA228" s="192"/>
      <c r="CB228" s="192"/>
      <c r="CC228" s="192"/>
      <c r="CD228" s="192"/>
      <c r="CE228" s="192"/>
      <c r="CF228" s="192"/>
      <c r="CG228" s="192"/>
      <c r="CH228" s="192"/>
      <c r="CI228" s="192"/>
      <c r="CJ228" s="192"/>
    </row>
    <row r="229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</row>
    <row r="230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</row>
    <row r="23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192"/>
      <c r="AT231" s="192"/>
      <c r="AU231" s="192"/>
      <c r="AV231" s="192"/>
      <c r="AW231" s="192"/>
      <c r="AX231" s="192"/>
      <c r="AY231" s="192"/>
      <c r="AZ231" s="192"/>
      <c r="BA231" s="192"/>
      <c r="BB231" s="192"/>
      <c r="BC231" s="192"/>
      <c r="BD231" s="192"/>
      <c r="BE231" s="192"/>
      <c r="BF231" s="192"/>
      <c r="BG231" s="192"/>
      <c r="BH231" s="192"/>
      <c r="BI231" s="192"/>
      <c r="BJ231" s="192"/>
      <c r="BK231" s="192"/>
      <c r="BL231" s="192"/>
      <c r="BM231" s="192"/>
      <c r="BN231" s="192"/>
      <c r="BO231" s="192"/>
      <c r="BP231" s="192"/>
      <c r="BQ231" s="192"/>
      <c r="BR231" s="192"/>
      <c r="BS231" s="192"/>
      <c r="BT231" s="192"/>
      <c r="BU231" s="192"/>
      <c r="BV231" s="192"/>
      <c r="BW231" s="192"/>
      <c r="BX231" s="192"/>
      <c r="BY231" s="192"/>
      <c r="BZ231" s="192"/>
      <c r="CA231" s="192"/>
      <c r="CB231" s="192"/>
      <c r="CC231" s="192"/>
      <c r="CD231" s="192"/>
      <c r="CE231" s="192"/>
      <c r="CF231" s="192"/>
      <c r="CG231" s="192"/>
      <c r="CH231" s="192"/>
      <c r="CI231" s="192"/>
      <c r="CJ231" s="192"/>
    </row>
    <row r="232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/>
      <c r="AK232" s="192"/>
      <c r="AL232" s="192"/>
      <c r="AM232" s="192"/>
      <c r="AN232" s="192"/>
      <c r="AO232" s="192"/>
      <c r="AP232" s="192"/>
      <c r="AQ232" s="192"/>
      <c r="AR232" s="192"/>
      <c r="AS232" s="192"/>
      <c r="AT232" s="192"/>
      <c r="AU232" s="192"/>
      <c r="AV232" s="192"/>
      <c r="AW232" s="192"/>
      <c r="AX232" s="192"/>
      <c r="AY232" s="192"/>
      <c r="AZ232" s="192"/>
      <c r="BA232" s="192"/>
      <c r="BB232" s="192"/>
      <c r="BC232" s="192"/>
      <c r="BD232" s="192"/>
      <c r="BE232" s="192"/>
      <c r="BF232" s="192"/>
      <c r="BG232" s="192"/>
      <c r="BH232" s="192"/>
      <c r="BI232" s="192"/>
      <c r="BJ232" s="192"/>
      <c r="BK232" s="192"/>
      <c r="BL232" s="192"/>
      <c r="BM232" s="192"/>
      <c r="BN232" s="192"/>
      <c r="BO232" s="192"/>
      <c r="BP232" s="192"/>
      <c r="BQ232" s="192"/>
      <c r="BR232" s="192"/>
      <c r="BS232" s="192"/>
      <c r="BT232" s="192"/>
      <c r="BU232" s="192"/>
      <c r="BV232" s="192"/>
      <c r="BW232" s="192"/>
      <c r="BX232" s="192"/>
      <c r="BY232" s="192"/>
      <c r="BZ232" s="192"/>
      <c r="CA232" s="192"/>
      <c r="CB232" s="192"/>
      <c r="CC232" s="192"/>
      <c r="CD232" s="192"/>
      <c r="CE232" s="192"/>
      <c r="CF232" s="192"/>
      <c r="CG232" s="192"/>
      <c r="CH232" s="192"/>
      <c r="CI232" s="192"/>
      <c r="CJ232" s="192"/>
    </row>
    <row r="233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</row>
    <row r="234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  <c r="AJ234" s="192"/>
      <c r="AK234" s="192"/>
      <c r="AL234" s="192"/>
      <c r="AM234" s="192"/>
      <c r="AN234" s="192"/>
      <c r="AO234" s="192"/>
      <c r="AP234" s="192"/>
      <c r="AQ234" s="192"/>
      <c r="AR234" s="192"/>
      <c r="AS234" s="192"/>
      <c r="AT234" s="192"/>
      <c r="AU234" s="192"/>
      <c r="AV234" s="192"/>
      <c r="AW234" s="192"/>
      <c r="AX234" s="192"/>
      <c r="AY234" s="192"/>
      <c r="AZ234" s="192"/>
      <c r="BA234" s="192"/>
      <c r="BB234" s="192"/>
      <c r="BC234" s="192"/>
      <c r="BD234" s="192"/>
      <c r="BE234" s="192"/>
      <c r="BF234" s="192"/>
      <c r="BG234" s="192"/>
      <c r="BH234" s="192"/>
      <c r="BI234" s="192"/>
      <c r="BJ234" s="192"/>
      <c r="BK234" s="192"/>
      <c r="BL234" s="192"/>
      <c r="BM234" s="192"/>
      <c r="BN234" s="192"/>
      <c r="BO234" s="192"/>
      <c r="BP234" s="192"/>
      <c r="BQ234" s="192"/>
      <c r="BR234" s="192"/>
      <c r="BS234" s="192"/>
      <c r="BT234" s="192"/>
      <c r="BU234" s="192"/>
      <c r="BV234" s="192"/>
      <c r="BW234" s="192"/>
      <c r="BX234" s="192"/>
      <c r="BY234" s="192"/>
      <c r="BZ234" s="192"/>
      <c r="CA234" s="192"/>
      <c r="CB234" s="192"/>
      <c r="CC234" s="192"/>
      <c r="CD234" s="192"/>
      <c r="CE234" s="192"/>
      <c r="CF234" s="192"/>
      <c r="CG234" s="192"/>
      <c r="CH234" s="192"/>
      <c r="CI234" s="192"/>
      <c r="CJ234" s="192"/>
    </row>
    <row r="235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  <c r="BR235" s="192"/>
      <c r="BS235" s="192"/>
      <c r="BT235" s="192"/>
      <c r="BU235" s="192"/>
      <c r="BV235" s="192"/>
      <c r="BW235" s="192"/>
      <c r="BX235" s="192"/>
      <c r="BY235" s="192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</row>
    <row r="236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  <c r="AJ236" s="192"/>
      <c r="AK236" s="192"/>
      <c r="AL236" s="192"/>
      <c r="AM236" s="192"/>
      <c r="AN236" s="192"/>
      <c r="AO236" s="192"/>
      <c r="AP236" s="192"/>
      <c r="AQ236" s="192"/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2"/>
      <c r="BC236" s="192"/>
      <c r="BD236" s="192"/>
      <c r="BE236" s="192"/>
      <c r="BF236" s="192"/>
      <c r="BG236" s="192"/>
      <c r="BH236" s="192"/>
      <c r="BI236" s="192"/>
      <c r="BJ236" s="192"/>
      <c r="BK236" s="192"/>
      <c r="BL236" s="192"/>
      <c r="BM236" s="192"/>
      <c r="BN236" s="192"/>
      <c r="BO236" s="192"/>
      <c r="BP236" s="192"/>
      <c r="BQ236" s="192"/>
      <c r="BR236" s="192"/>
      <c r="BS236" s="192"/>
      <c r="BT236" s="192"/>
      <c r="BU236" s="192"/>
      <c r="BV236" s="192"/>
      <c r="BW236" s="192"/>
      <c r="BX236" s="192"/>
      <c r="BY236" s="192"/>
      <c r="BZ236" s="192"/>
      <c r="CA236" s="192"/>
      <c r="CB236" s="192"/>
      <c r="CC236" s="192"/>
      <c r="CD236" s="192"/>
      <c r="CE236" s="192"/>
      <c r="CF236" s="192"/>
      <c r="CG236" s="192"/>
      <c r="CH236" s="192"/>
      <c r="CI236" s="192"/>
      <c r="CJ236" s="192"/>
    </row>
    <row r="237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</row>
    <row r="238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  <c r="AJ238" s="192"/>
      <c r="AK238" s="192"/>
      <c r="AL238" s="192"/>
      <c r="AM238" s="192"/>
      <c r="AN238" s="192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192"/>
      <c r="BI238" s="192"/>
      <c r="BJ238" s="192"/>
      <c r="BK238" s="192"/>
      <c r="BL238" s="192"/>
      <c r="BM238" s="192"/>
      <c r="BN238" s="192"/>
      <c r="BO238" s="192"/>
      <c r="BP238" s="192"/>
      <c r="BQ238" s="192"/>
      <c r="BR238" s="192"/>
      <c r="BS238" s="192"/>
      <c r="BT238" s="192"/>
      <c r="BU238" s="192"/>
      <c r="BV238" s="192"/>
      <c r="BW238" s="192"/>
      <c r="BX238" s="192"/>
      <c r="BY238" s="192"/>
      <c r="BZ238" s="192"/>
      <c r="CA238" s="192"/>
      <c r="CB238" s="192"/>
      <c r="CC238" s="192"/>
      <c r="CD238" s="192"/>
      <c r="CE238" s="192"/>
      <c r="CF238" s="192"/>
      <c r="CG238" s="192"/>
      <c r="CH238" s="192"/>
      <c r="CI238" s="192"/>
      <c r="CJ238" s="192"/>
    </row>
    <row r="239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  <c r="AF239" s="192"/>
      <c r="AG239" s="192"/>
      <c r="AH239" s="192"/>
      <c r="AI239" s="192"/>
      <c r="AJ239" s="192"/>
      <c r="AK239" s="192"/>
      <c r="AL239" s="192"/>
      <c r="AM239" s="192"/>
      <c r="AN239" s="192"/>
      <c r="AO239" s="192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2"/>
      <c r="AZ239" s="192"/>
      <c r="BA239" s="192"/>
      <c r="BB239" s="192"/>
      <c r="BC239" s="192"/>
      <c r="BD239" s="192"/>
      <c r="BE239" s="192"/>
      <c r="BF239" s="192"/>
      <c r="BG239" s="192"/>
      <c r="BH239" s="192"/>
      <c r="BI239" s="192"/>
      <c r="BJ239" s="192"/>
      <c r="BK239" s="192"/>
      <c r="BL239" s="192"/>
      <c r="BM239" s="192"/>
      <c r="BN239" s="192"/>
      <c r="BO239" s="192"/>
      <c r="BP239" s="192"/>
      <c r="BQ239" s="192"/>
      <c r="BR239" s="192"/>
      <c r="BS239" s="192"/>
      <c r="BT239" s="192"/>
      <c r="BU239" s="192"/>
      <c r="BV239" s="192"/>
      <c r="BW239" s="192"/>
      <c r="BX239" s="192"/>
      <c r="BY239" s="192"/>
      <c r="BZ239" s="192"/>
      <c r="CA239" s="192"/>
      <c r="CB239" s="192"/>
      <c r="CC239" s="192"/>
      <c r="CD239" s="192"/>
      <c r="CE239" s="192"/>
      <c r="CF239" s="192"/>
      <c r="CG239" s="192"/>
      <c r="CH239" s="192"/>
      <c r="CI239" s="192"/>
      <c r="CJ239" s="192"/>
    </row>
    <row r="240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  <c r="AF240" s="192"/>
      <c r="AG240" s="192"/>
      <c r="AH240" s="192"/>
      <c r="AI240" s="192"/>
      <c r="AJ240" s="192"/>
      <c r="AK240" s="192"/>
      <c r="AL240" s="192"/>
      <c r="AM240" s="192"/>
      <c r="AN240" s="192"/>
      <c r="AO240" s="192"/>
      <c r="AP240" s="192"/>
      <c r="AQ240" s="192"/>
      <c r="AR240" s="192"/>
      <c r="AS240" s="192"/>
      <c r="AT240" s="192"/>
      <c r="AU240" s="192"/>
      <c r="AV240" s="192"/>
      <c r="AW240" s="192"/>
      <c r="AX240" s="192"/>
      <c r="AY240" s="192"/>
      <c r="AZ240" s="192"/>
      <c r="BA240" s="192"/>
      <c r="BB240" s="192"/>
      <c r="BC240" s="192"/>
      <c r="BD240" s="192"/>
      <c r="BE240" s="192"/>
      <c r="BF240" s="192"/>
      <c r="BG240" s="192"/>
      <c r="BH240" s="192"/>
      <c r="BI240" s="192"/>
      <c r="BJ240" s="192"/>
      <c r="BK240" s="192"/>
      <c r="BL240" s="192"/>
      <c r="BM240" s="192"/>
      <c r="BN240" s="192"/>
      <c r="BO240" s="192"/>
      <c r="BP240" s="192"/>
      <c r="BQ240" s="192"/>
      <c r="BR240" s="192"/>
      <c r="BS240" s="192"/>
      <c r="BT240" s="192"/>
      <c r="BU240" s="192"/>
      <c r="BV240" s="192"/>
      <c r="BW240" s="192"/>
      <c r="BX240" s="192"/>
      <c r="BY240" s="192"/>
      <c r="BZ240" s="192"/>
      <c r="CA240" s="192"/>
      <c r="CB240" s="192"/>
      <c r="CC240" s="192"/>
      <c r="CD240" s="192"/>
      <c r="CE240" s="192"/>
      <c r="CF240" s="192"/>
      <c r="CG240" s="192"/>
      <c r="CH240" s="192"/>
      <c r="CI240" s="192"/>
      <c r="CJ240" s="192"/>
    </row>
    <row r="241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192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2"/>
      <c r="BD241" s="192"/>
      <c r="BE241" s="192"/>
      <c r="BF241" s="192"/>
      <c r="BG241" s="192"/>
      <c r="BH241" s="192"/>
      <c r="BI241" s="192"/>
      <c r="BJ241" s="192"/>
      <c r="BK241" s="192"/>
      <c r="BL241" s="192"/>
      <c r="BM241" s="192"/>
      <c r="BN241" s="192"/>
      <c r="BO241" s="192"/>
      <c r="BP241" s="192"/>
      <c r="BQ241" s="192"/>
      <c r="BR241" s="192"/>
      <c r="BS241" s="192"/>
      <c r="BT241" s="192"/>
      <c r="BU241" s="192"/>
      <c r="BV241" s="192"/>
      <c r="BW241" s="192"/>
      <c r="BX241" s="192"/>
      <c r="BY241" s="192"/>
      <c r="BZ241" s="192"/>
      <c r="CA241" s="192"/>
      <c r="CB241" s="192"/>
      <c r="CC241" s="192"/>
      <c r="CD241" s="192"/>
      <c r="CE241" s="192"/>
      <c r="CF241" s="192"/>
      <c r="CG241" s="192"/>
      <c r="CH241" s="192"/>
      <c r="CI241" s="192"/>
      <c r="CJ241" s="192"/>
    </row>
    <row r="242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  <c r="AF242" s="192"/>
      <c r="AG242" s="192"/>
      <c r="AH242" s="192"/>
      <c r="AI242" s="192"/>
      <c r="AJ242" s="192"/>
      <c r="AK242" s="192"/>
      <c r="AL242" s="192"/>
      <c r="AM242" s="192"/>
      <c r="AN242" s="192"/>
      <c r="AO242" s="192"/>
      <c r="AP242" s="192"/>
      <c r="AQ242" s="192"/>
      <c r="AR242" s="192"/>
      <c r="AS242" s="192"/>
      <c r="AT242" s="192"/>
      <c r="AU242" s="192"/>
      <c r="AV242" s="192"/>
      <c r="AW242" s="192"/>
      <c r="AX242" s="192"/>
      <c r="AY242" s="192"/>
      <c r="AZ242" s="192"/>
      <c r="BA242" s="192"/>
      <c r="BB242" s="192"/>
      <c r="BC242" s="192"/>
      <c r="BD242" s="192"/>
      <c r="BE242" s="192"/>
      <c r="BF242" s="192"/>
      <c r="BG242" s="192"/>
      <c r="BH242" s="192"/>
      <c r="BI242" s="192"/>
      <c r="BJ242" s="192"/>
      <c r="BK242" s="192"/>
      <c r="BL242" s="192"/>
      <c r="BM242" s="192"/>
      <c r="BN242" s="192"/>
      <c r="BO242" s="192"/>
      <c r="BP242" s="192"/>
      <c r="BQ242" s="192"/>
      <c r="BR242" s="192"/>
      <c r="BS242" s="192"/>
      <c r="BT242" s="192"/>
      <c r="BU242" s="192"/>
      <c r="BV242" s="192"/>
      <c r="BW242" s="192"/>
      <c r="BX242" s="192"/>
      <c r="BY242" s="192"/>
      <c r="BZ242" s="192"/>
      <c r="CA242" s="192"/>
      <c r="CB242" s="192"/>
      <c r="CC242" s="192"/>
      <c r="CD242" s="192"/>
      <c r="CE242" s="192"/>
      <c r="CF242" s="192"/>
      <c r="CG242" s="192"/>
      <c r="CH242" s="192"/>
      <c r="CI242" s="192"/>
      <c r="CJ242" s="192"/>
    </row>
    <row r="243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  <c r="AF243" s="192"/>
      <c r="AG243" s="192"/>
      <c r="AH243" s="192"/>
      <c r="AI243" s="192"/>
      <c r="AJ243" s="192"/>
      <c r="AK243" s="192"/>
      <c r="AL243" s="192"/>
      <c r="AM243" s="192"/>
      <c r="AN243" s="192"/>
      <c r="AO243" s="192"/>
      <c r="AP243" s="192"/>
      <c r="AQ243" s="192"/>
      <c r="AR243" s="192"/>
      <c r="AS243" s="192"/>
      <c r="AT243" s="192"/>
      <c r="AU243" s="192"/>
      <c r="AV243" s="192"/>
      <c r="AW243" s="192"/>
      <c r="AX243" s="192"/>
      <c r="AY243" s="192"/>
      <c r="AZ243" s="192"/>
      <c r="BA243" s="192"/>
      <c r="BB243" s="192"/>
      <c r="BC243" s="192"/>
      <c r="BD243" s="192"/>
      <c r="BE243" s="192"/>
      <c r="BF243" s="192"/>
      <c r="BG243" s="192"/>
      <c r="BH243" s="192"/>
      <c r="BI243" s="192"/>
      <c r="BJ243" s="192"/>
      <c r="BK243" s="192"/>
      <c r="BL243" s="192"/>
      <c r="BM243" s="192"/>
      <c r="BN243" s="192"/>
      <c r="BO243" s="192"/>
      <c r="BP243" s="192"/>
      <c r="BQ243" s="192"/>
      <c r="BR243" s="192"/>
      <c r="BS243" s="192"/>
      <c r="BT243" s="192"/>
      <c r="BU243" s="192"/>
      <c r="BV243" s="192"/>
      <c r="BW243" s="192"/>
      <c r="BX243" s="192"/>
      <c r="BY243" s="192"/>
      <c r="BZ243" s="192"/>
      <c r="CA243" s="192"/>
      <c r="CB243" s="192"/>
      <c r="CC243" s="192"/>
      <c r="CD243" s="192"/>
      <c r="CE243" s="192"/>
      <c r="CF243" s="192"/>
      <c r="CG243" s="192"/>
      <c r="CH243" s="192"/>
      <c r="CI243" s="192"/>
      <c r="CJ243" s="192"/>
    </row>
    <row r="244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  <c r="AF244" s="192"/>
      <c r="AG244" s="192"/>
      <c r="AH244" s="192"/>
      <c r="AI244" s="192"/>
      <c r="AJ244" s="192"/>
      <c r="AK244" s="192"/>
      <c r="AL244" s="192"/>
      <c r="AM244" s="192"/>
      <c r="AN244" s="192"/>
      <c r="AO244" s="192"/>
      <c r="AP244" s="192"/>
      <c r="AQ244" s="192"/>
      <c r="AR244" s="192"/>
      <c r="AS244" s="192"/>
      <c r="AT244" s="192"/>
      <c r="AU244" s="192"/>
      <c r="AV244" s="192"/>
      <c r="AW244" s="192"/>
      <c r="AX244" s="192"/>
      <c r="AY244" s="192"/>
      <c r="AZ244" s="192"/>
      <c r="BA244" s="192"/>
      <c r="BB244" s="192"/>
      <c r="BC244" s="192"/>
      <c r="BD244" s="192"/>
      <c r="BE244" s="192"/>
      <c r="BF244" s="192"/>
      <c r="BG244" s="192"/>
      <c r="BH244" s="192"/>
      <c r="BI244" s="192"/>
      <c r="BJ244" s="192"/>
      <c r="BK244" s="192"/>
      <c r="BL244" s="192"/>
      <c r="BM244" s="192"/>
      <c r="BN244" s="192"/>
      <c r="BO244" s="192"/>
      <c r="BP244" s="192"/>
      <c r="BQ244" s="192"/>
      <c r="BR244" s="192"/>
      <c r="BS244" s="192"/>
      <c r="BT244" s="192"/>
      <c r="BU244" s="192"/>
      <c r="BV244" s="192"/>
      <c r="BW244" s="192"/>
      <c r="BX244" s="192"/>
      <c r="BY244" s="192"/>
      <c r="BZ244" s="192"/>
      <c r="CA244" s="192"/>
      <c r="CB244" s="192"/>
      <c r="CC244" s="192"/>
      <c r="CD244" s="192"/>
      <c r="CE244" s="192"/>
      <c r="CF244" s="192"/>
      <c r="CG244" s="192"/>
      <c r="CH244" s="192"/>
      <c r="CI244" s="192"/>
      <c r="CJ244" s="192"/>
    </row>
    <row r="245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  <c r="AF245" s="192"/>
      <c r="AG245" s="192"/>
      <c r="AH245" s="192"/>
      <c r="AI245" s="192"/>
      <c r="AJ245" s="192"/>
      <c r="AK245" s="192"/>
      <c r="AL245" s="192"/>
      <c r="AM245" s="192"/>
      <c r="AN245" s="192"/>
      <c r="AO245" s="192"/>
      <c r="AP245" s="192"/>
      <c r="AQ245" s="192"/>
      <c r="AR245" s="192"/>
      <c r="AS245" s="192"/>
      <c r="AT245" s="192"/>
      <c r="AU245" s="192"/>
      <c r="AV245" s="192"/>
      <c r="AW245" s="192"/>
      <c r="AX245" s="192"/>
      <c r="AY245" s="192"/>
      <c r="AZ245" s="192"/>
      <c r="BA245" s="192"/>
      <c r="BB245" s="192"/>
      <c r="BC245" s="192"/>
      <c r="BD245" s="192"/>
      <c r="BE245" s="192"/>
      <c r="BF245" s="192"/>
      <c r="BG245" s="192"/>
      <c r="BH245" s="192"/>
      <c r="BI245" s="192"/>
      <c r="BJ245" s="192"/>
      <c r="BK245" s="192"/>
      <c r="BL245" s="192"/>
      <c r="BM245" s="192"/>
      <c r="BN245" s="192"/>
      <c r="BO245" s="192"/>
      <c r="BP245" s="192"/>
      <c r="BQ245" s="192"/>
      <c r="BR245" s="192"/>
      <c r="BS245" s="192"/>
      <c r="BT245" s="192"/>
      <c r="BU245" s="192"/>
      <c r="BV245" s="192"/>
      <c r="BW245" s="192"/>
      <c r="BX245" s="192"/>
      <c r="BY245" s="192"/>
      <c r="BZ245" s="192"/>
      <c r="CA245" s="192"/>
      <c r="CB245" s="192"/>
      <c r="CC245" s="192"/>
      <c r="CD245" s="192"/>
      <c r="CE245" s="192"/>
      <c r="CF245" s="192"/>
      <c r="CG245" s="192"/>
      <c r="CH245" s="192"/>
      <c r="CI245" s="192"/>
      <c r="CJ245" s="192"/>
    </row>
    <row r="246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  <c r="AF246" s="192"/>
      <c r="AG246" s="192"/>
      <c r="AH246" s="192"/>
      <c r="AI246" s="192"/>
      <c r="AJ246" s="192"/>
      <c r="AK246" s="192"/>
      <c r="AL246" s="192"/>
      <c r="AM246" s="192"/>
      <c r="AN246" s="192"/>
      <c r="AO246" s="192"/>
      <c r="AP246" s="192"/>
      <c r="AQ246" s="192"/>
      <c r="AR246" s="192"/>
      <c r="AS246" s="192"/>
      <c r="AT246" s="192"/>
      <c r="AU246" s="192"/>
      <c r="AV246" s="192"/>
      <c r="AW246" s="192"/>
      <c r="AX246" s="192"/>
      <c r="AY246" s="192"/>
      <c r="AZ246" s="192"/>
      <c r="BA246" s="192"/>
      <c r="BB246" s="192"/>
      <c r="BC246" s="192"/>
      <c r="BD246" s="192"/>
      <c r="BE246" s="192"/>
      <c r="BF246" s="192"/>
      <c r="BG246" s="192"/>
      <c r="BH246" s="192"/>
      <c r="BI246" s="192"/>
      <c r="BJ246" s="192"/>
      <c r="BK246" s="192"/>
      <c r="BL246" s="192"/>
      <c r="BM246" s="192"/>
      <c r="BN246" s="192"/>
      <c r="BO246" s="192"/>
      <c r="BP246" s="192"/>
      <c r="BQ246" s="192"/>
      <c r="BR246" s="192"/>
      <c r="BS246" s="192"/>
      <c r="BT246" s="192"/>
      <c r="BU246" s="192"/>
      <c r="BV246" s="192"/>
      <c r="BW246" s="192"/>
      <c r="BX246" s="192"/>
      <c r="BY246" s="192"/>
      <c r="BZ246" s="192"/>
      <c r="CA246" s="192"/>
      <c r="CB246" s="192"/>
      <c r="CC246" s="192"/>
      <c r="CD246" s="192"/>
      <c r="CE246" s="192"/>
      <c r="CF246" s="192"/>
      <c r="CG246" s="192"/>
      <c r="CH246" s="192"/>
      <c r="CI246" s="192"/>
      <c r="CJ246" s="192"/>
    </row>
    <row r="247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  <c r="AF247" s="192"/>
      <c r="AG247" s="192"/>
      <c r="AH247" s="192"/>
      <c r="AI247" s="192"/>
      <c r="AJ247" s="192"/>
      <c r="AK247" s="192"/>
      <c r="AL247" s="192"/>
      <c r="AM247" s="192"/>
      <c r="AN247" s="192"/>
      <c r="AO247" s="192"/>
      <c r="AP247" s="192"/>
      <c r="AQ247" s="192"/>
      <c r="AR247" s="192"/>
      <c r="AS247" s="192"/>
      <c r="AT247" s="192"/>
      <c r="AU247" s="192"/>
      <c r="AV247" s="192"/>
      <c r="AW247" s="192"/>
      <c r="AX247" s="192"/>
      <c r="AY247" s="192"/>
      <c r="AZ247" s="192"/>
      <c r="BA247" s="192"/>
      <c r="BB247" s="192"/>
      <c r="BC247" s="192"/>
      <c r="BD247" s="192"/>
      <c r="BE247" s="192"/>
      <c r="BF247" s="192"/>
      <c r="BG247" s="192"/>
      <c r="BH247" s="192"/>
      <c r="BI247" s="192"/>
      <c r="BJ247" s="192"/>
      <c r="BK247" s="192"/>
      <c r="BL247" s="192"/>
      <c r="BM247" s="192"/>
      <c r="BN247" s="192"/>
      <c r="BO247" s="192"/>
      <c r="BP247" s="192"/>
      <c r="BQ247" s="192"/>
      <c r="BR247" s="192"/>
      <c r="BS247" s="192"/>
      <c r="BT247" s="192"/>
      <c r="BU247" s="192"/>
      <c r="BV247" s="192"/>
      <c r="BW247" s="192"/>
      <c r="BX247" s="192"/>
      <c r="BY247" s="192"/>
      <c r="BZ247" s="192"/>
      <c r="CA247" s="192"/>
      <c r="CB247" s="192"/>
      <c r="CC247" s="192"/>
      <c r="CD247" s="192"/>
      <c r="CE247" s="192"/>
      <c r="CF247" s="192"/>
      <c r="CG247" s="192"/>
      <c r="CH247" s="192"/>
      <c r="CI247" s="192"/>
      <c r="CJ247" s="192"/>
    </row>
    <row r="248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  <c r="AF248" s="192"/>
      <c r="AG248" s="192"/>
      <c r="AH248" s="192"/>
      <c r="AI248" s="192"/>
      <c r="AJ248" s="192"/>
      <c r="AK248" s="192"/>
      <c r="AL248" s="192"/>
      <c r="AM248" s="192"/>
      <c r="AN248" s="192"/>
      <c r="AO248" s="192"/>
      <c r="AP248" s="192"/>
      <c r="AQ248" s="192"/>
      <c r="AR248" s="192"/>
      <c r="AS248" s="192"/>
      <c r="AT248" s="192"/>
      <c r="AU248" s="192"/>
      <c r="AV248" s="192"/>
      <c r="AW248" s="192"/>
      <c r="AX248" s="192"/>
      <c r="AY248" s="192"/>
      <c r="AZ248" s="192"/>
      <c r="BA248" s="192"/>
      <c r="BB248" s="192"/>
      <c r="BC248" s="192"/>
      <c r="BD248" s="192"/>
      <c r="BE248" s="192"/>
      <c r="BF248" s="192"/>
      <c r="BG248" s="192"/>
      <c r="BH248" s="192"/>
      <c r="BI248" s="192"/>
      <c r="BJ248" s="192"/>
      <c r="BK248" s="192"/>
      <c r="BL248" s="192"/>
      <c r="BM248" s="192"/>
      <c r="BN248" s="192"/>
      <c r="BO248" s="192"/>
      <c r="BP248" s="192"/>
      <c r="BQ248" s="192"/>
      <c r="BR248" s="192"/>
      <c r="BS248" s="192"/>
      <c r="BT248" s="192"/>
      <c r="BU248" s="192"/>
      <c r="BV248" s="192"/>
      <c r="BW248" s="192"/>
      <c r="BX248" s="192"/>
      <c r="BY248" s="192"/>
      <c r="BZ248" s="192"/>
      <c r="CA248" s="192"/>
      <c r="CB248" s="192"/>
      <c r="CC248" s="192"/>
      <c r="CD248" s="192"/>
      <c r="CE248" s="192"/>
      <c r="CF248" s="192"/>
      <c r="CG248" s="192"/>
      <c r="CH248" s="192"/>
      <c r="CI248" s="192"/>
      <c r="CJ248" s="192"/>
    </row>
    <row r="249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192"/>
      <c r="AT249" s="192"/>
      <c r="AU249" s="192"/>
      <c r="AV249" s="192"/>
      <c r="AW249" s="192"/>
      <c r="AX249" s="192"/>
      <c r="AY249" s="192"/>
      <c r="AZ249" s="192"/>
      <c r="BA249" s="192"/>
      <c r="BB249" s="192"/>
      <c r="BC249" s="192"/>
      <c r="BD249" s="192"/>
      <c r="BE249" s="192"/>
      <c r="BF249" s="192"/>
      <c r="BG249" s="192"/>
      <c r="BH249" s="192"/>
      <c r="BI249" s="192"/>
      <c r="BJ249" s="192"/>
      <c r="BK249" s="192"/>
      <c r="BL249" s="192"/>
      <c r="BM249" s="192"/>
      <c r="BN249" s="192"/>
      <c r="BO249" s="192"/>
      <c r="BP249" s="192"/>
      <c r="BQ249" s="192"/>
      <c r="BR249" s="192"/>
      <c r="BS249" s="192"/>
      <c r="BT249" s="192"/>
      <c r="BU249" s="192"/>
      <c r="BV249" s="192"/>
      <c r="BW249" s="192"/>
      <c r="BX249" s="192"/>
      <c r="BY249" s="192"/>
      <c r="BZ249" s="192"/>
      <c r="CA249" s="192"/>
      <c r="CB249" s="192"/>
      <c r="CC249" s="192"/>
      <c r="CD249" s="192"/>
      <c r="CE249" s="192"/>
      <c r="CF249" s="192"/>
      <c r="CG249" s="192"/>
      <c r="CH249" s="192"/>
      <c r="CI249" s="192"/>
      <c r="CJ249" s="192"/>
    </row>
    <row r="250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192"/>
      <c r="AT250" s="192"/>
      <c r="AU250" s="192"/>
      <c r="AV250" s="192"/>
      <c r="AW250" s="192"/>
      <c r="AX250" s="192"/>
      <c r="AY250" s="192"/>
      <c r="AZ250" s="192"/>
      <c r="BA250" s="192"/>
      <c r="BB250" s="192"/>
      <c r="BC250" s="192"/>
      <c r="BD250" s="192"/>
      <c r="BE250" s="192"/>
      <c r="BF250" s="192"/>
      <c r="BG250" s="192"/>
      <c r="BH250" s="192"/>
      <c r="BI250" s="192"/>
      <c r="BJ250" s="192"/>
      <c r="BK250" s="192"/>
      <c r="BL250" s="192"/>
      <c r="BM250" s="192"/>
      <c r="BN250" s="192"/>
      <c r="BO250" s="192"/>
      <c r="BP250" s="192"/>
      <c r="BQ250" s="192"/>
      <c r="BR250" s="192"/>
      <c r="BS250" s="192"/>
      <c r="BT250" s="192"/>
      <c r="BU250" s="192"/>
      <c r="BV250" s="192"/>
      <c r="BW250" s="192"/>
      <c r="BX250" s="192"/>
      <c r="BY250" s="192"/>
      <c r="BZ250" s="192"/>
      <c r="CA250" s="192"/>
      <c r="CB250" s="192"/>
      <c r="CC250" s="192"/>
      <c r="CD250" s="192"/>
      <c r="CE250" s="192"/>
      <c r="CF250" s="192"/>
      <c r="CG250" s="192"/>
      <c r="CH250" s="192"/>
      <c r="CI250" s="192"/>
      <c r="CJ250" s="192"/>
    </row>
    <row r="251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  <c r="AF251" s="192"/>
      <c r="AG251" s="192"/>
      <c r="AH251" s="192"/>
      <c r="AI251" s="192"/>
      <c r="AJ251" s="192"/>
      <c r="AK251" s="192"/>
      <c r="AL251" s="192"/>
      <c r="AM251" s="192"/>
      <c r="AN251" s="192"/>
      <c r="AO251" s="192"/>
      <c r="AP251" s="192"/>
      <c r="AQ251" s="192"/>
      <c r="AR251" s="192"/>
      <c r="AS251" s="192"/>
      <c r="AT251" s="192"/>
      <c r="AU251" s="192"/>
      <c r="AV251" s="192"/>
      <c r="AW251" s="192"/>
      <c r="AX251" s="192"/>
      <c r="AY251" s="192"/>
      <c r="AZ251" s="192"/>
      <c r="BA251" s="192"/>
      <c r="BB251" s="192"/>
      <c r="BC251" s="192"/>
      <c r="BD251" s="192"/>
      <c r="BE251" s="192"/>
      <c r="BF251" s="192"/>
      <c r="BG251" s="192"/>
      <c r="BH251" s="192"/>
      <c r="BI251" s="192"/>
      <c r="BJ251" s="192"/>
      <c r="BK251" s="192"/>
      <c r="BL251" s="192"/>
      <c r="BM251" s="192"/>
      <c r="BN251" s="192"/>
      <c r="BO251" s="192"/>
      <c r="BP251" s="192"/>
      <c r="BQ251" s="192"/>
      <c r="BR251" s="192"/>
      <c r="BS251" s="192"/>
      <c r="BT251" s="192"/>
      <c r="BU251" s="192"/>
      <c r="BV251" s="192"/>
      <c r="BW251" s="192"/>
      <c r="BX251" s="192"/>
      <c r="BY251" s="192"/>
      <c r="BZ251" s="192"/>
      <c r="CA251" s="192"/>
      <c r="CB251" s="192"/>
      <c r="CC251" s="192"/>
      <c r="CD251" s="192"/>
      <c r="CE251" s="192"/>
      <c r="CF251" s="192"/>
      <c r="CG251" s="192"/>
      <c r="CH251" s="192"/>
      <c r="CI251" s="192"/>
      <c r="CJ251" s="192"/>
    </row>
    <row r="25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  <c r="AF252" s="192"/>
      <c r="AG252" s="192"/>
      <c r="AH252" s="192"/>
      <c r="AI252" s="192"/>
      <c r="AJ252" s="192"/>
      <c r="AK252" s="192"/>
      <c r="AL252" s="192"/>
      <c r="AM252" s="192"/>
      <c r="AN252" s="192"/>
      <c r="AO252" s="192"/>
      <c r="AP252" s="192"/>
      <c r="AQ252" s="192"/>
      <c r="AR252" s="192"/>
      <c r="AS252" s="192"/>
      <c r="AT252" s="192"/>
      <c r="AU252" s="192"/>
      <c r="AV252" s="192"/>
      <c r="AW252" s="192"/>
      <c r="AX252" s="192"/>
      <c r="AY252" s="192"/>
      <c r="AZ252" s="192"/>
      <c r="BA252" s="192"/>
      <c r="BB252" s="192"/>
      <c r="BC252" s="192"/>
      <c r="BD252" s="192"/>
      <c r="BE252" s="192"/>
      <c r="BF252" s="192"/>
      <c r="BG252" s="192"/>
      <c r="BH252" s="192"/>
      <c r="BI252" s="192"/>
      <c r="BJ252" s="192"/>
      <c r="BK252" s="192"/>
      <c r="BL252" s="192"/>
      <c r="BM252" s="192"/>
      <c r="BN252" s="192"/>
      <c r="BO252" s="192"/>
      <c r="BP252" s="192"/>
      <c r="BQ252" s="192"/>
      <c r="BR252" s="192"/>
      <c r="BS252" s="192"/>
      <c r="BT252" s="192"/>
      <c r="BU252" s="192"/>
      <c r="BV252" s="192"/>
      <c r="BW252" s="192"/>
      <c r="BX252" s="192"/>
      <c r="BY252" s="192"/>
      <c r="BZ252" s="192"/>
      <c r="CA252" s="192"/>
      <c r="CB252" s="192"/>
      <c r="CC252" s="192"/>
      <c r="CD252" s="192"/>
      <c r="CE252" s="192"/>
      <c r="CF252" s="192"/>
      <c r="CG252" s="192"/>
      <c r="CH252" s="192"/>
      <c r="CI252" s="192"/>
      <c r="CJ252" s="192"/>
    </row>
    <row r="253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  <c r="AJ253" s="192"/>
      <c r="AK253" s="192"/>
      <c r="AL253" s="192"/>
      <c r="AM253" s="192"/>
      <c r="AN253" s="192"/>
      <c r="AO253" s="192"/>
      <c r="AP253" s="192"/>
      <c r="AQ253" s="192"/>
      <c r="AR253" s="192"/>
      <c r="AS253" s="192"/>
      <c r="AT253" s="192"/>
      <c r="AU253" s="192"/>
      <c r="AV253" s="192"/>
      <c r="AW253" s="192"/>
      <c r="AX253" s="192"/>
      <c r="AY253" s="192"/>
      <c r="AZ253" s="192"/>
      <c r="BA253" s="192"/>
      <c r="BB253" s="192"/>
      <c r="BC253" s="192"/>
      <c r="BD253" s="192"/>
      <c r="BE253" s="192"/>
      <c r="BF253" s="192"/>
      <c r="BG253" s="192"/>
      <c r="BH253" s="192"/>
      <c r="BI253" s="192"/>
      <c r="BJ253" s="192"/>
      <c r="BK253" s="192"/>
      <c r="BL253" s="192"/>
      <c r="BM253" s="192"/>
      <c r="BN253" s="192"/>
      <c r="BO253" s="192"/>
      <c r="BP253" s="192"/>
      <c r="BQ253" s="192"/>
      <c r="BR253" s="192"/>
      <c r="BS253" s="192"/>
      <c r="BT253" s="192"/>
      <c r="BU253" s="192"/>
      <c r="BV253" s="192"/>
      <c r="BW253" s="192"/>
      <c r="BX253" s="192"/>
      <c r="BY253" s="192"/>
      <c r="BZ253" s="192"/>
      <c r="CA253" s="192"/>
      <c r="CB253" s="192"/>
      <c r="CC253" s="192"/>
      <c r="CD253" s="192"/>
      <c r="CE253" s="192"/>
      <c r="CF253" s="192"/>
      <c r="CG253" s="192"/>
      <c r="CH253" s="192"/>
      <c r="CI253" s="192"/>
      <c r="CJ253" s="192"/>
    </row>
    <row r="254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  <c r="AF254" s="192"/>
      <c r="AG254" s="192"/>
      <c r="AH254" s="192"/>
      <c r="AI254" s="192"/>
      <c r="AJ254" s="192"/>
      <c r="AK254" s="192"/>
      <c r="AL254" s="192"/>
      <c r="AM254" s="192"/>
      <c r="AN254" s="192"/>
      <c r="AO254" s="192"/>
      <c r="AP254" s="192"/>
      <c r="AQ254" s="192"/>
      <c r="AR254" s="192"/>
      <c r="AS254" s="192"/>
      <c r="AT254" s="192"/>
      <c r="AU254" s="192"/>
      <c r="AV254" s="192"/>
      <c r="AW254" s="192"/>
      <c r="AX254" s="192"/>
      <c r="AY254" s="192"/>
      <c r="AZ254" s="192"/>
      <c r="BA254" s="192"/>
      <c r="BB254" s="192"/>
      <c r="BC254" s="192"/>
      <c r="BD254" s="192"/>
      <c r="BE254" s="192"/>
      <c r="BF254" s="192"/>
      <c r="BG254" s="192"/>
      <c r="BH254" s="192"/>
      <c r="BI254" s="192"/>
      <c r="BJ254" s="192"/>
      <c r="BK254" s="192"/>
      <c r="BL254" s="192"/>
      <c r="BM254" s="192"/>
      <c r="BN254" s="192"/>
      <c r="BO254" s="192"/>
      <c r="BP254" s="192"/>
      <c r="BQ254" s="192"/>
      <c r="BR254" s="192"/>
      <c r="BS254" s="192"/>
      <c r="BT254" s="192"/>
      <c r="BU254" s="192"/>
      <c r="BV254" s="192"/>
      <c r="BW254" s="192"/>
      <c r="BX254" s="192"/>
      <c r="BY254" s="192"/>
      <c r="BZ254" s="192"/>
      <c r="CA254" s="192"/>
      <c r="CB254" s="192"/>
      <c r="CC254" s="192"/>
      <c r="CD254" s="192"/>
      <c r="CE254" s="192"/>
      <c r="CF254" s="192"/>
      <c r="CG254" s="192"/>
      <c r="CH254" s="192"/>
      <c r="CI254" s="192"/>
      <c r="CJ254" s="192"/>
    </row>
    <row r="255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  <c r="AF255" s="192"/>
      <c r="AG255" s="192"/>
      <c r="AH255" s="192"/>
      <c r="AI255" s="192"/>
      <c r="AJ255" s="192"/>
      <c r="AK255" s="192"/>
      <c r="AL255" s="192"/>
      <c r="AM255" s="192"/>
      <c r="AN255" s="192"/>
      <c r="AO255" s="192"/>
      <c r="AP255" s="192"/>
      <c r="AQ255" s="192"/>
      <c r="AR255" s="192"/>
      <c r="AS255" s="192"/>
      <c r="AT255" s="192"/>
      <c r="AU255" s="192"/>
      <c r="AV255" s="192"/>
      <c r="AW255" s="192"/>
      <c r="AX255" s="192"/>
      <c r="AY255" s="192"/>
      <c r="AZ255" s="192"/>
      <c r="BA255" s="192"/>
      <c r="BB255" s="192"/>
      <c r="BC255" s="192"/>
      <c r="BD255" s="192"/>
      <c r="BE255" s="192"/>
      <c r="BF255" s="192"/>
      <c r="BG255" s="192"/>
      <c r="BH255" s="192"/>
      <c r="BI255" s="192"/>
      <c r="BJ255" s="192"/>
      <c r="BK255" s="192"/>
      <c r="BL255" s="192"/>
      <c r="BM255" s="192"/>
      <c r="BN255" s="192"/>
      <c r="BO255" s="192"/>
      <c r="BP255" s="192"/>
      <c r="BQ255" s="192"/>
      <c r="BR255" s="192"/>
      <c r="BS255" s="192"/>
      <c r="BT255" s="192"/>
      <c r="BU255" s="192"/>
      <c r="BV255" s="192"/>
      <c r="BW255" s="192"/>
      <c r="BX255" s="192"/>
      <c r="BY255" s="192"/>
      <c r="BZ255" s="192"/>
      <c r="CA255" s="192"/>
      <c r="CB255" s="192"/>
      <c r="CC255" s="192"/>
      <c r="CD255" s="192"/>
      <c r="CE255" s="192"/>
      <c r="CF255" s="192"/>
      <c r="CG255" s="192"/>
      <c r="CH255" s="192"/>
      <c r="CI255" s="192"/>
      <c r="CJ255" s="192"/>
    </row>
    <row r="256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92"/>
      <c r="AF256" s="192"/>
      <c r="AG256" s="192"/>
      <c r="AH256" s="192"/>
      <c r="AI256" s="192"/>
      <c r="AJ256" s="192"/>
      <c r="AK256" s="192"/>
      <c r="AL256" s="192"/>
      <c r="AM256" s="192"/>
      <c r="AN256" s="192"/>
      <c r="AO256" s="192"/>
      <c r="AP256" s="192"/>
      <c r="AQ256" s="192"/>
      <c r="AR256" s="192"/>
      <c r="AS256" s="192"/>
      <c r="AT256" s="192"/>
      <c r="AU256" s="192"/>
      <c r="AV256" s="192"/>
      <c r="AW256" s="192"/>
      <c r="AX256" s="192"/>
      <c r="AY256" s="192"/>
      <c r="AZ256" s="192"/>
      <c r="BA256" s="192"/>
      <c r="BB256" s="192"/>
      <c r="BC256" s="192"/>
      <c r="BD256" s="192"/>
      <c r="BE256" s="192"/>
      <c r="BF256" s="192"/>
      <c r="BG256" s="192"/>
      <c r="BH256" s="192"/>
      <c r="BI256" s="192"/>
      <c r="BJ256" s="192"/>
      <c r="BK256" s="192"/>
      <c r="BL256" s="192"/>
      <c r="BM256" s="192"/>
      <c r="BN256" s="192"/>
      <c r="BO256" s="192"/>
      <c r="BP256" s="192"/>
      <c r="BQ256" s="192"/>
      <c r="BR256" s="192"/>
      <c r="BS256" s="192"/>
      <c r="BT256" s="192"/>
      <c r="BU256" s="192"/>
      <c r="BV256" s="192"/>
      <c r="BW256" s="192"/>
      <c r="BX256" s="192"/>
      <c r="BY256" s="192"/>
      <c r="BZ256" s="192"/>
      <c r="CA256" s="192"/>
      <c r="CB256" s="192"/>
      <c r="CC256" s="192"/>
      <c r="CD256" s="192"/>
      <c r="CE256" s="192"/>
      <c r="CF256" s="192"/>
      <c r="CG256" s="192"/>
      <c r="CH256" s="192"/>
      <c r="CI256" s="192"/>
      <c r="CJ256" s="192"/>
    </row>
    <row r="257">
      <c r="A257" s="192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92"/>
      <c r="AF257" s="192"/>
      <c r="AG257" s="192"/>
      <c r="AH257" s="192"/>
      <c r="AI257" s="192"/>
      <c r="AJ257" s="192"/>
      <c r="AK257" s="192"/>
      <c r="AL257" s="192"/>
      <c r="AM257" s="192"/>
      <c r="AN257" s="192"/>
      <c r="AO257" s="192"/>
      <c r="AP257" s="192"/>
      <c r="AQ257" s="192"/>
      <c r="AR257" s="192"/>
      <c r="AS257" s="192"/>
      <c r="AT257" s="192"/>
      <c r="AU257" s="192"/>
      <c r="AV257" s="192"/>
      <c r="AW257" s="192"/>
      <c r="AX257" s="192"/>
      <c r="AY257" s="192"/>
      <c r="AZ257" s="192"/>
      <c r="BA257" s="192"/>
      <c r="BB257" s="192"/>
      <c r="BC257" s="192"/>
      <c r="BD257" s="192"/>
      <c r="BE257" s="192"/>
      <c r="BF257" s="192"/>
      <c r="BG257" s="192"/>
      <c r="BH257" s="192"/>
      <c r="BI257" s="192"/>
      <c r="BJ257" s="192"/>
      <c r="BK257" s="192"/>
      <c r="BL257" s="192"/>
      <c r="BM257" s="192"/>
      <c r="BN257" s="192"/>
      <c r="BO257" s="192"/>
      <c r="BP257" s="192"/>
      <c r="BQ257" s="192"/>
      <c r="BR257" s="192"/>
      <c r="BS257" s="192"/>
      <c r="BT257" s="192"/>
      <c r="BU257" s="192"/>
      <c r="BV257" s="192"/>
      <c r="BW257" s="192"/>
      <c r="BX257" s="192"/>
      <c r="BY257" s="192"/>
      <c r="BZ257" s="192"/>
      <c r="CA257" s="192"/>
      <c r="CB257" s="192"/>
      <c r="CC257" s="192"/>
      <c r="CD257" s="192"/>
      <c r="CE257" s="192"/>
      <c r="CF257" s="192"/>
      <c r="CG257" s="192"/>
      <c r="CH257" s="192"/>
      <c r="CI257" s="192"/>
      <c r="CJ257" s="192"/>
    </row>
    <row r="258">
      <c r="A258" s="192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92"/>
      <c r="AF258" s="192"/>
      <c r="AG258" s="192"/>
      <c r="AH258" s="192"/>
      <c r="AI258" s="192"/>
      <c r="AJ258" s="192"/>
      <c r="AK258" s="192"/>
      <c r="AL258" s="192"/>
      <c r="AM258" s="192"/>
      <c r="AN258" s="192"/>
      <c r="AO258" s="192"/>
      <c r="AP258" s="192"/>
      <c r="AQ258" s="192"/>
      <c r="AR258" s="192"/>
      <c r="AS258" s="192"/>
      <c r="AT258" s="192"/>
      <c r="AU258" s="192"/>
      <c r="AV258" s="192"/>
      <c r="AW258" s="192"/>
      <c r="AX258" s="192"/>
      <c r="AY258" s="192"/>
      <c r="AZ258" s="192"/>
      <c r="BA258" s="192"/>
      <c r="BB258" s="192"/>
      <c r="BC258" s="192"/>
      <c r="BD258" s="192"/>
      <c r="BE258" s="192"/>
      <c r="BF258" s="192"/>
      <c r="BG258" s="192"/>
      <c r="BH258" s="192"/>
      <c r="BI258" s="192"/>
      <c r="BJ258" s="192"/>
      <c r="BK258" s="192"/>
      <c r="BL258" s="192"/>
      <c r="BM258" s="192"/>
      <c r="BN258" s="192"/>
      <c r="BO258" s="192"/>
      <c r="BP258" s="192"/>
      <c r="BQ258" s="192"/>
      <c r="BR258" s="192"/>
      <c r="BS258" s="192"/>
      <c r="BT258" s="192"/>
      <c r="BU258" s="192"/>
      <c r="BV258" s="192"/>
      <c r="BW258" s="192"/>
      <c r="BX258" s="192"/>
      <c r="BY258" s="192"/>
      <c r="BZ258" s="192"/>
      <c r="CA258" s="192"/>
      <c r="CB258" s="192"/>
      <c r="CC258" s="192"/>
      <c r="CD258" s="192"/>
      <c r="CE258" s="192"/>
      <c r="CF258" s="192"/>
      <c r="CG258" s="192"/>
      <c r="CH258" s="192"/>
      <c r="CI258" s="192"/>
      <c r="CJ258" s="192"/>
    </row>
    <row r="259">
      <c r="A259" s="192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92"/>
      <c r="AF259" s="192"/>
      <c r="AG259" s="192"/>
      <c r="AH259" s="192"/>
      <c r="AI259" s="192"/>
      <c r="AJ259" s="192"/>
      <c r="AK259" s="192"/>
      <c r="AL259" s="192"/>
      <c r="AM259" s="192"/>
      <c r="AN259" s="192"/>
      <c r="AO259" s="192"/>
      <c r="AP259" s="192"/>
      <c r="AQ259" s="192"/>
      <c r="AR259" s="192"/>
      <c r="AS259" s="192"/>
      <c r="AT259" s="192"/>
      <c r="AU259" s="192"/>
      <c r="AV259" s="192"/>
      <c r="AW259" s="192"/>
      <c r="AX259" s="192"/>
      <c r="AY259" s="192"/>
      <c r="AZ259" s="192"/>
      <c r="BA259" s="192"/>
      <c r="BB259" s="192"/>
      <c r="BC259" s="192"/>
      <c r="BD259" s="192"/>
      <c r="BE259" s="192"/>
      <c r="BF259" s="192"/>
      <c r="BG259" s="192"/>
      <c r="BH259" s="192"/>
      <c r="BI259" s="192"/>
      <c r="BJ259" s="192"/>
      <c r="BK259" s="192"/>
      <c r="BL259" s="192"/>
      <c r="BM259" s="192"/>
      <c r="BN259" s="192"/>
      <c r="BO259" s="192"/>
      <c r="BP259" s="192"/>
      <c r="BQ259" s="192"/>
      <c r="BR259" s="192"/>
      <c r="BS259" s="192"/>
      <c r="BT259" s="192"/>
      <c r="BU259" s="192"/>
      <c r="BV259" s="192"/>
      <c r="BW259" s="192"/>
      <c r="BX259" s="192"/>
      <c r="BY259" s="192"/>
      <c r="BZ259" s="192"/>
      <c r="CA259" s="192"/>
      <c r="CB259" s="192"/>
      <c r="CC259" s="192"/>
      <c r="CD259" s="192"/>
      <c r="CE259" s="192"/>
      <c r="CF259" s="192"/>
      <c r="CG259" s="192"/>
      <c r="CH259" s="192"/>
      <c r="CI259" s="192"/>
      <c r="CJ259" s="192"/>
    </row>
    <row r="260">
      <c r="A260" s="192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92"/>
      <c r="AF260" s="192"/>
      <c r="AG260" s="192"/>
      <c r="AH260" s="192"/>
      <c r="AI260" s="192"/>
      <c r="AJ260" s="192"/>
      <c r="AK260" s="192"/>
      <c r="AL260" s="192"/>
      <c r="AM260" s="192"/>
      <c r="AN260" s="192"/>
      <c r="AO260" s="192"/>
      <c r="AP260" s="192"/>
      <c r="AQ260" s="192"/>
      <c r="AR260" s="192"/>
      <c r="AS260" s="192"/>
      <c r="AT260" s="192"/>
      <c r="AU260" s="192"/>
      <c r="AV260" s="192"/>
      <c r="AW260" s="192"/>
      <c r="AX260" s="192"/>
      <c r="AY260" s="192"/>
      <c r="AZ260" s="192"/>
      <c r="BA260" s="192"/>
      <c r="BB260" s="192"/>
      <c r="BC260" s="192"/>
      <c r="BD260" s="192"/>
      <c r="BE260" s="192"/>
      <c r="BF260" s="192"/>
      <c r="BG260" s="192"/>
      <c r="BH260" s="192"/>
      <c r="BI260" s="192"/>
      <c r="BJ260" s="192"/>
      <c r="BK260" s="192"/>
      <c r="BL260" s="192"/>
      <c r="BM260" s="192"/>
      <c r="BN260" s="192"/>
      <c r="BO260" s="192"/>
      <c r="BP260" s="192"/>
      <c r="BQ260" s="192"/>
      <c r="BR260" s="192"/>
      <c r="BS260" s="192"/>
      <c r="BT260" s="192"/>
      <c r="BU260" s="192"/>
      <c r="BV260" s="192"/>
      <c r="BW260" s="192"/>
      <c r="BX260" s="192"/>
      <c r="BY260" s="192"/>
      <c r="BZ260" s="192"/>
      <c r="CA260" s="192"/>
      <c r="CB260" s="192"/>
      <c r="CC260" s="192"/>
      <c r="CD260" s="192"/>
      <c r="CE260" s="192"/>
      <c r="CF260" s="192"/>
      <c r="CG260" s="192"/>
      <c r="CH260" s="192"/>
      <c r="CI260" s="192"/>
      <c r="CJ260" s="192"/>
    </row>
    <row r="261">
      <c r="A261" s="192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92"/>
      <c r="AF261" s="192"/>
      <c r="AG261" s="192"/>
      <c r="AH261" s="192"/>
      <c r="AI261" s="192"/>
      <c r="AJ261" s="192"/>
      <c r="AK261" s="192"/>
      <c r="AL261" s="192"/>
      <c r="AM261" s="192"/>
      <c r="AN261" s="192"/>
      <c r="AO261" s="192"/>
      <c r="AP261" s="192"/>
      <c r="AQ261" s="192"/>
      <c r="AR261" s="192"/>
      <c r="AS261" s="192"/>
      <c r="AT261" s="192"/>
      <c r="AU261" s="192"/>
      <c r="AV261" s="192"/>
      <c r="AW261" s="192"/>
      <c r="AX261" s="192"/>
      <c r="AY261" s="192"/>
      <c r="AZ261" s="192"/>
      <c r="BA261" s="192"/>
      <c r="BB261" s="192"/>
      <c r="BC261" s="192"/>
      <c r="BD261" s="192"/>
      <c r="BE261" s="192"/>
      <c r="BF261" s="192"/>
      <c r="BG261" s="192"/>
      <c r="BH261" s="192"/>
      <c r="BI261" s="192"/>
      <c r="BJ261" s="192"/>
      <c r="BK261" s="192"/>
      <c r="BL261" s="192"/>
      <c r="BM261" s="192"/>
      <c r="BN261" s="192"/>
      <c r="BO261" s="192"/>
      <c r="BP261" s="192"/>
      <c r="BQ261" s="192"/>
      <c r="BR261" s="192"/>
      <c r="BS261" s="192"/>
      <c r="BT261" s="192"/>
      <c r="BU261" s="192"/>
      <c r="BV261" s="192"/>
      <c r="BW261" s="192"/>
      <c r="BX261" s="192"/>
      <c r="BY261" s="192"/>
      <c r="BZ261" s="192"/>
      <c r="CA261" s="192"/>
      <c r="CB261" s="192"/>
      <c r="CC261" s="192"/>
      <c r="CD261" s="192"/>
      <c r="CE261" s="192"/>
      <c r="CF261" s="192"/>
      <c r="CG261" s="192"/>
      <c r="CH261" s="192"/>
      <c r="CI261" s="192"/>
      <c r="CJ261" s="192"/>
    </row>
    <row r="262">
      <c r="A262" s="192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92"/>
      <c r="AF262" s="192"/>
      <c r="AG262" s="192"/>
      <c r="AH262" s="192"/>
      <c r="AI262" s="192"/>
      <c r="AJ262" s="192"/>
      <c r="AK262" s="192"/>
      <c r="AL262" s="192"/>
      <c r="AM262" s="192"/>
      <c r="AN262" s="192"/>
      <c r="AO262" s="192"/>
      <c r="AP262" s="192"/>
      <c r="AQ262" s="192"/>
      <c r="AR262" s="192"/>
      <c r="AS262" s="192"/>
      <c r="AT262" s="192"/>
      <c r="AU262" s="192"/>
      <c r="AV262" s="192"/>
      <c r="AW262" s="192"/>
      <c r="AX262" s="192"/>
      <c r="AY262" s="192"/>
      <c r="AZ262" s="192"/>
      <c r="BA262" s="192"/>
      <c r="BB262" s="192"/>
      <c r="BC262" s="192"/>
      <c r="BD262" s="192"/>
      <c r="BE262" s="192"/>
      <c r="BF262" s="192"/>
      <c r="BG262" s="192"/>
      <c r="BH262" s="192"/>
      <c r="BI262" s="192"/>
      <c r="BJ262" s="192"/>
      <c r="BK262" s="192"/>
      <c r="BL262" s="192"/>
      <c r="BM262" s="192"/>
      <c r="BN262" s="192"/>
      <c r="BO262" s="192"/>
      <c r="BP262" s="192"/>
      <c r="BQ262" s="192"/>
      <c r="BR262" s="192"/>
      <c r="BS262" s="192"/>
      <c r="BT262" s="192"/>
      <c r="BU262" s="192"/>
      <c r="BV262" s="192"/>
      <c r="BW262" s="192"/>
      <c r="BX262" s="192"/>
      <c r="BY262" s="192"/>
      <c r="BZ262" s="192"/>
      <c r="CA262" s="192"/>
      <c r="CB262" s="192"/>
      <c r="CC262" s="192"/>
      <c r="CD262" s="192"/>
      <c r="CE262" s="192"/>
      <c r="CF262" s="192"/>
      <c r="CG262" s="192"/>
      <c r="CH262" s="192"/>
      <c r="CI262" s="192"/>
      <c r="CJ262" s="192"/>
    </row>
    <row r="263">
      <c r="A263" s="192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2"/>
      <c r="AF263" s="192"/>
      <c r="AG263" s="192"/>
      <c r="AH263" s="192"/>
      <c r="AI263" s="192"/>
      <c r="AJ263" s="192"/>
      <c r="AK263" s="192"/>
      <c r="AL263" s="192"/>
      <c r="AM263" s="192"/>
      <c r="AN263" s="192"/>
      <c r="AO263" s="192"/>
      <c r="AP263" s="192"/>
      <c r="AQ263" s="192"/>
      <c r="AR263" s="192"/>
      <c r="AS263" s="192"/>
      <c r="AT263" s="192"/>
      <c r="AU263" s="192"/>
      <c r="AV263" s="192"/>
      <c r="AW263" s="192"/>
      <c r="AX263" s="192"/>
      <c r="AY263" s="192"/>
      <c r="AZ263" s="192"/>
      <c r="BA263" s="192"/>
      <c r="BB263" s="192"/>
      <c r="BC263" s="192"/>
      <c r="BD263" s="192"/>
      <c r="BE263" s="192"/>
      <c r="BF263" s="192"/>
      <c r="BG263" s="192"/>
      <c r="BH263" s="192"/>
      <c r="BI263" s="192"/>
      <c r="BJ263" s="192"/>
      <c r="BK263" s="192"/>
      <c r="BL263" s="192"/>
      <c r="BM263" s="192"/>
      <c r="BN263" s="192"/>
      <c r="BO263" s="192"/>
      <c r="BP263" s="192"/>
      <c r="BQ263" s="192"/>
      <c r="BR263" s="192"/>
      <c r="BS263" s="192"/>
      <c r="BT263" s="192"/>
      <c r="BU263" s="192"/>
      <c r="BV263" s="192"/>
      <c r="BW263" s="192"/>
      <c r="BX263" s="192"/>
      <c r="BY263" s="192"/>
      <c r="BZ263" s="192"/>
      <c r="CA263" s="192"/>
      <c r="CB263" s="192"/>
      <c r="CC263" s="192"/>
      <c r="CD263" s="192"/>
      <c r="CE263" s="192"/>
      <c r="CF263" s="192"/>
      <c r="CG263" s="192"/>
      <c r="CH263" s="192"/>
      <c r="CI263" s="192"/>
      <c r="CJ263" s="192"/>
    </row>
    <row r="264">
      <c r="A264" s="192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92"/>
      <c r="AF264" s="192"/>
      <c r="AG264" s="192"/>
      <c r="AH264" s="192"/>
      <c r="AI264" s="192"/>
      <c r="AJ264" s="192"/>
      <c r="AK264" s="192"/>
      <c r="AL264" s="192"/>
      <c r="AM264" s="192"/>
      <c r="AN264" s="192"/>
      <c r="AO264" s="192"/>
      <c r="AP264" s="192"/>
      <c r="AQ264" s="192"/>
      <c r="AR264" s="192"/>
      <c r="AS264" s="192"/>
      <c r="AT264" s="192"/>
      <c r="AU264" s="192"/>
      <c r="AV264" s="192"/>
      <c r="AW264" s="192"/>
      <c r="AX264" s="192"/>
      <c r="AY264" s="192"/>
      <c r="AZ264" s="192"/>
      <c r="BA264" s="192"/>
      <c r="BB264" s="192"/>
      <c r="BC264" s="192"/>
      <c r="BD264" s="192"/>
      <c r="BE264" s="192"/>
      <c r="BF264" s="192"/>
      <c r="BG264" s="192"/>
      <c r="BH264" s="192"/>
      <c r="BI264" s="192"/>
      <c r="BJ264" s="192"/>
      <c r="BK264" s="192"/>
      <c r="BL264" s="192"/>
      <c r="BM264" s="192"/>
      <c r="BN264" s="192"/>
      <c r="BO264" s="192"/>
      <c r="BP264" s="192"/>
      <c r="BQ264" s="192"/>
      <c r="BR264" s="192"/>
      <c r="BS264" s="192"/>
      <c r="BT264" s="192"/>
      <c r="BU264" s="192"/>
      <c r="BV264" s="192"/>
      <c r="BW264" s="192"/>
      <c r="BX264" s="192"/>
      <c r="BY264" s="192"/>
      <c r="BZ264" s="192"/>
      <c r="CA264" s="192"/>
      <c r="CB264" s="192"/>
      <c r="CC264" s="192"/>
      <c r="CD264" s="192"/>
      <c r="CE264" s="192"/>
      <c r="CF264" s="192"/>
      <c r="CG264" s="192"/>
      <c r="CH264" s="192"/>
      <c r="CI264" s="192"/>
      <c r="CJ264" s="192"/>
    </row>
    <row r="265">
      <c r="A265" s="192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92"/>
      <c r="AF265" s="192"/>
      <c r="AG265" s="192"/>
      <c r="AH265" s="192"/>
      <c r="AI265" s="192"/>
      <c r="AJ265" s="192"/>
      <c r="AK265" s="192"/>
      <c r="AL265" s="192"/>
      <c r="AM265" s="192"/>
      <c r="AN265" s="192"/>
      <c r="AO265" s="192"/>
      <c r="AP265" s="192"/>
      <c r="AQ265" s="192"/>
      <c r="AR265" s="192"/>
      <c r="AS265" s="192"/>
      <c r="AT265" s="192"/>
      <c r="AU265" s="192"/>
      <c r="AV265" s="192"/>
      <c r="AW265" s="192"/>
      <c r="AX265" s="192"/>
      <c r="AY265" s="192"/>
      <c r="AZ265" s="192"/>
      <c r="BA265" s="192"/>
      <c r="BB265" s="192"/>
      <c r="BC265" s="192"/>
      <c r="BD265" s="192"/>
      <c r="BE265" s="192"/>
      <c r="BF265" s="192"/>
      <c r="BG265" s="192"/>
      <c r="BH265" s="192"/>
      <c r="BI265" s="192"/>
      <c r="BJ265" s="192"/>
      <c r="BK265" s="192"/>
      <c r="BL265" s="192"/>
      <c r="BM265" s="192"/>
      <c r="BN265" s="192"/>
      <c r="BO265" s="192"/>
      <c r="BP265" s="192"/>
      <c r="BQ265" s="192"/>
      <c r="BR265" s="192"/>
      <c r="BS265" s="192"/>
      <c r="BT265" s="192"/>
      <c r="BU265" s="192"/>
      <c r="BV265" s="192"/>
      <c r="BW265" s="192"/>
      <c r="BX265" s="192"/>
      <c r="BY265" s="192"/>
      <c r="BZ265" s="192"/>
      <c r="CA265" s="192"/>
      <c r="CB265" s="192"/>
      <c r="CC265" s="192"/>
      <c r="CD265" s="192"/>
      <c r="CE265" s="192"/>
      <c r="CF265" s="192"/>
      <c r="CG265" s="192"/>
      <c r="CH265" s="192"/>
      <c r="CI265" s="192"/>
      <c r="CJ265" s="192"/>
    </row>
    <row r="266">
      <c r="A266" s="192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92"/>
      <c r="AF266" s="192"/>
      <c r="AG266" s="192"/>
      <c r="AH266" s="192"/>
      <c r="AI266" s="192"/>
      <c r="AJ266" s="192"/>
      <c r="AK266" s="192"/>
      <c r="AL266" s="192"/>
      <c r="AM266" s="192"/>
      <c r="AN266" s="192"/>
      <c r="AO266" s="192"/>
      <c r="AP266" s="192"/>
      <c r="AQ266" s="192"/>
      <c r="AR266" s="192"/>
      <c r="AS266" s="192"/>
      <c r="AT266" s="192"/>
      <c r="AU266" s="192"/>
      <c r="AV266" s="192"/>
      <c r="AW266" s="192"/>
      <c r="AX266" s="192"/>
      <c r="AY266" s="192"/>
      <c r="AZ266" s="192"/>
      <c r="BA266" s="192"/>
      <c r="BB266" s="192"/>
      <c r="BC266" s="192"/>
      <c r="BD266" s="192"/>
      <c r="BE266" s="192"/>
      <c r="BF266" s="192"/>
      <c r="BG266" s="192"/>
      <c r="BH266" s="192"/>
      <c r="BI266" s="192"/>
      <c r="BJ266" s="192"/>
      <c r="BK266" s="192"/>
      <c r="BL266" s="192"/>
      <c r="BM266" s="192"/>
      <c r="BN266" s="192"/>
      <c r="BO266" s="192"/>
      <c r="BP266" s="192"/>
      <c r="BQ266" s="192"/>
      <c r="BR266" s="192"/>
      <c r="BS266" s="192"/>
      <c r="BT266" s="192"/>
      <c r="BU266" s="192"/>
      <c r="BV266" s="192"/>
      <c r="BW266" s="192"/>
      <c r="BX266" s="192"/>
      <c r="BY266" s="192"/>
      <c r="BZ266" s="192"/>
      <c r="CA266" s="192"/>
      <c r="CB266" s="192"/>
      <c r="CC266" s="192"/>
      <c r="CD266" s="192"/>
      <c r="CE266" s="192"/>
      <c r="CF266" s="192"/>
      <c r="CG266" s="192"/>
      <c r="CH266" s="192"/>
      <c r="CI266" s="192"/>
      <c r="CJ266" s="192"/>
    </row>
    <row r="267">
      <c r="A267" s="192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2"/>
      <c r="AH267" s="192"/>
      <c r="AI267" s="192"/>
      <c r="AJ267" s="192"/>
      <c r="AK267" s="192"/>
      <c r="AL267" s="192"/>
      <c r="AM267" s="192"/>
      <c r="AN267" s="192"/>
      <c r="AO267" s="192"/>
      <c r="AP267" s="192"/>
      <c r="AQ267" s="192"/>
      <c r="AR267" s="192"/>
      <c r="AS267" s="192"/>
      <c r="AT267" s="192"/>
      <c r="AU267" s="192"/>
      <c r="AV267" s="192"/>
      <c r="AW267" s="192"/>
      <c r="AX267" s="192"/>
      <c r="AY267" s="192"/>
      <c r="AZ267" s="192"/>
      <c r="BA267" s="192"/>
      <c r="BB267" s="192"/>
      <c r="BC267" s="192"/>
      <c r="BD267" s="192"/>
      <c r="BE267" s="192"/>
      <c r="BF267" s="192"/>
      <c r="BG267" s="192"/>
      <c r="BH267" s="192"/>
      <c r="BI267" s="192"/>
      <c r="BJ267" s="192"/>
      <c r="BK267" s="192"/>
      <c r="BL267" s="192"/>
      <c r="BM267" s="192"/>
      <c r="BN267" s="192"/>
      <c r="BO267" s="192"/>
      <c r="BP267" s="192"/>
      <c r="BQ267" s="192"/>
      <c r="BR267" s="192"/>
      <c r="BS267" s="192"/>
      <c r="BT267" s="192"/>
      <c r="BU267" s="192"/>
      <c r="BV267" s="192"/>
      <c r="BW267" s="192"/>
      <c r="BX267" s="192"/>
      <c r="BY267" s="192"/>
      <c r="BZ267" s="192"/>
      <c r="CA267" s="192"/>
      <c r="CB267" s="192"/>
      <c r="CC267" s="192"/>
      <c r="CD267" s="192"/>
      <c r="CE267" s="192"/>
      <c r="CF267" s="192"/>
      <c r="CG267" s="192"/>
      <c r="CH267" s="192"/>
      <c r="CI267" s="192"/>
      <c r="CJ267" s="192"/>
    </row>
    <row r="268">
      <c r="A268" s="192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92"/>
      <c r="AF268" s="192"/>
      <c r="AG268" s="192"/>
      <c r="AH268" s="192"/>
      <c r="AI268" s="192"/>
      <c r="AJ268" s="192"/>
      <c r="AK268" s="192"/>
      <c r="AL268" s="192"/>
      <c r="AM268" s="192"/>
      <c r="AN268" s="192"/>
      <c r="AO268" s="192"/>
      <c r="AP268" s="192"/>
      <c r="AQ268" s="192"/>
      <c r="AR268" s="192"/>
      <c r="AS268" s="192"/>
      <c r="AT268" s="192"/>
      <c r="AU268" s="192"/>
      <c r="AV268" s="192"/>
      <c r="AW268" s="192"/>
      <c r="AX268" s="192"/>
      <c r="AY268" s="192"/>
      <c r="AZ268" s="192"/>
      <c r="BA268" s="192"/>
      <c r="BB268" s="192"/>
      <c r="BC268" s="192"/>
      <c r="BD268" s="192"/>
      <c r="BE268" s="192"/>
      <c r="BF268" s="192"/>
      <c r="BG268" s="192"/>
      <c r="BH268" s="192"/>
      <c r="BI268" s="192"/>
      <c r="BJ268" s="192"/>
      <c r="BK268" s="192"/>
      <c r="BL268" s="192"/>
      <c r="BM268" s="192"/>
      <c r="BN268" s="192"/>
      <c r="BO268" s="192"/>
      <c r="BP268" s="192"/>
      <c r="BQ268" s="192"/>
      <c r="BR268" s="192"/>
      <c r="BS268" s="192"/>
      <c r="BT268" s="192"/>
      <c r="BU268" s="192"/>
      <c r="BV268" s="192"/>
      <c r="BW268" s="192"/>
      <c r="BX268" s="192"/>
      <c r="BY268" s="192"/>
      <c r="BZ268" s="192"/>
      <c r="CA268" s="192"/>
      <c r="CB268" s="192"/>
      <c r="CC268" s="192"/>
      <c r="CD268" s="192"/>
      <c r="CE268" s="192"/>
      <c r="CF268" s="192"/>
      <c r="CG268" s="192"/>
      <c r="CH268" s="192"/>
      <c r="CI268" s="192"/>
      <c r="CJ268" s="192"/>
    </row>
    <row r="269">
      <c r="A269" s="192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2"/>
      <c r="BD269" s="192"/>
      <c r="BE269" s="192"/>
      <c r="BF269" s="192"/>
      <c r="BG269" s="192"/>
      <c r="BH269" s="192"/>
      <c r="BI269" s="192"/>
      <c r="BJ269" s="192"/>
      <c r="BK269" s="192"/>
      <c r="BL269" s="192"/>
      <c r="BM269" s="192"/>
      <c r="BN269" s="192"/>
      <c r="BO269" s="192"/>
      <c r="BP269" s="192"/>
      <c r="BQ269" s="192"/>
      <c r="BR269" s="192"/>
      <c r="BS269" s="192"/>
      <c r="BT269" s="192"/>
      <c r="BU269" s="192"/>
      <c r="BV269" s="192"/>
      <c r="BW269" s="192"/>
      <c r="BX269" s="192"/>
      <c r="BY269" s="192"/>
      <c r="BZ269" s="192"/>
      <c r="CA269" s="192"/>
      <c r="CB269" s="192"/>
      <c r="CC269" s="192"/>
      <c r="CD269" s="192"/>
      <c r="CE269" s="192"/>
      <c r="CF269" s="192"/>
      <c r="CG269" s="192"/>
      <c r="CH269" s="192"/>
      <c r="CI269" s="192"/>
      <c r="CJ269" s="192"/>
    </row>
    <row r="270">
      <c r="A270" s="192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  <c r="AH270" s="192"/>
      <c r="AI270" s="192"/>
      <c r="AJ270" s="192"/>
      <c r="AK270" s="192"/>
      <c r="AL270" s="192"/>
      <c r="AM270" s="192"/>
      <c r="AN270" s="192"/>
      <c r="AO270" s="192"/>
      <c r="AP270" s="192"/>
      <c r="AQ270" s="192"/>
      <c r="AR270" s="192"/>
      <c r="AS270" s="192"/>
      <c r="AT270" s="192"/>
      <c r="AU270" s="192"/>
      <c r="AV270" s="192"/>
      <c r="AW270" s="192"/>
      <c r="AX270" s="192"/>
      <c r="AY270" s="192"/>
      <c r="AZ270" s="192"/>
      <c r="BA270" s="192"/>
      <c r="BB270" s="192"/>
      <c r="BC270" s="192"/>
      <c r="BD270" s="192"/>
      <c r="BE270" s="192"/>
      <c r="BF270" s="192"/>
      <c r="BG270" s="192"/>
      <c r="BH270" s="192"/>
      <c r="BI270" s="192"/>
      <c r="BJ270" s="192"/>
      <c r="BK270" s="192"/>
      <c r="BL270" s="192"/>
      <c r="BM270" s="192"/>
      <c r="BN270" s="192"/>
      <c r="BO270" s="192"/>
      <c r="BP270" s="192"/>
      <c r="BQ270" s="192"/>
      <c r="BR270" s="192"/>
      <c r="BS270" s="192"/>
      <c r="BT270" s="192"/>
      <c r="BU270" s="192"/>
      <c r="BV270" s="192"/>
      <c r="BW270" s="192"/>
      <c r="BX270" s="192"/>
      <c r="BY270" s="192"/>
      <c r="BZ270" s="192"/>
      <c r="CA270" s="192"/>
      <c r="CB270" s="192"/>
      <c r="CC270" s="192"/>
      <c r="CD270" s="192"/>
      <c r="CE270" s="192"/>
      <c r="CF270" s="192"/>
      <c r="CG270" s="192"/>
      <c r="CH270" s="192"/>
      <c r="CI270" s="192"/>
      <c r="CJ270" s="192"/>
    </row>
    <row r="271">
      <c r="A271" s="192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92"/>
      <c r="AF271" s="192"/>
      <c r="AG271" s="192"/>
      <c r="AH271" s="192"/>
      <c r="AI271" s="192"/>
      <c r="AJ271" s="192"/>
      <c r="AK271" s="192"/>
      <c r="AL271" s="192"/>
      <c r="AM271" s="192"/>
      <c r="AN271" s="192"/>
      <c r="AO271" s="192"/>
      <c r="AP271" s="192"/>
      <c r="AQ271" s="192"/>
      <c r="AR271" s="192"/>
      <c r="AS271" s="192"/>
      <c r="AT271" s="192"/>
      <c r="AU271" s="192"/>
      <c r="AV271" s="192"/>
      <c r="AW271" s="192"/>
      <c r="AX271" s="192"/>
      <c r="AY271" s="192"/>
      <c r="AZ271" s="192"/>
      <c r="BA271" s="192"/>
      <c r="BB271" s="192"/>
      <c r="BC271" s="192"/>
      <c r="BD271" s="192"/>
      <c r="BE271" s="192"/>
      <c r="BF271" s="192"/>
      <c r="BG271" s="192"/>
      <c r="BH271" s="192"/>
      <c r="BI271" s="192"/>
      <c r="BJ271" s="192"/>
      <c r="BK271" s="192"/>
      <c r="BL271" s="192"/>
      <c r="BM271" s="192"/>
      <c r="BN271" s="192"/>
      <c r="BO271" s="192"/>
      <c r="BP271" s="192"/>
      <c r="BQ271" s="192"/>
      <c r="BR271" s="192"/>
      <c r="BS271" s="192"/>
      <c r="BT271" s="192"/>
      <c r="BU271" s="192"/>
      <c r="BV271" s="192"/>
      <c r="BW271" s="192"/>
      <c r="BX271" s="192"/>
      <c r="BY271" s="192"/>
      <c r="BZ271" s="192"/>
      <c r="CA271" s="192"/>
      <c r="CB271" s="192"/>
      <c r="CC271" s="192"/>
      <c r="CD271" s="192"/>
      <c r="CE271" s="192"/>
      <c r="CF271" s="192"/>
      <c r="CG271" s="192"/>
      <c r="CH271" s="192"/>
      <c r="CI271" s="192"/>
      <c r="CJ271" s="192"/>
    </row>
    <row r="272">
      <c r="A272" s="192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2"/>
      <c r="AH272" s="192"/>
      <c r="AI272" s="192"/>
      <c r="AJ272" s="192"/>
      <c r="AK272" s="192"/>
      <c r="AL272" s="192"/>
      <c r="AM272" s="192"/>
      <c r="AN272" s="192"/>
      <c r="AO272" s="192"/>
      <c r="AP272" s="192"/>
      <c r="AQ272" s="192"/>
      <c r="AR272" s="192"/>
      <c r="AS272" s="192"/>
      <c r="AT272" s="192"/>
      <c r="AU272" s="192"/>
      <c r="AV272" s="192"/>
      <c r="AW272" s="192"/>
      <c r="AX272" s="192"/>
      <c r="AY272" s="192"/>
      <c r="AZ272" s="192"/>
      <c r="BA272" s="192"/>
      <c r="BB272" s="192"/>
      <c r="BC272" s="192"/>
      <c r="BD272" s="192"/>
      <c r="BE272" s="192"/>
      <c r="BF272" s="192"/>
      <c r="BG272" s="192"/>
      <c r="BH272" s="192"/>
      <c r="BI272" s="192"/>
      <c r="BJ272" s="192"/>
      <c r="BK272" s="192"/>
      <c r="BL272" s="192"/>
      <c r="BM272" s="192"/>
      <c r="BN272" s="192"/>
      <c r="BO272" s="192"/>
      <c r="BP272" s="192"/>
      <c r="BQ272" s="192"/>
      <c r="BR272" s="192"/>
      <c r="BS272" s="192"/>
      <c r="BT272" s="192"/>
      <c r="BU272" s="192"/>
      <c r="BV272" s="192"/>
      <c r="BW272" s="192"/>
      <c r="BX272" s="192"/>
      <c r="BY272" s="192"/>
      <c r="BZ272" s="192"/>
      <c r="CA272" s="192"/>
      <c r="CB272" s="192"/>
      <c r="CC272" s="192"/>
      <c r="CD272" s="192"/>
      <c r="CE272" s="192"/>
      <c r="CF272" s="192"/>
      <c r="CG272" s="192"/>
      <c r="CH272" s="192"/>
      <c r="CI272" s="192"/>
      <c r="CJ272" s="192"/>
    </row>
    <row r="273">
      <c r="A273" s="192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2"/>
      <c r="AH273" s="192"/>
      <c r="AI273" s="192"/>
      <c r="AJ273" s="192"/>
      <c r="AK273" s="192"/>
      <c r="AL273" s="192"/>
      <c r="AM273" s="192"/>
      <c r="AN273" s="192"/>
      <c r="AO273" s="192"/>
      <c r="AP273" s="192"/>
      <c r="AQ273" s="192"/>
      <c r="AR273" s="192"/>
      <c r="AS273" s="192"/>
      <c r="AT273" s="192"/>
      <c r="AU273" s="192"/>
      <c r="AV273" s="192"/>
      <c r="AW273" s="192"/>
      <c r="AX273" s="192"/>
      <c r="AY273" s="192"/>
      <c r="AZ273" s="192"/>
      <c r="BA273" s="192"/>
      <c r="BB273" s="192"/>
      <c r="BC273" s="192"/>
      <c r="BD273" s="192"/>
      <c r="BE273" s="192"/>
      <c r="BF273" s="192"/>
      <c r="BG273" s="192"/>
      <c r="BH273" s="192"/>
      <c r="BI273" s="192"/>
      <c r="BJ273" s="192"/>
      <c r="BK273" s="192"/>
      <c r="BL273" s="192"/>
      <c r="BM273" s="192"/>
      <c r="BN273" s="192"/>
      <c r="BO273" s="192"/>
      <c r="BP273" s="192"/>
      <c r="BQ273" s="192"/>
      <c r="BR273" s="192"/>
      <c r="BS273" s="192"/>
      <c r="BT273" s="192"/>
      <c r="BU273" s="192"/>
      <c r="BV273" s="192"/>
      <c r="BW273" s="192"/>
      <c r="BX273" s="192"/>
      <c r="BY273" s="192"/>
      <c r="BZ273" s="192"/>
      <c r="CA273" s="192"/>
      <c r="CB273" s="192"/>
      <c r="CC273" s="192"/>
      <c r="CD273" s="192"/>
      <c r="CE273" s="192"/>
      <c r="CF273" s="192"/>
      <c r="CG273" s="192"/>
      <c r="CH273" s="192"/>
      <c r="CI273" s="192"/>
      <c r="CJ273" s="192"/>
    </row>
    <row r="274">
      <c r="A274" s="192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2"/>
      <c r="AH274" s="192"/>
      <c r="AI274" s="192"/>
      <c r="AJ274" s="192"/>
      <c r="AK274" s="192"/>
      <c r="AL274" s="192"/>
      <c r="AM274" s="192"/>
      <c r="AN274" s="192"/>
      <c r="AO274" s="192"/>
      <c r="AP274" s="192"/>
      <c r="AQ274" s="192"/>
      <c r="AR274" s="192"/>
      <c r="AS274" s="192"/>
      <c r="AT274" s="192"/>
      <c r="AU274" s="192"/>
      <c r="AV274" s="192"/>
      <c r="AW274" s="192"/>
      <c r="AX274" s="192"/>
      <c r="AY274" s="192"/>
      <c r="AZ274" s="192"/>
      <c r="BA274" s="192"/>
      <c r="BB274" s="192"/>
      <c r="BC274" s="192"/>
      <c r="BD274" s="192"/>
      <c r="BE274" s="192"/>
      <c r="BF274" s="192"/>
      <c r="BG274" s="192"/>
      <c r="BH274" s="192"/>
      <c r="BI274" s="192"/>
      <c r="BJ274" s="192"/>
      <c r="BK274" s="192"/>
      <c r="BL274" s="192"/>
      <c r="BM274" s="192"/>
      <c r="BN274" s="192"/>
      <c r="BO274" s="192"/>
      <c r="BP274" s="192"/>
      <c r="BQ274" s="192"/>
      <c r="BR274" s="192"/>
      <c r="BS274" s="192"/>
      <c r="BT274" s="192"/>
      <c r="BU274" s="192"/>
      <c r="BV274" s="192"/>
      <c r="BW274" s="192"/>
      <c r="BX274" s="192"/>
      <c r="BY274" s="192"/>
      <c r="BZ274" s="192"/>
      <c r="CA274" s="192"/>
      <c r="CB274" s="192"/>
      <c r="CC274" s="192"/>
      <c r="CD274" s="192"/>
      <c r="CE274" s="192"/>
      <c r="CF274" s="192"/>
      <c r="CG274" s="192"/>
      <c r="CH274" s="192"/>
      <c r="CI274" s="192"/>
      <c r="CJ274" s="192"/>
    </row>
    <row r="275">
      <c r="A275" s="192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  <c r="AJ275" s="192"/>
      <c r="AK275" s="192"/>
      <c r="AL275" s="192"/>
      <c r="AM275" s="192"/>
      <c r="AN275" s="192"/>
      <c r="AO275" s="192"/>
      <c r="AP275" s="192"/>
      <c r="AQ275" s="192"/>
      <c r="AR275" s="192"/>
      <c r="AS275" s="192"/>
      <c r="AT275" s="192"/>
      <c r="AU275" s="192"/>
      <c r="AV275" s="192"/>
      <c r="AW275" s="192"/>
      <c r="AX275" s="192"/>
      <c r="AY275" s="192"/>
      <c r="AZ275" s="192"/>
      <c r="BA275" s="192"/>
      <c r="BB275" s="192"/>
      <c r="BC275" s="192"/>
      <c r="BD275" s="192"/>
      <c r="BE275" s="192"/>
      <c r="BF275" s="192"/>
      <c r="BG275" s="192"/>
      <c r="BH275" s="192"/>
      <c r="BI275" s="192"/>
      <c r="BJ275" s="192"/>
      <c r="BK275" s="192"/>
      <c r="BL275" s="192"/>
      <c r="BM275" s="192"/>
      <c r="BN275" s="192"/>
      <c r="BO275" s="192"/>
      <c r="BP275" s="192"/>
      <c r="BQ275" s="192"/>
      <c r="BR275" s="192"/>
      <c r="BS275" s="192"/>
      <c r="BT275" s="192"/>
      <c r="BU275" s="192"/>
      <c r="BV275" s="192"/>
      <c r="BW275" s="192"/>
      <c r="BX275" s="192"/>
      <c r="BY275" s="192"/>
      <c r="BZ275" s="192"/>
      <c r="CA275" s="192"/>
      <c r="CB275" s="192"/>
      <c r="CC275" s="192"/>
      <c r="CD275" s="192"/>
      <c r="CE275" s="192"/>
      <c r="CF275" s="192"/>
      <c r="CG275" s="192"/>
      <c r="CH275" s="192"/>
      <c r="CI275" s="192"/>
      <c r="CJ275" s="192"/>
    </row>
    <row r="276">
      <c r="A276" s="192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2"/>
      <c r="AH276" s="192"/>
      <c r="AI276" s="192"/>
      <c r="AJ276" s="192"/>
      <c r="AK276" s="192"/>
      <c r="AL276" s="192"/>
      <c r="AM276" s="192"/>
      <c r="AN276" s="192"/>
      <c r="AO276" s="192"/>
      <c r="AP276" s="192"/>
      <c r="AQ276" s="192"/>
      <c r="AR276" s="192"/>
      <c r="AS276" s="192"/>
      <c r="AT276" s="192"/>
      <c r="AU276" s="192"/>
      <c r="AV276" s="192"/>
      <c r="AW276" s="192"/>
      <c r="AX276" s="192"/>
      <c r="AY276" s="192"/>
      <c r="AZ276" s="192"/>
      <c r="BA276" s="192"/>
      <c r="BB276" s="192"/>
      <c r="BC276" s="192"/>
      <c r="BD276" s="192"/>
      <c r="BE276" s="192"/>
      <c r="BF276" s="192"/>
      <c r="BG276" s="192"/>
      <c r="BH276" s="192"/>
      <c r="BI276" s="192"/>
      <c r="BJ276" s="192"/>
      <c r="BK276" s="192"/>
      <c r="BL276" s="192"/>
      <c r="BM276" s="192"/>
      <c r="BN276" s="192"/>
      <c r="BO276" s="192"/>
      <c r="BP276" s="192"/>
      <c r="BQ276" s="192"/>
      <c r="BR276" s="192"/>
      <c r="BS276" s="192"/>
      <c r="BT276" s="192"/>
      <c r="BU276" s="192"/>
      <c r="BV276" s="192"/>
      <c r="BW276" s="192"/>
      <c r="BX276" s="192"/>
      <c r="BY276" s="192"/>
      <c r="BZ276" s="192"/>
      <c r="CA276" s="192"/>
      <c r="CB276" s="192"/>
      <c r="CC276" s="192"/>
      <c r="CD276" s="192"/>
      <c r="CE276" s="192"/>
      <c r="CF276" s="192"/>
      <c r="CG276" s="192"/>
      <c r="CH276" s="192"/>
      <c r="CI276" s="192"/>
      <c r="CJ276" s="192"/>
    </row>
    <row r="277">
      <c r="A277" s="192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2"/>
      <c r="BD277" s="192"/>
      <c r="BE277" s="192"/>
      <c r="BF277" s="192"/>
      <c r="BG277" s="192"/>
      <c r="BH277" s="192"/>
      <c r="BI277" s="192"/>
      <c r="BJ277" s="192"/>
      <c r="BK277" s="192"/>
      <c r="BL277" s="192"/>
      <c r="BM277" s="192"/>
      <c r="BN277" s="192"/>
      <c r="BO277" s="192"/>
      <c r="BP277" s="192"/>
      <c r="BQ277" s="192"/>
      <c r="BR277" s="192"/>
      <c r="BS277" s="192"/>
      <c r="BT277" s="192"/>
      <c r="BU277" s="192"/>
      <c r="BV277" s="192"/>
      <c r="BW277" s="192"/>
      <c r="BX277" s="192"/>
      <c r="BY277" s="192"/>
      <c r="BZ277" s="192"/>
      <c r="CA277" s="192"/>
      <c r="CB277" s="192"/>
      <c r="CC277" s="192"/>
      <c r="CD277" s="192"/>
      <c r="CE277" s="192"/>
      <c r="CF277" s="192"/>
      <c r="CG277" s="192"/>
      <c r="CH277" s="192"/>
      <c r="CI277" s="192"/>
      <c r="CJ277" s="192"/>
    </row>
    <row r="278">
      <c r="A278" s="192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2"/>
      <c r="AH278" s="192"/>
      <c r="AI278" s="192"/>
      <c r="AJ278" s="192"/>
      <c r="AK278" s="192"/>
      <c r="AL278" s="192"/>
      <c r="AM278" s="192"/>
      <c r="AN278" s="192"/>
      <c r="AO278" s="192"/>
      <c r="AP278" s="192"/>
      <c r="AQ278" s="192"/>
      <c r="AR278" s="192"/>
      <c r="AS278" s="192"/>
      <c r="AT278" s="192"/>
      <c r="AU278" s="192"/>
      <c r="AV278" s="192"/>
      <c r="AW278" s="192"/>
      <c r="AX278" s="192"/>
      <c r="AY278" s="192"/>
      <c r="AZ278" s="192"/>
      <c r="BA278" s="192"/>
      <c r="BB278" s="192"/>
      <c r="BC278" s="192"/>
      <c r="BD278" s="192"/>
      <c r="BE278" s="192"/>
      <c r="BF278" s="192"/>
      <c r="BG278" s="192"/>
      <c r="BH278" s="192"/>
      <c r="BI278" s="192"/>
      <c r="BJ278" s="192"/>
      <c r="BK278" s="192"/>
      <c r="BL278" s="192"/>
      <c r="BM278" s="192"/>
      <c r="BN278" s="192"/>
      <c r="BO278" s="192"/>
      <c r="BP278" s="192"/>
      <c r="BQ278" s="192"/>
      <c r="BR278" s="192"/>
      <c r="BS278" s="192"/>
      <c r="BT278" s="192"/>
      <c r="BU278" s="192"/>
      <c r="BV278" s="192"/>
      <c r="BW278" s="192"/>
      <c r="BX278" s="192"/>
      <c r="BY278" s="192"/>
      <c r="BZ278" s="192"/>
      <c r="CA278" s="192"/>
      <c r="CB278" s="192"/>
      <c r="CC278" s="192"/>
      <c r="CD278" s="192"/>
      <c r="CE278" s="192"/>
      <c r="CF278" s="192"/>
      <c r="CG278" s="192"/>
      <c r="CH278" s="192"/>
      <c r="CI278" s="192"/>
      <c r="CJ278" s="192"/>
    </row>
    <row r="279">
      <c r="A279" s="192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92"/>
      <c r="AF279" s="192"/>
      <c r="AG279" s="192"/>
      <c r="AH279" s="192"/>
      <c r="AI279" s="192"/>
      <c r="AJ279" s="192"/>
      <c r="AK279" s="192"/>
      <c r="AL279" s="192"/>
      <c r="AM279" s="192"/>
      <c r="AN279" s="192"/>
      <c r="AO279" s="192"/>
      <c r="AP279" s="192"/>
      <c r="AQ279" s="192"/>
      <c r="AR279" s="192"/>
      <c r="AS279" s="192"/>
      <c r="AT279" s="192"/>
      <c r="AU279" s="192"/>
      <c r="AV279" s="192"/>
      <c r="AW279" s="192"/>
      <c r="AX279" s="192"/>
      <c r="AY279" s="192"/>
      <c r="AZ279" s="192"/>
      <c r="BA279" s="192"/>
      <c r="BB279" s="192"/>
      <c r="BC279" s="192"/>
      <c r="BD279" s="192"/>
      <c r="BE279" s="192"/>
      <c r="BF279" s="192"/>
      <c r="BG279" s="192"/>
      <c r="BH279" s="192"/>
      <c r="BI279" s="192"/>
      <c r="BJ279" s="192"/>
      <c r="BK279" s="192"/>
      <c r="BL279" s="192"/>
      <c r="BM279" s="192"/>
      <c r="BN279" s="192"/>
      <c r="BO279" s="192"/>
      <c r="BP279" s="192"/>
      <c r="BQ279" s="192"/>
      <c r="BR279" s="192"/>
      <c r="BS279" s="192"/>
      <c r="BT279" s="192"/>
      <c r="BU279" s="192"/>
      <c r="BV279" s="192"/>
      <c r="BW279" s="192"/>
      <c r="BX279" s="192"/>
      <c r="BY279" s="192"/>
      <c r="BZ279" s="192"/>
      <c r="CA279" s="192"/>
      <c r="CB279" s="192"/>
      <c r="CC279" s="192"/>
      <c r="CD279" s="192"/>
      <c r="CE279" s="192"/>
      <c r="CF279" s="192"/>
      <c r="CG279" s="192"/>
      <c r="CH279" s="192"/>
      <c r="CI279" s="192"/>
      <c r="CJ279" s="192"/>
    </row>
    <row r="280">
      <c r="A280" s="192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92"/>
      <c r="AF280" s="192"/>
      <c r="AG280" s="192"/>
      <c r="AH280" s="192"/>
      <c r="AI280" s="192"/>
      <c r="AJ280" s="192"/>
      <c r="AK280" s="192"/>
      <c r="AL280" s="192"/>
      <c r="AM280" s="192"/>
      <c r="AN280" s="192"/>
      <c r="AO280" s="192"/>
      <c r="AP280" s="192"/>
      <c r="AQ280" s="192"/>
      <c r="AR280" s="192"/>
      <c r="AS280" s="192"/>
      <c r="AT280" s="192"/>
      <c r="AU280" s="192"/>
      <c r="AV280" s="192"/>
      <c r="AW280" s="192"/>
      <c r="AX280" s="192"/>
      <c r="AY280" s="192"/>
      <c r="AZ280" s="192"/>
      <c r="BA280" s="192"/>
      <c r="BB280" s="192"/>
      <c r="BC280" s="192"/>
      <c r="BD280" s="192"/>
      <c r="BE280" s="192"/>
      <c r="BF280" s="192"/>
      <c r="BG280" s="192"/>
      <c r="BH280" s="192"/>
      <c r="BI280" s="192"/>
      <c r="BJ280" s="192"/>
      <c r="BK280" s="192"/>
      <c r="BL280" s="192"/>
      <c r="BM280" s="192"/>
      <c r="BN280" s="192"/>
      <c r="BO280" s="192"/>
      <c r="BP280" s="192"/>
      <c r="BQ280" s="192"/>
      <c r="BR280" s="192"/>
      <c r="BS280" s="192"/>
      <c r="BT280" s="192"/>
      <c r="BU280" s="192"/>
      <c r="BV280" s="192"/>
      <c r="BW280" s="192"/>
      <c r="BX280" s="192"/>
      <c r="BY280" s="192"/>
      <c r="BZ280" s="192"/>
      <c r="CA280" s="192"/>
      <c r="CB280" s="192"/>
      <c r="CC280" s="192"/>
      <c r="CD280" s="192"/>
      <c r="CE280" s="192"/>
      <c r="CF280" s="192"/>
      <c r="CG280" s="192"/>
      <c r="CH280" s="192"/>
      <c r="CI280" s="192"/>
      <c r="CJ280" s="192"/>
    </row>
    <row r="281">
      <c r="A281" s="192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92"/>
      <c r="AF281" s="192"/>
      <c r="AG281" s="192"/>
      <c r="AH281" s="192"/>
      <c r="AI281" s="192"/>
      <c r="AJ281" s="192"/>
      <c r="AK281" s="192"/>
      <c r="AL281" s="192"/>
      <c r="AM281" s="192"/>
      <c r="AN281" s="192"/>
      <c r="AO281" s="192"/>
      <c r="AP281" s="192"/>
      <c r="AQ281" s="192"/>
      <c r="AR281" s="192"/>
      <c r="AS281" s="192"/>
      <c r="AT281" s="192"/>
      <c r="AU281" s="192"/>
      <c r="AV281" s="192"/>
      <c r="AW281" s="192"/>
      <c r="AX281" s="192"/>
      <c r="AY281" s="192"/>
      <c r="AZ281" s="192"/>
      <c r="BA281" s="192"/>
      <c r="BB281" s="192"/>
      <c r="BC281" s="192"/>
      <c r="BD281" s="192"/>
      <c r="BE281" s="192"/>
      <c r="BF281" s="192"/>
      <c r="BG281" s="192"/>
      <c r="BH281" s="192"/>
      <c r="BI281" s="192"/>
      <c r="BJ281" s="192"/>
      <c r="BK281" s="192"/>
      <c r="BL281" s="192"/>
      <c r="BM281" s="192"/>
      <c r="BN281" s="192"/>
      <c r="BO281" s="192"/>
      <c r="BP281" s="192"/>
      <c r="BQ281" s="192"/>
      <c r="BR281" s="192"/>
      <c r="BS281" s="192"/>
      <c r="BT281" s="192"/>
      <c r="BU281" s="192"/>
      <c r="BV281" s="192"/>
      <c r="BW281" s="192"/>
      <c r="BX281" s="192"/>
      <c r="BY281" s="192"/>
      <c r="BZ281" s="192"/>
      <c r="CA281" s="192"/>
      <c r="CB281" s="192"/>
      <c r="CC281" s="192"/>
      <c r="CD281" s="192"/>
      <c r="CE281" s="192"/>
      <c r="CF281" s="192"/>
      <c r="CG281" s="192"/>
      <c r="CH281" s="192"/>
      <c r="CI281" s="192"/>
      <c r="CJ281" s="192"/>
    </row>
    <row r="282">
      <c r="A282" s="192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92"/>
      <c r="AF282" s="192"/>
      <c r="AG282" s="192"/>
      <c r="AH282" s="192"/>
      <c r="AI282" s="192"/>
      <c r="AJ282" s="192"/>
      <c r="AK282" s="192"/>
      <c r="AL282" s="192"/>
      <c r="AM282" s="192"/>
      <c r="AN282" s="192"/>
      <c r="AO282" s="192"/>
      <c r="AP282" s="192"/>
      <c r="AQ282" s="192"/>
      <c r="AR282" s="192"/>
      <c r="AS282" s="192"/>
      <c r="AT282" s="192"/>
      <c r="AU282" s="192"/>
      <c r="AV282" s="192"/>
      <c r="AW282" s="192"/>
      <c r="AX282" s="192"/>
      <c r="AY282" s="192"/>
      <c r="AZ282" s="192"/>
      <c r="BA282" s="192"/>
      <c r="BB282" s="192"/>
      <c r="BC282" s="192"/>
      <c r="BD282" s="192"/>
      <c r="BE282" s="192"/>
      <c r="BF282" s="192"/>
      <c r="BG282" s="192"/>
      <c r="BH282" s="192"/>
      <c r="BI282" s="192"/>
      <c r="BJ282" s="192"/>
      <c r="BK282" s="192"/>
      <c r="BL282" s="192"/>
      <c r="BM282" s="192"/>
      <c r="BN282" s="192"/>
      <c r="BO282" s="192"/>
      <c r="BP282" s="192"/>
      <c r="BQ282" s="192"/>
      <c r="BR282" s="192"/>
      <c r="BS282" s="192"/>
      <c r="BT282" s="192"/>
      <c r="BU282" s="192"/>
      <c r="BV282" s="192"/>
      <c r="BW282" s="192"/>
      <c r="BX282" s="192"/>
      <c r="BY282" s="192"/>
      <c r="BZ282" s="192"/>
      <c r="CA282" s="192"/>
      <c r="CB282" s="192"/>
      <c r="CC282" s="192"/>
      <c r="CD282" s="192"/>
      <c r="CE282" s="192"/>
      <c r="CF282" s="192"/>
      <c r="CG282" s="192"/>
      <c r="CH282" s="192"/>
      <c r="CI282" s="192"/>
      <c r="CJ282" s="192"/>
    </row>
    <row r="283">
      <c r="A283" s="192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92"/>
      <c r="AF283" s="192"/>
      <c r="AG283" s="192"/>
      <c r="AH283" s="192"/>
      <c r="AI283" s="192"/>
      <c r="AJ283" s="192"/>
      <c r="AK283" s="192"/>
      <c r="AL283" s="192"/>
      <c r="AM283" s="192"/>
      <c r="AN283" s="192"/>
      <c r="AO283" s="192"/>
      <c r="AP283" s="192"/>
      <c r="AQ283" s="192"/>
      <c r="AR283" s="192"/>
      <c r="AS283" s="192"/>
      <c r="AT283" s="192"/>
      <c r="AU283" s="192"/>
      <c r="AV283" s="192"/>
      <c r="AW283" s="192"/>
      <c r="AX283" s="192"/>
      <c r="AY283" s="192"/>
      <c r="AZ283" s="192"/>
      <c r="BA283" s="192"/>
      <c r="BB283" s="192"/>
      <c r="BC283" s="192"/>
      <c r="BD283" s="192"/>
      <c r="BE283" s="192"/>
      <c r="BF283" s="192"/>
      <c r="BG283" s="192"/>
      <c r="BH283" s="192"/>
      <c r="BI283" s="192"/>
      <c r="BJ283" s="192"/>
      <c r="BK283" s="192"/>
      <c r="BL283" s="192"/>
      <c r="BM283" s="192"/>
      <c r="BN283" s="192"/>
      <c r="BO283" s="192"/>
      <c r="BP283" s="192"/>
      <c r="BQ283" s="192"/>
      <c r="BR283" s="192"/>
      <c r="BS283" s="192"/>
      <c r="BT283" s="192"/>
      <c r="BU283" s="192"/>
      <c r="BV283" s="192"/>
      <c r="BW283" s="192"/>
      <c r="BX283" s="192"/>
      <c r="BY283" s="192"/>
      <c r="BZ283" s="192"/>
      <c r="CA283" s="192"/>
      <c r="CB283" s="192"/>
      <c r="CC283" s="192"/>
      <c r="CD283" s="192"/>
      <c r="CE283" s="192"/>
      <c r="CF283" s="192"/>
      <c r="CG283" s="192"/>
      <c r="CH283" s="192"/>
      <c r="CI283" s="192"/>
      <c r="CJ283" s="192"/>
    </row>
    <row r="284">
      <c r="A284" s="192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92"/>
      <c r="AF284" s="192"/>
      <c r="AG284" s="192"/>
      <c r="AH284" s="192"/>
      <c r="AI284" s="192"/>
      <c r="AJ284" s="192"/>
      <c r="AK284" s="192"/>
      <c r="AL284" s="192"/>
      <c r="AM284" s="192"/>
      <c r="AN284" s="192"/>
      <c r="AO284" s="192"/>
      <c r="AP284" s="192"/>
      <c r="AQ284" s="192"/>
      <c r="AR284" s="192"/>
      <c r="AS284" s="192"/>
      <c r="AT284" s="192"/>
      <c r="AU284" s="192"/>
      <c r="AV284" s="192"/>
      <c r="AW284" s="192"/>
      <c r="AX284" s="192"/>
      <c r="AY284" s="192"/>
      <c r="AZ284" s="192"/>
      <c r="BA284" s="192"/>
      <c r="BB284" s="192"/>
      <c r="BC284" s="192"/>
      <c r="BD284" s="192"/>
      <c r="BE284" s="192"/>
      <c r="BF284" s="192"/>
      <c r="BG284" s="192"/>
      <c r="BH284" s="192"/>
      <c r="BI284" s="192"/>
      <c r="BJ284" s="192"/>
      <c r="BK284" s="192"/>
      <c r="BL284" s="192"/>
      <c r="BM284" s="192"/>
      <c r="BN284" s="192"/>
      <c r="BO284" s="192"/>
      <c r="BP284" s="192"/>
      <c r="BQ284" s="192"/>
      <c r="BR284" s="192"/>
      <c r="BS284" s="192"/>
      <c r="BT284" s="192"/>
      <c r="BU284" s="192"/>
      <c r="BV284" s="192"/>
      <c r="BW284" s="192"/>
      <c r="BX284" s="192"/>
      <c r="BY284" s="192"/>
      <c r="BZ284" s="192"/>
      <c r="CA284" s="192"/>
      <c r="CB284" s="192"/>
      <c r="CC284" s="192"/>
      <c r="CD284" s="192"/>
      <c r="CE284" s="192"/>
      <c r="CF284" s="192"/>
      <c r="CG284" s="192"/>
      <c r="CH284" s="192"/>
      <c r="CI284" s="192"/>
      <c r="CJ284" s="192"/>
    </row>
    <row r="285">
      <c r="A285" s="192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2"/>
      <c r="AH285" s="192"/>
      <c r="AI285" s="192"/>
      <c r="AJ285" s="192"/>
      <c r="AK285" s="192"/>
      <c r="AL285" s="192"/>
      <c r="AM285" s="192"/>
      <c r="AN285" s="192"/>
      <c r="AO285" s="192"/>
      <c r="AP285" s="192"/>
      <c r="AQ285" s="192"/>
      <c r="AR285" s="192"/>
      <c r="AS285" s="192"/>
      <c r="AT285" s="192"/>
      <c r="AU285" s="192"/>
      <c r="AV285" s="192"/>
      <c r="AW285" s="192"/>
      <c r="AX285" s="192"/>
      <c r="AY285" s="192"/>
      <c r="AZ285" s="192"/>
      <c r="BA285" s="192"/>
      <c r="BB285" s="192"/>
      <c r="BC285" s="192"/>
      <c r="BD285" s="192"/>
      <c r="BE285" s="192"/>
      <c r="BF285" s="192"/>
      <c r="BG285" s="192"/>
      <c r="BH285" s="192"/>
      <c r="BI285" s="192"/>
      <c r="BJ285" s="192"/>
      <c r="BK285" s="192"/>
      <c r="BL285" s="192"/>
      <c r="BM285" s="192"/>
      <c r="BN285" s="192"/>
      <c r="BO285" s="192"/>
      <c r="BP285" s="192"/>
      <c r="BQ285" s="192"/>
      <c r="BR285" s="192"/>
      <c r="BS285" s="192"/>
      <c r="BT285" s="192"/>
      <c r="BU285" s="192"/>
      <c r="BV285" s="192"/>
      <c r="BW285" s="192"/>
      <c r="BX285" s="192"/>
      <c r="BY285" s="192"/>
      <c r="BZ285" s="192"/>
      <c r="CA285" s="192"/>
      <c r="CB285" s="192"/>
      <c r="CC285" s="192"/>
      <c r="CD285" s="192"/>
      <c r="CE285" s="192"/>
      <c r="CF285" s="192"/>
      <c r="CG285" s="192"/>
      <c r="CH285" s="192"/>
      <c r="CI285" s="192"/>
      <c r="CJ285" s="192"/>
    </row>
    <row r="286">
      <c r="A286" s="192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92"/>
      <c r="AF286" s="192"/>
      <c r="AG286" s="192"/>
      <c r="AH286" s="192"/>
      <c r="AI286" s="192"/>
      <c r="AJ286" s="192"/>
      <c r="AK286" s="192"/>
      <c r="AL286" s="192"/>
      <c r="AM286" s="192"/>
      <c r="AN286" s="192"/>
      <c r="AO286" s="192"/>
      <c r="AP286" s="192"/>
      <c r="AQ286" s="192"/>
      <c r="AR286" s="192"/>
      <c r="AS286" s="192"/>
      <c r="AT286" s="192"/>
      <c r="AU286" s="192"/>
      <c r="AV286" s="192"/>
      <c r="AW286" s="192"/>
      <c r="AX286" s="192"/>
      <c r="AY286" s="192"/>
      <c r="AZ286" s="192"/>
      <c r="BA286" s="192"/>
      <c r="BB286" s="192"/>
      <c r="BC286" s="192"/>
      <c r="BD286" s="192"/>
      <c r="BE286" s="192"/>
      <c r="BF286" s="192"/>
      <c r="BG286" s="192"/>
      <c r="BH286" s="192"/>
      <c r="BI286" s="192"/>
      <c r="BJ286" s="192"/>
      <c r="BK286" s="192"/>
      <c r="BL286" s="192"/>
      <c r="BM286" s="192"/>
      <c r="BN286" s="192"/>
      <c r="BO286" s="192"/>
      <c r="BP286" s="192"/>
      <c r="BQ286" s="192"/>
      <c r="BR286" s="192"/>
      <c r="BS286" s="192"/>
      <c r="BT286" s="192"/>
      <c r="BU286" s="192"/>
      <c r="BV286" s="192"/>
      <c r="BW286" s="192"/>
      <c r="BX286" s="192"/>
      <c r="BY286" s="192"/>
      <c r="BZ286" s="192"/>
      <c r="CA286" s="192"/>
      <c r="CB286" s="192"/>
      <c r="CC286" s="192"/>
      <c r="CD286" s="192"/>
      <c r="CE286" s="192"/>
      <c r="CF286" s="192"/>
      <c r="CG286" s="192"/>
      <c r="CH286" s="192"/>
      <c r="CI286" s="192"/>
      <c r="CJ286" s="192"/>
    </row>
    <row r="287">
      <c r="A287" s="192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2"/>
      <c r="AH287" s="192"/>
      <c r="AI287" s="192"/>
      <c r="AJ287" s="192"/>
      <c r="AK287" s="192"/>
      <c r="AL287" s="192"/>
      <c r="AM287" s="192"/>
      <c r="AN287" s="192"/>
      <c r="AO287" s="192"/>
      <c r="AP287" s="192"/>
      <c r="AQ287" s="192"/>
      <c r="AR287" s="192"/>
      <c r="AS287" s="192"/>
      <c r="AT287" s="192"/>
      <c r="AU287" s="192"/>
      <c r="AV287" s="192"/>
      <c r="AW287" s="192"/>
      <c r="AX287" s="192"/>
      <c r="AY287" s="192"/>
      <c r="AZ287" s="192"/>
      <c r="BA287" s="192"/>
      <c r="BB287" s="192"/>
      <c r="BC287" s="192"/>
      <c r="BD287" s="192"/>
      <c r="BE287" s="192"/>
      <c r="BF287" s="192"/>
      <c r="BG287" s="192"/>
      <c r="BH287" s="192"/>
      <c r="BI287" s="192"/>
      <c r="BJ287" s="192"/>
      <c r="BK287" s="192"/>
      <c r="BL287" s="192"/>
      <c r="BM287" s="192"/>
      <c r="BN287" s="192"/>
      <c r="BO287" s="192"/>
      <c r="BP287" s="192"/>
      <c r="BQ287" s="192"/>
      <c r="BR287" s="192"/>
      <c r="BS287" s="192"/>
      <c r="BT287" s="192"/>
      <c r="BU287" s="192"/>
      <c r="BV287" s="192"/>
      <c r="BW287" s="192"/>
      <c r="BX287" s="192"/>
      <c r="BY287" s="192"/>
      <c r="BZ287" s="192"/>
      <c r="CA287" s="192"/>
      <c r="CB287" s="192"/>
      <c r="CC287" s="192"/>
      <c r="CD287" s="192"/>
      <c r="CE287" s="192"/>
      <c r="CF287" s="192"/>
      <c r="CG287" s="192"/>
      <c r="CH287" s="192"/>
      <c r="CI287" s="192"/>
      <c r="CJ287" s="192"/>
    </row>
    <row r="288">
      <c r="A288" s="192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2"/>
      <c r="AM288" s="192"/>
      <c r="AN288" s="192"/>
      <c r="AO288" s="192"/>
      <c r="AP288" s="192"/>
      <c r="AQ288" s="192"/>
      <c r="AR288" s="192"/>
      <c r="AS288" s="192"/>
      <c r="AT288" s="192"/>
      <c r="AU288" s="192"/>
      <c r="AV288" s="192"/>
      <c r="AW288" s="192"/>
      <c r="AX288" s="192"/>
      <c r="AY288" s="192"/>
      <c r="AZ288" s="192"/>
      <c r="BA288" s="192"/>
      <c r="BB288" s="192"/>
      <c r="BC288" s="192"/>
      <c r="BD288" s="192"/>
      <c r="BE288" s="192"/>
      <c r="BF288" s="192"/>
      <c r="BG288" s="192"/>
      <c r="BH288" s="192"/>
      <c r="BI288" s="192"/>
      <c r="BJ288" s="192"/>
      <c r="BK288" s="192"/>
      <c r="BL288" s="192"/>
      <c r="BM288" s="192"/>
      <c r="BN288" s="192"/>
      <c r="BO288" s="192"/>
      <c r="BP288" s="192"/>
      <c r="BQ288" s="192"/>
      <c r="BR288" s="192"/>
      <c r="BS288" s="192"/>
      <c r="BT288" s="192"/>
      <c r="BU288" s="192"/>
      <c r="BV288" s="192"/>
      <c r="BW288" s="192"/>
      <c r="BX288" s="192"/>
      <c r="BY288" s="192"/>
      <c r="BZ288" s="192"/>
      <c r="CA288" s="192"/>
      <c r="CB288" s="192"/>
      <c r="CC288" s="192"/>
      <c r="CD288" s="192"/>
      <c r="CE288" s="192"/>
      <c r="CF288" s="192"/>
      <c r="CG288" s="192"/>
      <c r="CH288" s="192"/>
      <c r="CI288" s="192"/>
      <c r="CJ288" s="192"/>
    </row>
    <row r="289">
      <c r="A289" s="192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192"/>
      <c r="AH289" s="192"/>
      <c r="AI289" s="192"/>
      <c r="AJ289" s="192"/>
      <c r="AK289" s="192"/>
      <c r="AL289" s="192"/>
      <c r="AM289" s="192"/>
      <c r="AN289" s="192"/>
      <c r="AO289" s="192"/>
      <c r="AP289" s="192"/>
      <c r="AQ289" s="192"/>
      <c r="AR289" s="192"/>
      <c r="AS289" s="192"/>
      <c r="AT289" s="192"/>
      <c r="AU289" s="192"/>
      <c r="AV289" s="192"/>
      <c r="AW289" s="192"/>
      <c r="AX289" s="192"/>
      <c r="AY289" s="192"/>
      <c r="AZ289" s="192"/>
      <c r="BA289" s="192"/>
      <c r="BB289" s="192"/>
      <c r="BC289" s="192"/>
      <c r="BD289" s="192"/>
      <c r="BE289" s="192"/>
      <c r="BF289" s="192"/>
      <c r="BG289" s="192"/>
      <c r="BH289" s="192"/>
      <c r="BI289" s="192"/>
      <c r="BJ289" s="192"/>
      <c r="BK289" s="192"/>
      <c r="BL289" s="192"/>
      <c r="BM289" s="192"/>
      <c r="BN289" s="192"/>
      <c r="BO289" s="192"/>
      <c r="BP289" s="192"/>
      <c r="BQ289" s="192"/>
      <c r="BR289" s="192"/>
      <c r="BS289" s="192"/>
      <c r="BT289" s="192"/>
      <c r="BU289" s="192"/>
      <c r="BV289" s="192"/>
      <c r="BW289" s="192"/>
      <c r="BX289" s="192"/>
      <c r="BY289" s="192"/>
      <c r="BZ289" s="192"/>
      <c r="CA289" s="192"/>
      <c r="CB289" s="192"/>
      <c r="CC289" s="192"/>
      <c r="CD289" s="192"/>
      <c r="CE289" s="192"/>
      <c r="CF289" s="192"/>
      <c r="CG289" s="192"/>
      <c r="CH289" s="192"/>
      <c r="CI289" s="192"/>
      <c r="CJ289" s="192"/>
    </row>
    <row r="290">
      <c r="A290" s="192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192"/>
      <c r="AH290" s="192"/>
      <c r="AI290" s="192"/>
      <c r="AJ290" s="192"/>
      <c r="AK290" s="192"/>
      <c r="AL290" s="192"/>
      <c r="AM290" s="192"/>
      <c r="AN290" s="192"/>
      <c r="AO290" s="192"/>
      <c r="AP290" s="192"/>
      <c r="AQ290" s="192"/>
      <c r="AR290" s="192"/>
      <c r="AS290" s="192"/>
      <c r="AT290" s="192"/>
      <c r="AU290" s="192"/>
      <c r="AV290" s="192"/>
      <c r="AW290" s="192"/>
      <c r="AX290" s="192"/>
      <c r="AY290" s="192"/>
      <c r="AZ290" s="192"/>
      <c r="BA290" s="192"/>
      <c r="BB290" s="192"/>
      <c r="BC290" s="192"/>
      <c r="BD290" s="192"/>
      <c r="BE290" s="192"/>
      <c r="BF290" s="192"/>
      <c r="BG290" s="192"/>
      <c r="BH290" s="192"/>
      <c r="BI290" s="192"/>
      <c r="BJ290" s="192"/>
      <c r="BK290" s="192"/>
      <c r="BL290" s="192"/>
      <c r="BM290" s="192"/>
      <c r="BN290" s="192"/>
      <c r="BO290" s="192"/>
      <c r="BP290" s="192"/>
      <c r="BQ290" s="192"/>
      <c r="BR290" s="192"/>
      <c r="BS290" s="192"/>
      <c r="BT290" s="192"/>
      <c r="BU290" s="192"/>
      <c r="BV290" s="192"/>
      <c r="BW290" s="192"/>
      <c r="BX290" s="192"/>
      <c r="BY290" s="192"/>
      <c r="BZ290" s="192"/>
      <c r="CA290" s="192"/>
      <c r="CB290" s="192"/>
      <c r="CC290" s="192"/>
      <c r="CD290" s="192"/>
      <c r="CE290" s="192"/>
      <c r="CF290" s="192"/>
      <c r="CG290" s="192"/>
      <c r="CH290" s="192"/>
      <c r="CI290" s="192"/>
      <c r="CJ290" s="192"/>
    </row>
    <row r="291">
      <c r="A291" s="192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192"/>
      <c r="AH291" s="192"/>
      <c r="AI291" s="192"/>
      <c r="AJ291" s="192"/>
      <c r="AK291" s="192"/>
      <c r="AL291" s="192"/>
      <c r="AM291" s="192"/>
      <c r="AN291" s="192"/>
      <c r="AO291" s="192"/>
      <c r="AP291" s="192"/>
      <c r="AQ291" s="192"/>
      <c r="AR291" s="192"/>
      <c r="AS291" s="192"/>
      <c r="AT291" s="192"/>
      <c r="AU291" s="192"/>
      <c r="AV291" s="192"/>
      <c r="AW291" s="192"/>
      <c r="AX291" s="192"/>
      <c r="AY291" s="192"/>
      <c r="AZ291" s="192"/>
      <c r="BA291" s="192"/>
      <c r="BB291" s="192"/>
      <c r="BC291" s="192"/>
      <c r="BD291" s="192"/>
      <c r="BE291" s="192"/>
      <c r="BF291" s="192"/>
      <c r="BG291" s="192"/>
      <c r="BH291" s="192"/>
      <c r="BI291" s="192"/>
      <c r="BJ291" s="192"/>
      <c r="BK291" s="192"/>
      <c r="BL291" s="192"/>
      <c r="BM291" s="192"/>
      <c r="BN291" s="192"/>
      <c r="BO291" s="192"/>
      <c r="BP291" s="192"/>
      <c r="BQ291" s="192"/>
      <c r="BR291" s="192"/>
      <c r="BS291" s="192"/>
      <c r="BT291" s="192"/>
      <c r="BU291" s="192"/>
      <c r="BV291" s="192"/>
      <c r="BW291" s="192"/>
      <c r="BX291" s="192"/>
      <c r="BY291" s="192"/>
      <c r="BZ291" s="192"/>
      <c r="CA291" s="192"/>
      <c r="CB291" s="192"/>
      <c r="CC291" s="192"/>
      <c r="CD291" s="192"/>
      <c r="CE291" s="192"/>
      <c r="CF291" s="192"/>
      <c r="CG291" s="192"/>
      <c r="CH291" s="192"/>
      <c r="CI291" s="192"/>
      <c r="CJ291" s="192"/>
    </row>
    <row r="292">
      <c r="A292" s="192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2"/>
      <c r="AH292" s="192"/>
      <c r="AI292" s="192"/>
      <c r="AJ292" s="192"/>
      <c r="AK292" s="192"/>
      <c r="AL292" s="192"/>
      <c r="AM292" s="192"/>
      <c r="AN292" s="192"/>
      <c r="AO292" s="192"/>
      <c r="AP292" s="192"/>
      <c r="AQ292" s="192"/>
      <c r="AR292" s="192"/>
      <c r="AS292" s="192"/>
      <c r="AT292" s="192"/>
      <c r="AU292" s="192"/>
      <c r="AV292" s="192"/>
      <c r="AW292" s="192"/>
      <c r="AX292" s="192"/>
      <c r="AY292" s="192"/>
      <c r="AZ292" s="192"/>
      <c r="BA292" s="192"/>
      <c r="BB292" s="192"/>
      <c r="BC292" s="192"/>
      <c r="BD292" s="192"/>
      <c r="BE292" s="192"/>
      <c r="BF292" s="192"/>
      <c r="BG292" s="192"/>
      <c r="BH292" s="192"/>
      <c r="BI292" s="192"/>
      <c r="BJ292" s="192"/>
      <c r="BK292" s="192"/>
      <c r="BL292" s="192"/>
      <c r="BM292" s="192"/>
      <c r="BN292" s="192"/>
      <c r="BO292" s="192"/>
      <c r="BP292" s="192"/>
      <c r="BQ292" s="192"/>
      <c r="BR292" s="192"/>
      <c r="BS292" s="192"/>
      <c r="BT292" s="192"/>
      <c r="BU292" s="192"/>
      <c r="BV292" s="192"/>
      <c r="BW292" s="192"/>
      <c r="BX292" s="192"/>
      <c r="BY292" s="192"/>
      <c r="BZ292" s="192"/>
      <c r="CA292" s="192"/>
      <c r="CB292" s="192"/>
      <c r="CC292" s="192"/>
      <c r="CD292" s="192"/>
      <c r="CE292" s="192"/>
      <c r="CF292" s="192"/>
      <c r="CG292" s="192"/>
      <c r="CH292" s="192"/>
      <c r="CI292" s="192"/>
      <c r="CJ292" s="192"/>
    </row>
    <row r="293">
      <c r="A293" s="192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2"/>
      <c r="BD293" s="192"/>
      <c r="BE293" s="192"/>
      <c r="BF293" s="192"/>
      <c r="BG293" s="192"/>
      <c r="BH293" s="192"/>
      <c r="BI293" s="192"/>
      <c r="BJ293" s="192"/>
      <c r="BK293" s="192"/>
      <c r="BL293" s="192"/>
      <c r="BM293" s="192"/>
      <c r="BN293" s="192"/>
      <c r="BO293" s="192"/>
      <c r="BP293" s="192"/>
      <c r="BQ293" s="192"/>
      <c r="BR293" s="192"/>
      <c r="BS293" s="192"/>
      <c r="BT293" s="192"/>
      <c r="BU293" s="192"/>
      <c r="BV293" s="192"/>
      <c r="BW293" s="192"/>
      <c r="BX293" s="192"/>
      <c r="BY293" s="192"/>
      <c r="BZ293" s="192"/>
      <c r="CA293" s="192"/>
      <c r="CB293" s="192"/>
      <c r="CC293" s="192"/>
      <c r="CD293" s="192"/>
      <c r="CE293" s="192"/>
      <c r="CF293" s="192"/>
      <c r="CG293" s="192"/>
      <c r="CH293" s="192"/>
      <c r="CI293" s="192"/>
      <c r="CJ293" s="192"/>
    </row>
    <row r="294">
      <c r="A294" s="192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2"/>
      <c r="AH294" s="192"/>
      <c r="AI294" s="192"/>
      <c r="AJ294" s="192"/>
      <c r="AK294" s="192"/>
      <c r="AL294" s="192"/>
      <c r="AM294" s="192"/>
      <c r="AN294" s="192"/>
      <c r="AO294" s="192"/>
      <c r="AP294" s="192"/>
      <c r="AQ294" s="192"/>
      <c r="AR294" s="192"/>
      <c r="AS294" s="192"/>
      <c r="AT294" s="192"/>
      <c r="AU294" s="192"/>
      <c r="AV294" s="192"/>
      <c r="AW294" s="192"/>
      <c r="AX294" s="192"/>
      <c r="AY294" s="192"/>
      <c r="AZ294" s="192"/>
      <c r="BA294" s="192"/>
      <c r="BB294" s="192"/>
      <c r="BC294" s="192"/>
      <c r="BD294" s="192"/>
      <c r="BE294" s="192"/>
      <c r="BF294" s="192"/>
      <c r="BG294" s="192"/>
      <c r="BH294" s="192"/>
      <c r="BI294" s="192"/>
      <c r="BJ294" s="192"/>
      <c r="BK294" s="192"/>
      <c r="BL294" s="192"/>
      <c r="BM294" s="192"/>
      <c r="BN294" s="192"/>
      <c r="BO294" s="192"/>
      <c r="BP294" s="192"/>
      <c r="BQ294" s="192"/>
      <c r="BR294" s="192"/>
      <c r="BS294" s="192"/>
      <c r="BT294" s="192"/>
      <c r="BU294" s="192"/>
      <c r="BV294" s="192"/>
      <c r="BW294" s="192"/>
      <c r="BX294" s="192"/>
      <c r="BY294" s="192"/>
      <c r="BZ294" s="192"/>
      <c r="CA294" s="192"/>
      <c r="CB294" s="192"/>
      <c r="CC294" s="192"/>
      <c r="CD294" s="192"/>
      <c r="CE294" s="192"/>
      <c r="CF294" s="192"/>
      <c r="CG294" s="192"/>
      <c r="CH294" s="192"/>
      <c r="CI294" s="192"/>
      <c r="CJ294" s="192"/>
    </row>
    <row r="295">
      <c r="A295" s="192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92"/>
      <c r="AF295" s="192"/>
      <c r="AG295" s="192"/>
      <c r="AH295" s="192"/>
      <c r="AI295" s="192"/>
      <c r="AJ295" s="192"/>
      <c r="AK295" s="192"/>
      <c r="AL295" s="192"/>
      <c r="AM295" s="192"/>
      <c r="AN295" s="192"/>
      <c r="AO295" s="192"/>
      <c r="AP295" s="192"/>
      <c r="AQ295" s="192"/>
      <c r="AR295" s="192"/>
      <c r="AS295" s="192"/>
      <c r="AT295" s="192"/>
      <c r="AU295" s="192"/>
      <c r="AV295" s="192"/>
      <c r="AW295" s="192"/>
      <c r="AX295" s="192"/>
      <c r="AY295" s="192"/>
      <c r="AZ295" s="192"/>
      <c r="BA295" s="192"/>
      <c r="BB295" s="192"/>
      <c r="BC295" s="192"/>
      <c r="BD295" s="192"/>
      <c r="BE295" s="192"/>
      <c r="BF295" s="192"/>
      <c r="BG295" s="192"/>
      <c r="BH295" s="192"/>
      <c r="BI295" s="192"/>
      <c r="BJ295" s="192"/>
      <c r="BK295" s="192"/>
      <c r="BL295" s="192"/>
      <c r="BM295" s="192"/>
      <c r="BN295" s="192"/>
      <c r="BO295" s="192"/>
      <c r="BP295" s="192"/>
      <c r="BQ295" s="192"/>
      <c r="BR295" s="192"/>
      <c r="BS295" s="192"/>
      <c r="BT295" s="192"/>
      <c r="BU295" s="192"/>
      <c r="BV295" s="192"/>
      <c r="BW295" s="192"/>
      <c r="BX295" s="192"/>
      <c r="BY295" s="192"/>
      <c r="BZ295" s="192"/>
      <c r="CA295" s="192"/>
      <c r="CB295" s="192"/>
      <c r="CC295" s="192"/>
      <c r="CD295" s="192"/>
      <c r="CE295" s="192"/>
      <c r="CF295" s="192"/>
      <c r="CG295" s="192"/>
      <c r="CH295" s="192"/>
      <c r="CI295" s="192"/>
      <c r="CJ295" s="192"/>
    </row>
    <row r="296">
      <c r="A296" s="192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2"/>
      <c r="AF296" s="192"/>
      <c r="AG296" s="192"/>
      <c r="AH296" s="192"/>
      <c r="AI296" s="192"/>
      <c r="AJ296" s="192"/>
      <c r="AK296" s="192"/>
      <c r="AL296" s="192"/>
      <c r="AM296" s="192"/>
      <c r="AN296" s="192"/>
      <c r="AO296" s="192"/>
      <c r="AP296" s="192"/>
      <c r="AQ296" s="192"/>
      <c r="AR296" s="192"/>
      <c r="AS296" s="192"/>
      <c r="AT296" s="192"/>
      <c r="AU296" s="192"/>
      <c r="AV296" s="192"/>
      <c r="AW296" s="192"/>
      <c r="AX296" s="192"/>
      <c r="AY296" s="192"/>
      <c r="AZ296" s="192"/>
      <c r="BA296" s="192"/>
      <c r="BB296" s="192"/>
      <c r="BC296" s="192"/>
      <c r="BD296" s="192"/>
      <c r="BE296" s="192"/>
      <c r="BF296" s="192"/>
      <c r="BG296" s="192"/>
      <c r="BH296" s="192"/>
      <c r="BI296" s="192"/>
      <c r="BJ296" s="192"/>
      <c r="BK296" s="192"/>
      <c r="BL296" s="192"/>
      <c r="BM296" s="192"/>
      <c r="BN296" s="192"/>
      <c r="BO296" s="192"/>
      <c r="BP296" s="192"/>
      <c r="BQ296" s="192"/>
      <c r="BR296" s="192"/>
      <c r="BS296" s="192"/>
      <c r="BT296" s="192"/>
      <c r="BU296" s="192"/>
      <c r="BV296" s="192"/>
      <c r="BW296" s="192"/>
      <c r="BX296" s="192"/>
      <c r="BY296" s="192"/>
      <c r="BZ296" s="192"/>
      <c r="CA296" s="192"/>
      <c r="CB296" s="192"/>
      <c r="CC296" s="192"/>
      <c r="CD296" s="192"/>
      <c r="CE296" s="192"/>
      <c r="CF296" s="192"/>
      <c r="CG296" s="192"/>
      <c r="CH296" s="192"/>
      <c r="CI296" s="192"/>
      <c r="CJ296" s="192"/>
    </row>
    <row r="297">
      <c r="A297" s="192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2"/>
      <c r="BD297" s="192"/>
      <c r="BE297" s="192"/>
      <c r="BF297" s="192"/>
      <c r="BG297" s="192"/>
      <c r="BH297" s="192"/>
      <c r="BI297" s="192"/>
      <c r="BJ297" s="192"/>
      <c r="BK297" s="192"/>
      <c r="BL297" s="192"/>
      <c r="BM297" s="192"/>
      <c r="BN297" s="192"/>
      <c r="BO297" s="192"/>
      <c r="BP297" s="192"/>
      <c r="BQ297" s="192"/>
      <c r="BR297" s="192"/>
      <c r="BS297" s="192"/>
      <c r="BT297" s="192"/>
      <c r="BU297" s="192"/>
      <c r="BV297" s="192"/>
      <c r="BW297" s="192"/>
      <c r="BX297" s="192"/>
      <c r="BY297" s="192"/>
      <c r="BZ297" s="192"/>
      <c r="CA297" s="192"/>
      <c r="CB297" s="192"/>
      <c r="CC297" s="192"/>
      <c r="CD297" s="192"/>
      <c r="CE297" s="192"/>
      <c r="CF297" s="192"/>
      <c r="CG297" s="192"/>
      <c r="CH297" s="192"/>
      <c r="CI297" s="192"/>
      <c r="CJ297" s="192"/>
    </row>
    <row r="298">
      <c r="A298" s="192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  <c r="AL298" s="192"/>
      <c r="AM298" s="192"/>
      <c r="AN298" s="192"/>
      <c r="AO298" s="192"/>
      <c r="AP298" s="192"/>
      <c r="AQ298" s="192"/>
      <c r="AR298" s="192"/>
      <c r="AS298" s="192"/>
      <c r="AT298" s="192"/>
      <c r="AU298" s="192"/>
      <c r="AV298" s="192"/>
      <c r="AW298" s="192"/>
      <c r="AX298" s="192"/>
      <c r="AY298" s="192"/>
      <c r="AZ298" s="192"/>
      <c r="BA298" s="192"/>
      <c r="BB298" s="192"/>
      <c r="BC298" s="192"/>
      <c r="BD298" s="192"/>
      <c r="BE298" s="192"/>
      <c r="BF298" s="192"/>
      <c r="BG298" s="192"/>
      <c r="BH298" s="192"/>
      <c r="BI298" s="192"/>
      <c r="BJ298" s="192"/>
      <c r="BK298" s="192"/>
      <c r="BL298" s="192"/>
      <c r="BM298" s="192"/>
      <c r="BN298" s="192"/>
      <c r="BO298" s="192"/>
      <c r="BP298" s="192"/>
      <c r="BQ298" s="192"/>
      <c r="BR298" s="192"/>
      <c r="BS298" s="192"/>
      <c r="BT298" s="192"/>
      <c r="BU298" s="192"/>
      <c r="BV298" s="192"/>
      <c r="BW298" s="192"/>
      <c r="BX298" s="192"/>
      <c r="BY298" s="192"/>
      <c r="BZ298" s="192"/>
      <c r="CA298" s="192"/>
      <c r="CB298" s="192"/>
      <c r="CC298" s="192"/>
      <c r="CD298" s="192"/>
      <c r="CE298" s="192"/>
      <c r="CF298" s="192"/>
      <c r="CG298" s="192"/>
      <c r="CH298" s="192"/>
      <c r="CI298" s="192"/>
      <c r="CJ298" s="192"/>
    </row>
    <row r="299">
      <c r="A299" s="192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92"/>
      <c r="AF299" s="192"/>
      <c r="AG299" s="192"/>
      <c r="AH299" s="192"/>
      <c r="AI299" s="192"/>
      <c r="AJ299" s="192"/>
      <c r="AK299" s="192"/>
      <c r="AL299" s="192"/>
      <c r="AM299" s="192"/>
      <c r="AN299" s="192"/>
      <c r="AO299" s="192"/>
      <c r="AP299" s="192"/>
      <c r="AQ299" s="192"/>
      <c r="AR299" s="192"/>
      <c r="AS299" s="192"/>
      <c r="AT299" s="192"/>
      <c r="AU299" s="192"/>
      <c r="AV299" s="192"/>
      <c r="AW299" s="192"/>
      <c r="AX299" s="192"/>
      <c r="AY299" s="192"/>
      <c r="AZ299" s="192"/>
      <c r="BA299" s="192"/>
      <c r="BB299" s="192"/>
      <c r="BC299" s="192"/>
      <c r="BD299" s="192"/>
      <c r="BE299" s="192"/>
      <c r="BF299" s="192"/>
      <c r="BG299" s="192"/>
      <c r="BH299" s="192"/>
      <c r="BI299" s="192"/>
      <c r="BJ299" s="192"/>
      <c r="BK299" s="192"/>
      <c r="BL299" s="192"/>
      <c r="BM299" s="192"/>
      <c r="BN299" s="192"/>
      <c r="BO299" s="192"/>
      <c r="BP299" s="192"/>
      <c r="BQ299" s="192"/>
      <c r="BR299" s="192"/>
      <c r="BS299" s="192"/>
      <c r="BT299" s="192"/>
      <c r="BU299" s="192"/>
      <c r="BV299" s="192"/>
      <c r="BW299" s="192"/>
      <c r="BX299" s="192"/>
      <c r="BY299" s="192"/>
      <c r="BZ299" s="192"/>
      <c r="CA299" s="192"/>
      <c r="CB299" s="192"/>
      <c r="CC299" s="192"/>
      <c r="CD299" s="192"/>
      <c r="CE299" s="192"/>
      <c r="CF299" s="192"/>
      <c r="CG299" s="192"/>
      <c r="CH299" s="192"/>
      <c r="CI299" s="192"/>
      <c r="CJ299" s="192"/>
    </row>
    <row r="300">
      <c r="A300" s="192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92"/>
      <c r="AF300" s="192"/>
      <c r="AG300" s="192"/>
      <c r="AH300" s="192"/>
      <c r="AI300" s="192"/>
      <c r="AJ300" s="192"/>
      <c r="AK300" s="192"/>
      <c r="AL300" s="192"/>
      <c r="AM300" s="192"/>
      <c r="AN300" s="192"/>
      <c r="AO300" s="192"/>
      <c r="AP300" s="192"/>
      <c r="AQ300" s="192"/>
      <c r="AR300" s="192"/>
      <c r="AS300" s="192"/>
      <c r="AT300" s="192"/>
      <c r="AU300" s="192"/>
      <c r="AV300" s="192"/>
      <c r="AW300" s="192"/>
      <c r="AX300" s="192"/>
      <c r="AY300" s="192"/>
      <c r="AZ300" s="192"/>
      <c r="BA300" s="192"/>
      <c r="BB300" s="192"/>
      <c r="BC300" s="192"/>
      <c r="BD300" s="192"/>
      <c r="BE300" s="192"/>
      <c r="BF300" s="192"/>
      <c r="BG300" s="192"/>
      <c r="BH300" s="192"/>
      <c r="BI300" s="192"/>
      <c r="BJ300" s="192"/>
      <c r="BK300" s="192"/>
      <c r="BL300" s="192"/>
      <c r="BM300" s="192"/>
      <c r="BN300" s="192"/>
      <c r="BO300" s="192"/>
      <c r="BP300" s="192"/>
      <c r="BQ300" s="192"/>
      <c r="BR300" s="192"/>
      <c r="BS300" s="192"/>
      <c r="BT300" s="192"/>
      <c r="BU300" s="192"/>
      <c r="BV300" s="192"/>
      <c r="BW300" s="192"/>
      <c r="BX300" s="192"/>
      <c r="BY300" s="192"/>
      <c r="BZ300" s="192"/>
      <c r="CA300" s="192"/>
      <c r="CB300" s="192"/>
      <c r="CC300" s="192"/>
      <c r="CD300" s="192"/>
      <c r="CE300" s="192"/>
      <c r="CF300" s="192"/>
      <c r="CG300" s="192"/>
      <c r="CH300" s="192"/>
      <c r="CI300" s="192"/>
      <c r="CJ300" s="192"/>
    </row>
    <row r="301">
      <c r="A301" s="192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2"/>
      <c r="BD301" s="192"/>
      <c r="BE301" s="192"/>
      <c r="BF301" s="192"/>
      <c r="BG301" s="192"/>
      <c r="BH301" s="192"/>
      <c r="BI301" s="192"/>
      <c r="BJ301" s="192"/>
      <c r="BK301" s="192"/>
      <c r="BL301" s="192"/>
      <c r="BM301" s="192"/>
      <c r="BN301" s="192"/>
      <c r="BO301" s="192"/>
      <c r="BP301" s="192"/>
      <c r="BQ301" s="192"/>
      <c r="BR301" s="192"/>
      <c r="BS301" s="192"/>
      <c r="BT301" s="192"/>
      <c r="BU301" s="192"/>
      <c r="BV301" s="192"/>
      <c r="BW301" s="192"/>
      <c r="BX301" s="192"/>
      <c r="BY301" s="192"/>
      <c r="BZ301" s="192"/>
      <c r="CA301" s="192"/>
      <c r="CB301" s="192"/>
      <c r="CC301" s="192"/>
      <c r="CD301" s="192"/>
      <c r="CE301" s="192"/>
      <c r="CF301" s="192"/>
      <c r="CG301" s="192"/>
      <c r="CH301" s="192"/>
      <c r="CI301" s="192"/>
      <c r="CJ301" s="192"/>
    </row>
    <row r="302">
      <c r="A302" s="192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2"/>
      <c r="AH302" s="192"/>
      <c r="AI302" s="192"/>
      <c r="AJ302" s="192"/>
      <c r="AK302" s="192"/>
      <c r="AL302" s="192"/>
      <c r="AM302" s="192"/>
      <c r="AN302" s="192"/>
      <c r="AO302" s="192"/>
      <c r="AP302" s="192"/>
      <c r="AQ302" s="192"/>
      <c r="AR302" s="192"/>
      <c r="AS302" s="192"/>
      <c r="AT302" s="192"/>
      <c r="AU302" s="192"/>
      <c r="AV302" s="192"/>
      <c r="AW302" s="192"/>
      <c r="AX302" s="192"/>
      <c r="AY302" s="192"/>
      <c r="AZ302" s="192"/>
      <c r="BA302" s="192"/>
      <c r="BB302" s="192"/>
      <c r="BC302" s="192"/>
      <c r="BD302" s="192"/>
      <c r="BE302" s="192"/>
      <c r="BF302" s="192"/>
      <c r="BG302" s="192"/>
      <c r="BH302" s="192"/>
      <c r="BI302" s="192"/>
      <c r="BJ302" s="192"/>
      <c r="BK302" s="192"/>
      <c r="BL302" s="192"/>
      <c r="BM302" s="192"/>
      <c r="BN302" s="192"/>
      <c r="BO302" s="192"/>
      <c r="BP302" s="192"/>
      <c r="BQ302" s="192"/>
      <c r="BR302" s="192"/>
      <c r="BS302" s="192"/>
      <c r="BT302" s="192"/>
      <c r="BU302" s="192"/>
      <c r="BV302" s="192"/>
      <c r="BW302" s="192"/>
      <c r="BX302" s="192"/>
      <c r="BY302" s="192"/>
      <c r="BZ302" s="192"/>
      <c r="CA302" s="192"/>
      <c r="CB302" s="192"/>
      <c r="CC302" s="192"/>
      <c r="CD302" s="192"/>
      <c r="CE302" s="192"/>
      <c r="CF302" s="192"/>
      <c r="CG302" s="192"/>
      <c r="CH302" s="192"/>
      <c r="CI302" s="192"/>
      <c r="CJ302" s="192"/>
    </row>
    <row r="303">
      <c r="A303" s="192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2"/>
      <c r="AH303" s="192"/>
      <c r="AI303" s="192"/>
      <c r="AJ303" s="192"/>
      <c r="AK303" s="192"/>
      <c r="AL303" s="192"/>
      <c r="AM303" s="192"/>
      <c r="AN303" s="192"/>
      <c r="AO303" s="192"/>
      <c r="AP303" s="192"/>
      <c r="AQ303" s="192"/>
      <c r="AR303" s="192"/>
      <c r="AS303" s="192"/>
      <c r="AT303" s="192"/>
      <c r="AU303" s="192"/>
      <c r="AV303" s="192"/>
      <c r="AW303" s="192"/>
      <c r="AX303" s="192"/>
      <c r="AY303" s="192"/>
      <c r="AZ303" s="192"/>
      <c r="BA303" s="192"/>
      <c r="BB303" s="192"/>
      <c r="BC303" s="192"/>
      <c r="BD303" s="192"/>
      <c r="BE303" s="192"/>
      <c r="BF303" s="192"/>
      <c r="BG303" s="192"/>
      <c r="BH303" s="192"/>
      <c r="BI303" s="192"/>
      <c r="BJ303" s="192"/>
      <c r="BK303" s="192"/>
      <c r="BL303" s="192"/>
      <c r="BM303" s="192"/>
      <c r="BN303" s="192"/>
      <c r="BO303" s="192"/>
      <c r="BP303" s="192"/>
      <c r="BQ303" s="192"/>
      <c r="BR303" s="192"/>
      <c r="BS303" s="192"/>
      <c r="BT303" s="192"/>
      <c r="BU303" s="192"/>
      <c r="BV303" s="192"/>
      <c r="BW303" s="192"/>
      <c r="BX303" s="192"/>
      <c r="BY303" s="192"/>
      <c r="BZ303" s="192"/>
      <c r="CA303" s="192"/>
      <c r="CB303" s="192"/>
      <c r="CC303" s="192"/>
      <c r="CD303" s="192"/>
      <c r="CE303" s="192"/>
      <c r="CF303" s="192"/>
      <c r="CG303" s="192"/>
      <c r="CH303" s="192"/>
      <c r="CI303" s="192"/>
      <c r="CJ303" s="192"/>
    </row>
    <row r="304">
      <c r="A304" s="192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92"/>
      <c r="AF304" s="192"/>
      <c r="AG304" s="192"/>
      <c r="AH304" s="192"/>
      <c r="AI304" s="192"/>
      <c r="AJ304" s="192"/>
      <c r="AK304" s="192"/>
      <c r="AL304" s="192"/>
      <c r="AM304" s="192"/>
      <c r="AN304" s="192"/>
      <c r="AO304" s="192"/>
      <c r="AP304" s="192"/>
      <c r="AQ304" s="192"/>
      <c r="AR304" s="192"/>
      <c r="AS304" s="192"/>
      <c r="AT304" s="192"/>
      <c r="AU304" s="192"/>
      <c r="AV304" s="192"/>
      <c r="AW304" s="192"/>
      <c r="AX304" s="192"/>
      <c r="AY304" s="192"/>
      <c r="AZ304" s="192"/>
      <c r="BA304" s="192"/>
      <c r="BB304" s="192"/>
      <c r="BC304" s="192"/>
      <c r="BD304" s="192"/>
      <c r="BE304" s="192"/>
      <c r="BF304" s="192"/>
      <c r="BG304" s="192"/>
      <c r="BH304" s="192"/>
      <c r="BI304" s="192"/>
      <c r="BJ304" s="192"/>
      <c r="BK304" s="192"/>
      <c r="BL304" s="192"/>
      <c r="BM304" s="192"/>
      <c r="BN304" s="192"/>
      <c r="BO304" s="192"/>
      <c r="BP304" s="192"/>
      <c r="BQ304" s="192"/>
      <c r="BR304" s="192"/>
      <c r="BS304" s="192"/>
      <c r="BT304" s="192"/>
      <c r="BU304" s="192"/>
      <c r="BV304" s="192"/>
      <c r="BW304" s="192"/>
      <c r="BX304" s="192"/>
      <c r="BY304" s="192"/>
      <c r="BZ304" s="192"/>
      <c r="CA304" s="192"/>
      <c r="CB304" s="192"/>
      <c r="CC304" s="192"/>
      <c r="CD304" s="192"/>
      <c r="CE304" s="192"/>
      <c r="CF304" s="192"/>
      <c r="CG304" s="192"/>
      <c r="CH304" s="192"/>
      <c r="CI304" s="192"/>
      <c r="CJ304" s="192"/>
    </row>
    <row r="305">
      <c r="A305" s="192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2"/>
      <c r="BD305" s="192"/>
      <c r="BE305" s="192"/>
      <c r="BF305" s="192"/>
      <c r="BG305" s="192"/>
      <c r="BH305" s="192"/>
      <c r="BI305" s="192"/>
      <c r="BJ305" s="192"/>
      <c r="BK305" s="192"/>
      <c r="BL305" s="192"/>
      <c r="BM305" s="192"/>
      <c r="BN305" s="192"/>
      <c r="BO305" s="192"/>
      <c r="BP305" s="192"/>
      <c r="BQ305" s="192"/>
      <c r="BR305" s="192"/>
      <c r="BS305" s="192"/>
      <c r="BT305" s="192"/>
      <c r="BU305" s="192"/>
      <c r="BV305" s="192"/>
      <c r="BW305" s="192"/>
      <c r="BX305" s="192"/>
      <c r="BY305" s="192"/>
      <c r="BZ305" s="192"/>
      <c r="CA305" s="192"/>
      <c r="CB305" s="192"/>
      <c r="CC305" s="192"/>
      <c r="CD305" s="192"/>
      <c r="CE305" s="192"/>
      <c r="CF305" s="192"/>
      <c r="CG305" s="192"/>
      <c r="CH305" s="192"/>
      <c r="CI305" s="192"/>
      <c r="CJ305" s="192"/>
    </row>
    <row r="306">
      <c r="A306" s="192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2"/>
      <c r="AH306" s="192"/>
      <c r="AI306" s="192"/>
      <c r="AJ306" s="192"/>
      <c r="AK306" s="192"/>
      <c r="AL306" s="192"/>
      <c r="AM306" s="192"/>
      <c r="AN306" s="192"/>
      <c r="AO306" s="192"/>
      <c r="AP306" s="192"/>
      <c r="AQ306" s="192"/>
      <c r="AR306" s="192"/>
      <c r="AS306" s="192"/>
      <c r="AT306" s="192"/>
      <c r="AU306" s="192"/>
      <c r="AV306" s="192"/>
      <c r="AW306" s="192"/>
      <c r="AX306" s="192"/>
      <c r="AY306" s="192"/>
      <c r="AZ306" s="192"/>
      <c r="BA306" s="192"/>
      <c r="BB306" s="192"/>
      <c r="BC306" s="192"/>
      <c r="BD306" s="192"/>
      <c r="BE306" s="192"/>
      <c r="BF306" s="192"/>
      <c r="BG306" s="192"/>
      <c r="BH306" s="192"/>
      <c r="BI306" s="192"/>
      <c r="BJ306" s="192"/>
      <c r="BK306" s="192"/>
      <c r="BL306" s="192"/>
      <c r="BM306" s="192"/>
      <c r="BN306" s="192"/>
      <c r="BO306" s="192"/>
      <c r="BP306" s="192"/>
      <c r="BQ306" s="192"/>
      <c r="BR306" s="192"/>
      <c r="BS306" s="192"/>
      <c r="BT306" s="192"/>
      <c r="BU306" s="192"/>
      <c r="BV306" s="192"/>
      <c r="BW306" s="192"/>
      <c r="BX306" s="192"/>
      <c r="BY306" s="192"/>
      <c r="BZ306" s="192"/>
      <c r="CA306" s="192"/>
      <c r="CB306" s="192"/>
      <c r="CC306" s="192"/>
      <c r="CD306" s="192"/>
      <c r="CE306" s="192"/>
      <c r="CF306" s="192"/>
      <c r="CG306" s="192"/>
      <c r="CH306" s="192"/>
      <c r="CI306" s="192"/>
      <c r="CJ306" s="192"/>
    </row>
    <row r="307">
      <c r="A307" s="192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92"/>
      <c r="AF307" s="192"/>
      <c r="AG307" s="192"/>
      <c r="AH307" s="192"/>
      <c r="AI307" s="192"/>
      <c r="AJ307" s="192"/>
      <c r="AK307" s="192"/>
      <c r="AL307" s="192"/>
      <c r="AM307" s="192"/>
      <c r="AN307" s="192"/>
      <c r="AO307" s="192"/>
      <c r="AP307" s="192"/>
      <c r="AQ307" s="192"/>
      <c r="AR307" s="192"/>
      <c r="AS307" s="192"/>
      <c r="AT307" s="192"/>
      <c r="AU307" s="192"/>
      <c r="AV307" s="192"/>
      <c r="AW307" s="192"/>
      <c r="AX307" s="192"/>
      <c r="AY307" s="192"/>
      <c r="AZ307" s="192"/>
      <c r="BA307" s="192"/>
      <c r="BB307" s="192"/>
      <c r="BC307" s="192"/>
      <c r="BD307" s="192"/>
      <c r="BE307" s="192"/>
      <c r="BF307" s="192"/>
      <c r="BG307" s="192"/>
      <c r="BH307" s="192"/>
      <c r="BI307" s="192"/>
      <c r="BJ307" s="192"/>
      <c r="BK307" s="192"/>
      <c r="BL307" s="192"/>
      <c r="BM307" s="192"/>
      <c r="BN307" s="192"/>
      <c r="BO307" s="192"/>
      <c r="BP307" s="192"/>
      <c r="BQ307" s="192"/>
      <c r="BR307" s="192"/>
      <c r="BS307" s="192"/>
      <c r="BT307" s="192"/>
      <c r="BU307" s="192"/>
      <c r="BV307" s="192"/>
      <c r="BW307" s="192"/>
      <c r="BX307" s="192"/>
      <c r="BY307" s="192"/>
      <c r="BZ307" s="192"/>
      <c r="CA307" s="192"/>
      <c r="CB307" s="192"/>
      <c r="CC307" s="192"/>
      <c r="CD307" s="192"/>
      <c r="CE307" s="192"/>
      <c r="CF307" s="192"/>
      <c r="CG307" s="192"/>
      <c r="CH307" s="192"/>
      <c r="CI307" s="192"/>
      <c r="CJ307" s="192"/>
    </row>
    <row r="308">
      <c r="A308" s="192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92"/>
      <c r="AF308" s="192"/>
      <c r="AG308" s="192"/>
      <c r="AH308" s="192"/>
      <c r="AI308" s="192"/>
      <c r="AJ308" s="192"/>
      <c r="AK308" s="192"/>
      <c r="AL308" s="192"/>
      <c r="AM308" s="192"/>
      <c r="AN308" s="192"/>
      <c r="AO308" s="192"/>
      <c r="AP308" s="192"/>
      <c r="AQ308" s="192"/>
      <c r="AR308" s="192"/>
      <c r="AS308" s="192"/>
      <c r="AT308" s="192"/>
      <c r="AU308" s="192"/>
      <c r="AV308" s="192"/>
      <c r="AW308" s="192"/>
      <c r="AX308" s="192"/>
      <c r="AY308" s="192"/>
      <c r="AZ308" s="192"/>
      <c r="BA308" s="192"/>
      <c r="BB308" s="192"/>
      <c r="BC308" s="192"/>
      <c r="BD308" s="192"/>
      <c r="BE308" s="192"/>
      <c r="BF308" s="192"/>
      <c r="BG308" s="192"/>
      <c r="BH308" s="192"/>
      <c r="BI308" s="192"/>
      <c r="BJ308" s="192"/>
      <c r="BK308" s="192"/>
      <c r="BL308" s="192"/>
      <c r="BM308" s="192"/>
      <c r="BN308" s="192"/>
      <c r="BO308" s="192"/>
      <c r="BP308" s="192"/>
      <c r="BQ308" s="192"/>
      <c r="BR308" s="192"/>
      <c r="BS308" s="192"/>
      <c r="BT308" s="192"/>
      <c r="BU308" s="192"/>
      <c r="BV308" s="192"/>
      <c r="BW308" s="192"/>
      <c r="BX308" s="192"/>
      <c r="BY308" s="192"/>
      <c r="BZ308" s="192"/>
      <c r="CA308" s="192"/>
      <c r="CB308" s="192"/>
      <c r="CC308" s="192"/>
      <c r="CD308" s="192"/>
      <c r="CE308" s="192"/>
      <c r="CF308" s="192"/>
      <c r="CG308" s="192"/>
      <c r="CH308" s="192"/>
      <c r="CI308" s="192"/>
      <c r="CJ308" s="192"/>
    </row>
    <row r="309">
      <c r="A309" s="192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192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2"/>
      <c r="BD309" s="192"/>
      <c r="BE309" s="192"/>
      <c r="BF309" s="192"/>
      <c r="BG309" s="192"/>
      <c r="BH309" s="192"/>
      <c r="BI309" s="192"/>
      <c r="BJ309" s="192"/>
      <c r="BK309" s="192"/>
      <c r="BL309" s="192"/>
      <c r="BM309" s="192"/>
      <c r="BN309" s="192"/>
      <c r="BO309" s="192"/>
      <c r="BP309" s="192"/>
      <c r="BQ309" s="192"/>
      <c r="BR309" s="192"/>
      <c r="BS309" s="192"/>
      <c r="BT309" s="192"/>
      <c r="BU309" s="192"/>
      <c r="BV309" s="192"/>
      <c r="BW309" s="192"/>
      <c r="BX309" s="192"/>
      <c r="BY309" s="192"/>
      <c r="BZ309" s="192"/>
      <c r="CA309" s="192"/>
      <c r="CB309" s="192"/>
      <c r="CC309" s="192"/>
      <c r="CD309" s="192"/>
      <c r="CE309" s="192"/>
      <c r="CF309" s="192"/>
      <c r="CG309" s="192"/>
      <c r="CH309" s="192"/>
      <c r="CI309" s="192"/>
      <c r="CJ309" s="192"/>
    </row>
    <row r="310">
      <c r="A310" s="192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92"/>
      <c r="AF310" s="192"/>
      <c r="AG310" s="192"/>
      <c r="AH310" s="192"/>
      <c r="AI310" s="192"/>
      <c r="AJ310" s="192"/>
      <c r="AK310" s="192"/>
      <c r="AL310" s="192"/>
      <c r="AM310" s="192"/>
      <c r="AN310" s="192"/>
      <c r="AO310" s="192"/>
      <c r="AP310" s="192"/>
      <c r="AQ310" s="192"/>
      <c r="AR310" s="192"/>
      <c r="AS310" s="192"/>
      <c r="AT310" s="192"/>
      <c r="AU310" s="192"/>
      <c r="AV310" s="192"/>
      <c r="AW310" s="192"/>
      <c r="AX310" s="192"/>
      <c r="AY310" s="192"/>
      <c r="AZ310" s="192"/>
      <c r="BA310" s="192"/>
      <c r="BB310" s="192"/>
      <c r="BC310" s="192"/>
      <c r="BD310" s="192"/>
      <c r="BE310" s="192"/>
      <c r="BF310" s="192"/>
      <c r="BG310" s="192"/>
      <c r="BH310" s="192"/>
      <c r="BI310" s="192"/>
      <c r="BJ310" s="192"/>
      <c r="BK310" s="192"/>
      <c r="BL310" s="192"/>
      <c r="BM310" s="192"/>
      <c r="BN310" s="192"/>
      <c r="BO310" s="192"/>
      <c r="BP310" s="192"/>
      <c r="BQ310" s="192"/>
      <c r="BR310" s="192"/>
      <c r="BS310" s="192"/>
      <c r="BT310" s="192"/>
      <c r="BU310" s="192"/>
      <c r="BV310" s="192"/>
      <c r="BW310" s="192"/>
      <c r="BX310" s="192"/>
      <c r="BY310" s="192"/>
      <c r="BZ310" s="192"/>
      <c r="CA310" s="192"/>
      <c r="CB310" s="192"/>
      <c r="CC310" s="192"/>
      <c r="CD310" s="192"/>
      <c r="CE310" s="192"/>
      <c r="CF310" s="192"/>
      <c r="CG310" s="192"/>
      <c r="CH310" s="192"/>
      <c r="CI310" s="192"/>
      <c r="CJ310" s="192"/>
    </row>
    <row r="311">
      <c r="A311" s="192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92"/>
      <c r="AF311" s="192"/>
      <c r="AG311" s="192"/>
      <c r="AH311" s="192"/>
      <c r="AI311" s="192"/>
      <c r="AJ311" s="192"/>
      <c r="AK311" s="192"/>
      <c r="AL311" s="192"/>
      <c r="AM311" s="192"/>
      <c r="AN311" s="192"/>
      <c r="AO311" s="192"/>
      <c r="AP311" s="192"/>
      <c r="AQ311" s="192"/>
      <c r="AR311" s="192"/>
      <c r="AS311" s="192"/>
      <c r="AT311" s="192"/>
      <c r="AU311" s="192"/>
      <c r="AV311" s="192"/>
      <c r="AW311" s="192"/>
      <c r="AX311" s="192"/>
      <c r="AY311" s="192"/>
      <c r="AZ311" s="192"/>
      <c r="BA311" s="192"/>
      <c r="BB311" s="192"/>
      <c r="BC311" s="192"/>
      <c r="BD311" s="192"/>
      <c r="BE311" s="192"/>
      <c r="BF311" s="192"/>
      <c r="BG311" s="192"/>
      <c r="BH311" s="192"/>
      <c r="BI311" s="192"/>
      <c r="BJ311" s="192"/>
      <c r="BK311" s="192"/>
      <c r="BL311" s="192"/>
      <c r="BM311" s="192"/>
      <c r="BN311" s="192"/>
      <c r="BO311" s="192"/>
      <c r="BP311" s="192"/>
      <c r="BQ311" s="192"/>
      <c r="BR311" s="192"/>
      <c r="BS311" s="192"/>
      <c r="BT311" s="192"/>
      <c r="BU311" s="192"/>
      <c r="BV311" s="192"/>
      <c r="BW311" s="192"/>
      <c r="BX311" s="192"/>
      <c r="BY311" s="192"/>
      <c r="BZ311" s="192"/>
      <c r="CA311" s="192"/>
      <c r="CB311" s="192"/>
      <c r="CC311" s="192"/>
      <c r="CD311" s="192"/>
      <c r="CE311" s="192"/>
      <c r="CF311" s="192"/>
      <c r="CG311" s="192"/>
      <c r="CH311" s="192"/>
      <c r="CI311" s="192"/>
      <c r="CJ311" s="192"/>
    </row>
    <row r="312">
      <c r="A312" s="192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92"/>
      <c r="AF312" s="192"/>
      <c r="AG312" s="192"/>
      <c r="AH312" s="192"/>
      <c r="AI312" s="192"/>
      <c r="AJ312" s="192"/>
      <c r="AK312" s="192"/>
      <c r="AL312" s="192"/>
      <c r="AM312" s="192"/>
      <c r="AN312" s="192"/>
      <c r="AO312" s="192"/>
      <c r="AP312" s="192"/>
      <c r="AQ312" s="192"/>
      <c r="AR312" s="192"/>
      <c r="AS312" s="192"/>
      <c r="AT312" s="192"/>
      <c r="AU312" s="192"/>
      <c r="AV312" s="192"/>
      <c r="AW312" s="192"/>
      <c r="AX312" s="192"/>
      <c r="AY312" s="192"/>
      <c r="AZ312" s="192"/>
      <c r="BA312" s="192"/>
      <c r="BB312" s="192"/>
      <c r="BC312" s="192"/>
      <c r="BD312" s="192"/>
      <c r="BE312" s="192"/>
      <c r="BF312" s="192"/>
      <c r="BG312" s="192"/>
      <c r="BH312" s="192"/>
      <c r="BI312" s="192"/>
      <c r="BJ312" s="192"/>
      <c r="BK312" s="192"/>
      <c r="BL312" s="192"/>
      <c r="BM312" s="192"/>
      <c r="BN312" s="192"/>
      <c r="BO312" s="192"/>
      <c r="BP312" s="192"/>
      <c r="BQ312" s="192"/>
      <c r="BR312" s="192"/>
      <c r="BS312" s="192"/>
      <c r="BT312" s="192"/>
      <c r="BU312" s="192"/>
      <c r="BV312" s="192"/>
      <c r="BW312" s="192"/>
      <c r="BX312" s="192"/>
      <c r="BY312" s="192"/>
      <c r="BZ312" s="192"/>
      <c r="CA312" s="192"/>
      <c r="CB312" s="192"/>
      <c r="CC312" s="192"/>
      <c r="CD312" s="192"/>
      <c r="CE312" s="192"/>
      <c r="CF312" s="192"/>
      <c r="CG312" s="192"/>
      <c r="CH312" s="192"/>
      <c r="CI312" s="192"/>
      <c r="CJ312" s="192"/>
    </row>
    <row r="313">
      <c r="A313" s="192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92"/>
      <c r="AF313" s="192"/>
      <c r="AG313" s="192"/>
      <c r="AH313" s="192"/>
      <c r="AI313" s="192"/>
      <c r="AJ313" s="192"/>
      <c r="AK313" s="192"/>
      <c r="AL313" s="192"/>
      <c r="AM313" s="192"/>
      <c r="AN313" s="192"/>
      <c r="AO313" s="192"/>
      <c r="AP313" s="192"/>
      <c r="AQ313" s="192"/>
      <c r="AR313" s="192"/>
      <c r="AS313" s="192"/>
      <c r="AT313" s="192"/>
      <c r="AU313" s="192"/>
      <c r="AV313" s="192"/>
      <c r="AW313" s="192"/>
      <c r="AX313" s="192"/>
      <c r="AY313" s="192"/>
      <c r="AZ313" s="192"/>
      <c r="BA313" s="192"/>
      <c r="BB313" s="192"/>
      <c r="BC313" s="192"/>
      <c r="BD313" s="192"/>
      <c r="BE313" s="192"/>
      <c r="BF313" s="192"/>
      <c r="BG313" s="192"/>
      <c r="BH313" s="192"/>
      <c r="BI313" s="192"/>
      <c r="BJ313" s="192"/>
      <c r="BK313" s="192"/>
      <c r="BL313" s="192"/>
      <c r="BM313" s="192"/>
      <c r="BN313" s="192"/>
      <c r="BO313" s="192"/>
      <c r="BP313" s="192"/>
      <c r="BQ313" s="192"/>
      <c r="BR313" s="192"/>
      <c r="BS313" s="192"/>
      <c r="BT313" s="192"/>
      <c r="BU313" s="192"/>
      <c r="BV313" s="192"/>
      <c r="BW313" s="192"/>
      <c r="BX313" s="192"/>
      <c r="BY313" s="192"/>
      <c r="BZ313" s="192"/>
      <c r="CA313" s="192"/>
      <c r="CB313" s="192"/>
      <c r="CC313" s="192"/>
      <c r="CD313" s="192"/>
      <c r="CE313" s="192"/>
      <c r="CF313" s="192"/>
      <c r="CG313" s="192"/>
      <c r="CH313" s="192"/>
      <c r="CI313" s="192"/>
      <c r="CJ313" s="192"/>
    </row>
    <row r="314">
      <c r="A314" s="192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192"/>
      <c r="AH314" s="192"/>
      <c r="AI314" s="192"/>
      <c r="AJ314" s="192"/>
      <c r="AK314" s="192"/>
      <c r="AL314" s="192"/>
      <c r="AM314" s="192"/>
      <c r="AN314" s="192"/>
      <c r="AO314" s="192"/>
      <c r="AP314" s="192"/>
      <c r="AQ314" s="192"/>
      <c r="AR314" s="192"/>
      <c r="AS314" s="192"/>
      <c r="AT314" s="192"/>
      <c r="AU314" s="192"/>
      <c r="AV314" s="192"/>
      <c r="AW314" s="192"/>
      <c r="AX314" s="192"/>
      <c r="AY314" s="192"/>
      <c r="AZ314" s="192"/>
      <c r="BA314" s="192"/>
      <c r="BB314" s="192"/>
      <c r="BC314" s="192"/>
      <c r="BD314" s="192"/>
      <c r="BE314" s="192"/>
      <c r="BF314" s="192"/>
      <c r="BG314" s="192"/>
      <c r="BH314" s="192"/>
      <c r="BI314" s="192"/>
      <c r="BJ314" s="192"/>
      <c r="BK314" s="192"/>
      <c r="BL314" s="192"/>
      <c r="BM314" s="192"/>
      <c r="BN314" s="192"/>
      <c r="BO314" s="192"/>
      <c r="BP314" s="192"/>
      <c r="BQ314" s="192"/>
      <c r="BR314" s="192"/>
      <c r="BS314" s="192"/>
      <c r="BT314" s="192"/>
      <c r="BU314" s="192"/>
      <c r="BV314" s="192"/>
      <c r="BW314" s="192"/>
      <c r="BX314" s="192"/>
      <c r="BY314" s="192"/>
      <c r="BZ314" s="192"/>
      <c r="CA314" s="192"/>
      <c r="CB314" s="192"/>
      <c r="CC314" s="192"/>
      <c r="CD314" s="192"/>
      <c r="CE314" s="192"/>
      <c r="CF314" s="192"/>
      <c r="CG314" s="192"/>
      <c r="CH314" s="192"/>
      <c r="CI314" s="192"/>
      <c r="CJ314" s="192"/>
    </row>
    <row r="315">
      <c r="A315" s="192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192"/>
      <c r="AH315" s="192"/>
      <c r="AI315" s="192"/>
      <c r="AJ315" s="192"/>
      <c r="AK315" s="192"/>
      <c r="AL315" s="192"/>
      <c r="AM315" s="192"/>
      <c r="AN315" s="192"/>
      <c r="AO315" s="192"/>
      <c r="AP315" s="192"/>
      <c r="AQ315" s="192"/>
      <c r="AR315" s="192"/>
      <c r="AS315" s="192"/>
      <c r="AT315" s="192"/>
      <c r="AU315" s="192"/>
      <c r="AV315" s="192"/>
      <c r="AW315" s="192"/>
      <c r="AX315" s="192"/>
      <c r="AY315" s="192"/>
      <c r="AZ315" s="192"/>
      <c r="BA315" s="192"/>
      <c r="BB315" s="192"/>
      <c r="BC315" s="192"/>
      <c r="BD315" s="192"/>
      <c r="BE315" s="192"/>
      <c r="BF315" s="192"/>
      <c r="BG315" s="192"/>
      <c r="BH315" s="192"/>
      <c r="BI315" s="192"/>
      <c r="BJ315" s="192"/>
      <c r="BK315" s="192"/>
      <c r="BL315" s="192"/>
      <c r="BM315" s="192"/>
      <c r="BN315" s="192"/>
      <c r="BO315" s="192"/>
      <c r="BP315" s="192"/>
      <c r="BQ315" s="192"/>
      <c r="BR315" s="192"/>
      <c r="BS315" s="192"/>
      <c r="BT315" s="192"/>
      <c r="BU315" s="192"/>
      <c r="BV315" s="192"/>
      <c r="BW315" s="192"/>
      <c r="BX315" s="192"/>
      <c r="BY315" s="192"/>
      <c r="BZ315" s="192"/>
      <c r="CA315" s="192"/>
      <c r="CB315" s="192"/>
      <c r="CC315" s="192"/>
      <c r="CD315" s="192"/>
      <c r="CE315" s="192"/>
      <c r="CF315" s="192"/>
      <c r="CG315" s="192"/>
      <c r="CH315" s="192"/>
      <c r="CI315" s="192"/>
      <c r="CJ315" s="192"/>
    </row>
    <row r="316">
      <c r="A316" s="192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192"/>
      <c r="AH316" s="192"/>
      <c r="AI316" s="192"/>
      <c r="AJ316" s="192"/>
      <c r="AK316" s="192"/>
      <c r="AL316" s="192"/>
      <c r="AM316" s="192"/>
      <c r="AN316" s="192"/>
      <c r="AO316" s="192"/>
      <c r="AP316" s="192"/>
      <c r="AQ316" s="192"/>
      <c r="AR316" s="192"/>
      <c r="AS316" s="192"/>
      <c r="AT316" s="192"/>
      <c r="AU316" s="192"/>
      <c r="AV316" s="192"/>
      <c r="AW316" s="192"/>
      <c r="AX316" s="192"/>
      <c r="AY316" s="192"/>
      <c r="AZ316" s="192"/>
      <c r="BA316" s="192"/>
      <c r="BB316" s="192"/>
      <c r="BC316" s="192"/>
      <c r="BD316" s="192"/>
      <c r="BE316" s="192"/>
      <c r="BF316" s="192"/>
      <c r="BG316" s="192"/>
      <c r="BH316" s="192"/>
      <c r="BI316" s="192"/>
      <c r="BJ316" s="192"/>
      <c r="BK316" s="192"/>
      <c r="BL316" s="192"/>
      <c r="BM316" s="192"/>
      <c r="BN316" s="192"/>
      <c r="BO316" s="192"/>
      <c r="BP316" s="192"/>
      <c r="BQ316" s="192"/>
      <c r="BR316" s="192"/>
      <c r="BS316" s="192"/>
      <c r="BT316" s="192"/>
      <c r="BU316" s="192"/>
      <c r="BV316" s="192"/>
      <c r="BW316" s="192"/>
      <c r="BX316" s="192"/>
      <c r="BY316" s="192"/>
      <c r="BZ316" s="192"/>
      <c r="CA316" s="192"/>
      <c r="CB316" s="192"/>
      <c r="CC316" s="192"/>
      <c r="CD316" s="192"/>
      <c r="CE316" s="192"/>
      <c r="CF316" s="192"/>
      <c r="CG316" s="192"/>
      <c r="CH316" s="192"/>
      <c r="CI316" s="192"/>
      <c r="CJ316" s="192"/>
    </row>
    <row r="317">
      <c r="A317" s="192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192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2"/>
      <c r="BD317" s="192"/>
      <c r="BE317" s="192"/>
      <c r="BF317" s="192"/>
      <c r="BG317" s="192"/>
      <c r="BH317" s="192"/>
      <c r="BI317" s="192"/>
      <c r="BJ317" s="192"/>
      <c r="BK317" s="192"/>
      <c r="BL317" s="192"/>
      <c r="BM317" s="192"/>
      <c r="BN317" s="192"/>
      <c r="BO317" s="192"/>
      <c r="BP317" s="192"/>
      <c r="BQ317" s="192"/>
      <c r="BR317" s="192"/>
      <c r="BS317" s="192"/>
      <c r="BT317" s="192"/>
      <c r="BU317" s="192"/>
      <c r="BV317" s="192"/>
      <c r="BW317" s="192"/>
      <c r="BX317" s="192"/>
      <c r="BY317" s="192"/>
      <c r="BZ317" s="192"/>
      <c r="CA317" s="192"/>
      <c r="CB317" s="192"/>
      <c r="CC317" s="192"/>
      <c r="CD317" s="192"/>
      <c r="CE317" s="192"/>
      <c r="CF317" s="192"/>
      <c r="CG317" s="192"/>
      <c r="CH317" s="192"/>
      <c r="CI317" s="192"/>
      <c r="CJ317" s="192"/>
    </row>
    <row r="318">
      <c r="A318" s="192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192"/>
      <c r="AH318" s="192"/>
      <c r="AI318" s="192"/>
      <c r="AJ318" s="192"/>
      <c r="AK318" s="192"/>
      <c r="AL318" s="192"/>
      <c r="AM318" s="192"/>
      <c r="AN318" s="192"/>
      <c r="AO318" s="192"/>
      <c r="AP318" s="192"/>
      <c r="AQ318" s="192"/>
      <c r="AR318" s="192"/>
      <c r="AS318" s="192"/>
      <c r="AT318" s="192"/>
      <c r="AU318" s="192"/>
      <c r="AV318" s="192"/>
      <c r="AW318" s="192"/>
      <c r="AX318" s="192"/>
      <c r="AY318" s="192"/>
      <c r="AZ318" s="192"/>
      <c r="BA318" s="192"/>
      <c r="BB318" s="192"/>
      <c r="BC318" s="192"/>
      <c r="BD318" s="192"/>
      <c r="BE318" s="192"/>
      <c r="BF318" s="192"/>
      <c r="BG318" s="192"/>
      <c r="BH318" s="192"/>
      <c r="BI318" s="192"/>
      <c r="BJ318" s="192"/>
      <c r="BK318" s="192"/>
      <c r="BL318" s="192"/>
      <c r="BM318" s="192"/>
      <c r="BN318" s="192"/>
      <c r="BO318" s="192"/>
      <c r="BP318" s="192"/>
      <c r="BQ318" s="192"/>
      <c r="BR318" s="192"/>
      <c r="BS318" s="192"/>
      <c r="BT318" s="192"/>
      <c r="BU318" s="192"/>
      <c r="BV318" s="192"/>
      <c r="BW318" s="192"/>
      <c r="BX318" s="192"/>
      <c r="BY318" s="192"/>
      <c r="BZ318" s="192"/>
      <c r="CA318" s="192"/>
      <c r="CB318" s="192"/>
      <c r="CC318" s="192"/>
      <c r="CD318" s="192"/>
      <c r="CE318" s="192"/>
      <c r="CF318" s="192"/>
      <c r="CG318" s="192"/>
      <c r="CH318" s="192"/>
      <c r="CI318" s="192"/>
      <c r="CJ318" s="192"/>
    </row>
    <row r="319">
      <c r="A319" s="192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92"/>
      <c r="AF319" s="192"/>
      <c r="AG319" s="192"/>
      <c r="AH319" s="192"/>
      <c r="AI319" s="192"/>
      <c r="AJ319" s="192"/>
      <c r="AK319" s="192"/>
      <c r="AL319" s="192"/>
      <c r="AM319" s="192"/>
      <c r="AN319" s="192"/>
      <c r="AO319" s="192"/>
      <c r="AP319" s="192"/>
      <c r="AQ319" s="192"/>
      <c r="AR319" s="192"/>
      <c r="AS319" s="192"/>
      <c r="AT319" s="192"/>
      <c r="AU319" s="192"/>
      <c r="AV319" s="192"/>
      <c r="AW319" s="192"/>
      <c r="AX319" s="192"/>
      <c r="AY319" s="192"/>
      <c r="AZ319" s="192"/>
      <c r="BA319" s="192"/>
      <c r="BB319" s="192"/>
      <c r="BC319" s="192"/>
      <c r="BD319" s="192"/>
      <c r="BE319" s="192"/>
      <c r="BF319" s="192"/>
      <c r="BG319" s="192"/>
      <c r="BH319" s="192"/>
      <c r="BI319" s="192"/>
      <c r="BJ319" s="192"/>
      <c r="BK319" s="192"/>
      <c r="BL319" s="192"/>
      <c r="BM319" s="192"/>
      <c r="BN319" s="192"/>
      <c r="BO319" s="192"/>
      <c r="BP319" s="192"/>
      <c r="BQ319" s="192"/>
      <c r="BR319" s="192"/>
      <c r="BS319" s="192"/>
      <c r="BT319" s="192"/>
      <c r="BU319" s="192"/>
      <c r="BV319" s="192"/>
      <c r="BW319" s="192"/>
      <c r="BX319" s="192"/>
      <c r="BY319" s="192"/>
      <c r="BZ319" s="192"/>
      <c r="CA319" s="192"/>
      <c r="CB319" s="192"/>
      <c r="CC319" s="192"/>
      <c r="CD319" s="192"/>
      <c r="CE319" s="192"/>
      <c r="CF319" s="192"/>
      <c r="CG319" s="192"/>
      <c r="CH319" s="192"/>
      <c r="CI319" s="192"/>
      <c r="CJ319" s="192"/>
    </row>
    <row r="320">
      <c r="A320" s="192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92"/>
      <c r="AF320" s="192"/>
      <c r="AG320" s="192"/>
      <c r="AH320" s="192"/>
      <c r="AI320" s="192"/>
      <c r="AJ320" s="192"/>
      <c r="AK320" s="192"/>
      <c r="AL320" s="192"/>
      <c r="AM320" s="192"/>
      <c r="AN320" s="192"/>
      <c r="AO320" s="192"/>
      <c r="AP320" s="192"/>
      <c r="AQ320" s="192"/>
      <c r="AR320" s="192"/>
      <c r="AS320" s="192"/>
      <c r="AT320" s="192"/>
      <c r="AU320" s="192"/>
      <c r="AV320" s="192"/>
      <c r="AW320" s="192"/>
      <c r="AX320" s="192"/>
      <c r="AY320" s="192"/>
      <c r="AZ320" s="192"/>
      <c r="BA320" s="192"/>
      <c r="BB320" s="192"/>
      <c r="BC320" s="192"/>
      <c r="BD320" s="192"/>
      <c r="BE320" s="192"/>
      <c r="BF320" s="192"/>
      <c r="BG320" s="192"/>
      <c r="BH320" s="192"/>
      <c r="BI320" s="192"/>
      <c r="BJ320" s="192"/>
      <c r="BK320" s="192"/>
      <c r="BL320" s="192"/>
      <c r="BM320" s="192"/>
      <c r="BN320" s="192"/>
      <c r="BO320" s="192"/>
      <c r="BP320" s="192"/>
      <c r="BQ320" s="192"/>
      <c r="BR320" s="192"/>
      <c r="BS320" s="192"/>
      <c r="BT320" s="192"/>
      <c r="BU320" s="192"/>
      <c r="BV320" s="192"/>
      <c r="BW320" s="192"/>
      <c r="BX320" s="192"/>
      <c r="BY320" s="192"/>
      <c r="BZ320" s="192"/>
      <c r="CA320" s="192"/>
      <c r="CB320" s="192"/>
      <c r="CC320" s="192"/>
      <c r="CD320" s="192"/>
      <c r="CE320" s="192"/>
      <c r="CF320" s="192"/>
      <c r="CG320" s="192"/>
      <c r="CH320" s="192"/>
      <c r="CI320" s="192"/>
      <c r="CJ320" s="192"/>
    </row>
    <row r="321">
      <c r="A321" s="192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192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2"/>
      <c r="BD321" s="192"/>
      <c r="BE321" s="192"/>
      <c r="BF321" s="192"/>
      <c r="BG321" s="192"/>
      <c r="BH321" s="192"/>
      <c r="BI321" s="192"/>
      <c r="BJ321" s="192"/>
      <c r="BK321" s="192"/>
      <c r="BL321" s="192"/>
      <c r="BM321" s="192"/>
      <c r="BN321" s="192"/>
      <c r="BO321" s="192"/>
      <c r="BP321" s="192"/>
      <c r="BQ321" s="192"/>
      <c r="BR321" s="192"/>
      <c r="BS321" s="192"/>
      <c r="BT321" s="192"/>
      <c r="BU321" s="192"/>
      <c r="BV321" s="192"/>
      <c r="BW321" s="192"/>
      <c r="BX321" s="192"/>
      <c r="BY321" s="192"/>
      <c r="BZ321" s="192"/>
      <c r="CA321" s="192"/>
      <c r="CB321" s="192"/>
      <c r="CC321" s="192"/>
      <c r="CD321" s="192"/>
      <c r="CE321" s="192"/>
      <c r="CF321" s="192"/>
      <c r="CG321" s="192"/>
      <c r="CH321" s="192"/>
      <c r="CI321" s="192"/>
      <c r="CJ321" s="192"/>
    </row>
    <row r="322">
      <c r="A322" s="192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92"/>
      <c r="AF322" s="192"/>
      <c r="AG322" s="192"/>
      <c r="AH322" s="192"/>
      <c r="AI322" s="192"/>
      <c r="AJ322" s="192"/>
      <c r="AK322" s="192"/>
      <c r="AL322" s="192"/>
      <c r="AM322" s="192"/>
      <c r="AN322" s="192"/>
      <c r="AO322" s="192"/>
      <c r="AP322" s="192"/>
      <c r="AQ322" s="192"/>
      <c r="AR322" s="192"/>
      <c r="AS322" s="192"/>
      <c r="AT322" s="192"/>
      <c r="AU322" s="192"/>
      <c r="AV322" s="192"/>
      <c r="AW322" s="192"/>
      <c r="AX322" s="192"/>
      <c r="AY322" s="192"/>
      <c r="AZ322" s="192"/>
      <c r="BA322" s="192"/>
      <c r="BB322" s="192"/>
      <c r="BC322" s="192"/>
      <c r="BD322" s="192"/>
      <c r="BE322" s="192"/>
      <c r="BF322" s="192"/>
      <c r="BG322" s="192"/>
      <c r="BH322" s="192"/>
      <c r="BI322" s="192"/>
      <c r="BJ322" s="192"/>
      <c r="BK322" s="192"/>
      <c r="BL322" s="192"/>
      <c r="BM322" s="192"/>
      <c r="BN322" s="192"/>
      <c r="BO322" s="192"/>
      <c r="BP322" s="192"/>
      <c r="BQ322" s="192"/>
      <c r="BR322" s="192"/>
      <c r="BS322" s="192"/>
      <c r="BT322" s="192"/>
      <c r="BU322" s="192"/>
      <c r="BV322" s="192"/>
      <c r="BW322" s="192"/>
      <c r="BX322" s="192"/>
      <c r="BY322" s="192"/>
      <c r="BZ322" s="192"/>
      <c r="CA322" s="192"/>
      <c r="CB322" s="192"/>
      <c r="CC322" s="192"/>
      <c r="CD322" s="192"/>
      <c r="CE322" s="192"/>
      <c r="CF322" s="192"/>
      <c r="CG322" s="192"/>
      <c r="CH322" s="192"/>
      <c r="CI322" s="192"/>
      <c r="CJ322" s="192"/>
    </row>
    <row r="323">
      <c r="A323" s="192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92"/>
      <c r="AF323" s="192"/>
      <c r="AG323" s="192"/>
      <c r="AH323" s="192"/>
      <c r="AI323" s="192"/>
      <c r="AJ323" s="192"/>
      <c r="AK323" s="192"/>
      <c r="AL323" s="192"/>
      <c r="AM323" s="192"/>
      <c r="AN323" s="192"/>
      <c r="AO323" s="192"/>
      <c r="AP323" s="192"/>
      <c r="AQ323" s="192"/>
      <c r="AR323" s="192"/>
      <c r="AS323" s="192"/>
      <c r="AT323" s="192"/>
      <c r="AU323" s="192"/>
      <c r="AV323" s="192"/>
      <c r="AW323" s="192"/>
      <c r="AX323" s="192"/>
      <c r="AY323" s="192"/>
      <c r="AZ323" s="192"/>
      <c r="BA323" s="192"/>
      <c r="BB323" s="192"/>
      <c r="BC323" s="192"/>
      <c r="BD323" s="192"/>
      <c r="BE323" s="192"/>
      <c r="BF323" s="192"/>
      <c r="BG323" s="192"/>
      <c r="BH323" s="192"/>
      <c r="BI323" s="192"/>
      <c r="BJ323" s="192"/>
      <c r="BK323" s="192"/>
      <c r="BL323" s="192"/>
      <c r="BM323" s="192"/>
      <c r="BN323" s="192"/>
      <c r="BO323" s="192"/>
      <c r="BP323" s="192"/>
      <c r="BQ323" s="192"/>
      <c r="BR323" s="192"/>
      <c r="BS323" s="192"/>
      <c r="BT323" s="192"/>
      <c r="BU323" s="192"/>
      <c r="BV323" s="192"/>
      <c r="BW323" s="192"/>
      <c r="BX323" s="192"/>
      <c r="BY323" s="192"/>
      <c r="BZ323" s="192"/>
      <c r="CA323" s="192"/>
      <c r="CB323" s="192"/>
      <c r="CC323" s="192"/>
      <c r="CD323" s="192"/>
      <c r="CE323" s="192"/>
      <c r="CF323" s="192"/>
      <c r="CG323" s="192"/>
      <c r="CH323" s="192"/>
      <c r="CI323" s="192"/>
      <c r="CJ323" s="192"/>
    </row>
    <row r="324">
      <c r="A324" s="192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92"/>
      <c r="AF324" s="192"/>
      <c r="AG324" s="192"/>
      <c r="AH324" s="192"/>
      <c r="AI324" s="192"/>
      <c r="AJ324" s="192"/>
      <c r="AK324" s="192"/>
      <c r="AL324" s="192"/>
      <c r="AM324" s="192"/>
      <c r="AN324" s="192"/>
      <c r="AO324" s="192"/>
      <c r="AP324" s="192"/>
      <c r="AQ324" s="192"/>
      <c r="AR324" s="192"/>
      <c r="AS324" s="192"/>
      <c r="AT324" s="192"/>
      <c r="AU324" s="192"/>
      <c r="AV324" s="192"/>
      <c r="AW324" s="192"/>
      <c r="AX324" s="192"/>
      <c r="AY324" s="192"/>
      <c r="AZ324" s="192"/>
      <c r="BA324" s="192"/>
      <c r="BB324" s="192"/>
      <c r="BC324" s="192"/>
      <c r="BD324" s="192"/>
      <c r="BE324" s="192"/>
      <c r="BF324" s="192"/>
      <c r="BG324" s="192"/>
      <c r="BH324" s="192"/>
      <c r="BI324" s="192"/>
      <c r="BJ324" s="192"/>
      <c r="BK324" s="192"/>
      <c r="BL324" s="192"/>
      <c r="BM324" s="192"/>
      <c r="BN324" s="192"/>
      <c r="BO324" s="192"/>
      <c r="BP324" s="192"/>
      <c r="BQ324" s="192"/>
      <c r="BR324" s="192"/>
      <c r="BS324" s="192"/>
      <c r="BT324" s="192"/>
      <c r="BU324" s="192"/>
      <c r="BV324" s="192"/>
      <c r="BW324" s="192"/>
      <c r="BX324" s="192"/>
      <c r="BY324" s="192"/>
      <c r="BZ324" s="192"/>
      <c r="CA324" s="192"/>
      <c r="CB324" s="192"/>
      <c r="CC324" s="192"/>
      <c r="CD324" s="192"/>
      <c r="CE324" s="192"/>
      <c r="CF324" s="192"/>
      <c r="CG324" s="192"/>
      <c r="CH324" s="192"/>
      <c r="CI324" s="192"/>
      <c r="CJ324" s="192"/>
    </row>
    <row r="325">
      <c r="A325" s="192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192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2"/>
      <c r="BD325" s="192"/>
      <c r="BE325" s="192"/>
      <c r="BF325" s="192"/>
      <c r="BG325" s="192"/>
      <c r="BH325" s="192"/>
      <c r="BI325" s="192"/>
      <c r="BJ325" s="192"/>
      <c r="BK325" s="192"/>
      <c r="BL325" s="192"/>
      <c r="BM325" s="192"/>
      <c r="BN325" s="192"/>
      <c r="BO325" s="192"/>
      <c r="BP325" s="192"/>
      <c r="BQ325" s="192"/>
      <c r="BR325" s="192"/>
      <c r="BS325" s="192"/>
      <c r="BT325" s="192"/>
      <c r="BU325" s="192"/>
      <c r="BV325" s="192"/>
      <c r="BW325" s="192"/>
      <c r="BX325" s="192"/>
      <c r="BY325" s="192"/>
      <c r="BZ325" s="192"/>
      <c r="CA325" s="192"/>
      <c r="CB325" s="192"/>
      <c r="CC325" s="192"/>
      <c r="CD325" s="192"/>
      <c r="CE325" s="192"/>
      <c r="CF325" s="192"/>
      <c r="CG325" s="192"/>
      <c r="CH325" s="192"/>
      <c r="CI325" s="192"/>
      <c r="CJ325" s="192"/>
    </row>
    <row r="326">
      <c r="A326" s="192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92"/>
      <c r="AF326" s="192"/>
      <c r="AG326" s="192"/>
      <c r="AH326" s="192"/>
      <c r="AI326" s="192"/>
      <c r="AJ326" s="192"/>
      <c r="AK326" s="192"/>
      <c r="AL326" s="192"/>
      <c r="AM326" s="192"/>
      <c r="AN326" s="192"/>
      <c r="AO326" s="192"/>
      <c r="AP326" s="192"/>
      <c r="AQ326" s="192"/>
      <c r="AR326" s="192"/>
      <c r="AS326" s="192"/>
      <c r="AT326" s="192"/>
      <c r="AU326" s="192"/>
      <c r="AV326" s="192"/>
      <c r="AW326" s="192"/>
      <c r="AX326" s="192"/>
      <c r="AY326" s="192"/>
      <c r="AZ326" s="192"/>
      <c r="BA326" s="192"/>
      <c r="BB326" s="192"/>
      <c r="BC326" s="192"/>
      <c r="BD326" s="192"/>
      <c r="BE326" s="192"/>
      <c r="BF326" s="192"/>
      <c r="BG326" s="192"/>
      <c r="BH326" s="192"/>
      <c r="BI326" s="192"/>
      <c r="BJ326" s="192"/>
      <c r="BK326" s="192"/>
      <c r="BL326" s="192"/>
      <c r="BM326" s="192"/>
      <c r="BN326" s="192"/>
      <c r="BO326" s="192"/>
      <c r="BP326" s="192"/>
      <c r="BQ326" s="192"/>
      <c r="BR326" s="192"/>
      <c r="BS326" s="192"/>
      <c r="BT326" s="192"/>
      <c r="BU326" s="192"/>
      <c r="BV326" s="192"/>
      <c r="BW326" s="192"/>
      <c r="BX326" s="192"/>
      <c r="BY326" s="192"/>
      <c r="BZ326" s="192"/>
      <c r="CA326" s="192"/>
      <c r="CB326" s="192"/>
      <c r="CC326" s="192"/>
      <c r="CD326" s="192"/>
      <c r="CE326" s="192"/>
      <c r="CF326" s="192"/>
      <c r="CG326" s="192"/>
      <c r="CH326" s="192"/>
      <c r="CI326" s="192"/>
      <c r="CJ326" s="192"/>
    </row>
    <row r="327">
      <c r="A327" s="192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92"/>
      <c r="AF327" s="192"/>
      <c r="AG327" s="192"/>
      <c r="AH327" s="192"/>
      <c r="AI327" s="192"/>
      <c r="AJ327" s="192"/>
      <c r="AK327" s="192"/>
      <c r="AL327" s="192"/>
      <c r="AM327" s="192"/>
      <c r="AN327" s="192"/>
      <c r="AO327" s="192"/>
      <c r="AP327" s="192"/>
      <c r="AQ327" s="192"/>
      <c r="AR327" s="192"/>
      <c r="AS327" s="192"/>
      <c r="AT327" s="192"/>
      <c r="AU327" s="192"/>
      <c r="AV327" s="192"/>
      <c r="AW327" s="192"/>
      <c r="AX327" s="192"/>
      <c r="AY327" s="192"/>
      <c r="AZ327" s="192"/>
      <c r="BA327" s="192"/>
      <c r="BB327" s="192"/>
      <c r="BC327" s="192"/>
      <c r="BD327" s="192"/>
      <c r="BE327" s="192"/>
      <c r="BF327" s="192"/>
      <c r="BG327" s="192"/>
      <c r="BH327" s="192"/>
      <c r="BI327" s="192"/>
      <c r="BJ327" s="192"/>
      <c r="BK327" s="192"/>
      <c r="BL327" s="192"/>
      <c r="BM327" s="192"/>
      <c r="BN327" s="192"/>
      <c r="BO327" s="192"/>
      <c r="BP327" s="192"/>
      <c r="BQ327" s="192"/>
      <c r="BR327" s="192"/>
      <c r="BS327" s="192"/>
      <c r="BT327" s="192"/>
      <c r="BU327" s="192"/>
      <c r="BV327" s="192"/>
      <c r="BW327" s="192"/>
      <c r="BX327" s="192"/>
      <c r="BY327" s="192"/>
      <c r="BZ327" s="192"/>
      <c r="CA327" s="192"/>
      <c r="CB327" s="192"/>
      <c r="CC327" s="192"/>
      <c r="CD327" s="192"/>
      <c r="CE327" s="192"/>
      <c r="CF327" s="192"/>
      <c r="CG327" s="192"/>
      <c r="CH327" s="192"/>
      <c r="CI327" s="192"/>
      <c r="CJ327" s="192"/>
    </row>
    <row r="328">
      <c r="A328" s="192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92"/>
      <c r="AF328" s="192"/>
      <c r="AG328" s="192"/>
      <c r="AH328" s="192"/>
      <c r="AI328" s="192"/>
      <c r="AJ328" s="192"/>
      <c r="AK328" s="192"/>
      <c r="AL328" s="192"/>
      <c r="AM328" s="192"/>
      <c r="AN328" s="192"/>
      <c r="AO328" s="192"/>
      <c r="AP328" s="192"/>
      <c r="AQ328" s="192"/>
      <c r="AR328" s="192"/>
      <c r="AS328" s="192"/>
      <c r="AT328" s="192"/>
      <c r="AU328" s="192"/>
      <c r="AV328" s="192"/>
      <c r="AW328" s="192"/>
      <c r="AX328" s="192"/>
      <c r="AY328" s="192"/>
      <c r="AZ328" s="192"/>
      <c r="BA328" s="192"/>
      <c r="BB328" s="192"/>
      <c r="BC328" s="192"/>
      <c r="BD328" s="192"/>
      <c r="BE328" s="192"/>
      <c r="BF328" s="192"/>
      <c r="BG328" s="192"/>
      <c r="BH328" s="192"/>
      <c r="BI328" s="192"/>
      <c r="BJ328" s="192"/>
      <c r="BK328" s="192"/>
      <c r="BL328" s="192"/>
      <c r="BM328" s="192"/>
      <c r="BN328" s="192"/>
      <c r="BO328" s="192"/>
      <c r="BP328" s="192"/>
      <c r="BQ328" s="192"/>
      <c r="BR328" s="192"/>
      <c r="BS328" s="192"/>
      <c r="BT328" s="192"/>
      <c r="BU328" s="192"/>
      <c r="BV328" s="192"/>
      <c r="BW328" s="192"/>
      <c r="BX328" s="192"/>
      <c r="BY328" s="192"/>
      <c r="BZ328" s="192"/>
      <c r="CA328" s="192"/>
      <c r="CB328" s="192"/>
      <c r="CC328" s="192"/>
      <c r="CD328" s="192"/>
      <c r="CE328" s="192"/>
      <c r="CF328" s="192"/>
      <c r="CG328" s="192"/>
      <c r="CH328" s="192"/>
      <c r="CI328" s="192"/>
      <c r="CJ328" s="192"/>
    </row>
    <row r="329">
      <c r="A329" s="192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192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2"/>
      <c r="BD329" s="192"/>
      <c r="BE329" s="192"/>
      <c r="BF329" s="192"/>
      <c r="BG329" s="192"/>
      <c r="BH329" s="192"/>
      <c r="BI329" s="192"/>
      <c r="BJ329" s="192"/>
      <c r="BK329" s="192"/>
      <c r="BL329" s="192"/>
      <c r="BM329" s="192"/>
      <c r="BN329" s="192"/>
      <c r="BO329" s="192"/>
      <c r="BP329" s="192"/>
      <c r="BQ329" s="192"/>
      <c r="BR329" s="192"/>
      <c r="BS329" s="192"/>
      <c r="BT329" s="192"/>
      <c r="BU329" s="192"/>
      <c r="BV329" s="192"/>
      <c r="BW329" s="192"/>
      <c r="BX329" s="192"/>
      <c r="BY329" s="192"/>
      <c r="BZ329" s="192"/>
      <c r="CA329" s="192"/>
      <c r="CB329" s="192"/>
      <c r="CC329" s="192"/>
      <c r="CD329" s="192"/>
      <c r="CE329" s="192"/>
      <c r="CF329" s="192"/>
      <c r="CG329" s="192"/>
      <c r="CH329" s="192"/>
      <c r="CI329" s="192"/>
      <c r="CJ329" s="192"/>
    </row>
    <row r="330">
      <c r="A330" s="192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92"/>
      <c r="AF330" s="192"/>
      <c r="AG330" s="192"/>
      <c r="AH330" s="192"/>
      <c r="AI330" s="192"/>
      <c r="AJ330" s="192"/>
      <c r="AK330" s="192"/>
      <c r="AL330" s="192"/>
      <c r="AM330" s="192"/>
      <c r="AN330" s="192"/>
      <c r="AO330" s="192"/>
      <c r="AP330" s="192"/>
      <c r="AQ330" s="192"/>
      <c r="AR330" s="192"/>
      <c r="AS330" s="192"/>
      <c r="AT330" s="192"/>
      <c r="AU330" s="192"/>
      <c r="AV330" s="192"/>
      <c r="AW330" s="192"/>
      <c r="AX330" s="192"/>
      <c r="AY330" s="192"/>
      <c r="AZ330" s="192"/>
      <c r="BA330" s="192"/>
      <c r="BB330" s="192"/>
      <c r="BC330" s="192"/>
      <c r="BD330" s="192"/>
      <c r="BE330" s="192"/>
      <c r="BF330" s="192"/>
      <c r="BG330" s="192"/>
      <c r="BH330" s="192"/>
      <c r="BI330" s="192"/>
      <c r="BJ330" s="192"/>
      <c r="BK330" s="192"/>
      <c r="BL330" s="192"/>
      <c r="BM330" s="192"/>
      <c r="BN330" s="192"/>
      <c r="BO330" s="192"/>
      <c r="BP330" s="192"/>
      <c r="BQ330" s="192"/>
      <c r="BR330" s="192"/>
      <c r="BS330" s="192"/>
      <c r="BT330" s="192"/>
      <c r="BU330" s="192"/>
      <c r="BV330" s="192"/>
      <c r="BW330" s="192"/>
      <c r="BX330" s="192"/>
      <c r="BY330" s="192"/>
      <c r="BZ330" s="192"/>
      <c r="CA330" s="192"/>
      <c r="CB330" s="192"/>
      <c r="CC330" s="192"/>
      <c r="CD330" s="192"/>
      <c r="CE330" s="192"/>
      <c r="CF330" s="192"/>
      <c r="CG330" s="192"/>
      <c r="CH330" s="192"/>
      <c r="CI330" s="192"/>
      <c r="CJ330" s="192"/>
    </row>
    <row r="331">
      <c r="A331" s="192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92"/>
      <c r="AF331" s="192"/>
      <c r="AG331" s="192"/>
      <c r="AH331" s="192"/>
      <c r="AI331" s="192"/>
      <c r="AJ331" s="192"/>
      <c r="AK331" s="192"/>
      <c r="AL331" s="192"/>
      <c r="AM331" s="192"/>
      <c r="AN331" s="192"/>
      <c r="AO331" s="192"/>
      <c r="AP331" s="192"/>
      <c r="AQ331" s="192"/>
      <c r="AR331" s="192"/>
      <c r="AS331" s="192"/>
      <c r="AT331" s="192"/>
      <c r="AU331" s="192"/>
      <c r="AV331" s="192"/>
      <c r="AW331" s="192"/>
      <c r="AX331" s="192"/>
      <c r="AY331" s="192"/>
      <c r="AZ331" s="192"/>
      <c r="BA331" s="192"/>
      <c r="BB331" s="192"/>
      <c r="BC331" s="192"/>
      <c r="BD331" s="192"/>
      <c r="BE331" s="192"/>
      <c r="BF331" s="192"/>
      <c r="BG331" s="192"/>
      <c r="BH331" s="192"/>
      <c r="BI331" s="192"/>
      <c r="BJ331" s="192"/>
      <c r="BK331" s="192"/>
      <c r="BL331" s="192"/>
      <c r="BM331" s="192"/>
      <c r="BN331" s="192"/>
      <c r="BO331" s="192"/>
      <c r="BP331" s="192"/>
      <c r="BQ331" s="192"/>
      <c r="BR331" s="192"/>
      <c r="BS331" s="192"/>
      <c r="BT331" s="192"/>
      <c r="BU331" s="192"/>
      <c r="BV331" s="192"/>
      <c r="BW331" s="192"/>
      <c r="BX331" s="192"/>
      <c r="BY331" s="192"/>
      <c r="BZ331" s="192"/>
      <c r="CA331" s="192"/>
      <c r="CB331" s="192"/>
      <c r="CC331" s="192"/>
      <c r="CD331" s="192"/>
      <c r="CE331" s="192"/>
      <c r="CF331" s="192"/>
      <c r="CG331" s="192"/>
      <c r="CH331" s="192"/>
      <c r="CI331" s="192"/>
      <c r="CJ331" s="192"/>
    </row>
    <row r="332">
      <c r="A332" s="192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92"/>
      <c r="AF332" s="192"/>
      <c r="AG332" s="192"/>
      <c r="AH332" s="192"/>
      <c r="AI332" s="192"/>
      <c r="AJ332" s="192"/>
      <c r="AK332" s="192"/>
      <c r="AL332" s="192"/>
      <c r="AM332" s="192"/>
      <c r="AN332" s="192"/>
      <c r="AO332" s="192"/>
      <c r="AP332" s="192"/>
      <c r="AQ332" s="192"/>
      <c r="AR332" s="192"/>
      <c r="AS332" s="192"/>
      <c r="AT332" s="192"/>
      <c r="AU332" s="192"/>
      <c r="AV332" s="192"/>
      <c r="AW332" s="192"/>
      <c r="AX332" s="192"/>
      <c r="AY332" s="192"/>
      <c r="AZ332" s="192"/>
      <c r="BA332" s="192"/>
      <c r="BB332" s="192"/>
      <c r="BC332" s="192"/>
      <c r="BD332" s="192"/>
      <c r="BE332" s="192"/>
      <c r="BF332" s="192"/>
      <c r="BG332" s="192"/>
      <c r="BH332" s="192"/>
      <c r="BI332" s="192"/>
      <c r="BJ332" s="192"/>
      <c r="BK332" s="192"/>
      <c r="BL332" s="192"/>
      <c r="BM332" s="192"/>
      <c r="BN332" s="192"/>
      <c r="BO332" s="192"/>
      <c r="BP332" s="192"/>
      <c r="BQ332" s="192"/>
      <c r="BR332" s="192"/>
      <c r="BS332" s="192"/>
      <c r="BT332" s="192"/>
      <c r="BU332" s="192"/>
      <c r="BV332" s="192"/>
      <c r="BW332" s="192"/>
      <c r="BX332" s="192"/>
      <c r="BY332" s="192"/>
      <c r="BZ332" s="192"/>
      <c r="CA332" s="192"/>
      <c r="CB332" s="192"/>
      <c r="CC332" s="192"/>
      <c r="CD332" s="192"/>
      <c r="CE332" s="192"/>
      <c r="CF332" s="192"/>
      <c r="CG332" s="192"/>
      <c r="CH332" s="192"/>
      <c r="CI332" s="192"/>
      <c r="CJ332" s="192"/>
    </row>
    <row r="333">
      <c r="A333" s="192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192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2"/>
      <c r="BD333" s="192"/>
      <c r="BE333" s="192"/>
      <c r="BF333" s="192"/>
      <c r="BG333" s="192"/>
      <c r="BH333" s="192"/>
      <c r="BI333" s="192"/>
      <c r="BJ333" s="192"/>
      <c r="BK333" s="192"/>
      <c r="BL333" s="192"/>
      <c r="BM333" s="192"/>
      <c r="BN333" s="192"/>
      <c r="BO333" s="192"/>
      <c r="BP333" s="192"/>
      <c r="BQ333" s="192"/>
      <c r="BR333" s="192"/>
      <c r="BS333" s="192"/>
      <c r="BT333" s="192"/>
      <c r="BU333" s="192"/>
      <c r="BV333" s="192"/>
      <c r="BW333" s="192"/>
      <c r="BX333" s="192"/>
      <c r="BY333" s="192"/>
      <c r="BZ333" s="192"/>
      <c r="CA333" s="192"/>
      <c r="CB333" s="192"/>
      <c r="CC333" s="192"/>
      <c r="CD333" s="192"/>
      <c r="CE333" s="192"/>
      <c r="CF333" s="192"/>
      <c r="CG333" s="192"/>
      <c r="CH333" s="192"/>
      <c r="CI333" s="192"/>
      <c r="CJ333" s="192"/>
    </row>
    <row r="334">
      <c r="A334" s="192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92"/>
      <c r="AF334" s="192"/>
      <c r="AG334" s="192"/>
      <c r="AH334" s="192"/>
      <c r="AI334" s="192"/>
      <c r="AJ334" s="192"/>
      <c r="AK334" s="192"/>
      <c r="AL334" s="192"/>
      <c r="AM334" s="192"/>
      <c r="AN334" s="192"/>
      <c r="AO334" s="192"/>
      <c r="AP334" s="192"/>
      <c r="AQ334" s="192"/>
      <c r="AR334" s="192"/>
      <c r="AS334" s="192"/>
      <c r="AT334" s="192"/>
      <c r="AU334" s="192"/>
      <c r="AV334" s="192"/>
      <c r="AW334" s="192"/>
      <c r="AX334" s="192"/>
      <c r="AY334" s="192"/>
      <c r="AZ334" s="192"/>
      <c r="BA334" s="192"/>
      <c r="BB334" s="192"/>
      <c r="BC334" s="192"/>
      <c r="BD334" s="192"/>
      <c r="BE334" s="192"/>
      <c r="BF334" s="192"/>
      <c r="BG334" s="192"/>
      <c r="BH334" s="192"/>
      <c r="BI334" s="192"/>
      <c r="BJ334" s="192"/>
      <c r="BK334" s="192"/>
      <c r="BL334" s="192"/>
      <c r="BM334" s="192"/>
      <c r="BN334" s="192"/>
      <c r="BO334" s="192"/>
      <c r="BP334" s="192"/>
      <c r="BQ334" s="192"/>
      <c r="BR334" s="192"/>
      <c r="BS334" s="192"/>
      <c r="BT334" s="192"/>
      <c r="BU334" s="192"/>
      <c r="BV334" s="192"/>
      <c r="BW334" s="192"/>
      <c r="BX334" s="192"/>
      <c r="BY334" s="192"/>
      <c r="BZ334" s="192"/>
      <c r="CA334" s="192"/>
      <c r="CB334" s="192"/>
      <c r="CC334" s="192"/>
      <c r="CD334" s="192"/>
      <c r="CE334" s="192"/>
      <c r="CF334" s="192"/>
      <c r="CG334" s="192"/>
      <c r="CH334" s="192"/>
      <c r="CI334" s="192"/>
      <c r="CJ334" s="192"/>
    </row>
    <row r="335">
      <c r="A335" s="192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92"/>
      <c r="AF335" s="192"/>
      <c r="AG335" s="192"/>
      <c r="AH335" s="192"/>
      <c r="AI335" s="192"/>
      <c r="AJ335" s="192"/>
      <c r="AK335" s="192"/>
      <c r="AL335" s="192"/>
      <c r="AM335" s="192"/>
      <c r="AN335" s="192"/>
      <c r="AO335" s="192"/>
      <c r="AP335" s="192"/>
      <c r="AQ335" s="192"/>
      <c r="AR335" s="192"/>
      <c r="AS335" s="192"/>
      <c r="AT335" s="192"/>
      <c r="AU335" s="192"/>
      <c r="AV335" s="192"/>
      <c r="AW335" s="192"/>
      <c r="AX335" s="192"/>
      <c r="AY335" s="192"/>
      <c r="AZ335" s="192"/>
      <c r="BA335" s="192"/>
      <c r="BB335" s="192"/>
      <c r="BC335" s="192"/>
      <c r="BD335" s="192"/>
      <c r="BE335" s="192"/>
      <c r="BF335" s="192"/>
      <c r="BG335" s="192"/>
      <c r="BH335" s="192"/>
      <c r="BI335" s="192"/>
      <c r="BJ335" s="192"/>
      <c r="BK335" s="192"/>
      <c r="BL335" s="192"/>
      <c r="BM335" s="192"/>
      <c r="BN335" s="192"/>
      <c r="BO335" s="192"/>
      <c r="BP335" s="192"/>
      <c r="BQ335" s="192"/>
      <c r="BR335" s="192"/>
      <c r="BS335" s="192"/>
      <c r="BT335" s="192"/>
      <c r="BU335" s="192"/>
      <c r="BV335" s="192"/>
      <c r="BW335" s="192"/>
      <c r="BX335" s="192"/>
      <c r="BY335" s="192"/>
      <c r="BZ335" s="192"/>
      <c r="CA335" s="192"/>
      <c r="CB335" s="192"/>
      <c r="CC335" s="192"/>
      <c r="CD335" s="192"/>
      <c r="CE335" s="192"/>
      <c r="CF335" s="192"/>
      <c r="CG335" s="192"/>
      <c r="CH335" s="192"/>
      <c r="CI335" s="192"/>
      <c r="CJ335" s="192"/>
    </row>
    <row r="336">
      <c r="A336" s="192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92"/>
      <c r="AF336" s="192"/>
      <c r="AG336" s="192"/>
      <c r="AH336" s="192"/>
      <c r="AI336" s="192"/>
      <c r="AJ336" s="192"/>
      <c r="AK336" s="192"/>
      <c r="AL336" s="192"/>
      <c r="AM336" s="192"/>
      <c r="AN336" s="192"/>
      <c r="AO336" s="192"/>
      <c r="AP336" s="192"/>
      <c r="AQ336" s="192"/>
      <c r="AR336" s="192"/>
      <c r="AS336" s="192"/>
      <c r="AT336" s="192"/>
      <c r="AU336" s="192"/>
      <c r="AV336" s="192"/>
      <c r="AW336" s="192"/>
      <c r="AX336" s="192"/>
      <c r="AY336" s="192"/>
      <c r="AZ336" s="192"/>
      <c r="BA336" s="192"/>
      <c r="BB336" s="192"/>
      <c r="BC336" s="192"/>
      <c r="BD336" s="192"/>
      <c r="BE336" s="192"/>
      <c r="BF336" s="192"/>
      <c r="BG336" s="192"/>
      <c r="BH336" s="192"/>
      <c r="BI336" s="192"/>
      <c r="BJ336" s="192"/>
      <c r="BK336" s="192"/>
      <c r="BL336" s="192"/>
      <c r="BM336" s="192"/>
      <c r="BN336" s="192"/>
      <c r="BO336" s="192"/>
      <c r="BP336" s="192"/>
      <c r="BQ336" s="192"/>
      <c r="BR336" s="192"/>
      <c r="BS336" s="192"/>
      <c r="BT336" s="192"/>
      <c r="BU336" s="192"/>
      <c r="BV336" s="192"/>
      <c r="BW336" s="192"/>
      <c r="BX336" s="192"/>
      <c r="BY336" s="192"/>
      <c r="BZ336" s="192"/>
      <c r="CA336" s="192"/>
      <c r="CB336" s="192"/>
      <c r="CC336" s="192"/>
      <c r="CD336" s="192"/>
      <c r="CE336" s="192"/>
      <c r="CF336" s="192"/>
      <c r="CG336" s="192"/>
      <c r="CH336" s="192"/>
      <c r="CI336" s="192"/>
      <c r="CJ336" s="192"/>
    </row>
    <row r="337">
      <c r="A337" s="192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192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2"/>
      <c r="BD337" s="192"/>
      <c r="BE337" s="192"/>
      <c r="BF337" s="192"/>
      <c r="BG337" s="192"/>
      <c r="BH337" s="192"/>
      <c r="BI337" s="192"/>
      <c r="BJ337" s="192"/>
      <c r="BK337" s="192"/>
      <c r="BL337" s="192"/>
      <c r="BM337" s="192"/>
      <c r="BN337" s="192"/>
      <c r="BO337" s="192"/>
      <c r="BP337" s="192"/>
      <c r="BQ337" s="192"/>
      <c r="BR337" s="192"/>
      <c r="BS337" s="192"/>
      <c r="BT337" s="192"/>
      <c r="BU337" s="192"/>
      <c r="BV337" s="192"/>
      <c r="BW337" s="192"/>
      <c r="BX337" s="192"/>
      <c r="BY337" s="192"/>
      <c r="BZ337" s="192"/>
      <c r="CA337" s="192"/>
      <c r="CB337" s="192"/>
      <c r="CC337" s="192"/>
      <c r="CD337" s="192"/>
      <c r="CE337" s="192"/>
      <c r="CF337" s="192"/>
      <c r="CG337" s="192"/>
      <c r="CH337" s="192"/>
      <c r="CI337" s="192"/>
      <c r="CJ337" s="192"/>
    </row>
    <row r="338">
      <c r="A338" s="192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92"/>
      <c r="AF338" s="192"/>
      <c r="AG338" s="192"/>
      <c r="AH338" s="192"/>
      <c r="AI338" s="192"/>
      <c r="AJ338" s="192"/>
      <c r="AK338" s="192"/>
      <c r="AL338" s="192"/>
      <c r="AM338" s="192"/>
      <c r="AN338" s="192"/>
      <c r="AO338" s="192"/>
      <c r="AP338" s="192"/>
      <c r="AQ338" s="192"/>
      <c r="AR338" s="192"/>
      <c r="AS338" s="192"/>
      <c r="AT338" s="192"/>
      <c r="AU338" s="192"/>
      <c r="AV338" s="192"/>
      <c r="AW338" s="192"/>
      <c r="AX338" s="192"/>
      <c r="AY338" s="192"/>
      <c r="AZ338" s="192"/>
      <c r="BA338" s="192"/>
      <c r="BB338" s="192"/>
      <c r="BC338" s="192"/>
      <c r="BD338" s="192"/>
      <c r="BE338" s="192"/>
      <c r="BF338" s="192"/>
      <c r="BG338" s="192"/>
      <c r="BH338" s="192"/>
      <c r="BI338" s="192"/>
      <c r="BJ338" s="192"/>
      <c r="BK338" s="192"/>
      <c r="BL338" s="192"/>
      <c r="BM338" s="192"/>
      <c r="BN338" s="192"/>
      <c r="BO338" s="192"/>
      <c r="BP338" s="192"/>
      <c r="BQ338" s="192"/>
      <c r="BR338" s="192"/>
      <c r="BS338" s="192"/>
      <c r="BT338" s="192"/>
      <c r="BU338" s="192"/>
      <c r="BV338" s="192"/>
      <c r="BW338" s="192"/>
      <c r="BX338" s="192"/>
      <c r="BY338" s="192"/>
      <c r="BZ338" s="192"/>
      <c r="CA338" s="192"/>
      <c r="CB338" s="192"/>
      <c r="CC338" s="192"/>
      <c r="CD338" s="192"/>
      <c r="CE338" s="192"/>
      <c r="CF338" s="192"/>
      <c r="CG338" s="192"/>
      <c r="CH338" s="192"/>
      <c r="CI338" s="192"/>
      <c r="CJ338" s="192"/>
    </row>
    <row r="339">
      <c r="A339" s="192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192"/>
      <c r="AH339" s="192"/>
      <c r="AI339" s="192"/>
      <c r="AJ339" s="192"/>
      <c r="AK339" s="192"/>
      <c r="AL339" s="192"/>
      <c r="AM339" s="192"/>
      <c r="AN339" s="192"/>
      <c r="AO339" s="192"/>
      <c r="AP339" s="192"/>
      <c r="AQ339" s="192"/>
      <c r="AR339" s="192"/>
      <c r="AS339" s="192"/>
      <c r="AT339" s="192"/>
      <c r="AU339" s="192"/>
      <c r="AV339" s="192"/>
      <c r="AW339" s="192"/>
      <c r="AX339" s="192"/>
      <c r="AY339" s="192"/>
      <c r="AZ339" s="192"/>
      <c r="BA339" s="192"/>
      <c r="BB339" s="192"/>
      <c r="BC339" s="192"/>
      <c r="BD339" s="192"/>
      <c r="BE339" s="192"/>
      <c r="BF339" s="192"/>
      <c r="BG339" s="192"/>
      <c r="BH339" s="192"/>
      <c r="BI339" s="192"/>
      <c r="BJ339" s="192"/>
      <c r="BK339" s="192"/>
      <c r="BL339" s="192"/>
      <c r="BM339" s="192"/>
      <c r="BN339" s="192"/>
      <c r="BO339" s="192"/>
      <c r="BP339" s="192"/>
      <c r="BQ339" s="192"/>
      <c r="BR339" s="192"/>
      <c r="BS339" s="192"/>
      <c r="BT339" s="192"/>
      <c r="BU339" s="192"/>
      <c r="BV339" s="192"/>
      <c r="BW339" s="192"/>
      <c r="BX339" s="192"/>
      <c r="BY339" s="192"/>
      <c r="BZ339" s="192"/>
      <c r="CA339" s="192"/>
      <c r="CB339" s="192"/>
      <c r="CC339" s="192"/>
      <c r="CD339" s="192"/>
      <c r="CE339" s="192"/>
      <c r="CF339" s="192"/>
      <c r="CG339" s="192"/>
      <c r="CH339" s="192"/>
      <c r="CI339" s="192"/>
      <c r="CJ339" s="192"/>
    </row>
    <row r="340">
      <c r="A340" s="192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92"/>
      <c r="AF340" s="192"/>
      <c r="AG340" s="192"/>
      <c r="AH340" s="192"/>
      <c r="AI340" s="192"/>
      <c r="AJ340" s="192"/>
      <c r="AK340" s="192"/>
      <c r="AL340" s="192"/>
      <c r="AM340" s="192"/>
      <c r="AN340" s="192"/>
      <c r="AO340" s="192"/>
      <c r="AP340" s="192"/>
      <c r="AQ340" s="192"/>
      <c r="AR340" s="192"/>
      <c r="AS340" s="192"/>
      <c r="AT340" s="192"/>
      <c r="AU340" s="192"/>
      <c r="AV340" s="192"/>
      <c r="AW340" s="192"/>
      <c r="AX340" s="192"/>
      <c r="AY340" s="192"/>
      <c r="AZ340" s="192"/>
      <c r="BA340" s="192"/>
      <c r="BB340" s="192"/>
      <c r="BC340" s="192"/>
      <c r="BD340" s="192"/>
      <c r="BE340" s="192"/>
      <c r="BF340" s="192"/>
      <c r="BG340" s="192"/>
      <c r="BH340" s="192"/>
      <c r="BI340" s="192"/>
      <c r="BJ340" s="192"/>
      <c r="BK340" s="192"/>
      <c r="BL340" s="192"/>
      <c r="BM340" s="192"/>
      <c r="BN340" s="192"/>
      <c r="BO340" s="192"/>
      <c r="BP340" s="192"/>
      <c r="BQ340" s="192"/>
      <c r="BR340" s="192"/>
      <c r="BS340" s="192"/>
      <c r="BT340" s="192"/>
      <c r="BU340" s="192"/>
      <c r="BV340" s="192"/>
      <c r="BW340" s="192"/>
      <c r="BX340" s="192"/>
      <c r="BY340" s="192"/>
      <c r="BZ340" s="192"/>
      <c r="CA340" s="192"/>
      <c r="CB340" s="192"/>
      <c r="CC340" s="192"/>
      <c r="CD340" s="192"/>
      <c r="CE340" s="192"/>
      <c r="CF340" s="192"/>
      <c r="CG340" s="192"/>
      <c r="CH340" s="192"/>
      <c r="CI340" s="192"/>
      <c r="CJ340" s="192"/>
    </row>
    <row r="341">
      <c r="A341" s="192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192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2"/>
      <c r="BD341" s="192"/>
      <c r="BE341" s="192"/>
      <c r="BF341" s="192"/>
      <c r="BG341" s="192"/>
      <c r="BH341" s="192"/>
      <c r="BI341" s="192"/>
      <c r="BJ341" s="192"/>
      <c r="BK341" s="192"/>
      <c r="BL341" s="192"/>
      <c r="BM341" s="192"/>
      <c r="BN341" s="192"/>
      <c r="BO341" s="192"/>
      <c r="BP341" s="192"/>
      <c r="BQ341" s="192"/>
      <c r="BR341" s="192"/>
      <c r="BS341" s="192"/>
      <c r="BT341" s="192"/>
      <c r="BU341" s="192"/>
      <c r="BV341" s="192"/>
      <c r="BW341" s="192"/>
      <c r="BX341" s="192"/>
      <c r="BY341" s="192"/>
      <c r="BZ341" s="192"/>
      <c r="CA341" s="192"/>
      <c r="CB341" s="192"/>
      <c r="CC341" s="192"/>
      <c r="CD341" s="192"/>
      <c r="CE341" s="192"/>
      <c r="CF341" s="192"/>
      <c r="CG341" s="192"/>
      <c r="CH341" s="192"/>
      <c r="CI341" s="192"/>
      <c r="CJ341" s="192"/>
    </row>
    <row r="342">
      <c r="A342" s="192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92"/>
      <c r="AF342" s="192"/>
      <c r="AG342" s="192"/>
      <c r="AH342" s="192"/>
      <c r="AI342" s="192"/>
      <c r="AJ342" s="192"/>
      <c r="AK342" s="192"/>
      <c r="AL342" s="192"/>
      <c r="AM342" s="192"/>
      <c r="AN342" s="192"/>
      <c r="AO342" s="192"/>
      <c r="AP342" s="192"/>
      <c r="AQ342" s="192"/>
      <c r="AR342" s="192"/>
      <c r="AS342" s="192"/>
      <c r="AT342" s="192"/>
      <c r="AU342" s="192"/>
      <c r="AV342" s="192"/>
      <c r="AW342" s="192"/>
      <c r="AX342" s="192"/>
      <c r="AY342" s="192"/>
      <c r="AZ342" s="192"/>
      <c r="BA342" s="192"/>
      <c r="BB342" s="192"/>
      <c r="BC342" s="192"/>
      <c r="BD342" s="192"/>
      <c r="BE342" s="192"/>
      <c r="BF342" s="192"/>
      <c r="BG342" s="192"/>
      <c r="BH342" s="192"/>
      <c r="BI342" s="192"/>
      <c r="BJ342" s="192"/>
      <c r="BK342" s="192"/>
      <c r="BL342" s="192"/>
      <c r="BM342" s="192"/>
      <c r="BN342" s="192"/>
      <c r="BO342" s="192"/>
      <c r="BP342" s="192"/>
      <c r="BQ342" s="192"/>
      <c r="BR342" s="192"/>
      <c r="BS342" s="192"/>
      <c r="BT342" s="192"/>
      <c r="BU342" s="192"/>
      <c r="BV342" s="192"/>
      <c r="BW342" s="192"/>
      <c r="BX342" s="192"/>
      <c r="BY342" s="192"/>
      <c r="BZ342" s="192"/>
      <c r="CA342" s="192"/>
      <c r="CB342" s="192"/>
      <c r="CC342" s="192"/>
      <c r="CD342" s="192"/>
      <c r="CE342" s="192"/>
      <c r="CF342" s="192"/>
      <c r="CG342" s="192"/>
      <c r="CH342" s="192"/>
      <c r="CI342" s="192"/>
      <c r="CJ342" s="192"/>
    </row>
    <row r="343">
      <c r="A343" s="192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92"/>
      <c r="AF343" s="192"/>
      <c r="AG343" s="192"/>
      <c r="AH343" s="192"/>
      <c r="AI343" s="192"/>
      <c r="AJ343" s="192"/>
      <c r="AK343" s="192"/>
      <c r="AL343" s="192"/>
      <c r="AM343" s="192"/>
      <c r="AN343" s="192"/>
      <c r="AO343" s="192"/>
      <c r="AP343" s="192"/>
      <c r="AQ343" s="192"/>
      <c r="AR343" s="192"/>
      <c r="AS343" s="192"/>
      <c r="AT343" s="192"/>
      <c r="AU343" s="192"/>
      <c r="AV343" s="192"/>
      <c r="AW343" s="192"/>
      <c r="AX343" s="192"/>
      <c r="AY343" s="192"/>
      <c r="AZ343" s="192"/>
      <c r="BA343" s="192"/>
      <c r="BB343" s="192"/>
      <c r="BC343" s="192"/>
      <c r="BD343" s="192"/>
      <c r="BE343" s="192"/>
      <c r="BF343" s="192"/>
      <c r="BG343" s="192"/>
      <c r="BH343" s="192"/>
      <c r="BI343" s="192"/>
      <c r="BJ343" s="192"/>
      <c r="BK343" s="192"/>
      <c r="BL343" s="192"/>
      <c r="BM343" s="192"/>
      <c r="BN343" s="192"/>
      <c r="BO343" s="192"/>
      <c r="BP343" s="192"/>
      <c r="BQ343" s="192"/>
      <c r="BR343" s="192"/>
      <c r="BS343" s="192"/>
      <c r="BT343" s="192"/>
      <c r="BU343" s="192"/>
      <c r="BV343" s="192"/>
      <c r="BW343" s="192"/>
      <c r="BX343" s="192"/>
      <c r="BY343" s="192"/>
      <c r="BZ343" s="192"/>
      <c r="CA343" s="192"/>
      <c r="CB343" s="192"/>
      <c r="CC343" s="192"/>
      <c r="CD343" s="192"/>
      <c r="CE343" s="192"/>
      <c r="CF343" s="192"/>
      <c r="CG343" s="192"/>
      <c r="CH343" s="192"/>
      <c r="CI343" s="192"/>
      <c r="CJ343" s="192"/>
    </row>
    <row r="344">
      <c r="A344" s="192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92"/>
      <c r="AF344" s="192"/>
      <c r="AG344" s="192"/>
      <c r="AH344" s="192"/>
      <c r="AI344" s="192"/>
      <c r="AJ344" s="192"/>
      <c r="AK344" s="192"/>
      <c r="AL344" s="192"/>
      <c r="AM344" s="192"/>
      <c r="AN344" s="192"/>
      <c r="AO344" s="192"/>
      <c r="AP344" s="192"/>
      <c r="AQ344" s="192"/>
      <c r="AR344" s="192"/>
      <c r="AS344" s="192"/>
      <c r="AT344" s="192"/>
      <c r="AU344" s="192"/>
      <c r="AV344" s="192"/>
      <c r="AW344" s="192"/>
      <c r="AX344" s="192"/>
      <c r="AY344" s="192"/>
      <c r="AZ344" s="192"/>
      <c r="BA344" s="192"/>
      <c r="BB344" s="192"/>
      <c r="BC344" s="192"/>
      <c r="BD344" s="192"/>
      <c r="BE344" s="192"/>
      <c r="BF344" s="192"/>
      <c r="BG344" s="192"/>
      <c r="BH344" s="192"/>
      <c r="BI344" s="192"/>
      <c r="BJ344" s="192"/>
      <c r="BK344" s="192"/>
      <c r="BL344" s="192"/>
      <c r="BM344" s="192"/>
      <c r="BN344" s="192"/>
      <c r="BO344" s="192"/>
      <c r="BP344" s="192"/>
      <c r="BQ344" s="192"/>
      <c r="BR344" s="192"/>
      <c r="BS344" s="192"/>
      <c r="BT344" s="192"/>
      <c r="BU344" s="192"/>
      <c r="BV344" s="192"/>
      <c r="BW344" s="192"/>
      <c r="BX344" s="192"/>
      <c r="BY344" s="192"/>
      <c r="BZ344" s="192"/>
      <c r="CA344" s="192"/>
      <c r="CB344" s="192"/>
      <c r="CC344" s="192"/>
      <c r="CD344" s="192"/>
      <c r="CE344" s="192"/>
      <c r="CF344" s="192"/>
      <c r="CG344" s="192"/>
      <c r="CH344" s="192"/>
      <c r="CI344" s="192"/>
      <c r="CJ344" s="192"/>
    </row>
    <row r="345">
      <c r="A345" s="192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192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2"/>
      <c r="BD345" s="192"/>
      <c r="BE345" s="192"/>
      <c r="BF345" s="192"/>
      <c r="BG345" s="192"/>
      <c r="BH345" s="192"/>
      <c r="BI345" s="192"/>
      <c r="BJ345" s="192"/>
      <c r="BK345" s="192"/>
      <c r="BL345" s="192"/>
      <c r="BM345" s="192"/>
      <c r="BN345" s="192"/>
      <c r="BO345" s="192"/>
      <c r="BP345" s="192"/>
      <c r="BQ345" s="192"/>
      <c r="BR345" s="192"/>
      <c r="BS345" s="192"/>
      <c r="BT345" s="192"/>
      <c r="BU345" s="192"/>
      <c r="BV345" s="192"/>
      <c r="BW345" s="192"/>
      <c r="BX345" s="192"/>
      <c r="BY345" s="192"/>
      <c r="BZ345" s="192"/>
      <c r="CA345" s="192"/>
      <c r="CB345" s="192"/>
      <c r="CC345" s="192"/>
      <c r="CD345" s="192"/>
      <c r="CE345" s="192"/>
      <c r="CF345" s="192"/>
      <c r="CG345" s="192"/>
      <c r="CH345" s="192"/>
      <c r="CI345" s="192"/>
      <c r="CJ345" s="192"/>
    </row>
    <row r="346">
      <c r="A346" s="192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92"/>
      <c r="AF346" s="192"/>
      <c r="AG346" s="192"/>
      <c r="AH346" s="192"/>
      <c r="AI346" s="192"/>
      <c r="AJ346" s="192"/>
      <c r="AK346" s="192"/>
      <c r="AL346" s="192"/>
      <c r="AM346" s="192"/>
      <c r="AN346" s="192"/>
      <c r="AO346" s="192"/>
      <c r="AP346" s="192"/>
      <c r="AQ346" s="192"/>
      <c r="AR346" s="192"/>
      <c r="AS346" s="192"/>
      <c r="AT346" s="192"/>
      <c r="AU346" s="192"/>
      <c r="AV346" s="192"/>
      <c r="AW346" s="192"/>
      <c r="AX346" s="192"/>
      <c r="AY346" s="192"/>
      <c r="AZ346" s="192"/>
      <c r="BA346" s="192"/>
      <c r="BB346" s="192"/>
      <c r="BC346" s="192"/>
      <c r="BD346" s="192"/>
      <c r="BE346" s="192"/>
      <c r="BF346" s="192"/>
      <c r="BG346" s="192"/>
      <c r="BH346" s="192"/>
      <c r="BI346" s="192"/>
      <c r="BJ346" s="192"/>
      <c r="BK346" s="192"/>
      <c r="BL346" s="192"/>
      <c r="BM346" s="192"/>
      <c r="BN346" s="192"/>
      <c r="BO346" s="192"/>
      <c r="BP346" s="192"/>
      <c r="BQ346" s="192"/>
      <c r="BR346" s="192"/>
      <c r="BS346" s="192"/>
      <c r="BT346" s="192"/>
      <c r="BU346" s="192"/>
      <c r="BV346" s="192"/>
      <c r="BW346" s="192"/>
      <c r="BX346" s="192"/>
      <c r="BY346" s="192"/>
      <c r="BZ346" s="192"/>
      <c r="CA346" s="192"/>
      <c r="CB346" s="192"/>
      <c r="CC346" s="192"/>
      <c r="CD346" s="192"/>
      <c r="CE346" s="192"/>
      <c r="CF346" s="192"/>
      <c r="CG346" s="192"/>
      <c r="CH346" s="192"/>
      <c r="CI346" s="192"/>
      <c r="CJ346" s="192"/>
    </row>
    <row r="347">
      <c r="A347" s="192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92"/>
      <c r="AF347" s="192"/>
      <c r="AG347" s="192"/>
      <c r="AH347" s="192"/>
      <c r="AI347" s="192"/>
      <c r="AJ347" s="192"/>
      <c r="AK347" s="192"/>
      <c r="AL347" s="192"/>
      <c r="AM347" s="192"/>
      <c r="AN347" s="192"/>
      <c r="AO347" s="192"/>
      <c r="AP347" s="192"/>
      <c r="AQ347" s="192"/>
      <c r="AR347" s="192"/>
      <c r="AS347" s="192"/>
      <c r="AT347" s="192"/>
      <c r="AU347" s="192"/>
      <c r="AV347" s="192"/>
      <c r="AW347" s="192"/>
      <c r="AX347" s="192"/>
      <c r="AY347" s="192"/>
      <c r="AZ347" s="192"/>
      <c r="BA347" s="192"/>
      <c r="BB347" s="192"/>
      <c r="BC347" s="192"/>
      <c r="BD347" s="192"/>
      <c r="BE347" s="192"/>
      <c r="BF347" s="192"/>
      <c r="BG347" s="192"/>
      <c r="BH347" s="192"/>
      <c r="BI347" s="192"/>
      <c r="BJ347" s="192"/>
      <c r="BK347" s="192"/>
      <c r="BL347" s="192"/>
      <c r="BM347" s="192"/>
      <c r="BN347" s="192"/>
      <c r="BO347" s="192"/>
      <c r="BP347" s="192"/>
      <c r="BQ347" s="192"/>
      <c r="BR347" s="192"/>
      <c r="BS347" s="192"/>
      <c r="BT347" s="192"/>
      <c r="BU347" s="192"/>
      <c r="BV347" s="192"/>
      <c r="BW347" s="192"/>
      <c r="BX347" s="192"/>
      <c r="BY347" s="192"/>
      <c r="BZ347" s="192"/>
      <c r="CA347" s="192"/>
      <c r="CB347" s="192"/>
      <c r="CC347" s="192"/>
      <c r="CD347" s="192"/>
      <c r="CE347" s="192"/>
      <c r="CF347" s="192"/>
      <c r="CG347" s="192"/>
      <c r="CH347" s="192"/>
      <c r="CI347" s="192"/>
      <c r="CJ347" s="192"/>
    </row>
    <row r="348">
      <c r="A348" s="192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  <c r="AJ348" s="192"/>
      <c r="AK348" s="192"/>
      <c r="AL348" s="192"/>
      <c r="AM348" s="192"/>
      <c r="AN348" s="192"/>
      <c r="AO348" s="192"/>
      <c r="AP348" s="192"/>
      <c r="AQ348" s="192"/>
      <c r="AR348" s="192"/>
      <c r="AS348" s="192"/>
      <c r="AT348" s="192"/>
      <c r="AU348" s="192"/>
      <c r="AV348" s="192"/>
      <c r="AW348" s="192"/>
      <c r="AX348" s="192"/>
      <c r="AY348" s="192"/>
      <c r="AZ348" s="192"/>
      <c r="BA348" s="192"/>
      <c r="BB348" s="192"/>
      <c r="BC348" s="192"/>
      <c r="BD348" s="192"/>
      <c r="BE348" s="192"/>
      <c r="BF348" s="192"/>
      <c r="BG348" s="192"/>
      <c r="BH348" s="192"/>
      <c r="BI348" s="192"/>
      <c r="BJ348" s="192"/>
      <c r="BK348" s="192"/>
      <c r="BL348" s="192"/>
      <c r="BM348" s="192"/>
      <c r="BN348" s="192"/>
      <c r="BO348" s="192"/>
      <c r="BP348" s="192"/>
      <c r="BQ348" s="192"/>
      <c r="BR348" s="192"/>
      <c r="BS348" s="192"/>
      <c r="BT348" s="192"/>
      <c r="BU348" s="192"/>
      <c r="BV348" s="192"/>
      <c r="BW348" s="192"/>
      <c r="BX348" s="192"/>
      <c r="BY348" s="192"/>
      <c r="BZ348" s="192"/>
      <c r="CA348" s="192"/>
      <c r="CB348" s="192"/>
      <c r="CC348" s="192"/>
      <c r="CD348" s="192"/>
      <c r="CE348" s="192"/>
      <c r="CF348" s="192"/>
      <c r="CG348" s="192"/>
      <c r="CH348" s="192"/>
      <c r="CI348" s="192"/>
      <c r="CJ348" s="192"/>
    </row>
    <row r="349">
      <c r="A349" s="192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2"/>
      <c r="BD349" s="192"/>
      <c r="BE349" s="192"/>
      <c r="BF349" s="192"/>
      <c r="BG349" s="192"/>
      <c r="BH349" s="192"/>
      <c r="BI349" s="192"/>
      <c r="BJ349" s="192"/>
      <c r="BK349" s="192"/>
      <c r="BL349" s="192"/>
      <c r="BM349" s="192"/>
      <c r="BN349" s="192"/>
      <c r="BO349" s="192"/>
      <c r="BP349" s="192"/>
      <c r="BQ349" s="192"/>
      <c r="BR349" s="192"/>
      <c r="BS349" s="192"/>
      <c r="BT349" s="192"/>
      <c r="BU349" s="192"/>
      <c r="BV349" s="192"/>
      <c r="BW349" s="192"/>
      <c r="BX349" s="192"/>
      <c r="BY349" s="192"/>
      <c r="BZ349" s="192"/>
      <c r="CA349" s="192"/>
      <c r="CB349" s="192"/>
      <c r="CC349" s="192"/>
      <c r="CD349" s="192"/>
      <c r="CE349" s="192"/>
      <c r="CF349" s="192"/>
      <c r="CG349" s="192"/>
      <c r="CH349" s="192"/>
      <c r="CI349" s="192"/>
      <c r="CJ349" s="192"/>
    </row>
    <row r="350">
      <c r="A350" s="192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  <c r="AJ350" s="192"/>
      <c r="AK350" s="192"/>
      <c r="AL350" s="192"/>
      <c r="AM350" s="192"/>
      <c r="AN350" s="192"/>
      <c r="AO350" s="192"/>
      <c r="AP350" s="192"/>
      <c r="AQ350" s="192"/>
      <c r="AR350" s="192"/>
      <c r="AS350" s="192"/>
      <c r="AT350" s="192"/>
      <c r="AU350" s="192"/>
      <c r="AV350" s="192"/>
      <c r="AW350" s="192"/>
      <c r="AX350" s="192"/>
      <c r="AY350" s="192"/>
      <c r="AZ350" s="192"/>
      <c r="BA350" s="192"/>
      <c r="BB350" s="192"/>
      <c r="BC350" s="192"/>
      <c r="BD350" s="192"/>
      <c r="BE350" s="192"/>
      <c r="BF350" s="192"/>
      <c r="BG350" s="192"/>
      <c r="BH350" s="192"/>
      <c r="BI350" s="192"/>
      <c r="BJ350" s="192"/>
      <c r="BK350" s="192"/>
      <c r="BL350" s="192"/>
      <c r="BM350" s="192"/>
      <c r="BN350" s="192"/>
      <c r="BO350" s="192"/>
      <c r="BP350" s="192"/>
      <c r="BQ350" s="192"/>
      <c r="BR350" s="192"/>
      <c r="BS350" s="192"/>
      <c r="BT350" s="192"/>
      <c r="BU350" s="192"/>
      <c r="BV350" s="192"/>
      <c r="BW350" s="192"/>
      <c r="BX350" s="192"/>
      <c r="BY350" s="192"/>
      <c r="BZ350" s="192"/>
      <c r="CA350" s="192"/>
      <c r="CB350" s="192"/>
      <c r="CC350" s="192"/>
      <c r="CD350" s="192"/>
      <c r="CE350" s="192"/>
      <c r="CF350" s="192"/>
      <c r="CG350" s="192"/>
      <c r="CH350" s="192"/>
      <c r="CI350" s="192"/>
      <c r="CJ350" s="192"/>
    </row>
    <row r="351">
      <c r="A351" s="192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/>
      <c r="AR351" s="192"/>
      <c r="AS351" s="192"/>
      <c r="AT351" s="192"/>
      <c r="AU351" s="192"/>
      <c r="AV351" s="192"/>
      <c r="AW351" s="192"/>
      <c r="AX351" s="192"/>
      <c r="AY351" s="192"/>
      <c r="AZ351" s="192"/>
      <c r="BA351" s="192"/>
      <c r="BB351" s="192"/>
      <c r="BC351" s="192"/>
      <c r="BD351" s="192"/>
      <c r="BE351" s="192"/>
      <c r="BF351" s="192"/>
      <c r="BG351" s="192"/>
      <c r="BH351" s="192"/>
      <c r="BI351" s="192"/>
      <c r="BJ351" s="192"/>
      <c r="BK351" s="192"/>
      <c r="BL351" s="192"/>
      <c r="BM351" s="192"/>
      <c r="BN351" s="192"/>
      <c r="BO351" s="192"/>
      <c r="BP351" s="192"/>
      <c r="BQ351" s="192"/>
      <c r="BR351" s="192"/>
      <c r="BS351" s="192"/>
      <c r="BT351" s="192"/>
      <c r="BU351" s="192"/>
      <c r="BV351" s="192"/>
      <c r="BW351" s="192"/>
      <c r="BX351" s="192"/>
      <c r="BY351" s="192"/>
      <c r="BZ351" s="192"/>
      <c r="CA351" s="192"/>
      <c r="CB351" s="192"/>
      <c r="CC351" s="192"/>
      <c r="CD351" s="192"/>
      <c r="CE351" s="192"/>
      <c r="CF351" s="192"/>
      <c r="CG351" s="192"/>
      <c r="CH351" s="192"/>
      <c r="CI351" s="192"/>
      <c r="CJ351" s="192"/>
    </row>
    <row r="352">
      <c r="A352" s="192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192"/>
      <c r="AT352" s="192"/>
      <c r="AU352" s="192"/>
      <c r="AV352" s="192"/>
      <c r="AW352" s="192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92"/>
      <c r="BX352" s="192"/>
      <c r="BY352" s="192"/>
      <c r="BZ352" s="192"/>
      <c r="CA352" s="192"/>
      <c r="CB352" s="192"/>
      <c r="CC352" s="192"/>
      <c r="CD352" s="192"/>
      <c r="CE352" s="192"/>
      <c r="CF352" s="192"/>
      <c r="CG352" s="192"/>
      <c r="CH352" s="192"/>
      <c r="CI352" s="192"/>
      <c r="CJ352" s="192"/>
    </row>
    <row r="353">
      <c r="A353" s="192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/>
      <c r="BP353" s="192"/>
      <c r="BQ353" s="192"/>
      <c r="BR353" s="192"/>
      <c r="BS353" s="192"/>
      <c r="BT353" s="192"/>
      <c r="BU353" s="192"/>
      <c r="BV353" s="192"/>
      <c r="BW353" s="192"/>
      <c r="BX353" s="192"/>
      <c r="BY353" s="192"/>
      <c r="BZ353" s="192"/>
      <c r="CA353" s="192"/>
      <c r="CB353" s="192"/>
      <c r="CC353" s="192"/>
      <c r="CD353" s="192"/>
      <c r="CE353" s="192"/>
      <c r="CF353" s="192"/>
      <c r="CG353" s="192"/>
      <c r="CH353" s="192"/>
      <c r="CI353" s="192"/>
      <c r="CJ353" s="192"/>
    </row>
    <row r="354">
      <c r="A354" s="192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192"/>
      <c r="AT354" s="192"/>
      <c r="AU354" s="192"/>
      <c r="AV354" s="192"/>
      <c r="AW354" s="192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/>
      <c r="BP354" s="192"/>
      <c r="BQ354" s="192"/>
      <c r="BR354" s="192"/>
      <c r="BS354" s="192"/>
      <c r="BT354" s="192"/>
      <c r="BU354" s="192"/>
      <c r="BV354" s="192"/>
      <c r="BW354" s="192"/>
      <c r="BX354" s="192"/>
      <c r="BY354" s="192"/>
      <c r="BZ354" s="192"/>
      <c r="CA354" s="192"/>
      <c r="CB354" s="192"/>
      <c r="CC354" s="192"/>
      <c r="CD354" s="192"/>
      <c r="CE354" s="192"/>
      <c r="CF354" s="192"/>
      <c r="CG354" s="192"/>
      <c r="CH354" s="192"/>
      <c r="CI354" s="192"/>
      <c r="CJ354" s="192"/>
    </row>
    <row r="355">
      <c r="A355" s="192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192"/>
      <c r="AT355" s="192"/>
      <c r="AU355" s="192"/>
      <c r="AV355" s="192"/>
      <c r="AW355" s="192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92"/>
      <c r="BX355" s="192"/>
      <c r="BY355" s="192"/>
      <c r="BZ355" s="192"/>
      <c r="CA355" s="192"/>
      <c r="CB355" s="192"/>
      <c r="CC355" s="192"/>
      <c r="CD355" s="192"/>
      <c r="CE355" s="192"/>
      <c r="CF355" s="192"/>
      <c r="CG355" s="192"/>
      <c r="CH355" s="192"/>
      <c r="CI355" s="192"/>
      <c r="CJ355" s="192"/>
    </row>
    <row r="356">
      <c r="A356" s="192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192"/>
      <c r="AT356" s="192"/>
      <c r="AU356" s="192"/>
      <c r="AV356" s="192"/>
      <c r="AW356" s="192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/>
      <c r="BP356" s="192"/>
      <c r="BQ356" s="192"/>
      <c r="BR356" s="192"/>
      <c r="BS356" s="192"/>
      <c r="BT356" s="192"/>
      <c r="BU356" s="192"/>
      <c r="BV356" s="192"/>
      <c r="BW356" s="192"/>
      <c r="BX356" s="192"/>
      <c r="BY356" s="192"/>
      <c r="BZ356" s="192"/>
      <c r="CA356" s="192"/>
      <c r="CB356" s="192"/>
      <c r="CC356" s="192"/>
      <c r="CD356" s="192"/>
      <c r="CE356" s="192"/>
      <c r="CF356" s="192"/>
      <c r="CG356" s="192"/>
      <c r="CH356" s="192"/>
      <c r="CI356" s="192"/>
      <c r="CJ356" s="192"/>
    </row>
    <row r="357">
      <c r="A357" s="192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  <c r="BW357" s="192"/>
      <c r="BX357" s="192"/>
      <c r="BY357" s="192"/>
      <c r="BZ357" s="192"/>
      <c r="CA357" s="192"/>
      <c r="CB357" s="192"/>
      <c r="CC357" s="192"/>
      <c r="CD357" s="192"/>
      <c r="CE357" s="192"/>
      <c r="CF357" s="192"/>
      <c r="CG357" s="192"/>
      <c r="CH357" s="192"/>
      <c r="CI357" s="192"/>
      <c r="CJ357" s="192"/>
    </row>
    <row r="358">
      <c r="A358" s="192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  <c r="AJ358" s="192"/>
      <c r="AK358" s="192"/>
      <c r="AL358" s="192"/>
      <c r="AM358" s="192"/>
      <c r="AN358" s="192"/>
      <c r="AO358" s="192"/>
      <c r="AP358" s="192"/>
      <c r="AQ358" s="192"/>
      <c r="AR358" s="192"/>
      <c r="AS358" s="192"/>
      <c r="AT358" s="192"/>
      <c r="AU358" s="192"/>
      <c r="AV358" s="192"/>
      <c r="AW358" s="192"/>
      <c r="AX358" s="192"/>
      <c r="AY358" s="192"/>
      <c r="AZ358" s="192"/>
      <c r="BA358" s="192"/>
      <c r="BB358" s="192"/>
      <c r="BC358" s="192"/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192"/>
      <c r="BP358" s="192"/>
      <c r="BQ358" s="192"/>
      <c r="BR358" s="192"/>
      <c r="BS358" s="192"/>
      <c r="BT358" s="192"/>
      <c r="BU358" s="192"/>
      <c r="BV358" s="192"/>
      <c r="BW358" s="192"/>
      <c r="BX358" s="192"/>
      <c r="BY358" s="192"/>
      <c r="BZ358" s="192"/>
      <c r="CA358" s="192"/>
      <c r="CB358" s="192"/>
      <c r="CC358" s="192"/>
      <c r="CD358" s="192"/>
      <c r="CE358" s="192"/>
      <c r="CF358" s="192"/>
      <c r="CG358" s="192"/>
      <c r="CH358" s="192"/>
      <c r="CI358" s="192"/>
      <c r="CJ358" s="192"/>
    </row>
    <row r="359">
      <c r="A359" s="192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  <c r="AO359" s="192"/>
      <c r="AP359" s="192"/>
      <c r="AQ359" s="192"/>
      <c r="AR359" s="192"/>
      <c r="AS359" s="192"/>
      <c r="AT359" s="192"/>
      <c r="AU359" s="192"/>
      <c r="AV359" s="192"/>
      <c r="AW359" s="192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192"/>
      <c r="BP359" s="192"/>
      <c r="BQ359" s="192"/>
      <c r="BR359" s="192"/>
      <c r="BS359" s="192"/>
      <c r="BT359" s="192"/>
      <c r="BU359" s="192"/>
      <c r="BV359" s="192"/>
      <c r="BW359" s="192"/>
      <c r="BX359" s="192"/>
      <c r="BY359" s="192"/>
      <c r="BZ359" s="192"/>
      <c r="CA359" s="192"/>
      <c r="CB359" s="192"/>
      <c r="CC359" s="192"/>
      <c r="CD359" s="192"/>
      <c r="CE359" s="192"/>
      <c r="CF359" s="192"/>
      <c r="CG359" s="192"/>
      <c r="CH359" s="192"/>
      <c r="CI359" s="192"/>
      <c r="CJ359" s="192"/>
    </row>
    <row r="360">
      <c r="A360" s="192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  <c r="AO360" s="192"/>
      <c r="AP360" s="192"/>
      <c r="AQ360" s="192"/>
      <c r="AR360" s="192"/>
      <c r="AS360" s="192"/>
      <c r="AT360" s="192"/>
      <c r="AU360" s="192"/>
      <c r="AV360" s="192"/>
      <c r="AW360" s="192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192"/>
      <c r="BP360" s="192"/>
      <c r="BQ360" s="192"/>
      <c r="BR360" s="192"/>
      <c r="BS360" s="192"/>
      <c r="BT360" s="192"/>
      <c r="BU360" s="192"/>
      <c r="BV360" s="192"/>
      <c r="BW360" s="192"/>
      <c r="BX360" s="192"/>
      <c r="BY360" s="192"/>
      <c r="BZ360" s="192"/>
      <c r="CA360" s="192"/>
      <c r="CB360" s="192"/>
      <c r="CC360" s="192"/>
      <c r="CD360" s="192"/>
      <c r="CE360" s="192"/>
      <c r="CF360" s="192"/>
      <c r="CG360" s="192"/>
      <c r="CH360" s="192"/>
      <c r="CI360" s="192"/>
      <c r="CJ360" s="192"/>
    </row>
    <row r="361">
      <c r="A361" s="192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2"/>
      <c r="BW361" s="192"/>
      <c r="BX361" s="192"/>
      <c r="BY361" s="192"/>
      <c r="BZ361" s="192"/>
      <c r="CA361" s="192"/>
      <c r="CB361" s="192"/>
      <c r="CC361" s="192"/>
      <c r="CD361" s="192"/>
      <c r="CE361" s="192"/>
      <c r="CF361" s="192"/>
      <c r="CG361" s="192"/>
      <c r="CH361" s="192"/>
      <c r="CI361" s="192"/>
      <c r="CJ361" s="192"/>
    </row>
    <row r="362">
      <c r="A362" s="192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  <c r="AO362" s="192"/>
      <c r="AP362" s="192"/>
      <c r="AQ362" s="192"/>
      <c r="AR362" s="192"/>
      <c r="AS362" s="192"/>
      <c r="AT362" s="192"/>
      <c r="AU362" s="192"/>
      <c r="AV362" s="192"/>
      <c r="AW362" s="192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  <c r="BR362" s="192"/>
      <c r="BS362" s="192"/>
      <c r="BT362" s="192"/>
      <c r="BU362" s="192"/>
      <c r="BV362" s="192"/>
      <c r="BW362" s="192"/>
      <c r="BX362" s="192"/>
      <c r="BY362" s="192"/>
      <c r="BZ362" s="192"/>
      <c r="CA362" s="192"/>
      <c r="CB362" s="192"/>
      <c r="CC362" s="192"/>
      <c r="CD362" s="192"/>
      <c r="CE362" s="192"/>
      <c r="CF362" s="192"/>
      <c r="CG362" s="192"/>
      <c r="CH362" s="192"/>
      <c r="CI362" s="192"/>
      <c r="CJ362" s="192"/>
    </row>
    <row r="363">
      <c r="A363" s="192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  <c r="AO363" s="192"/>
      <c r="AP363" s="192"/>
      <c r="AQ363" s="192"/>
      <c r="AR363" s="192"/>
      <c r="AS363" s="192"/>
      <c r="AT363" s="192"/>
      <c r="AU363" s="192"/>
      <c r="AV363" s="192"/>
      <c r="AW363" s="192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  <c r="BR363" s="192"/>
      <c r="BS363" s="192"/>
      <c r="BT363" s="192"/>
      <c r="BU363" s="192"/>
      <c r="BV363" s="192"/>
      <c r="BW363" s="192"/>
      <c r="BX363" s="192"/>
      <c r="BY363" s="192"/>
      <c r="BZ363" s="192"/>
      <c r="CA363" s="192"/>
      <c r="CB363" s="192"/>
      <c r="CC363" s="192"/>
      <c r="CD363" s="192"/>
      <c r="CE363" s="192"/>
      <c r="CF363" s="192"/>
      <c r="CG363" s="192"/>
      <c r="CH363" s="192"/>
      <c r="CI363" s="192"/>
      <c r="CJ363" s="192"/>
    </row>
    <row r="364">
      <c r="A364" s="192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  <c r="AO364" s="192"/>
      <c r="AP364" s="192"/>
      <c r="AQ364" s="192"/>
      <c r="AR364" s="192"/>
      <c r="AS364" s="192"/>
      <c r="AT364" s="192"/>
      <c r="AU364" s="192"/>
      <c r="AV364" s="192"/>
      <c r="AW364" s="192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  <c r="BR364" s="192"/>
      <c r="BS364" s="192"/>
      <c r="BT364" s="192"/>
      <c r="BU364" s="192"/>
      <c r="BV364" s="192"/>
      <c r="BW364" s="192"/>
      <c r="BX364" s="192"/>
      <c r="BY364" s="192"/>
      <c r="BZ364" s="192"/>
      <c r="CA364" s="192"/>
      <c r="CB364" s="192"/>
      <c r="CC364" s="192"/>
      <c r="CD364" s="192"/>
      <c r="CE364" s="192"/>
      <c r="CF364" s="192"/>
      <c r="CG364" s="192"/>
      <c r="CH364" s="192"/>
      <c r="CI364" s="192"/>
      <c r="CJ364" s="192"/>
    </row>
    <row r="365">
      <c r="A365" s="192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  <c r="AJ365" s="192"/>
      <c r="AK365" s="192"/>
      <c r="AL365" s="192"/>
      <c r="AM365" s="192"/>
      <c r="AN365" s="192"/>
      <c r="AO365" s="192"/>
      <c r="AP365" s="192"/>
      <c r="AQ365" s="192"/>
      <c r="AR365" s="192"/>
      <c r="AS365" s="192"/>
      <c r="AT365" s="192"/>
      <c r="AU365" s="192"/>
      <c r="AV365" s="192"/>
      <c r="AW365" s="192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  <c r="BR365" s="192"/>
      <c r="BS365" s="192"/>
      <c r="BT365" s="192"/>
      <c r="BU365" s="192"/>
      <c r="BV365" s="192"/>
      <c r="BW365" s="192"/>
      <c r="BX365" s="192"/>
      <c r="BY365" s="192"/>
      <c r="BZ365" s="192"/>
      <c r="CA365" s="192"/>
      <c r="CB365" s="192"/>
      <c r="CC365" s="192"/>
      <c r="CD365" s="192"/>
      <c r="CE365" s="192"/>
      <c r="CF365" s="192"/>
      <c r="CG365" s="192"/>
      <c r="CH365" s="192"/>
      <c r="CI365" s="192"/>
      <c r="CJ365" s="192"/>
    </row>
    <row r="366">
      <c r="A366" s="192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  <c r="AO366" s="192"/>
      <c r="AP366" s="192"/>
      <c r="AQ366" s="192"/>
      <c r="AR366" s="192"/>
      <c r="AS366" s="192"/>
      <c r="AT366" s="192"/>
      <c r="AU366" s="192"/>
      <c r="AV366" s="192"/>
      <c r="AW366" s="192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  <c r="BW366" s="192"/>
      <c r="BX366" s="192"/>
      <c r="BY366" s="192"/>
      <c r="BZ366" s="192"/>
      <c r="CA366" s="192"/>
      <c r="CB366" s="192"/>
      <c r="CC366" s="192"/>
      <c r="CD366" s="192"/>
      <c r="CE366" s="192"/>
      <c r="CF366" s="192"/>
      <c r="CG366" s="192"/>
      <c r="CH366" s="192"/>
      <c r="CI366" s="192"/>
      <c r="CJ366" s="192"/>
    </row>
    <row r="367">
      <c r="A367" s="192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  <c r="AO367" s="192"/>
      <c r="AP367" s="192"/>
      <c r="AQ367" s="192"/>
      <c r="AR367" s="192"/>
      <c r="AS367" s="192"/>
      <c r="AT367" s="192"/>
      <c r="AU367" s="192"/>
      <c r="AV367" s="192"/>
      <c r="AW367" s="192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  <c r="BW367" s="192"/>
      <c r="BX367" s="192"/>
      <c r="BY367" s="192"/>
      <c r="BZ367" s="192"/>
      <c r="CA367" s="192"/>
      <c r="CB367" s="192"/>
      <c r="CC367" s="192"/>
      <c r="CD367" s="192"/>
      <c r="CE367" s="192"/>
      <c r="CF367" s="192"/>
      <c r="CG367" s="192"/>
      <c r="CH367" s="192"/>
      <c r="CI367" s="192"/>
      <c r="CJ367" s="192"/>
    </row>
    <row r="368">
      <c r="A368" s="192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  <c r="AO368" s="192"/>
      <c r="AP368" s="192"/>
      <c r="AQ368" s="192"/>
      <c r="AR368" s="192"/>
      <c r="AS368" s="192"/>
      <c r="AT368" s="192"/>
      <c r="AU368" s="192"/>
      <c r="AV368" s="192"/>
      <c r="AW368" s="192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  <c r="BW368" s="192"/>
      <c r="BX368" s="192"/>
      <c r="BY368" s="192"/>
      <c r="BZ368" s="192"/>
      <c r="CA368" s="192"/>
      <c r="CB368" s="192"/>
      <c r="CC368" s="192"/>
      <c r="CD368" s="192"/>
      <c r="CE368" s="192"/>
      <c r="CF368" s="192"/>
      <c r="CG368" s="192"/>
      <c r="CH368" s="192"/>
      <c r="CI368" s="192"/>
      <c r="CJ368" s="192"/>
    </row>
    <row r="369">
      <c r="A369" s="192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  <c r="BR369" s="192"/>
      <c r="BS369" s="192"/>
      <c r="BT369" s="192"/>
      <c r="BU369" s="192"/>
      <c r="BV369" s="192"/>
      <c r="BW369" s="192"/>
      <c r="BX369" s="192"/>
      <c r="BY369" s="192"/>
      <c r="BZ369" s="192"/>
      <c r="CA369" s="192"/>
      <c r="CB369" s="192"/>
      <c r="CC369" s="192"/>
      <c r="CD369" s="192"/>
      <c r="CE369" s="192"/>
      <c r="CF369" s="192"/>
      <c r="CG369" s="192"/>
      <c r="CH369" s="192"/>
      <c r="CI369" s="192"/>
      <c r="CJ369" s="192"/>
    </row>
    <row r="370">
      <c r="A370" s="192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  <c r="AJ370" s="192"/>
      <c r="AK370" s="192"/>
      <c r="AL370" s="192"/>
      <c r="AM370" s="192"/>
      <c r="AN370" s="192"/>
      <c r="AO370" s="192"/>
      <c r="AP370" s="192"/>
      <c r="AQ370" s="192"/>
      <c r="AR370" s="192"/>
      <c r="AS370" s="192"/>
      <c r="AT370" s="192"/>
      <c r="AU370" s="192"/>
      <c r="AV370" s="192"/>
      <c r="AW370" s="192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  <c r="BR370" s="192"/>
      <c r="BS370" s="192"/>
      <c r="BT370" s="192"/>
      <c r="BU370" s="192"/>
      <c r="BV370" s="192"/>
      <c r="BW370" s="192"/>
      <c r="BX370" s="192"/>
      <c r="BY370" s="192"/>
      <c r="BZ370" s="192"/>
      <c r="CA370" s="192"/>
      <c r="CB370" s="192"/>
      <c r="CC370" s="192"/>
      <c r="CD370" s="192"/>
      <c r="CE370" s="192"/>
      <c r="CF370" s="192"/>
      <c r="CG370" s="192"/>
      <c r="CH370" s="192"/>
      <c r="CI370" s="192"/>
      <c r="CJ370" s="192"/>
    </row>
    <row r="371">
      <c r="A371" s="192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  <c r="AO371" s="192"/>
      <c r="AP371" s="192"/>
      <c r="AQ371" s="192"/>
      <c r="AR371" s="192"/>
      <c r="AS371" s="192"/>
      <c r="AT371" s="192"/>
      <c r="AU371" s="192"/>
      <c r="AV371" s="192"/>
      <c r="AW371" s="192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  <c r="BW371" s="192"/>
      <c r="BX371" s="192"/>
      <c r="BY371" s="192"/>
      <c r="BZ371" s="192"/>
      <c r="CA371" s="192"/>
      <c r="CB371" s="192"/>
      <c r="CC371" s="192"/>
      <c r="CD371" s="192"/>
      <c r="CE371" s="192"/>
      <c r="CF371" s="192"/>
      <c r="CG371" s="192"/>
      <c r="CH371" s="192"/>
      <c r="CI371" s="192"/>
      <c r="CJ371" s="192"/>
    </row>
    <row r="372">
      <c r="A372" s="192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  <c r="AJ372" s="192"/>
      <c r="AK372" s="192"/>
      <c r="AL372" s="192"/>
      <c r="AM372" s="192"/>
      <c r="AN372" s="192"/>
      <c r="AO372" s="192"/>
      <c r="AP372" s="192"/>
      <c r="AQ372" s="192"/>
      <c r="AR372" s="192"/>
      <c r="AS372" s="192"/>
      <c r="AT372" s="192"/>
      <c r="AU372" s="192"/>
      <c r="AV372" s="192"/>
      <c r="AW372" s="192"/>
      <c r="AX372" s="192"/>
      <c r="AY372" s="192"/>
      <c r="AZ372" s="192"/>
      <c r="BA372" s="192"/>
      <c r="BB372" s="192"/>
      <c r="BC372" s="192"/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/>
      <c r="BP372" s="192"/>
      <c r="BQ372" s="192"/>
      <c r="BR372" s="192"/>
      <c r="BS372" s="192"/>
      <c r="BT372" s="192"/>
      <c r="BU372" s="192"/>
      <c r="BV372" s="192"/>
      <c r="BW372" s="192"/>
      <c r="BX372" s="192"/>
      <c r="BY372" s="192"/>
      <c r="BZ372" s="192"/>
      <c r="CA372" s="192"/>
      <c r="CB372" s="192"/>
      <c r="CC372" s="192"/>
      <c r="CD372" s="192"/>
      <c r="CE372" s="192"/>
      <c r="CF372" s="192"/>
      <c r="CG372" s="192"/>
      <c r="CH372" s="192"/>
      <c r="CI372" s="192"/>
      <c r="CJ372" s="192"/>
    </row>
    <row r="373">
      <c r="A373" s="192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  <c r="AO373" s="192"/>
      <c r="AP373" s="192"/>
      <c r="AQ373" s="192"/>
      <c r="AR373" s="192"/>
      <c r="AS373" s="192"/>
      <c r="AT373" s="192"/>
      <c r="AU373" s="192"/>
      <c r="AV373" s="192"/>
      <c r="AW373" s="192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  <c r="BW373" s="192"/>
      <c r="BX373" s="192"/>
      <c r="BY373" s="192"/>
      <c r="BZ373" s="192"/>
      <c r="CA373" s="192"/>
      <c r="CB373" s="192"/>
      <c r="CC373" s="192"/>
      <c r="CD373" s="192"/>
      <c r="CE373" s="192"/>
      <c r="CF373" s="192"/>
      <c r="CG373" s="192"/>
      <c r="CH373" s="192"/>
      <c r="CI373" s="192"/>
      <c r="CJ373" s="192"/>
    </row>
    <row r="374">
      <c r="A374" s="192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  <c r="AO374" s="192"/>
      <c r="AP374" s="192"/>
      <c r="AQ374" s="192"/>
      <c r="AR374" s="192"/>
      <c r="AS374" s="192"/>
      <c r="AT374" s="192"/>
      <c r="AU374" s="192"/>
      <c r="AV374" s="192"/>
      <c r="AW374" s="192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  <c r="BW374" s="192"/>
      <c r="BX374" s="192"/>
      <c r="BY374" s="192"/>
      <c r="BZ374" s="192"/>
      <c r="CA374" s="192"/>
      <c r="CB374" s="192"/>
      <c r="CC374" s="192"/>
      <c r="CD374" s="192"/>
      <c r="CE374" s="192"/>
      <c r="CF374" s="192"/>
      <c r="CG374" s="192"/>
      <c r="CH374" s="192"/>
      <c r="CI374" s="192"/>
      <c r="CJ374" s="192"/>
    </row>
    <row r="375">
      <c r="A375" s="192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192"/>
      <c r="AT375" s="192"/>
      <c r="AU375" s="192"/>
      <c r="AV375" s="192"/>
      <c r="AW375" s="192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  <c r="BW375" s="192"/>
      <c r="BX375" s="192"/>
      <c r="BY375" s="192"/>
      <c r="BZ375" s="192"/>
      <c r="CA375" s="192"/>
      <c r="CB375" s="192"/>
      <c r="CC375" s="192"/>
      <c r="CD375" s="192"/>
      <c r="CE375" s="192"/>
      <c r="CF375" s="192"/>
      <c r="CG375" s="192"/>
      <c r="CH375" s="192"/>
      <c r="CI375" s="192"/>
      <c r="CJ375" s="192"/>
    </row>
    <row r="376">
      <c r="A376" s="192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  <c r="AO376" s="192"/>
      <c r="AP376" s="192"/>
      <c r="AQ376" s="192"/>
      <c r="AR376" s="192"/>
      <c r="AS376" s="192"/>
      <c r="AT376" s="192"/>
      <c r="AU376" s="192"/>
      <c r="AV376" s="192"/>
      <c r="AW376" s="192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  <c r="BW376" s="192"/>
      <c r="BX376" s="192"/>
      <c r="BY376" s="192"/>
      <c r="BZ376" s="192"/>
      <c r="CA376" s="192"/>
      <c r="CB376" s="192"/>
      <c r="CC376" s="192"/>
      <c r="CD376" s="192"/>
      <c r="CE376" s="192"/>
      <c r="CF376" s="192"/>
      <c r="CG376" s="192"/>
      <c r="CH376" s="192"/>
      <c r="CI376" s="192"/>
      <c r="CJ376" s="192"/>
    </row>
    <row r="377">
      <c r="A377" s="192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/>
      <c r="BO377" s="192"/>
      <c r="BP377" s="192"/>
      <c r="BQ377" s="192"/>
      <c r="BR377" s="192"/>
      <c r="BS377" s="192"/>
      <c r="BT377" s="192"/>
      <c r="BU377" s="192"/>
      <c r="BV377" s="192"/>
      <c r="BW377" s="192"/>
      <c r="BX377" s="192"/>
      <c r="BY377" s="192"/>
      <c r="BZ377" s="192"/>
      <c r="CA377" s="192"/>
      <c r="CB377" s="192"/>
      <c r="CC377" s="192"/>
      <c r="CD377" s="192"/>
      <c r="CE377" s="192"/>
      <c r="CF377" s="192"/>
      <c r="CG377" s="192"/>
      <c r="CH377" s="192"/>
      <c r="CI377" s="192"/>
      <c r="CJ377" s="192"/>
    </row>
    <row r="378">
      <c r="A378" s="192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  <c r="AO378" s="192"/>
      <c r="AP378" s="192"/>
      <c r="AQ378" s="192"/>
      <c r="AR378" s="192"/>
      <c r="AS378" s="192"/>
      <c r="AT378" s="192"/>
      <c r="AU378" s="192"/>
      <c r="AV378" s="192"/>
      <c r="AW378" s="192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  <c r="BW378" s="192"/>
      <c r="BX378" s="192"/>
      <c r="BY378" s="192"/>
      <c r="BZ378" s="192"/>
      <c r="CA378" s="192"/>
      <c r="CB378" s="192"/>
      <c r="CC378" s="192"/>
      <c r="CD378" s="192"/>
      <c r="CE378" s="192"/>
      <c r="CF378" s="192"/>
      <c r="CG378" s="192"/>
      <c r="CH378" s="192"/>
      <c r="CI378" s="192"/>
      <c r="CJ378" s="192"/>
    </row>
    <row r="379">
      <c r="A379" s="192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  <c r="AJ379" s="192"/>
      <c r="AK379" s="192"/>
      <c r="AL379" s="192"/>
      <c r="AM379" s="192"/>
      <c r="AN379" s="192"/>
      <c r="AO379" s="192"/>
      <c r="AP379" s="192"/>
      <c r="AQ379" s="192"/>
      <c r="AR379" s="192"/>
      <c r="AS379" s="192"/>
      <c r="AT379" s="192"/>
      <c r="AU379" s="192"/>
      <c r="AV379" s="192"/>
      <c r="AW379" s="192"/>
      <c r="AX379" s="192"/>
      <c r="AY379" s="192"/>
      <c r="AZ379" s="192"/>
      <c r="BA379" s="192"/>
      <c r="BB379" s="192"/>
      <c r="BC379" s="192"/>
      <c r="BD379" s="192"/>
      <c r="BE379" s="192"/>
      <c r="BF379" s="192"/>
      <c r="BG379" s="192"/>
      <c r="BH379" s="192"/>
      <c r="BI379" s="192"/>
      <c r="BJ379" s="192"/>
      <c r="BK379" s="192"/>
      <c r="BL379" s="192"/>
      <c r="BM379" s="192"/>
      <c r="BN379" s="192"/>
      <c r="BO379" s="192"/>
      <c r="BP379" s="192"/>
      <c r="BQ379" s="192"/>
      <c r="BR379" s="192"/>
      <c r="BS379" s="192"/>
      <c r="BT379" s="192"/>
      <c r="BU379" s="192"/>
      <c r="BV379" s="192"/>
      <c r="BW379" s="192"/>
      <c r="BX379" s="192"/>
      <c r="BY379" s="192"/>
      <c r="BZ379" s="192"/>
      <c r="CA379" s="192"/>
      <c r="CB379" s="192"/>
      <c r="CC379" s="192"/>
      <c r="CD379" s="192"/>
      <c r="CE379" s="192"/>
      <c r="CF379" s="192"/>
      <c r="CG379" s="192"/>
      <c r="CH379" s="192"/>
      <c r="CI379" s="192"/>
      <c r="CJ379" s="192"/>
    </row>
    <row r="380">
      <c r="A380" s="192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192"/>
      <c r="AT380" s="192"/>
      <c r="AU380" s="192"/>
      <c r="AV380" s="192"/>
      <c r="AW380" s="192"/>
      <c r="AX380" s="192"/>
      <c r="AY380" s="192"/>
      <c r="AZ380" s="192"/>
      <c r="BA380" s="192"/>
      <c r="BB380" s="192"/>
      <c r="BC380" s="192"/>
      <c r="BD380" s="192"/>
      <c r="BE380" s="192"/>
      <c r="BF380" s="192"/>
      <c r="BG380" s="192"/>
      <c r="BH380" s="192"/>
      <c r="BI380" s="192"/>
      <c r="BJ380" s="192"/>
      <c r="BK380" s="192"/>
      <c r="BL380" s="192"/>
      <c r="BM380" s="192"/>
      <c r="BN380" s="192"/>
      <c r="BO380" s="192"/>
      <c r="BP380" s="192"/>
      <c r="BQ380" s="192"/>
      <c r="BR380" s="192"/>
      <c r="BS380" s="192"/>
      <c r="BT380" s="192"/>
      <c r="BU380" s="192"/>
      <c r="BV380" s="192"/>
      <c r="BW380" s="192"/>
      <c r="BX380" s="192"/>
      <c r="BY380" s="192"/>
      <c r="BZ380" s="192"/>
      <c r="CA380" s="192"/>
      <c r="CB380" s="192"/>
      <c r="CC380" s="192"/>
      <c r="CD380" s="192"/>
      <c r="CE380" s="192"/>
      <c r="CF380" s="192"/>
      <c r="CG380" s="192"/>
      <c r="CH380" s="192"/>
      <c r="CI380" s="192"/>
      <c r="CJ380" s="192"/>
    </row>
    <row r="381">
      <c r="A381" s="192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  <c r="AO381" s="192"/>
      <c r="AP381" s="192"/>
      <c r="AQ381" s="192"/>
      <c r="AR381" s="192"/>
      <c r="AS381" s="192"/>
      <c r="AT381" s="192"/>
      <c r="AU381" s="192"/>
      <c r="AV381" s="192"/>
      <c r="AW381" s="192"/>
      <c r="AX381" s="192"/>
      <c r="AY381" s="192"/>
      <c r="AZ381" s="192"/>
      <c r="BA381" s="192"/>
      <c r="BB381" s="192"/>
      <c r="BC381" s="192"/>
      <c r="BD381" s="192"/>
      <c r="BE381" s="192"/>
      <c r="BF381" s="192"/>
      <c r="BG381" s="192"/>
      <c r="BH381" s="192"/>
      <c r="BI381" s="192"/>
      <c r="BJ381" s="192"/>
      <c r="BK381" s="192"/>
      <c r="BL381" s="192"/>
      <c r="BM381" s="192"/>
      <c r="BN381" s="192"/>
      <c r="BO381" s="192"/>
      <c r="BP381" s="192"/>
      <c r="BQ381" s="192"/>
      <c r="BR381" s="192"/>
      <c r="BS381" s="192"/>
      <c r="BT381" s="192"/>
      <c r="BU381" s="192"/>
      <c r="BV381" s="192"/>
      <c r="BW381" s="192"/>
      <c r="BX381" s="192"/>
      <c r="BY381" s="192"/>
      <c r="BZ381" s="192"/>
      <c r="CA381" s="192"/>
      <c r="CB381" s="192"/>
      <c r="CC381" s="192"/>
      <c r="CD381" s="192"/>
      <c r="CE381" s="192"/>
      <c r="CF381" s="192"/>
      <c r="CG381" s="192"/>
      <c r="CH381" s="192"/>
      <c r="CI381" s="192"/>
      <c r="CJ381" s="192"/>
    </row>
    <row r="382">
      <c r="A382" s="192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  <c r="AO382" s="192"/>
      <c r="AP382" s="192"/>
      <c r="AQ382" s="192"/>
      <c r="AR382" s="192"/>
      <c r="AS382" s="192"/>
      <c r="AT382" s="192"/>
      <c r="AU382" s="192"/>
      <c r="AV382" s="192"/>
      <c r="AW382" s="192"/>
      <c r="AX382" s="192"/>
      <c r="AY382" s="192"/>
      <c r="AZ382" s="192"/>
      <c r="BA382" s="192"/>
      <c r="BB382" s="192"/>
      <c r="BC382" s="192"/>
      <c r="BD382" s="192"/>
      <c r="BE382" s="192"/>
      <c r="BF382" s="192"/>
      <c r="BG382" s="192"/>
      <c r="BH382" s="192"/>
      <c r="BI382" s="192"/>
      <c r="BJ382" s="192"/>
      <c r="BK382" s="192"/>
      <c r="BL382" s="192"/>
      <c r="BM382" s="192"/>
      <c r="BN382" s="192"/>
      <c r="BO382" s="192"/>
      <c r="BP382" s="192"/>
      <c r="BQ382" s="192"/>
      <c r="BR382" s="192"/>
      <c r="BS382" s="192"/>
      <c r="BT382" s="192"/>
      <c r="BU382" s="192"/>
      <c r="BV382" s="192"/>
      <c r="BW382" s="192"/>
      <c r="BX382" s="192"/>
      <c r="BY382" s="192"/>
      <c r="BZ382" s="192"/>
      <c r="CA382" s="192"/>
      <c r="CB382" s="192"/>
      <c r="CC382" s="192"/>
      <c r="CD382" s="192"/>
      <c r="CE382" s="192"/>
      <c r="CF382" s="192"/>
      <c r="CG382" s="192"/>
      <c r="CH382" s="192"/>
      <c r="CI382" s="192"/>
      <c r="CJ382" s="192"/>
    </row>
    <row r="383">
      <c r="A383" s="192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  <c r="AO383" s="192"/>
      <c r="AP383" s="192"/>
      <c r="AQ383" s="192"/>
      <c r="AR383" s="192"/>
      <c r="AS383" s="192"/>
      <c r="AT383" s="192"/>
      <c r="AU383" s="192"/>
      <c r="AV383" s="192"/>
      <c r="AW383" s="192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  <c r="BW383" s="192"/>
      <c r="BX383" s="192"/>
      <c r="BY383" s="192"/>
      <c r="BZ383" s="192"/>
      <c r="CA383" s="192"/>
      <c r="CB383" s="192"/>
      <c r="CC383" s="192"/>
      <c r="CD383" s="192"/>
      <c r="CE383" s="192"/>
      <c r="CF383" s="192"/>
      <c r="CG383" s="192"/>
      <c r="CH383" s="192"/>
      <c r="CI383" s="192"/>
      <c r="CJ383" s="192"/>
    </row>
    <row r="384">
      <c r="A384" s="192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  <c r="AO384" s="192"/>
      <c r="AP384" s="192"/>
      <c r="AQ384" s="192"/>
      <c r="AR384" s="192"/>
      <c r="AS384" s="192"/>
      <c r="AT384" s="192"/>
      <c r="AU384" s="192"/>
      <c r="AV384" s="192"/>
      <c r="AW384" s="192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  <c r="BW384" s="192"/>
      <c r="BX384" s="192"/>
      <c r="BY384" s="192"/>
      <c r="BZ384" s="192"/>
      <c r="CA384" s="192"/>
      <c r="CB384" s="192"/>
      <c r="CC384" s="192"/>
      <c r="CD384" s="192"/>
      <c r="CE384" s="192"/>
      <c r="CF384" s="192"/>
      <c r="CG384" s="192"/>
      <c r="CH384" s="192"/>
      <c r="CI384" s="192"/>
      <c r="CJ384" s="192"/>
    </row>
    <row r="385">
      <c r="A385" s="192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  <c r="BW385" s="192"/>
      <c r="BX385" s="192"/>
      <c r="BY385" s="192"/>
      <c r="BZ385" s="192"/>
      <c r="CA385" s="192"/>
      <c r="CB385" s="192"/>
      <c r="CC385" s="192"/>
      <c r="CD385" s="192"/>
      <c r="CE385" s="192"/>
      <c r="CF385" s="192"/>
      <c r="CG385" s="192"/>
      <c r="CH385" s="192"/>
      <c r="CI385" s="192"/>
      <c r="CJ385" s="192"/>
    </row>
    <row r="386">
      <c r="A386" s="192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  <c r="BW386" s="192"/>
      <c r="BX386" s="192"/>
      <c r="BY386" s="192"/>
      <c r="BZ386" s="192"/>
      <c r="CA386" s="192"/>
      <c r="CB386" s="192"/>
      <c r="CC386" s="192"/>
      <c r="CD386" s="192"/>
      <c r="CE386" s="192"/>
      <c r="CF386" s="192"/>
      <c r="CG386" s="192"/>
      <c r="CH386" s="192"/>
      <c r="CI386" s="192"/>
      <c r="CJ386" s="192"/>
    </row>
    <row r="387">
      <c r="A387" s="192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  <c r="BW387" s="192"/>
      <c r="BX387" s="192"/>
      <c r="BY387" s="192"/>
      <c r="BZ387" s="192"/>
      <c r="CA387" s="192"/>
      <c r="CB387" s="192"/>
      <c r="CC387" s="192"/>
      <c r="CD387" s="192"/>
      <c r="CE387" s="192"/>
      <c r="CF387" s="192"/>
      <c r="CG387" s="192"/>
      <c r="CH387" s="192"/>
      <c r="CI387" s="192"/>
      <c r="CJ387" s="192"/>
    </row>
    <row r="388">
      <c r="A388" s="192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/>
      <c r="BO388" s="192"/>
      <c r="BP388" s="192"/>
      <c r="BQ388" s="192"/>
      <c r="BR388" s="192"/>
      <c r="BS388" s="192"/>
      <c r="BT388" s="192"/>
      <c r="BU388" s="192"/>
      <c r="BV388" s="192"/>
      <c r="BW388" s="192"/>
      <c r="BX388" s="192"/>
      <c r="BY388" s="192"/>
      <c r="BZ388" s="192"/>
      <c r="CA388" s="192"/>
      <c r="CB388" s="192"/>
      <c r="CC388" s="192"/>
      <c r="CD388" s="192"/>
      <c r="CE388" s="192"/>
      <c r="CF388" s="192"/>
      <c r="CG388" s="192"/>
      <c r="CH388" s="192"/>
      <c r="CI388" s="192"/>
      <c r="CJ388" s="192"/>
    </row>
    <row r="389">
      <c r="A389" s="192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  <c r="AO389" s="192"/>
      <c r="AP389" s="192"/>
      <c r="AQ389" s="192"/>
      <c r="AR389" s="192"/>
      <c r="AS389" s="192"/>
      <c r="AT389" s="192"/>
      <c r="AU389" s="192"/>
      <c r="AV389" s="192"/>
      <c r="AW389" s="192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  <c r="BR389" s="192"/>
      <c r="BS389" s="192"/>
      <c r="BT389" s="192"/>
      <c r="BU389" s="192"/>
      <c r="BV389" s="192"/>
      <c r="BW389" s="192"/>
      <c r="BX389" s="192"/>
      <c r="BY389" s="192"/>
      <c r="BZ389" s="192"/>
      <c r="CA389" s="192"/>
      <c r="CB389" s="192"/>
      <c r="CC389" s="192"/>
      <c r="CD389" s="192"/>
      <c r="CE389" s="192"/>
      <c r="CF389" s="192"/>
      <c r="CG389" s="192"/>
      <c r="CH389" s="192"/>
      <c r="CI389" s="192"/>
      <c r="CJ389" s="192"/>
    </row>
    <row r="390">
      <c r="A390" s="192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2"/>
      <c r="AT390" s="192"/>
      <c r="AU390" s="192"/>
      <c r="AV390" s="192"/>
      <c r="AW390" s="192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  <c r="BR390" s="192"/>
      <c r="BS390" s="192"/>
      <c r="BT390" s="192"/>
      <c r="BU390" s="192"/>
      <c r="BV390" s="192"/>
      <c r="BW390" s="192"/>
      <c r="BX390" s="192"/>
      <c r="BY390" s="192"/>
      <c r="BZ390" s="192"/>
      <c r="CA390" s="192"/>
      <c r="CB390" s="192"/>
      <c r="CC390" s="192"/>
      <c r="CD390" s="192"/>
      <c r="CE390" s="192"/>
      <c r="CF390" s="192"/>
      <c r="CG390" s="192"/>
      <c r="CH390" s="192"/>
      <c r="CI390" s="192"/>
      <c r="CJ390" s="192"/>
    </row>
    <row r="391">
      <c r="A391" s="192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2"/>
      <c r="AT391" s="192"/>
      <c r="AU391" s="192"/>
      <c r="AV391" s="192"/>
      <c r="AW391" s="192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  <c r="BW391" s="192"/>
      <c r="BX391" s="192"/>
      <c r="BY391" s="192"/>
      <c r="BZ391" s="192"/>
      <c r="CA391" s="192"/>
      <c r="CB391" s="192"/>
      <c r="CC391" s="192"/>
      <c r="CD391" s="192"/>
      <c r="CE391" s="192"/>
      <c r="CF391" s="192"/>
      <c r="CG391" s="192"/>
      <c r="CH391" s="192"/>
      <c r="CI391" s="192"/>
      <c r="CJ391" s="192"/>
    </row>
    <row r="392">
      <c r="A392" s="192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2"/>
      <c r="AT392" s="192"/>
      <c r="AU392" s="192"/>
      <c r="AV392" s="192"/>
      <c r="AW392" s="192"/>
      <c r="AX392" s="192"/>
      <c r="AY392" s="192"/>
      <c r="AZ392" s="192"/>
      <c r="BA392" s="192"/>
      <c r="BB392" s="192"/>
      <c r="BC392" s="192"/>
      <c r="BD392" s="192"/>
      <c r="BE392" s="192"/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/>
      <c r="BP392" s="192"/>
      <c r="BQ392" s="192"/>
      <c r="BR392" s="192"/>
      <c r="BS392" s="192"/>
      <c r="BT392" s="192"/>
      <c r="BU392" s="192"/>
      <c r="BV392" s="192"/>
      <c r="BW392" s="192"/>
      <c r="BX392" s="192"/>
      <c r="BY392" s="192"/>
      <c r="BZ392" s="192"/>
      <c r="CA392" s="192"/>
      <c r="CB392" s="192"/>
      <c r="CC392" s="192"/>
      <c r="CD392" s="192"/>
      <c r="CE392" s="192"/>
      <c r="CF392" s="192"/>
      <c r="CG392" s="192"/>
      <c r="CH392" s="192"/>
      <c r="CI392" s="192"/>
      <c r="CJ392" s="192"/>
    </row>
    <row r="393">
      <c r="A393" s="192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192"/>
      <c r="AT393" s="192"/>
      <c r="AU393" s="192"/>
      <c r="AV393" s="192"/>
      <c r="AW393" s="192"/>
      <c r="AX393" s="192"/>
      <c r="AY393" s="192"/>
      <c r="AZ393" s="192"/>
      <c r="BA393" s="192"/>
      <c r="BB393" s="192"/>
      <c r="BC393" s="192"/>
      <c r="BD393" s="192"/>
      <c r="BE393" s="192"/>
      <c r="BF393" s="192"/>
      <c r="BG393" s="192"/>
      <c r="BH393" s="192"/>
      <c r="BI393" s="192"/>
      <c r="BJ393" s="192"/>
      <c r="BK393" s="192"/>
      <c r="BL393" s="192"/>
      <c r="BM393" s="192"/>
      <c r="BN393" s="192"/>
      <c r="BO393" s="192"/>
      <c r="BP393" s="192"/>
      <c r="BQ393" s="192"/>
      <c r="BR393" s="192"/>
      <c r="BS393" s="192"/>
      <c r="BT393" s="192"/>
      <c r="BU393" s="192"/>
      <c r="BV393" s="192"/>
      <c r="BW393" s="192"/>
      <c r="BX393" s="192"/>
      <c r="BY393" s="192"/>
      <c r="BZ393" s="192"/>
      <c r="CA393" s="192"/>
      <c r="CB393" s="192"/>
      <c r="CC393" s="192"/>
      <c r="CD393" s="192"/>
      <c r="CE393" s="192"/>
      <c r="CF393" s="192"/>
      <c r="CG393" s="192"/>
      <c r="CH393" s="192"/>
      <c r="CI393" s="192"/>
      <c r="CJ393" s="192"/>
    </row>
    <row r="394">
      <c r="A394" s="192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  <c r="AO394" s="192"/>
      <c r="AP394" s="192"/>
      <c r="AQ394" s="192"/>
      <c r="AR394" s="192"/>
      <c r="AS394" s="192"/>
      <c r="AT394" s="192"/>
      <c r="AU394" s="192"/>
      <c r="AV394" s="192"/>
      <c r="AW394" s="192"/>
      <c r="AX394" s="192"/>
      <c r="AY394" s="192"/>
      <c r="AZ394" s="192"/>
      <c r="BA394" s="192"/>
      <c r="BB394" s="192"/>
      <c r="BC394" s="192"/>
      <c r="BD394" s="192"/>
      <c r="BE394" s="192"/>
      <c r="BF394" s="192"/>
      <c r="BG394" s="192"/>
      <c r="BH394" s="192"/>
      <c r="BI394" s="192"/>
      <c r="BJ394" s="192"/>
      <c r="BK394" s="192"/>
      <c r="BL394" s="192"/>
      <c r="BM394" s="192"/>
      <c r="BN394" s="192"/>
      <c r="BO394" s="192"/>
      <c r="BP394" s="192"/>
      <c r="BQ394" s="192"/>
      <c r="BR394" s="192"/>
      <c r="BS394" s="192"/>
      <c r="BT394" s="192"/>
      <c r="BU394" s="192"/>
      <c r="BV394" s="192"/>
      <c r="BW394" s="192"/>
      <c r="BX394" s="192"/>
      <c r="BY394" s="192"/>
      <c r="BZ394" s="192"/>
      <c r="CA394" s="192"/>
      <c r="CB394" s="192"/>
      <c r="CC394" s="192"/>
      <c r="CD394" s="192"/>
      <c r="CE394" s="192"/>
      <c r="CF394" s="192"/>
      <c r="CG394" s="192"/>
      <c r="CH394" s="192"/>
      <c r="CI394" s="192"/>
      <c r="CJ394" s="192"/>
    </row>
    <row r="395">
      <c r="A395" s="192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  <c r="AO395" s="192"/>
      <c r="AP395" s="192"/>
      <c r="AQ395" s="192"/>
      <c r="AR395" s="192"/>
      <c r="AS395" s="192"/>
      <c r="AT395" s="192"/>
      <c r="AU395" s="192"/>
      <c r="AV395" s="192"/>
      <c r="AW395" s="192"/>
      <c r="AX395" s="192"/>
      <c r="AY395" s="192"/>
      <c r="AZ395" s="192"/>
      <c r="BA395" s="192"/>
      <c r="BB395" s="192"/>
      <c r="BC395" s="192"/>
      <c r="BD395" s="192"/>
      <c r="BE395" s="192"/>
      <c r="BF395" s="192"/>
      <c r="BG395" s="192"/>
      <c r="BH395" s="192"/>
      <c r="BI395" s="192"/>
      <c r="BJ395" s="192"/>
      <c r="BK395" s="192"/>
      <c r="BL395" s="192"/>
      <c r="BM395" s="192"/>
      <c r="BN395" s="192"/>
      <c r="BO395" s="192"/>
      <c r="BP395" s="192"/>
      <c r="BQ395" s="192"/>
      <c r="BR395" s="192"/>
      <c r="BS395" s="192"/>
      <c r="BT395" s="192"/>
      <c r="BU395" s="192"/>
      <c r="BV395" s="192"/>
      <c r="BW395" s="192"/>
      <c r="BX395" s="192"/>
      <c r="BY395" s="192"/>
      <c r="BZ395" s="192"/>
      <c r="CA395" s="192"/>
      <c r="CB395" s="192"/>
      <c r="CC395" s="192"/>
      <c r="CD395" s="192"/>
      <c r="CE395" s="192"/>
      <c r="CF395" s="192"/>
      <c r="CG395" s="192"/>
      <c r="CH395" s="192"/>
      <c r="CI395" s="192"/>
      <c r="CJ395" s="192"/>
    </row>
    <row r="396">
      <c r="A396" s="192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  <c r="AO396" s="192"/>
      <c r="AP396" s="192"/>
      <c r="AQ396" s="192"/>
      <c r="AR396" s="192"/>
      <c r="AS396" s="192"/>
      <c r="AT396" s="192"/>
      <c r="AU396" s="192"/>
      <c r="AV396" s="192"/>
      <c r="AW396" s="192"/>
      <c r="AX396" s="192"/>
      <c r="AY396" s="192"/>
      <c r="AZ396" s="192"/>
      <c r="BA396" s="192"/>
      <c r="BB396" s="192"/>
      <c r="BC396" s="192"/>
      <c r="BD396" s="192"/>
      <c r="BE396" s="192"/>
      <c r="BF396" s="192"/>
      <c r="BG396" s="192"/>
      <c r="BH396" s="192"/>
      <c r="BI396" s="192"/>
      <c r="BJ396" s="192"/>
      <c r="BK396" s="192"/>
      <c r="BL396" s="192"/>
      <c r="BM396" s="192"/>
      <c r="BN396" s="192"/>
      <c r="BO396" s="192"/>
      <c r="BP396" s="192"/>
      <c r="BQ396" s="192"/>
      <c r="BR396" s="192"/>
      <c r="BS396" s="192"/>
      <c r="BT396" s="192"/>
      <c r="BU396" s="192"/>
      <c r="BV396" s="192"/>
      <c r="BW396" s="192"/>
      <c r="BX396" s="192"/>
      <c r="BY396" s="192"/>
      <c r="BZ396" s="192"/>
      <c r="CA396" s="192"/>
      <c r="CB396" s="192"/>
      <c r="CC396" s="192"/>
      <c r="CD396" s="192"/>
      <c r="CE396" s="192"/>
      <c r="CF396" s="192"/>
      <c r="CG396" s="192"/>
      <c r="CH396" s="192"/>
      <c r="CI396" s="192"/>
      <c r="CJ396" s="192"/>
    </row>
    <row r="397">
      <c r="A397" s="192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  <c r="AO397" s="192"/>
      <c r="AP397" s="192"/>
      <c r="AQ397" s="192"/>
      <c r="AR397" s="192"/>
      <c r="AS397" s="192"/>
      <c r="AT397" s="192"/>
      <c r="AU397" s="192"/>
      <c r="AV397" s="192"/>
      <c r="AW397" s="192"/>
      <c r="AX397" s="192"/>
      <c r="AY397" s="192"/>
      <c r="AZ397" s="192"/>
      <c r="BA397" s="192"/>
      <c r="BB397" s="192"/>
      <c r="BC397" s="192"/>
      <c r="BD397" s="192"/>
      <c r="BE397" s="192"/>
      <c r="BF397" s="192"/>
      <c r="BG397" s="192"/>
      <c r="BH397" s="192"/>
      <c r="BI397" s="192"/>
      <c r="BJ397" s="192"/>
      <c r="BK397" s="192"/>
      <c r="BL397" s="192"/>
      <c r="BM397" s="192"/>
      <c r="BN397" s="192"/>
      <c r="BO397" s="192"/>
      <c r="BP397" s="192"/>
      <c r="BQ397" s="192"/>
      <c r="BR397" s="192"/>
      <c r="BS397" s="192"/>
      <c r="BT397" s="192"/>
      <c r="BU397" s="192"/>
      <c r="BV397" s="192"/>
      <c r="BW397" s="192"/>
      <c r="BX397" s="192"/>
      <c r="BY397" s="192"/>
      <c r="BZ397" s="192"/>
      <c r="CA397" s="192"/>
      <c r="CB397" s="192"/>
      <c r="CC397" s="192"/>
      <c r="CD397" s="192"/>
      <c r="CE397" s="192"/>
      <c r="CF397" s="192"/>
      <c r="CG397" s="192"/>
      <c r="CH397" s="192"/>
      <c r="CI397" s="192"/>
      <c r="CJ397" s="192"/>
    </row>
    <row r="398">
      <c r="A398" s="192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192"/>
      <c r="AT398" s="192"/>
      <c r="AU398" s="192"/>
      <c r="AV398" s="192"/>
      <c r="AW398" s="192"/>
      <c r="AX398" s="192"/>
      <c r="AY398" s="192"/>
      <c r="AZ398" s="192"/>
      <c r="BA398" s="192"/>
      <c r="BB398" s="192"/>
      <c r="BC398" s="192"/>
      <c r="BD398" s="192"/>
      <c r="BE398" s="192"/>
      <c r="BF398" s="192"/>
      <c r="BG398" s="192"/>
      <c r="BH398" s="192"/>
      <c r="BI398" s="192"/>
      <c r="BJ398" s="192"/>
      <c r="BK398" s="192"/>
      <c r="BL398" s="192"/>
      <c r="BM398" s="192"/>
      <c r="BN398" s="192"/>
      <c r="BO398" s="192"/>
      <c r="BP398" s="192"/>
      <c r="BQ398" s="192"/>
      <c r="BR398" s="192"/>
      <c r="BS398" s="192"/>
      <c r="BT398" s="192"/>
      <c r="BU398" s="192"/>
      <c r="BV398" s="192"/>
      <c r="BW398" s="192"/>
      <c r="BX398" s="192"/>
      <c r="BY398" s="192"/>
      <c r="BZ398" s="192"/>
      <c r="CA398" s="192"/>
      <c r="CB398" s="192"/>
      <c r="CC398" s="192"/>
      <c r="CD398" s="192"/>
      <c r="CE398" s="192"/>
      <c r="CF398" s="192"/>
      <c r="CG398" s="192"/>
      <c r="CH398" s="192"/>
      <c r="CI398" s="192"/>
      <c r="CJ398" s="192"/>
    </row>
    <row r="399">
      <c r="A399" s="192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  <c r="AJ399" s="192"/>
      <c r="AK399" s="192"/>
      <c r="AL399" s="192"/>
      <c r="AM399" s="192"/>
      <c r="AN399" s="192"/>
      <c r="AO399" s="192"/>
      <c r="AP399" s="192"/>
      <c r="AQ399" s="192"/>
      <c r="AR399" s="192"/>
      <c r="AS399" s="192"/>
      <c r="AT399" s="192"/>
      <c r="AU399" s="192"/>
      <c r="AV399" s="192"/>
      <c r="AW399" s="192"/>
      <c r="AX399" s="192"/>
      <c r="AY399" s="192"/>
      <c r="AZ399" s="192"/>
      <c r="BA399" s="192"/>
      <c r="BB399" s="192"/>
      <c r="BC399" s="192"/>
      <c r="BD399" s="192"/>
      <c r="BE399" s="192"/>
      <c r="BF399" s="192"/>
      <c r="BG399" s="192"/>
      <c r="BH399" s="192"/>
      <c r="BI399" s="192"/>
      <c r="BJ399" s="192"/>
      <c r="BK399" s="192"/>
      <c r="BL399" s="192"/>
      <c r="BM399" s="192"/>
      <c r="BN399" s="192"/>
      <c r="BO399" s="192"/>
      <c r="BP399" s="192"/>
      <c r="BQ399" s="192"/>
      <c r="BR399" s="192"/>
      <c r="BS399" s="192"/>
      <c r="BT399" s="192"/>
      <c r="BU399" s="192"/>
      <c r="BV399" s="192"/>
      <c r="BW399" s="192"/>
      <c r="BX399" s="192"/>
      <c r="BY399" s="192"/>
      <c r="BZ399" s="192"/>
      <c r="CA399" s="192"/>
      <c r="CB399" s="192"/>
      <c r="CC399" s="192"/>
      <c r="CD399" s="192"/>
      <c r="CE399" s="192"/>
      <c r="CF399" s="192"/>
      <c r="CG399" s="192"/>
      <c r="CH399" s="192"/>
      <c r="CI399" s="192"/>
      <c r="CJ399" s="192"/>
    </row>
    <row r="400">
      <c r="A400" s="192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  <c r="AJ400" s="192"/>
      <c r="AK400" s="192"/>
      <c r="AL400" s="192"/>
      <c r="AM400" s="192"/>
      <c r="AN400" s="192"/>
      <c r="AO400" s="192"/>
      <c r="AP400" s="192"/>
      <c r="AQ400" s="192"/>
      <c r="AR400" s="192"/>
      <c r="AS400" s="192"/>
      <c r="AT400" s="192"/>
      <c r="AU400" s="192"/>
      <c r="AV400" s="192"/>
      <c r="AW400" s="192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2"/>
      <c r="BL400" s="192"/>
      <c r="BM400" s="192"/>
      <c r="BN400" s="192"/>
      <c r="BO400" s="192"/>
      <c r="BP400" s="192"/>
      <c r="BQ400" s="192"/>
      <c r="BR400" s="192"/>
      <c r="BS400" s="192"/>
      <c r="BT400" s="192"/>
      <c r="BU400" s="192"/>
      <c r="BV400" s="192"/>
      <c r="BW400" s="192"/>
      <c r="BX400" s="192"/>
      <c r="BY400" s="192"/>
      <c r="BZ400" s="192"/>
      <c r="CA400" s="192"/>
      <c r="CB400" s="192"/>
      <c r="CC400" s="192"/>
      <c r="CD400" s="192"/>
      <c r="CE400" s="192"/>
      <c r="CF400" s="192"/>
      <c r="CG400" s="192"/>
      <c r="CH400" s="192"/>
      <c r="CI400" s="192"/>
      <c r="CJ400" s="192"/>
    </row>
    <row r="401">
      <c r="A401" s="192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  <c r="AJ401" s="192"/>
      <c r="AK401" s="192"/>
      <c r="AL401" s="192"/>
      <c r="AM401" s="192"/>
      <c r="AN401" s="192"/>
      <c r="AO401" s="192"/>
      <c r="AP401" s="192"/>
      <c r="AQ401" s="192"/>
      <c r="AR401" s="192"/>
      <c r="AS401" s="192"/>
      <c r="AT401" s="192"/>
      <c r="AU401" s="192"/>
      <c r="AV401" s="192"/>
      <c r="AW401" s="192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  <c r="BR401" s="192"/>
      <c r="BS401" s="192"/>
      <c r="BT401" s="192"/>
      <c r="BU401" s="192"/>
      <c r="BV401" s="192"/>
      <c r="BW401" s="192"/>
      <c r="BX401" s="192"/>
      <c r="BY401" s="192"/>
      <c r="BZ401" s="192"/>
      <c r="CA401" s="192"/>
      <c r="CB401" s="192"/>
      <c r="CC401" s="192"/>
      <c r="CD401" s="192"/>
      <c r="CE401" s="192"/>
      <c r="CF401" s="192"/>
      <c r="CG401" s="192"/>
      <c r="CH401" s="192"/>
      <c r="CI401" s="192"/>
      <c r="CJ401" s="192"/>
    </row>
    <row r="402">
      <c r="A402" s="192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  <c r="AO402" s="192"/>
      <c r="AP402" s="192"/>
      <c r="AQ402" s="192"/>
      <c r="AR402" s="192"/>
      <c r="AS402" s="192"/>
      <c r="AT402" s="192"/>
      <c r="AU402" s="192"/>
      <c r="AV402" s="192"/>
      <c r="AW402" s="192"/>
      <c r="AX402" s="192"/>
      <c r="AY402" s="192"/>
      <c r="AZ402" s="192"/>
      <c r="BA402" s="192"/>
      <c r="BB402" s="192"/>
      <c r="BC402" s="192"/>
      <c r="BD402" s="192"/>
      <c r="BE402" s="192"/>
      <c r="BF402" s="192"/>
      <c r="BG402" s="192"/>
      <c r="BH402" s="192"/>
      <c r="BI402" s="192"/>
      <c r="BJ402" s="192"/>
      <c r="BK402" s="192"/>
      <c r="BL402" s="192"/>
      <c r="BM402" s="192"/>
      <c r="BN402" s="192"/>
      <c r="BO402" s="192"/>
      <c r="BP402" s="192"/>
      <c r="BQ402" s="192"/>
      <c r="BR402" s="192"/>
      <c r="BS402" s="192"/>
      <c r="BT402" s="192"/>
      <c r="BU402" s="192"/>
      <c r="BV402" s="192"/>
      <c r="BW402" s="192"/>
      <c r="BX402" s="192"/>
      <c r="BY402" s="192"/>
      <c r="BZ402" s="192"/>
      <c r="CA402" s="192"/>
      <c r="CB402" s="192"/>
      <c r="CC402" s="192"/>
      <c r="CD402" s="192"/>
      <c r="CE402" s="192"/>
      <c r="CF402" s="192"/>
      <c r="CG402" s="192"/>
      <c r="CH402" s="192"/>
      <c r="CI402" s="192"/>
      <c r="CJ402" s="192"/>
    </row>
    <row r="403">
      <c r="A403" s="192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  <c r="AO403" s="192"/>
      <c r="AP403" s="192"/>
      <c r="AQ403" s="192"/>
      <c r="AR403" s="192"/>
      <c r="AS403" s="192"/>
      <c r="AT403" s="192"/>
      <c r="AU403" s="192"/>
      <c r="AV403" s="192"/>
      <c r="AW403" s="192"/>
      <c r="AX403" s="192"/>
      <c r="AY403" s="192"/>
      <c r="AZ403" s="192"/>
      <c r="BA403" s="192"/>
      <c r="BB403" s="192"/>
      <c r="BC403" s="192"/>
      <c r="BD403" s="192"/>
      <c r="BE403" s="192"/>
      <c r="BF403" s="192"/>
      <c r="BG403" s="192"/>
      <c r="BH403" s="192"/>
      <c r="BI403" s="192"/>
      <c r="BJ403" s="192"/>
      <c r="BK403" s="192"/>
      <c r="BL403" s="192"/>
      <c r="BM403" s="192"/>
      <c r="BN403" s="192"/>
      <c r="BO403" s="192"/>
      <c r="BP403" s="192"/>
      <c r="BQ403" s="192"/>
      <c r="BR403" s="192"/>
      <c r="BS403" s="192"/>
      <c r="BT403" s="192"/>
      <c r="BU403" s="192"/>
      <c r="BV403" s="192"/>
      <c r="BW403" s="192"/>
      <c r="BX403" s="192"/>
      <c r="BY403" s="192"/>
      <c r="BZ403" s="192"/>
      <c r="CA403" s="192"/>
      <c r="CB403" s="192"/>
      <c r="CC403" s="192"/>
      <c r="CD403" s="192"/>
      <c r="CE403" s="192"/>
      <c r="CF403" s="192"/>
      <c r="CG403" s="192"/>
      <c r="CH403" s="192"/>
      <c r="CI403" s="192"/>
      <c r="CJ403" s="192"/>
    </row>
    <row r="404">
      <c r="A404" s="192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  <c r="AO404" s="192"/>
      <c r="AP404" s="192"/>
      <c r="AQ404" s="192"/>
      <c r="AR404" s="192"/>
      <c r="AS404" s="192"/>
      <c r="AT404" s="192"/>
      <c r="AU404" s="192"/>
      <c r="AV404" s="192"/>
      <c r="AW404" s="192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  <c r="BR404" s="192"/>
      <c r="BS404" s="192"/>
      <c r="BT404" s="192"/>
      <c r="BU404" s="192"/>
      <c r="BV404" s="192"/>
      <c r="BW404" s="192"/>
      <c r="BX404" s="192"/>
      <c r="BY404" s="192"/>
      <c r="BZ404" s="192"/>
      <c r="CA404" s="192"/>
      <c r="CB404" s="192"/>
      <c r="CC404" s="192"/>
      <c r="CD404" s="192"/>
      <c r="CE404" s="192"/>
      <c r="CF404" s="192"/>
      <c r="CG404" s="192"/>
      <c r="CH404" s="192"/>
      <c r="CI404" s="192"/>
      <c r="CJ404" s="192"/>
    </row>
    <row r="405">
      <c r="A405" s="192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  <c r="AO405" s="192"/>
      <c r="AP405" s="192"/>
      <c r="AQ405" s="192"/>
      <c r="AR405" s="192"/>
      <c r="AS405" s="192"/>
      <c r="AT405" s="192"/>
      <c r="AU405" s="192"/>
      <c r="AV405" s="192"/>
      <c r="AW405" s="192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/>
      <c r="BR405" s="192"/>
      <c r="BS405" s="192"/>
      <c r="BT405" s="192"/>
      <c r="BU405" s="192"/>
      <c r="BV405" s="192"/>
      <c r="BW405" s="192"/>
      <c r="BX405" s="192"/>
      <c r="BY405" s="192"/>
      <c r="BZ405" s="192"/>
      <c r="CA405" s="192"/>
      <c r="CB405" s="192"/>
      <c r="CC405" s="192"/>
      <c r="CD405" s="192"/>
      <c r="CE405" s="192"/>
      <c r="CF405" s="192"/>
      <c r="CG405" s="192"/>
      <c r="CH405" s="192"/>
      <c r="CI405" s="192"/>
      <c r="CJ405" s="192"/>
    </row>
    <row r="406">
      <c r="A406" s="192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  <c r="AO406" s="192"/>
      <c r="AP406" s="192"/>
      <c r="AQ406" s="192"/>
      <c r="AR406" s="192"/>
      <c r="AS406" s="192"/>
      <c r="AT406" s="192"/>
      <c r="AU406" s="192"/>
      <c r="AV406" s="192"/>
      <c r="AW406" s="192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  <c r="BR406" s="192"/>
      <c r="BS406" s="192"/>
      <c r="BT406" s="192"/>
      <c r="BU406" s="192"/>
      <c r="BV406" s="192"/>
      <c r="BW406" s="192"/>
      <c r="BX406" s="192"/>
      <c r="BY406" s="192"/>
      <c r="BZ406" s="192"/>
      <c r="CA406" s="192"/>
      <c r="CB406" s="192"/>
      <c r="CC406" s="192"/>
      <c r="CD406" s="192"/>
      <c r="CE406" s="192"/>
      <c r="CF406" s="192"/>
      <c r="CG406" s="192"/>
      <c r="CH406" s="192"/>
      <c r="CI406" s="192"/>
      <c r="CJ406" s="192"/>
    </row>
    <row r="407">
      <c r="A407" s="192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  <c r="AO407" s="192"/>
      <c r="AP407" s="192"/>
      <c r="AQ407" s="192"/>
      <c r="AR407" s="192"/>
      <c r="AS407" s="192"/>
      <c r="AT407" s="192"/>
      <c r="AU407" s="192"/>
      <c r="AV407" s="192"/>
      <c r="AW407" s="192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  <c r="BR407" s="192"/>
      <c r="BS407" s="192"/>
      <c r="BT407" s="192"/>
      <c r="BU407" s="192"/>
      <c r="BV407" s="192"/>
      <c r="BW407" s="192"/>
      <c r="BX407" s="192"/>
      <c r="BY407" s="192"/>
      <c r="BZ407" s="192"/>
      <c r="CA407" s="192"/>
      <c r="CB407" s="192"/>
      <c r="CC407" s="192"/>
      <c r="CD407" s="192"/>
      <c r="CE407" s="192"/>
      <c r="CF407" s="192"/>
      <c r="CG407" s="192"/>
      <c r="CH407" s="192"/>
      <c r="CI407" s="192"/>
      <c r="CJ407" s="192"/>
    </row>
    <row r="408">
      <c r="A408" s="192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  <c r="AO408" s="192"/>
      <c r="AP408" s="192"/>
      <c r="AQ408" s="192"/>
      <c r="AR408" s="192"/>
      <c r="AS408" s="192"/>
      <c r="AT408" s="192"/>
      <c r="AU408" s="192"/>
      <c r="AV408" s="192"/>
      <c r="AW408" s="192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  <c r="BR408" s="192"/>
      <c r="BS408" s="192"/>
      <c r="BT408" s="192"/>
      <c r="BU408" s="192"/>
      <c r="BV408" s="192"/>
      <c r="BW408" s="192"/>
      <c r="BX408" s="192"/>
      <c r="BY408" s="192"/>
      <c r="BZ408" s="192"/>
      <c r="CA408" s="192"/>
      <c r="CB408" s="192"/>
      <c r="CC408" s="192"/>
      <c r="CD408" s="192"/>
      <c r="CE408" s="192"/>
      <c r="CF408" s="192"/>
      <c r="CG408" s="192"/>
      <c r="CH408" s="192"/>
      <c r="CI408" s="192"/>
      <c r="CJ408" s="192"/>
    </row>
    <row r="409">
      <c r="A409" s="192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  <c r="AO409" s="192"/>
      <c r="AP409" s="192"/>
      <c r="AQ409" s="192"/>
      <c r="AR409" s="192"/>
      <c r="AS409" s="192"/>
      <c r="AT409" s="192"/>
      <c r="AU409" s="192"/>
      <c r="AV409" s="192"/>
      <c r="AW409" s="192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192"/>
      <c r="BN409" s="192"/>
      <c r="BO409" s="192"/>
      <c r="BP409" s="192"/>
      <c r="BQ409" s="192"/>
      <c r="BR409" s="192"/>
      <c r="BS409" s="192"/>
      <c r="BT409" s="192"/>
      <c r="BU409" s="192"/>
      <c r="BV409" s="192"/>
      <c r="BW409" s="192"/>
      <c r="BX409" s="192"/>
      <c r="BY409" s="192"/>
      <c r="BZ409" s="192"/>
      <c r="CA409" s="192"/>
      <c r="CB409" s="192"/>
      <c r="CC409" s="192"/>
      <c r="CD409" s="192"/>
      <c r="CE409" s="192"/>
      <c r="CF409" s="192"/>
      <c r="CG409" s="192"/>
      <c r="CH409" s="192"/>
      <c r="CI409" s="192"/>
      <c r="CJ409" s="192"/>
    </row>
    <row r="410">
      <c r="A410" s="192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  <c r="AO410" s="192"/>
      <c r="AP410" s="192"/>
      <c r="AQ410" s="192"/>
      <c r="AR410" s="192"/>
      <c r="AS410" s="192"/>
      <c r="AT410" s="192"/>
      <c r="AU410" s="192"/>
      <c r="AV410" s="192"/>
      <c r="AW410" s="192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192"/>
      <c r="BN410" s="192"/>
      <c r="BO410" s="192"/>
      <c r="BP410" s="192"/>
      <c r="BQ410" s="192"/>
      <c r="BR410" s="192"/>
      <c r="BS410" s="192"/>
      <c r="BT410" s="192"/>
      <c r="BU410" s="192"/>
      <c r="BV410" s="192"/>
      <c r="BW410" s="192"/>
      <c r="BX410" s="192"/>
      <c r="BY410" s="192"/>
      <c r="BZ410" s="192"/>
      <c r="CA410" s="192"/>
      <c r="CB410" s="192"/>
      <c r="CC410" s="192"/>
      <c r="CD410" s="192"/>
      <c r="CE410" s="192"/>
      <c r="CF410" s="192"/>
      <c r="CG410" s="192"/>
      <c r="CH410" s="192"/>
      <c r="CI410" s="192"/>
      <c r="CJ410" s="192"/>
    </row>
    <row r="411">
      <c r="A411" s="192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192"/>
      <c r="AT411" s="192"/>
      <c r="AU411" s="192"/>
      <c r="AV411" s="192"/>
      <c r="AW411" s="192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192"/>
      <c r="BN411" s="192"/>
      <c r="BO411" s="192"/>
      <c r="BP411" s="192"/>
      <c r="BQ411" s="192"/>
      <c r="BR411" s="192"/>
      <c r="BS411" s="192"/>
      <c r="BT411" s="192"/>
      <c r="BU411" s="192"/>
      <c r="BV411" s="192"/>
      <c r="BW411" s="192"/>
      <c r="BX411" s="192"/>
      <c r="BY411" s="192"/>
      <c r="BZ411" s="192"/>
      <c r="CA411" s="192"/>
      <c r="CB411" s="192"/>
      <c r="CC411" s="192"/>
      <c r="CD411" s="192"/>
      <c r="CE411" s="192"/>
      <c r="CF411" s="192"/>
      <c r="CG411" s="192"/>
      <c r="CH411" s="192"/>
      <c r="CI411" s="192"/>
      <c r="CJ411" s="192"/>
    </row>
    <row r="412">
      <c r="A412" s="192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  <c r="AO412" s="192"/>
      <c r="AP412" s="192"/>
      <c r="AQ412" s="192"/>
      <c r="AR412" s="192"/>
      <c r="AS412" s="192"/>
      <c r="AT412" s="192"/>
      <c r="AU412" s="192"/>
      <c r="AV412" s="192"/>
      <c r="AW412" s="192"/>
      <c r="AX412" s="192"/>
      <c r="AY412" s="192"/>
      <c r="AZ412" s="192"/>
      <c r="BA412" s="192"/>
      <c r="BB412" s="192"/>
      <c r="BC412" s="192"/>
      <c r="BD412" s="192"/>
      <c r="BE412" s="192"/>
      <c r="BF412" s="192"/>
      <c r="BG412" s="192"/>
      <c r="BH412" s="192"/>
      <c r="BI412" s="192"/>
      <c r="BJ412" s="192"/>
      <c r="BK412" s="192"/>
      <c r="BL412" s="192"/>
      <c r="BM412" s="192"/>
      <c r="BN412" s="192"/>
      <c r="BO412" s="192"/>
      <c r="BP412" s="192"/>
      <c r="BQ412" s="192"/>
      <c r="BR412" s="192"/>
      <c r="BS412" s="192"/>
      <c r="BT412" s="192"/>
      <c r="BU412" s="192"/>
      <c r="BV412" s="192"/>
      <c r="BW412" s="192"/>
      <c r="BX412" s="192"/>
      <c r="BY412" s="192"/>
      <c r="BZ412" s="192"/>
      <c r="CA412" s="192"/>
      <c r="CB412" s="192"/>
      <c r="CC412" s="192"/>
      <c r="CD412" s="192"/>
      <c r="CE412" s="192"/>
      <c r="CF412" s="192"/>
      <c r="CG412" s="192"/>
      <c r="CH412" s="192"/>
      <c r="CI412" s="192"/>
      <c r="CJ412" s="192"/>
    </row>
    <row r="413">
      <c r="A413" s="192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  <c r="AO413" s="192"/>
      <c r="AP413" s="192"/>
      <c r="AQ413" s="192"/>
      <c r="AR413" s="192"/>
      <c r="AS413" s="192"/>
      <c r="AT413" s="192"/>
      <c r="AU413" s="192"/>
      <c r="AV413" s="192"/>
      <c r="AW413" s="192"/>
      <c r="AX413" s="192"/>
      <c r="AY413" s="192"/>
      <c r="AZ413" s="192"/>
      <c r="BA413" s="192"/>
      <c r="BB413" s="192"/>
      <c r="BC413" s="192"/>
      <c r="BD413" s="192"/>
      <c r="BE413" s="192"/>
      <c r="BF413" s="192"/>
      <c r="BG413" s="192"/>
      <c r="BH413" s="192"/>
      <c r="BI413" s="192"/>
      <c r="BJ413" s="192"/>
      <c r="BK413" s="192"/>
      <c r="BL413" s="192"/>
      <c r="BM413" s="192"/>
      <c r="BN413" s="192"/>
      <c r="BO413" s="192"/>
      <c r="BP413" s="192"/>
      <c r="BQ413" s="192"/>
      <c r="BR413" s="192"/>
      <c r="BS413" s="192"/>
      <c r="BT413" s="192"/>
      <c r="BU413" s="192"/>
      <c r="BV413" s="192"/>
      <c r="BW413" s="192"/>
      <c r="BX413" s="192"/>
      <c r="BY413" s="192"/>
      <c r="BZ413" s="192"/>
      <c r="CA413" s="192"/>
      <c r="CB413" s="192"/>
      <c r="CC413" s="192"/>
      <c r="CD413" s="192"/>
      <c r="CE413" s="192"/>
      <c r="CF413" s="192"/>
      <c r="CG413" s="192"/>
      <c r="CH413" s="192"/>
      <c r="CI413" s="192"/>
      <c r="CJ413" s="192"/>
    </row>
    <row r="414">
      <c r="A414" s="192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  <c r="AO414" s="192"/>
      <c r="AP414" s="192"/>
      <c r="AQ414" s="192"/>
      <c r="AR414" s="192"/>
      <c r="AS414" s="192"/>
      <c r="AT414" s="192"/>
      <c r="AU414" s="192"/>
      <c r="AV414" s="192"/>
      <c r="AW414" s="192"/>
      <c r="AX414" s="192"/>
      <c r="AY414" s="192"/>
      <c r="AZ414" s="192"/>
      <c r="BA414" s="192"/>
      <c r="BB414" s="192"/>
      <c r="BC414" s="192"/>
      <c r="BD414" s="192"/>
      <c r="BE414" s="192"/>
      <c r="BF414" s="192"/>
      <c r="BG414" s="192"/>
      <c r="BH414" s="192"/>
      <c r="BI414" s="192"/>
      <c r="BJ414" s="192"/>
      <c r="BK414" s="192"/>
      <c r="BL414" s="192"/>
      <c r="BM414" s="192"/>
      <c r="BN414" s="192"/>
      <c r="BO414" s="192"/>
      <c r="BP414" s="192"/>
      <c r="BQ414" s="192"/>
      <c r="BR414" s="192"/>
      <c r="BS414" s="192"/>
      <c r="BT414" s="192"/>
      <c r="BU414" s="192"/>
      <c r="BV414" s="192"/>
      <c r="BW414" s="192"/>
      <c r="BX414" s="192"/>
      <c r="BY414" s="192"/>
      <c r="BZ414" s="192"/>
      <c r="CA414" s="192"/>
      <c r="CB414" s="192"/>
      <c r="CC414" s="192"/>
      <c r="CD414" s="192"/>
      <c r="CE414" s="192"/>
      <c r="CF414" s="192"/>
      <c r="CG414" s="192"/>
      <c r="CH414" s="192"/>
      <c r="CI414" s="192"/>
      <c r="CJ414" s="192"/>
    </row>
    <row r="415">
      <c r="A415" s="192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  <c r="AO415" s="192"/>
      <c r="AP415" s="192"/>
      <c r="AQ415" s="192"/>
      <c r="AR415" s="192"/>
      <c r="AS415" s="192"/>
      <c r="AT415" s="192"/>
      <c r="AU415" s="192"/>
      <c r="AV415" s="192"/>
      <c r="AW415" s="192"/>
      <c r="AX415" s="192"/>
      <c r="AY415" s="192"/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2"/>
      <c r="BK415" s="192"/>
      <c r="BL415" s="192"/>
      <c r="BM415" s="192"/>
      <c r="BN415" s="192"/>
      <c r="BO415" s="192"/>
      <c r="BP415" s="192"/>
      <c r="BQ415" s="192"/>
      <c r="BR415" s="192"/>
      <c r="BS415" s="192"/>
      <c r="BT415" s="192"/>
      <c r="BU415" s="192"/>
      <c r="BV415" s="192"/>
      <c r="BW415" s="192"/>
      <c r="BX415" s="192"/>
      <c r="BY415" s="192"/>
      <c r="BZ415" s="192"/>
      <c r="CA415" s="192"/>
      <c r="CB415" s="192"/>
      <c r="CC415" s="192"/>
      <c r="CD415" s="192"/>
      <c r="CE415" s="192"/>
      <c r="CF415" s="192"/>
      <c r="CG415" s="192"/>
      <c r="CH415" s="192"/>
      <c r="CI415" s="192"/>
      <c r="CJ415" s="192"/>
    </row>
    <row r="416">
      <c r="A416" s="192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192"/>
      <c r="AT416" s="192"/>
      <c r="AU416" s="192"/>
      <c r="AV416" s="192"/>
      <c r="AW416" s="192"/>
      <c r="AX416" s="192"/>
      <c r="AY416" s="192"/>
      <c r="AZ416" s="192"/>
      <c r="BA416" s="192"/>
      <c r="BB416" s="192"/>
      <c r="BC416" s="192"/>
      <c r="BD416" s="192"/>
      <c r="BE416" s="192"/>
      <c r="BF416" s="192"/>
      <c r="BG416" s="192"/>
      <c r="BH416" s="192"/>
      <c r="BI416" s="192"/>
      <c r="BJ416" s="192"/>
      <c r="BK416" s="192"/>
      <c r="BL416" s="192"/>
      <c r="BM416" s="192"/>
      <c r="BN416" s="192"/>
      <c r="BO416" s="192"/>
      <c r="BP416" s="192"/>
      <c r="BQ416" s="192"/>
      <c r="BR416" s="192"/>
      <c r="BS416" s="192"/>
      <c r="BT416" s="192"/>
      <c r="BU416" s="192"/>
      <c r="BV416" s="192"/>
      <c r="BW416" s="192"/>
      <c r="BX416" s="192"/>
      <c r="BY416" s="192"/>
      <c r="BZ416" s="192"/>
      <c r="CA416" s="192"/>
      <c r="CB416" s="192"/>
      <c r="CC416" s="192"/>
      <c r="CD416" s="192"/>
      <c r="CE416" s="192"/>
      <c r="CF416" s="192"/>
      <c r="CG416" s="192"/>
      <c r="CH416" s="192"/>
      <c r="CI416" s="192"/>
      <c r="CJ416" s="192"/>
    </row>
    <row r="417">
      <c r="A417" s="192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192"/>
      <c r="AT417" s="192"/>
      <c r="AU417" s="192"/>
      <c r="AV417" s="192"/>
      <c r="AW417" s="192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  <c r="BM417" s="192"/>
      <c r="BN417" s="192"/>
      <c r="BO417" s="192"/>
      <c r="BP417" s="192"/>
      <c r="BQ417" s="192"/>
      <c r="BR417" s="192"/>
      <c r="BS417" s="192"/>
      <c r="BT417" s="192"/>
      <c r="BU417" s="192"/>
      <c r="BV417" s="192"/>
      <c r="BW417" s="192"/>
      <c r="BX417" s="192"/>
      <c r="BY417" s="192"/>
      <c r="BZ417" s="192"/>
      <c r="CA417" s="192"/>
      <c r="CB417" s="192"/>
      <c r="CC417" s="192"/>
      <c r="CD417" s="192"/>
      <c r="CE417" s="192"/>
      <c r="CF417" s="192"/>
      <c r="CG417" s="192"/>
      <c r="CH417" s="192"/>
      <c r="CI417" s="192"/>
      <c r="CJ417" s="192"/>
    </row>
    <row r="418">
      <c r="A418" s="192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  <c r="AJ418" s="192"/>
      <c r="AK418" s="192"/>
      <c r="AL418" s="192"/>
      <c r="AM418" s="192"/>
      <c r="AN418" s="192"/>
      <c r="AO418" s="192"/>
      <c r="AP418" s="192"/>
      <c r="AQ418" s="192"/>
      <c r="AR418" s="192"/>
      <c r="AS418" s="192"/>
      <c r="AT418" s="192"/>
      <c r="AU418" s="192"/>
      <c r="AV418" s="192"/>
      <c r="AW418" s="192"/>
      <c r="AX418" s="192"/>
      <c r="AY418" s="192"/>
      <c r="AZ418" s="192"/>
      <c r="BA418" s="192"/>
      <c r="BB418" s="192"/>
      <c r="BC418" s="192"/>
      <c r="BD418" s="192"/>
      <c r="BE418" s="192"/>
      <c r="BF418" s="192"/>
      <c r="BG418" s="192"/>
      <c r="BH418" s="192"/>
      <c r="BI418" s="192"/>
      <c r="BJ418" s="192"/>
      <c r="BK418" s="192"/>
      <c r="BL418" s="192"/>
      <c r="BM418" s="192"/>
      <c r="BN418" s="192"/>
      <c r="BO418" s="192"/>
      <c r="BP418" s="192"/>
      <c r="BQ418" s="192"/>
      <c r="BR418" s="192"/>
      <c r="BS418" s="192"/>
      <c r="BT418" s="192"/>
      <c r="BU418" s="192"/>
      <c r="BV418" s="192"/>
      <c r="BW418" s="192"/>
      <c r="BX418" s="192"/>
      <c r="BY418" s="192"/>
      <c r="BZ418" s="192"/>
      <c r="CA418" s="192"/>
      <c r="CB418" s="192"/>
      <c r="CC418" s="192"/>
      <c r="CD418" s="192"/>
      <c r="CE418" s="192"/>
      <c r="CF418" s="192"/>
      <c r="CG418" s="192"/>
      <c r="CH418" s="192"/>
      <c r="CI418" s="192"/>
      <c r="CJ418" s="192"/>
    </row>
    <row r="419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  <c r="AJ419" s="192"/>
      <c r="AK419" s="192"/>
      <c r="AL419" s="192"/>
      <c r="AM419" s="192"/>
      <c r="AN419" s="192"/>
      <c r="AO419" s="192"/>
      <c r="AP419" s="192"/>
      <c r="AQ419" s="192"/>
      <c r="AR419" s="192"/>
      <c r="AS419" s="192"/>
      <c r="AT419" s="192"/>
      <c r="AU419" s="192"/>
      <c r="AV419" s="192"/>
      <c r="AW419" s="192"/>
      <c r="AX419" s="192"/>
      <c r="AY419" s="192"/>
      <c r="AZ419" s="192"/>
      <c r="BA419" s="192"/>
      <c r="BB419" s="192"/>
      <c r="BC419" s="192"/>
      <c r="BD419" s="192"/>
      <c r="BE419" s="192"/>
      <c r="BF419" s="192"/>
      <c r="BG419" s="192"/>
      <c r="BH419" s="192"/>
      <c r="BI419" s="192"/>
      <c r="BJ419" s="192"/>
      <c r="BK419" s="192"/>
      <c r="BL419" s="192"/>
      <c r="BM419" s="192"/>
      <c r="BN419" s="192"/>
      <c r="BO419" s="192"/>
      <c r="BP419" s="192"/>
      <c r="BQ419" s="192"/>
      <c r="BR419" s="192"/>
      <c r="BS419" s="192"/>
      <c r="BT419" s="192"/>
      <c r="BU419" s="192"/>
      <c r="BV419" s="192"/>
      <c r="BW419" s="192"/>
      <c r="BX419" s="192"/>
      <c r="BY419" s="192"/>
      <c r="BZ419" s="192"/>
      <c r="CA419" s="192"/>
      <c r="CB419" s="192"/>
      <c r="CC419" s="192"/>
      <c r="CD419" s="192"/>
      <c r="CE419" s="192"/>
      <c r="CF419" s="192"/>
      <c r="CG419" s="192"/>
      <c r="CH419" s="192"/>
      <c r="CI419" s="192"/>
      <c r="CJ419" s="192"/>
    </row>
    <row r="420">
      <c r="A420" s="192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  <c r="AJ420" s="192"/>
      <c r="AK420" s="192"/>
      <c r="AL420" s="192"/>
      <c r="AM420" s="192"/>
      <c r="AN420" s="192"/>
      <c r="AO420" s="192"/>
      <c r="AP420" s="192"/>
      <c r="AQ420" s="192"/>
      <c r="AR420" s="192"/>
      <c r="AS420" s="192"/>
      <c r="AT420" s="192"/>
      <c r="AU420" s="192"/>
      <c r="AV420" s="192"/>
      <c r="AW420" s="192"/>
      <c r="AX420" s="192"/>
      <c r="AY420" s="192"/>
      <c r="AZ420" s="192"/>
      <c r="BA420" s="192"/>
      <c r="BB420" s="192"/>
      <c r="BC420" s="192"/>
      <c r="BD420" s="192"/>
      <c r="BE420" s="192"/>
      <c r="BF420" s="192"/>
      <c r="BG420" s="192"/>
      <c r="BH420" s="192"/>
      <c r="BI420" s="192"/>
      <c r="BJ420" s="192"/>
      <c r="BK420" s="192"/>
      <c r="BL420" s="192"/>
      <c r="BM420" s="192"/>
      <c r="BN420" s="192"/>
      <c r="BO420" s="192"/>
      <c r="BP420" s="192"/>
      <c r="BQ420" s="192"/>
      <c r="BR420" s="192"/>
      <c r="BS420" s="192"/>
      <c r="BT420" s="192"/>
      <c r="BU420" s="192"/>
      <c r="BV420" s="192"/>
      <c r="BW420" s="192"/>
      <c r="BX420" s="192"/>
      <c r="BY420" s="192"/>
      <c r="BZ420" s="192"/>
      <c r="CA420" s="192"/>
      <c r="CB420" s="192"/>
      <c r="CC420" s="192"/>
      <c r="CD420" s="192"/>
      <c r="CE420" s="192"/>
      <c r="CF420" s="192"/>
      <c r="CG420" s="192"/>
      <c r="CH420" s="192"/>
      <c r="CI420" s="192"/>
      <c r="CJ420" s="192"/>
    </row>
    <row r="421">
      <c r="A421" s="192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  <c r="AO421" s="192"/>
      <c r="AP421" s="192"/>
      <c r="AQ421" s="192"/>
      <c r="AR421" s="192"/>
      <c r="AS421" s="192"/>
      <c r="AT421" s="192"/>
      <c r="AU421" s="192"/>
      <c r="AV421" s="192"/>
      <c r="AW421" s="192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  <c r="BR421" s="192"/>
      <c r="BS421" s="192"/>
      <c r="BT421" s="192"/>
      <c r="BU421" s="192"/>
      <c r="BV421" s="192"/>
      <c r="BW421" s="192"/>
      <c r="BX421" s="192"/>
      <c r="BY421" s="192"/>
      <c r="BZ421" s="192"/>
      <c r="CA421" s="192"/>
      <c r="CB421" s="192"/>
      <c r="CC421" s="192"/>
      <c r="CD421" s="192"/>
      <c r="CE421" s="192"/>
      <c r="CF421" s="192"/>
      <c r="CG421" s="192"/>
      <c r="CH421" s="192"/>
      <c r="CI421" s="192"/>
      <c r="CJ421" s="192"/>
    </row>
    <row r="422">
      <c r="A422" s="192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  <c r="AO422" s="192"/>
      <c r="AP422" s="192"/>
      <c r="AQ422" s="192"/>
      <c r="AR422" s="192"/>
      <c r="AS422" s="192"/>
      <c r="AT422" s="192"/>
      <c r="AU422" s="192"/>
      <c r="AV422" s="192"/>
      <c r="AW422" s="192"/>
      <c r="AX422" s="192"/>
      <c r="AY422" s="192"/>
      <c r="AZ422" s="192"/>
      <c r="BA422" s="192"/>
      <c r="BB422" s="192"/>
      <c r="BC422" s="192"/>
      <c r="BD422" s="192"/>
      <c r="BE422" s="192"/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/>
      <c r="BP422" s="192"/>
      <c r="BQ422" s="192"/>
      <c r="BR422" s="192"/>
      <c r="BS422" s="192"/>
      <c r="BT422" s="192"/>
      <c r="BU422" s="192"/>
      <c r="BV422" s="192"/>
      <c r="BW422" s="192"/>
      <c r="BX422" s="192"/>
      <c r="BY422" s="192"/>
      <c r="BZ422" s="192"/>
      <c r="CA422" s="192"/>
      <c r="CB422" s="192"/>
      <c r="CC422" s="192"/>
      <c r="CD422" s="192"/>
      <c r="CE422" s="192"/>
      <c r="CF422" s="192"/>
      <c r="CG422" s="192"/>
      <c r="CH422" s="192"/>
      <c r="CI422" s="192"/>
      <c r="CJ422" s="192"/>
    </row>
    <row r="423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  <c r="AO423" s="192"/>
      <c r="AP423" s="192"/>
      <c r="AQ423" s="192"/>
      <c r="AR423" s="192"/>
      <c r="AS423" s="192"/>
      <c r="AT423" s="192"/>
      <c r="AU423" s="192"/>
      <c r="AV423" s="192"/>
      <c r="AW423" s="192"/>
      <c r="AX423" s="192"/>
      <c r="AY423" s="192"/>
      <c r="AZ423" s="192"/>
      <c r="BA423" s="192"/>
      <c r="BB423" s="192"/>
      <c r="BC423" s="192"/>
      <c r="BD423" s="192"/>
      <c r="BE423" s="192"/>
      <c r="BF423" s="192"/>
      <c r="BG423" s="192"/>
      <c r="BH423" s="192"/>
      <c r="BI423" s="192"/>
      <c r="BJ423" s="192"/>
      <c r="BK423" s="192"/>
      <c r="BL423" s="192"/>
      <c r="BM423" s="192"/>
      <c r="BN423" s="192"/>
      <c r="BO423" s="192"/>
      <c r="BP423" s="192"/>
      <c r="BQ423" s="192"/>
      <c r="BR423" s="192"/>
      <c r="BS423" s="192"/>
      <c r="BT423" s="192"/>
      <c r="BU423" s="192"/>
      <c r="BV423" s="192"/>
      <c r="BW423" s="192"/>
      <c r="BX423" s="192"/>
      <c r="BY423" s="192"/>
      <c r="BZ423" s="192"/>
      <c r="CA423" s="192"/>
      <c r="CB423" s="192"/>
      <c r="CC423" s="192"/>
      <c r="CD423" s="192"/>
      <c r="CE423" s="192"/>
      <c r="CF423" s="192"/>
      <c r="CG423" s="192"/>
      <c r="CH423" s="192"/>
      <c r="CI423" s="192"/>
      <c r="CJ423" s="192"/>
    </row>
    <row r="424">
      <c r="A424" s="192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  <c r="AO424" s="192"/>
      <c r="AP424" s="192"/>
      <c r="AQ424" s="192"/>
      <c r="AR424" s="192"/>
      <c r="AS424" s="192"/>
      <c r="AT424" s="192"/>
      <c r="AU424" s="192"/>
      <c r="AV424" s="192"/>
      <c r="AW424" s="192"/>
      <c r="AX424" s="192"/>
      <c r="AY424" s="192"/>
      <c r="AZ424" s="192"/>
      <c r="BA424" s="192"/>
      <c r="BB424" s="192"/>
      <c r="BC424" s="192"/>
      <c r="BD424" s="192"/>
      <c r="BE424" s="192"/>
      <c r="BF424" s="192"/>
      <c r="BG424" s="192"/>
      <c r="BH424" s="192"/>
      <c r="BI424" s="192"/>
      <c r="BJ424" s="192"/>
      <c r="BK424" s="192"/>
      <c r="BL424" s="192"/>
      <c r="BM424" s="192"/>
      <c r="BN424" s="192"/>
      <c r="BO424" s="192"/>
      <c r="BP424" s="192"/>
      <c r="BQ424" s="192"/>
      <c r="BR424" s="192"/>
      <c r="BS424" s="192"/>
      <c r="BT424" s="192"/>
      <c r="BU424" s="192"/>
      <c r="BV424" s="192"/>
      <c r="BW424" s="192"/>
      <c r="BX424" s="192"/>
      <c r="BY424" s="192"/>
      <c r="BZ424" s="192"/>
      <c r="CA424" s="192"/>
      <c r="CB424" s="192"/>
      <c r="CC424" s="192"/>
      <c r="CD424" s="192"/>
      <c r="CE424" s="192"/>
      <c r="CF424" s="192"/>
      <c r="CG424" s="192"/>
      <c r="CH424" s="192"/>
      <c r="CI424" s="192"/>
      <c r="CJ424" s="192"/>
    </row>
    <row r="425">
      <c r="A425" s="192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  <c r="AO425" s="192"/>
      <c r="AP425" s="192"/>
      <c r="AQ425" s="192"/>
      <c r="AR425" s="192"/>
      <c r="AS425" s="192"/>
      <c r="AT425" s="192"/>
      <c r="AU425" s="192"/>
      <c r="AV425" s="192"/>
      <c r="AW425" s="192"/>
      <c r="AX425" s="192"/>
      <c r="AY425" s="192"/>
      <c r="AZ425" s="192"/>
      <c r="BA425" s="192"/>
      <c r="BB425" s="192"/>
      <c r="BC425" s="192"/>
      <c r="BD425" s="192"/>
      <c r="BE425" s="192"/>
      <c r="BF425" s="192"/>
      <c r="BG425" s="192"/>
      <c r="BH425" s="192"/>
      <c r="BI425" s="192"/>
      <c r="BJ425" s="192"/>
      <c r="BK425" s="192"/>
      <c r="BL425" s="192"/>
      <c r="BM425" s="192"/>
      <c r="BN425" s="192"/>
      <c r="BO425" s="192"/>
      <c r="BP425" s="192"/>
      <c r="BQ425" s="192"/>
      <c r="BR425" s="192"/>
      <c r="BS425" s="192"/>
      <c r="BT425" s="192"/>
      <c r="BU425" s="192"/>
      <c r="BV425" s="192"/>
      <c r="BW425" s="192"/>
      <c r="BX425" s="192"/>
      <c r="BY425" s="192"/>
      <c r="BZ425" s="192"/>
      <c r="CA425" s="192"/>
      <c r="CB425" s="192"/>
      <c r="CC425" s="192"/>
      <c r="CD425" s="192"/>
      <c r="CE425" s="192"/>
      <c r="CF425" s="192"/>
      <c r="CG425" s="192"/>
      <c r="CH425" s="192"/>
      <c r="CI425" s="192"/>
      <c r="CJ425" s="192"/>
    </row>
    <row r="426">
      <c r="A426" s="192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  <c r="AO426" s="192"/>
      <c r="AP426" s="192"/>
      <c r="AQ426" s="192"/>
      <c r="AR426" s="192"/>
      <c r="AS426" s="192"/>
      <c r="AT426" s="192"/>
      <c r="AU426" s="192"/>
      <c r="AV426" s="192"/>
      <c r="AW426" s="192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  <c r="BR426" s="192"/>
      <c r="BS426" s="192"/>
      <c r="BT426" s="192"/>
      <c r="BU426" s="192"/>
      <c r="BV426" s="192"/>
      <c r="BW426" s="192"/>
      <c r="BX426" s="192"/>
      <c r="BY426" s="192"/>
      <c r="BZ426" s="192"/>
      <c r="CA426" s="192"/>
      <c r="CB426" s="192"/>
      <c r="CC426" s="192"/>
      <c r="CD426" s="192"/>
      <c r="CE426" s="192"/>
      <c r="CF426" s="192"/>
      <c r="CG426" s="192"/>
      <c r="CH426" s="192"/>
      <c r="CI426" s="192"/>
      <c r="CJ426" s="192"/>
    </row>
    <row r="427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  <c r="AO427" s="192"/>
      <c r="AP427" s="192"/>
      <c r="AQ427" s="192"/>
      <c r="AR427" s="192"/>
      <c r="AS427" s="192"/>
      <c r="AT427" s="192"/>
      <c r="AU427" s="192"/>
      <c r="AV427" s="192"/>
      <c r="AW427" s="192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  <c r="BR427" s="192"/>
      <c r="BS427" s="192"/>
      <c r="BT427" s="192"/>
      <c r="BU427" s="192"/>
      <c r="BV427" s="192"/>
      <c r="BW427" s="192"/>
      <c r="BX427" s="192"/>
      <c r="BY427" s="192"/>
      <c r="BZ427" s="192"/>
      <c r="CA427" s="192"/>
      <c r="CB427" s="192"/>
      <c r="CC427" s="192"/>
      <c r="CD427" s="192"/>
      <c r="CE427" s="192"/>
      <c r="CF427" s="192"/>
      <c r="CG427" s="192"/>
      <c r="CH427" s="192"/>
      <c r="CI427" s="192"/>
      <c r="CJ427" s="192"/>
    </row>
    <row r="428">
      <c r="A428" s="192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  <c r="AO428" s="192"/>
      <c r="AP428" s="192"/>
      <c r="AQ428" s="192"/>
      <c r="AR428" s="192"/>
      <c r="AS428" s="192"/>
      <c r="AT428" s="192"/>
      <c r="AU428" s="192"/>
      <c r="AV428" s="192"/>
      <c r="AW428" s="192"/>
      <c r="AX428" s="192"/>
      <c r="AY428" s="192"/>
      <c r="AZ428" s="192"/>
      <c r="BA428" s="192"/>
      <c r="BB428" s="192"/>
      <c r="BC428" s="192"/>
      <c r="BD428" s="192"/>
      <c r="BE428" s="192"/>
      <c r="BF428" s="192"/>
      <c r="BG428" s="192"/>
      <c r="BH428" s="192"/>
      <c r="BI428" s="192"/>
      <c r="BJ428" s="192"/>
      <c r="BK428" s="192"/>
      <c r="BL428" s="192"/>
      <c r="BM428" s="192"/>
      <c r="BN428" s="192"/>
      <c r="BO428" s="192"/>
      <c r="BP428" s="192"/>
      <c r="BQ428" s="192"/>
      <c r="BR428" s="192"/>
      <c r="BS428" s="192"/>
      <c r="BT428" s="192"/>
      <c r="BU428" s="192"/>
      <c r="BV428" s="192"/>
      <c r="BW428" s="192"/>
      <c r="BX428" s="192"/>
      <c r="BY428" s="192"/>
      <c r="BZ428" s="192"/>
      <c r="CA428" s="192"/>
      <c r="CB428" s="192"/>
      <c r="CC428" s="192"/>
      <c r="CD428" s="192"/>
      <c r="CE428" s="192"/>
      <c r="CF428" s="192"/>
      <c r="CG428" s="192"/>
      <c r="CH428" s="192"/>
      <c r="CI428" s="192"/>
      <c r="CJ428" s="192"/>
    </row>
    <row r="429">
      <c r="A429" s="192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  <c r="AJ429" s="192"/>
      <c r="AK429" s="192"/>
      <c r="AL429" s="192"/>
      <c r="AM429" s="192"/>
      <c r="AN429" s="192"/>
      <c r="AO429" s="192"/>
      <c r="AP429" s="192"/>
      <c r="AQ429" s="192"/>
      <c r="AR429" s="192"/>
      <c r="AS429" s="192"/>
      <c r="AT429" s="192"/>
      <c r="AU429" s="192"/>
      <c r="AV429" s="192"/>
      <c r="AW429" s="192"/>
      <c r="AX429" s="192"/>
      <c r="AY429" s="192"/>
      <c r="AZ429" s="192"/>
      <c r="BA429" s="192"/>
      <c r="BB429" s="192"/>
      <c r="BC429" s="192"/>
      <c r="BD429" s="192"/>
      <c r="BE429" s="192"/>
      <c r="BF429" s="192"/>
      <c r="BG429" s="192"/>
      <c r="BH429" s="192"/>
      <c r="BI429" s="192"/>
      <c r="BJ429" s="192"/>
      <c r="BK429" s="192"/>
      <c r="BL429" s="192"/>
      <c r="BM429" s="192"/>
      <c r="BN429" s="192"/>
      <c r="BO429" s="192"/>
      <c r="BP429" s="192"/>
      <c r="BQ429" s="192"/>
      <c r="BR429" s="192"/>
      <c r="BS429" s="192"/>
      <c r="BT429" s="192"/>
      <c r="BU429" s="192"/>
      <c r="BV429" s="192"/>
      <c r="BW429" s="192"/>
      <c r="BX429" s="192"/>
      <c r="BY429" s="192"/>
      <c r="BZ429" s="192"/>
      <c r="CA429" s="192"/>
      <c r="CB429" s="192"/>
      <c r="CC429" s="192"/>
      <c r="CD429" s="192"/>
      <c r="CE429" s="192"/>
      <c r="CF429" s="192"/>
      <c r="CG429" s="192"/>
      <c r="CH429" s="192"/>
      <c r="CI429" s="192"/>
      <c r="CJ429" s="192"/>
    </row>
    <row r="430">
      <c r="A430" s="192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92"/>
      <c r="AF430" s="192"/>
      <c r="AG430" s="192"/>
      <c r="AH430" s="192"/>
      <c r="AI430" s="192"/>
      <c r="AJ430" s="192"/>
      <c r="AK430" s="192"/>
      <c r="AL430" s="192"/>
      <c r="AM430" s="192"/>
      <c r="AN430" s="192"/>
      <c r="AO430" s="192"/>
      <c r="AP430" s="192"/>
      <c r="AQ430" s="192"/>
      <c r="AR430" s="192"/>
      <c r="AS430" s="192"/>
      <c r="AT430" s="192"/>
      <c r="AU430" s="192"/>
      <c r="AV430" s="192"/>
      <c r="AW430" s="192"/>
      <c r="AX430" s="192"/>
      <c r="AY430" s="192"/>
      <c r="AZ430" s="192"/>
      <c r="BA430" s="192"/>
      <c r="BB430" s="192"/>
      <c r="BC430" s="192"/>
      <c r="BD430" s="192"/>
      <c r="BE430" s="192"/>
      <c r="BF430" s="192"/>
      <c r="BG430" s="192"/>
      <c r="BH430" s="192"/>
      <c r="BI430" s="192"/>
      <c r="BJ430" s="192"/>
      <c r="BK430" s="192"/>
      <c r="BL430" s="192"/>
      <c r="BM430" s="192"/>
      <c r="BN430" s="192"/>
      <c r="BO430" s="192"/>
      <c r="BP430" s="192"/>
      <c r="BQ430" s="192"/>
      <c r="BR430" s="192"/>
      <c r="BS430" s="192"/>
      <c r="BT430" s="192"/>
      <c r="BU430" s="192"/>
      <c r="BV430" s="192"/>
      <c r="BW430" s="192"/>
      <c r="BX430" s="192"/>
      <c r="BY430" s="192"/>
      <c r="BZ430" s="192"/>
      <c r="CA430" s="192"/>
      <c r="CB430" s="192"/>
      <c r="CC430" s="192"/>
      <c r="CD430" s="192"/>
      <c r="CE430" s="192"/>
      <c r="CF430" s="192"/>
      <c r="CG430" s="192"/>
      <c r="CH430" s="192"/>
      <c r="CI430" s="192"/>
      <c r="CJ430" s="192"/>
    </row>
    <row r="431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  <c r="AJ431" s="192"/>
      <c r="AK431" s="192"/>
      <c r="AL431" s="192"/>
      <c r="AM431" s="192"/>
      <c r="AN431" s="192"/>
      <c r="AO431" s="192"/>
      <c r="AP431" s="192"/>
      <c r="AQ431" s="192"/>
      <c r="AR431" s="192"/>
      <c r="AS431" s="192"/>
      <c r="AT431" s="192"/>
      <c r="AU431" s="192"/>
      <c r="AV431" s="192"/>
      <c r="AW431" s="192"/>
      <c r="AX431" s="192"/>
      <c r="AY431" s="192"/>
      <c r="AZ431" s="192"/>
      <c r="BA431" s="192"/>
      <c r="BB431" s="192"/>
      <c r="BC431" s="192"/>
      <c r="BD431" s="192"/>
      <c r="BE431" s="192"/>
      <c r="BF431" s="192"/>
      <c r="BG431" s="192"/>
      <c r="BH431" s="192"/>
      <c r="BI431" s="192"/>
      <c r="BJ431" s="192"/>
      <c r="BK431" s="192"/>
      <c r="BL431" s="192"/>
      <c r="BM431" s="192"/>
      <c r="BN431" s="192"/>
      <c r="BO431" s="192"/>
      <c r="BP431" s="192"/>
      <c r="BQ431" s="192"/>
      <c r="BR431" s="192"/>
      <c r="BS431" s="192"/>
      <c r="BT431" s="192"/>
      <c r="BU431" s="192"/>
      <c r="BV431" s="192"/>
      <c r="BW431" s="192"/>
      <c r="BX431" s="192"/>
      <c r="BY431" s="192"/>
      <c r="BZ431" s="192"/>
      <c r="CA431" s="192"/>
      <c r="CB431" s="192"/>
      <c r="CC431" s="192"/>
      <c r="CD431" s="192"/>
      <c r="CE431" s="192"/>
      <c r="CF431" s="192"/>
      <c r="CG431" s="192"/>
      <c r="CH431" s="192"/>
      <c r="CI431" s="192"/>
      <c r="CJ431" s="192"/>
    </row>
    <row r="432">
      <c r="A432" s="192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  <c r="AJ432" s="192"/>
      <c r="AK432" s="192"/>
      <c r="AL432" s="192"/>
      <c r="AM432" s="192"/>
      <c r="AN432" s="192"/>
      <c r="AO432" s="192"/>
      <c r="AP432" s="192"/>
      <c r="AQ432" s="192"/>
      <c r="AR432" s="192"/>
      <c r="AS432" s="192"/>
      <c r="AT432" s="192"/>
      <c r="AU432" s="192"/>
      <c r="AV432" s="192"/>
      <c r="AW432" s="192"/>
      <c r="AX432" s="192"/>
      <c r="AY432" s="192"/>
      <c r="AZ432" s="192"/>
      <c r="BA432" s="192"/>
      <c r="BB432" s="192"/>
      <c r="BC432" s="192"/>
      <c r="BD432" s="192"/>
      <c r="BE432" s="192"/>
      <c r="BF432" s="192"/>
      <c r="BG432" s="192"/>
      <c r="BH432" s="192"/>
      <c r="BI432" s="192"/>
      <c r="BJ432" s="192"/>
      <c r="BK432" s="192"/>
      <c r="BL432" s="192"/>
      <c r="BM432" s="192"/>
      <c r="BN432" s="192"/>
      <c r="BO432" s="192"/>
      <c r="BP432" s="192"/>
      <c r="BQ432" s="192"/>
      <c r="BR432" s="192"/>
      <c r="BS432" s="192"/>
      <c r="BT432" s="192"/>
      <c r="BU432" s="192"/>
      <c r="BV432" s="192"/>
      <c r="BW432" s="192"/>
      <c r="BX432" s="192"/>
      <c r="BY432" s="192"/>
      <c r="BZ432" s="192"/>
      <c r="CA432" s="192"/>
      <c r="CB432" s="192"/>
      <c r="CC432" s="192"/>
      <c r="CD432" s="192"/>
      <c r="CE432" s="192"/>
      <c r="CF432" s="192"/>
      <c r="CG432" s="192"/>
      <c r="CH432" s="192"/>
      <c r="CI432" s="192"/>
      <c r="CJ432" s="192"/>
    </row>
    <row r="433">
      <c r="A433" s="192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  <c r="AJ433" s="192"/>
      <c r="AK433" s="192"/>
      <c r="AL433" s="192"/>
      <c r="AM433" s="192"/>
      <c r="AN433" s="192"/>
      <c r="AO433" s="192"/>
      <c r="AP433" s="192"/>
      <c r="AQ433" s="192"/>
      <c r="AR433" s="192"/>
      <c r="AS433" s="192"/>
      <c r="AT433" s="192"/>
      <c r="AU433" s="192"/>
      <c r="AV433" s="192"/>
      <c r="AW433" s="192"/>
      <c r="AX433" s="192"/>
      <c r="AY433" s="192"/>
      <c r="AZ433" s="192"/>
      <c r="BA433" s="192"/>
      <c r="BB433" s="192"/>
      <c r="BC433" s="192"/>
      <c r="BD433" s="192"/>
      <c r="BE433" s="192"/>
      <c r="BF433" s="192"/>
      <c r="BG433" s="192"/>
      <c r="BH433" s="192"/>
      <c r="BI433" s="192"/>
      <c r="BJ433" s="192"/>
      <c r="BK433" s="192"/>
      <c r="BL433" s="192"/>
      <c r="BM433" s="192"/>
      <c r="BN433" s="192"/>
      <c r="BO433" s="192"/>
      <c r="BP433" s="192"/>
      <c r="BQ433" s="192"/>
      <c r="BR433" s="192"/>
      <c r="BS433" s="192"/>
      <c r="BT433" s="192"/>
      <c r="BU433" s="192"/>
      <c r="BV433" s="192"/>
      <c r="BW433" s="192"/>
      <c r="BX433" s="192"/>
      <c r="BY433" s="192"/>
      <c r="BZ433" s="192"/>
      <c r="CA433" s="192"/>
      <c r="CB433" s="192"/>
      <c r="CC433" s="192"/>
      <c r="CD433" s="192"/>
      <c r="CE433" s="192"/>
      <c r="CF433" s="192"/>
      <c r="CG433" s="192"/>
      <c r="CH433" s="192"/>
      <c r="CI433" s="192"/>
      <c r="CJ433" s="192"/>
    </row>
    <row r="434">
      <c r="A434" s="192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  <c r="AJ434" s="192"/>
      <c r="AK434" s="192"/>
      <c r="AL434" s="192"/>
      <c r="AM434" s="192"/>
      <c r="AN434" s="192"/>
      <c r="AO434" s="192"/>
      <c r="AP434" s="192"/>
      <c r="AQ434" s="192"/>
      <c r="AR434" s="192"/>
      <c r="AS434" s="192"/>
      <c r="AT434" s="192"/>
      <c r="AU434" s="192"/>
      <c r="AV434" s="192"/>
      <c r="AW434" s="192"/>
      <c r="AX434" s="192"/>
      <c r="AY434" s="192"/>
      <c r="AZ434" s="192"/>
      <c r="BA434" s="192"/>
      <c r="BB434" s="192"/>
      <c r="BC434" s="192"/>
      <c r="BD434" s="192"/>
      <c r="BE434" s="192"/>
      <c r="BF434" s="192"/>
      <c r="BG434" s="192"/>
      <c r="BH434" s="192"/>
      <c r="BI434" s="192"/>
      <c r="BJ434" s="192"/>
      <c r="BK434" s="192"/>
      <c r="BL434" s="192"/>
      <c r="BM434" s="192"/>
      <c r="BN434" s="192"/>
      <c r="BO434" s="192"/>
      <c r="BP434" s="192"/>
      <c r="BQ434" s="192"/>
      <c r="BR434" s="192"/>
      <c r="BS434" s="192"/>
      <c r="BT434" s="192"/>
      <c r="BU434" s="192"/>
      <c r="BV434" s="192"/>
      <c r="BW434" s="192"/>
      <c r="BX434" s="192"/>
      <c r="BY434" s="192"/>
      <c r="BZ434" s="192"/>
      <c r="CA434" s="192"/>
      <c r="CB434" s="192"/>
      <c r="CC434" s="192"/>
      <c r="CD434" s="192"/>
      <c r="CE434" s="192"/>
      <c r="CF434" s="192"/>
      <c r="CG434" s="192"/>
      <c r="CH434" s="192"/>
      <c r="CI434" s="192"/>
      <c r="CJ434" s="192"/>
    </row>
    <row r="435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  <c r="AO435" s="192"/>
      <c r="AP435" s="192"/>
      <c r="AQ435" s="192"/>
      <c r="AR435" s="192"/>
      <c r="AS435" s="192"/>
      <c r="AT435" s="192"/>
      <c r="AU435" s="192"/>
      <c r="AV435" s="192"/>
      <c r="AW435" s="192"/>
      <c r="AX435" s="192"/>
      <c r="AY435" s="192"/>
      <c r="AZ435" s="192"/>
      <c r="BA435" s="192"/>
      <c r="BB435" s="192"/>
      <c r="BC435" s="192"/>
      <c r="BD435" s="192"/>
      <c r="BE435" s="192"/>
      <c r="BF435" s="192"/>
      <c r="BG435" s="192"/>
      <c r="BH435" s="192"/>
      <c r="BI435" s="192"/>
      <c r="BJ435" s="192"/>
      <c r="BK435" s="192"/>
      <c r="BL435" s="192"/>
      <c r="BM435" s="192"/>
      <c r="BN435" s="192"/>
      <c r="BO435" s="192"/>
      <c r="BP435" s="192"/>
      <c r="BQ435" s="192"/>
      <c r="BR435" s="192"/>
      <c r="BS435" s="192"/>
      <c r="BT435" s="192"/>
      <c r="BU435" s="192"/>
      <c r="BV435" s="192"/>
      <c r="BW435" s="192"/>
      <c r="BX435" s="192"/>
      <c r="BY435" s="192"/>
      <c r="BZ435" s="192"/>
      <c r="CA435" s="192"/>
      <c r="CB435" s="192"/>
      <c r="CC435" s="192"/>
      <c r="CD435" s="192"/>
      <c r="CE435" s="192"/>
      <c r="CF435" s="192"/>
      <c r="CG435" s="192"/>
      <c r="CH435" s="192"/>
      <c r="CI435" s="192"/>
      <c r="CJ435" s="192"/>
    </row>
    <row r="436">
      <c r="A436" s="192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  <c r="AJ436" s="192"/>
      <c r="AK436" s="192"/>
      <c r="AL436" s="192"/>
      <c r="AM436" s="192"/>
      <c r="AN436" s="192"/>
      <c r="AO436" s="192"/>
      <c r="AP436" s="192"/>
      <c r="AQ436" s="192"/>
      <c r="AR436" s="192"/>
      <c r="AS436" s="192"/>
      <c r="AT436" s="192"/>
      <c r="AU436" s="192"/>
      <c r="AV436" s="192"/>
      <c r="AW436" s="192"/>
      <c r="AX436" s="192"/>
      <c r="AY436" s="192"/>
      <c r="AZ436" s="192"/>
      <c r="BA436" s="192"/>
      <c r="BB436" s="192"/>
      <c r="BC436" s="192"/>
      <c r="BD436" s="192"/>
      <c r="BE436" s="192"/>
      <c r="BF436" s="192"/>
      <c r="BG436" s="192"/>
      <c r="BH436" s="192"/>
      <c r="BI436" s="192"/>
      <c r="BJ436" s="192"/>
      <c r="BK436" s="192"/>
      <c r="BL436" s="192"/>
      <c r="BM436" s="192"/>
      <c r="BN436" s="192"/>
      <c r="BO436" s="192"/>
      <c r="BP436" s="192"/>
      <c r="BQ436" s="192"/>
      <c r="BR436" s="192"/>
      <c r="BS436" s="192"/>
      <c r="BT436" s="192"/>
      <c r="BU436" s="192"/>
      <c r="BV436" s="192"/>
      <c r="BW436" s="192"/>
      <c r="BX436" s="192"/>
      <c r="BY436" s="192"/>
      <c r="BZ436" s="192"/>
      <c r="CA436" s="192"/>
      <c r="CB436" s="192"/>
      <c r="CC436" s="192"/>
      <c r="CD436" s="192"/>
      <c r="CE436" s="192"/>
      <c r="CF436" s="192"/>
      <c r="CG436" s="192"/>
      <c r="CH436" s="192"/>
      <c r="CI436" s="192"/>
      <c r="CJ436" s="192"/>
    </row>
    <row r="437">
      <c r="A437" s="192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  <c r="AJ437" s="192"/>
      <c r="AK437" s="192"/>
      <c r="AL437" s="192"/>
      <c r="AM437" s="192"/>
      <c r="AN437" s="192"/>
      <c r="AO437" s="192"/>
      <c r="AP437" s="192"/>
      <c r="AQ437" s="192"/>
      <c r="AR437" s="192"/>
      <c r="AS437" s="192"/>
      <c r="AT437" s="192"/>
      <c r="AU437" s="192"/>
      <c r="AV437" s="192"/>
      <c r="AW437" s="192"/>
      <c r="AX437" s="192"/>
      <c r="AY437" s="192"/>
      <c r="AZ437" s="192"/>
      <c r="BA437" s="192"/>
      <c r="BB437" s="192"/>
      <c r="BC437" s="192"/>
      <c r="BD437" s="192"/>
      <c r="BE437" s="192"/>
      <c r="BF437" s="192"/>
      <c r="BG437" s="192"/>
      <c r="BH437" s="192"/>
      <c r="BI437" s="192"/>
      <c r="BJ437" s="192"/>
      <c r="BK437" s="192"/>
      <c r="BL437" s="192"/>
      <c r="BM437" s="192"/>
      <c r="BN437" s="192"/>
      <c r="BO437" s="192"/>
      <c r="BP437" s="192"/>
      <c r="BQ437" s="192"/>
      <c r="BR437" s="192"/>
      <c r="BS437" s="192"/>
      <c r="BT437" s="192"/>
      <c r="BU437" s="192"/>
      <c r="BV437" s="192"/>
      <c r="BW437" s="192"/>
      <c r="BX437" s="192"/>
      <c r="BY437" s="192"/>
      <c r="BZ437" s="192"/>
      <c r="CA437" s="192"/>
      <c r="CB437" s="192"/>
      <c r="CC437" s="192"/>
      <c r="CD437" s="192"/>
      <c r="CE437" s="192"/>
      <c r="CF437" s="192"/>
      <c r="CG437" s="192"/>
      <c r="CH437" s="192"/>
      <c r="CI437" s="192"/>
      <c r="CJ437" s="192"/>
    </row>
    <row r="438">
      <c r="A438" s="192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  <c r="AJ438" s="192"/>
      <c r="AK438" s="192"/>
      <c r="AL438" s="192"/>
      <c r="AM438" s="192"/>
      <c r="AN438" s="192"/>
      <c r="AO438" s="192"/>
      <c r="AP438" s="192"/>
      <c r="AQ438" s="192"/>
      <c r="AR438" s="192"/>
      <c r="AS438" s="192"/>
      <c r="AT438" s="192"/>
      <c r="AU438" s="192"/>
      <c r="AV438" s="192"/>
      <c r="AW438" s="192"/>
      <c r="AX438" s="192"/>
      <c r="AY438" s="192"/>
      <c r="AZ438" s="192"/>
      <c r="BA438" s="192"/>
      <c r="BB438" s="192"/>
      <c r="BC438" s="192"/>
      <c r="BD438" s="192"/>
      <c r="BE438" s="192"/>
      <c r="BF438" s="192"/>
      <c r="BG438" s="192"/>
      <c r="BH438" s="192"/>
      <c r="BI438" s="192"/>
      <c r="BJ438" s="192"/>
      <c r="BK438" s="192"/>
      <c r="BL438" s="192"/>
      <c r="BM438" s="192"/>
      <c r="BN438" s="192"/>
      <c r="BO438" s="192"/>
      <c r="BP438" s="192"/>
      <c r="BQ438" s="192"/>
      <c r="BR438" s="192"/>
      <c r="BS438" s="192"/>
      <c r="BT438" s="192"/>
      <c r="BU438" s="192"/>
      <c r="BV438" s="192"/>
      <c r="BW438" s="192"/>
      <c r="BX438" s="192"/>
      <c r="BY438" s="192"/>
      <c r="BZ438" s="192"/>
      <c r="CA438" s="192"/>
      <c r="CB438" s="192"/>
      <c r="CC438" s="192"/>
      <c r="CD438" s="192"/>
      <c r="CE438" s="192"/>
      <c r="CF438" s="192"/>
      <c r="CG438" s="192"/>
      <c r="CH438" s="192"/>
      <c r="CI438" s="192"/>
      <c r="CJ438" s="192"/>
    </row>
    <row r="439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  <c r="AO439" s="192"/>
      <c r="AP439" s="192"/>
      <c r="AQ439" s="192"/>
      <c r="AR439" s="192"/>
      <c r="AS439" s="192"/>
      <c r="AT439" s="192"/>
      <c r="AU439" s="192"/>
      <c r="AV439" s="192"/>
      <c r="AW439" s="192"/>
      <c r="AX439" s="192"/>
      <c r="AY439" s="192"/>
      <c r="AZ439" s="192"/>
      <c r="BA439" s="192"/>
      <c r="BB439" s="192"/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2"/>
      <c r="BN439" s="192"/>
      <c r="BO439" s="192"/>
      <c r="BP439" s="192"/>
      <c r="BQ439" s="192"/>
      <c r="BR439" s="192"/>
      <c r="BS439" s="192"/>
      <c r="BT439" s="192"/>
      <c r="BU439" s="192"/>
      <c r="BV439" s="192"/>
      <c r="BW439" s="192"/>
      <c r="BX439" s="192"/>
      <c r="BY439" s="192"/>
      <c r="BZ439" s="192"/>
      <c r="CA439" s="192"/>
      <c r="CB439" s="192"/>
      <c r="CC439" s="192"/>
      <c r="CD439" s="192"/>
      <c r="CE439" s="192"/>
      <c r="CF439" s="192"/>
      <c r="CG439" s="192"/>
      <c r="CH439" s="192"/>
      <c r="CI439" s="192"/>
      <c r="CJ439" s="192"/>
    </row>
    <row r="440">
      <c r="A440" s="192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  <c r="AO440" s="192"/>
      <c r="AP440" s="192"/>
      <c r="AQ440" s="192"/>
      <c r="AR440" s="192"/>
      <c r="AS440" s="192"/>
      <c r="AT440" s="192"/>
      <c r="AU440" s="192"/>
      <c r="AV440" s="192"/>
      <c r="AW440" s="192"/>
      <c r="AX440" s="192"/>
      <c r="AY440" s="192"/>
      <c r="AZ440" s="192"/>
      <c r="BA440" s="192"/>
      <c r="BB440" s="192"/>
      <c r="BC440" s="192"/>
      <c r="BD440" s="192"/>
      <c r="BE440" s="192"/>
      <c r="BF440" s="192"/>
      <c r="BG440" s="192"/>
      <c r="BH440" s="192"/>
      <c r="BI440" s="192"/>
      <c r="BJ440" s="192"/>
      <c r="BK440" s="192"/>
      <c r="BL440" s="192"/>
      <c r="BM440" s="192"/>
      <c r="BN440" s="192"/>
      <c r="BO440" s="192"/>
      <c r="BP440" s="192"/>
      <c r="BQ440" s="192"/>
      <c r="BR440" s="192"/>
      <c r="BS440" s="192"/>
      <c r="BT440" s="192"/>
      <c r="BU440" s="192"/>
      <c r="BV440" s="192"/>
      <c r="BW440" s="192"/>
      <c r="BX440" s="192"/>
      <c r="BY440" s="192"/>
      <c r="BZ440" s="192"/>
      <c r="CA440" s="192"/>
      <c r="CB440" s="192"/>
      <c r="CC440" s="192"/>
      <c r="CD440" s="192"/>
      <c r="CE440" s="192"/>
      <c r="CF440" s="192"/>
      <c r="CG440" s="192"/>
      <c r="CH440" s="192"/>
      <c r="CI440" s="192"/>
      <c r="CJ440" s="192"/>
    </row>
    <row r="441">
      <c r="A441" s="192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  <c r="AO441" s="192"/>
      <c r="AP441" s="192"/>
      <c r="AQ441" s="192"/>
      <c r="AR441" s="192"/>
      <c r="AS441" s="192"/>
      <c r="AT441" s="192"/>
      <c r="AU441" s="192"/>
      <c r="AV441" s="192"/>
      <c r="AW441" s="192"/>
      <c r="AX441" s="192"/>
      <c r="AY441" s="192"/>
      <c r="AZ441" s="192"/>
      <c r="BA441" s="192"/>
      <c r="BB441" s="192"/>
      <c r="BC441" s="192"/>
      <c r="BD441" s="192"/>
      <c r="BE441" s="192"/>
      <c r="BF441" s="192"/>
      <c r="BG441" s="192"/>
      <c r="BH441" s="192"/>
      <c r="BI441" s="192"/>
      <c r="BJ441" s="192"/>
      <c r="BK441" s="192"/>
      <c r="BL441" s="192"/>
      <c r="BM441" s="192"/>
      <c r="BN441" s="192"/>
      <c r="BO441" s="192"/>
      <c r="BP441" s="192"/>
      <c r="BQ441" s="192"/>
      <c r="BR441" s="192"/>
      <c r="BS441" s="192"/>
      <c r="BT441" s="192"/>
      <c r="BU441" s="192"/>
      <c r="BV441" s="192"/>
      <c r="BW441" s="192"/>
      <c r="BX441" s="192"/>
      <c r="BY441" s="192"/>
      <c r="BZ441" s="192"/>
      <c r="CA441" s="192"/>
      <c r="CB441" s="192"/>
      <c r="CC441" s="192"/>
      <c r="CD441" s="192"/>
      <c r="CE441" s="192"/>
      <c r="CF441" s="192"/>
      <c r="CG441" s="192"/>
      <c r="CH441" s="192"/>
      <c r="CI441" s="192"/>
      <c r="CJ441" s="192"/>
    </row>
    <row r="442">
      <c r="A442" s="192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2"/>
      <c r="AY442" s="192"/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2"/>
      <c r="BK442" s="192"/>
      <c r="BL442" s="192"/>
      <c r="BM442" s="192"/>
      <c r="BN442" s="192"/>
      <c r="BO442" s="192"/>
      <c r="BP442" s="192"/>
      <c r="BQ442" s="192"/>
      <c r="BR442" s="192"/>
      <c r="BS442" s="192"/>
      <c r="BT442" s="192"/>
      <c r="BU442" s="192"/>
      <c r="BV442" s="192"/>
      <c r="BW442" s="192"/>
      <c r="BX442" s="192"/>
      <c r="BY442" s="192"/>
      <c r="BZ442" s="192"/>
      <c r="CA442" s="192"/>
      <c r="CB442" s="192"/>
      <c r="CC442" s="192"/>
      <c r="CD442" s="192"/>
      <c r="CE442" s="192"/>
      <c r="CF442" s="192"/>
      <c r="CG442" s="192"/>
      <c r="CH442" s="192"/>
      <c r="CI442" s="192"/>
      <c r="CJ442" s="192"/>
    </row>
    <row r="443">
      <c r="A443" s="192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  <c r="AO443" s="192"/>
      <c r="AP443" s="192"/>
      <c r="AQ443" s="192"/>
      <c r="AR443" s="192"/>
      <c r="AS443" s="192"/>
      <c r="AT443" s="192"/>
      <c r="AU443" s="192"/>
      <c r="AV443" s="192"/>
      <c r="AW443" s="192"/>
      <c r="AX443" s="192"/>
      <c r="AY443" s="192"/>
      <c r="AZ443" s="192"/>
      <c r="BA443" s="192"/>
      <c r="BB443" s="192"/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2"/>
      <c r="BN443" s="192"/>
      <c r="BO443" s="192"/>
      <c r="BP443" s="192"/>
      <c r="BQ443" s="192"/>
      <c r="BR443" s="192"/>
      <c r="BS443" s="192"/>
      <c r="BT443" s="192"/>
      <c r="BU443" s="192"/>
      <c r="BV443" s="192"/>
      <c r="BW443" s="192"/>
      <c r="BX443" s="192"/>
      <c r="BY443" s="192"/>
      <c r="BZ443" s="192"/>
      <c r="CA443" s="192"/>
      <c r="CB443" s="192"/>
      <c r="CC443" s="192"/>
      <c r="CD443" s="192"/>
      <c r="CE443" s="192"/>
      <c r="CF443" s="192"/>
      <c r="CG443" s="192"/>
      <c r="CH443" s="192"/>
      <c r="CI443" s="192"/>
      <c r="CJ443" s="192"/>
    </row>
    <row r="444">
      <c r="A444" s="192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  <c r="AO444" s="192"/>
      <c r="AP444" s="192"/>
      <c r="AQ444" s="192"/>
      <c r="AR444" s="192"/>
      <c r="AS444" s="192"/>
      <c r="AT444" s="192"/>
      <c r="AU444" s="192"/>
      <c r="AV444" s="192"/>
      <c r="AW444" s="192"/>
      <c r="AX444" s="192"/>
      <c r="AY444" s="192"/>
      <c r="AZ444" s="192"/>
      <c r="BA444" s="192"/>
      <c r="BB444" s="192"/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192"/>
      <c r="BN444" s="192"/>
      <c r="BO444" s="192"/>
      <c r="BP444" s="192"/>
      <c r="BQ444" s="192"/>
      <c r="BR444" s="192"/>
      <c r="BS444" s="192"/>
      <c r="BT444" s="192"/>
      <c r="BU444" s="192"/>
      <c r="BV444" s="192"/>
      <c r="BW444" s="192"/>
      <c r="BX444" s="192"/>
      <c r="BY444" s="192"/>
      <c r="BZ444" s="192"/>
      <c r="CA444" s="192"/>
      <c r="CB444" s="192"/>
      <c r="CC444" s="192"/>
      <c r="CD444" s="192"/>
      <c r="CE444" s="192"/>
      <c r="CF444" s="192"/>
      <c r="CG444" s="192"/>
      <c r="CH444" s="192"/>
      <c r="CI444" s="192"/>
      <c r="CJ444" s="192"/>
    </row>
    <row r="445">
      <c r="A445" s="192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  <c r="AO445" s="192"/>
      <c r="AP445" s="192"/>
      <c r="AQ445" s="192"/>
      <c r="AR445" s="192"/>
      <c r="AS445" s="192"/>
      <c r="AT445" s="192"/>
      <c r="AU445" s="192"/>
      <c r="AV445" s="192"/>
      <c r="AW445" s="192"/>
      <c r="AX445" s="192"/>
      <c r="AY445" s="192"/>
      <c r="AZ445" s="192"/>
      <c r="BA445" s="192"/>
      <c r="BB445" s="192"/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192"/>
      <c r="BN445" s="192"/>
      <c r="BO445" s="192"/>
      <c r="BP445" s="192"/>
      <c r="BQ445" s="192"/>
      <c r="BR445" s="192"/>
      <c r="BS445" s="192"/>
      <c r="BT445" s="192"/>
      <c r="BU445" s="192"/>
      <c r="BV445" s="192"/>
      <c r="BW445" s="192"/>
      <c r="BX445" s="192"/>
      <c r="BY445" s="192"/>
      <c r="BZ445" s="192"/>
      <c r="CA445" s="192"/>
      <c r="CB445" s="192"/>
      <c r="CC445" s="192"/>
      <c r="CD445" s="192"/>
      <c r="CE445" s="192"/>
      <c r="CF445" s="192"/>
      <c r="CG445" s="192"/>
      <c r="CH445" s="192"/>
      <c r="CI445" s="192"/>
      <c r="CJ445" s="192"/>
    </row>
    <row r="446">
      <c r="A446" s="192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2"/>
      <c r="AT446" s="192"/>
      <c r="AU446" s="192"/>
      <c r="AV446" s="192"/>
      <c r="AW446" s="192"/>
      <c r="AX446" s="192"/>
      <c r="AY446" s="192"/>
      <c r="AZ446" s="192"/>
      <c r="BA446" s="192"/>
      <c r="BB446" s="192"/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192"/>
      <c r="BN446" s="192"/>
      <c r="BO446" s="192"/>
      <c r="BP446" s="192"/>
      <c r="BQ446" s="192"/>
      <c r="BR446" s="192"/>
      <c r="BS446" s="192"/>
      <c r="BT446" s="192"/>
      <c r="BU446" s="192"/>
      <c r="BV446" s="192"/>
      <c r="BW446" s="192"/>
      <c r="BX446" s="192"/>
      <c r="BY446" s="192"/>
      <c r="BZ446" s="192"/>
      <c r="CA446" s="192"/>
      <c r="CB446" s="192"/>
      <c r="CC446" s="192"/>
      <c r="CD446" s="192"/>
      <c r="CE446" s="192"/>
      <c r="CF446" s="192"/>
      <c r="CG446" s="192"/>
      <c r="CH446" s="192"/>
      <c r="CI446" s="192"/>
      <c r="CJ446" s="192"/>
    </row>
    <row r="447">
      <c r="A447" s="192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2"/>
      <c r="AT447" s="192"/>
      <c r="AU447" s="192"/>
      <c r="AV447" s="192"/>
      <c r="AW447" s="192"/>
      <c r="AX447" s="192"/>
      <c r="AY447" s="192"/>
      <c r="AZ447" s="192"/>
      <c r="BA447" s="192"/>
      <c r="BB447" s="192"/>
      <c r="BC447" s="192"/>
      <c r="BD447" s="192"/>
      <c r="BE447" s="192"/>
      <c r="BF447" s="192"/>
      <c r="BG447" s="192"/>
      <c r="BH447" s="192"/>
      <c r="BI447" s="192"/>
      <c r="BJ447" s="192"/>
      <c r="BK447" s="192"/>
      <c r="BL447" s="192"/>
      <c r="BM447" s="192"/>
      <c r="BN447" s="192"/>
      <c r="BO447" s="192"/>
      <c r="BP447" s="192"/>
      <c r="BQ447" s="192"/>
      <c r="BR447" s="192"/>
      <c r="BS447" s="192"/>
      <c r="BT447" s="192"/>
      <c r="BU447" s="192"/>
      <c r="BV447" s="192"/>
      <c r="BW447" s="192"/>
      <c r="BX447" s="192"/>
      <c r="BY447" s="192"/>
      <c r="BZ447" s="192"/>
      <c r="CA447" s="192"/>
      <c r="CB447" s="192"/>
      <c r="CC447" s="192"/>
      <c r="CD447" s="192"/>
      <c r="CE447" s="192"/>
      <c r="CF447" s="192"/>
      <c r="CG447" s="192"/>
      <c r="CH447" s="192"/>
      <c r="CI447" s="192"/>
      <c r="CJ447" s="192"/>
    </row>
    <row r="448">
      <c r="A448" s="192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  <c r="AO448" s="192"/>
      <c r="AP448" s="192"/>
      <c r="AQ448" s="192"/>
      <c r="AR448" s="192"/>
      <c r="AS448" s="192"/>
      <c r="AT448" s="192"/>
      <c r="AU448" s="192"/>
      <c r="AV448" s="192"/>
      <c r="AW448" s="192"/>
      <c r="AX448" s="192"/>
      <c r="AY448" s="192"/>
      <c r="AZ448" s="192"/>
      <c r="BA448" s="192"/>
      <c r="BB448" s="192"/>
      <c r="BC448" s="192"/>
      <c r="BD448" s="192"/>
      <c r="BE448" s="192"/>
      <c r="BF448" s="192"/>
      <c r="BG448" s="192"/>
      <c r="BH448" s="192"/>
      <c r="BI448" s="192"/>
      <c r="BJ448" s="192"/>
      <c r="BK448" s="192"/>
      <c r="BL448" s="192"/>
      <c r="BM448" s="192"/>
      <c r="BN448" s="192"/>
      <c r="BO448" s="192"/>
      <c r="BP448" s="192"/>
      <c r="BQ448" s="192"/>
      <c r="BR448" s="192"/>
      <c r="BS448" s="192"/>
      <c r="BT448" s="192"/>
      <c r="BU448" s="192"/>
      <c r="BV448" s="192"/>
      <c r="BW448" s="192"/>
      <c r="BX448" s="192"/>
      <c r="BY448" s="192"/>
      <c r="BZ448" s="192"/>
      <c r="CA448" s="192"/>
      <c r="CB448" s="192"/>
      <c r="CC448" s="192"/>
      <c r="CD448" s="192"/>
      <c r="CE448" s="192"/>
      <c r="CF448" s="192"/>
      <c r="CG448" s="192"/>
      <c r="CH448" s="192"/>
      <c r="CI448" s="192"/>
      <c r="CJ448" s="192"/>
    </row>
    <row r="449">
      <c r="A449" s="192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  <c r="AJ449" s="192"/>
      <c r="AK449" s="192"/>
      <c r="AL449" s="192"/>
      <c r="AM449" s="192"/>
      <c r="AN449" s="192"/>
      <c r="AO449" s="192"/>
      <c r="AP449" s="192"/>
      <c r="AQ449" s="192"/>
      <c r="AR449" s="192"/>
      <c r="AS449" s="192"/>
      <c r="AT449" s="192"/>
      <c r="AU449" s="192"/>
      <c r="AV449" s="192"/>
      <c r="AW449" s="192"/>
      <c r="AX449" s="192"/>
      <c r="AY449" s="192"/>
      <c r="AZ449" s="192"/>
      <c r="BA449" s="192"/>
      <c r="BB449" s="192"/>
      <c r="BC449" s="192"/>
      <c r="BD449" s="192"/>
      <c r="BE449" s="192"/>
      <c r="BF449" s="192"/>
      <c r="BG449" s="192"/>
      <c r="BH449" s="192"/>
      <c r="BI449" s="192"/>
      <c r="BJ449" s="192"/>
      <c r="BK449" s="192"/>
      <c r="BL449" s="192"/>
      <c r="BM449" s="192"/>
      <c r="BN449" s="192"/>
      <c r="BO449" s="192"/>
      <c r="BP449" s="192"/>
      <c r="BQ449" s="192"/>
      <c r="BR449" s="192"/>
      <c r="BS449" s="192"/>
      <c r="BT449" s="192"/>
      <c r="BU449" s="192"/>
      <c r="BV449" s="192"/>
      <c r="BW449" s="192"/>
      <c r="BX449" s="192"/>
      <c r="BY449" s="192"/>
      <c r="BZ449" s="192"/>
      <c r="CA449" s="192"/>
      <c r="CB449" s="192"/>
      <c r="CC449" s="192"/>
      <c r="CD449" s="192"/>
      <c r="CE449" s="192"/>
      <c r="CF449" s="192"/>
      <c r="CG449" s="192"/>
      <c r="CH449" s="192"/>
      <c r="CI449" s="192"/>
      <c r="CJ449" s="192"/>
    </row>
    <row r="450">
      <c r="A450" s="192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  <c r="AJ450" s="192"/>
      <c r="AK450" s="192"/>
      <c r="AL450" s="192"/>
      <c r="AM450" s="192"/>
      <c r="AN450" s="192"/>
      <c r="AO450" s="192"/>
      <c r="AP450" s="192"/>
      <c r="AQ450" s="192"/>
      <c r="AR450" s="192"/>
      <c r="AS450" s="192"/>
      <c r="AT450" s="192"/>
      <c r="AU450" s="192"/>
      <c r="AV450" s="192"/>
      <c r="AW450" s="192"/>
      <c r="AX450" s="192"/>
      <c r="AY450" s="192"/>
      <c r="AZ450" s="192"/>
      <c r="BA450" s="192"/>
      <c r="BB450" s="192"/>
      <c r="BC450" s="192"/>
      <c r="BD450" s="192"/>
      <c r="BE450" s="192"/>
      <c r="BF450" s="192"/>
      <c r="BG450" s="192"/>
      <c r="BH450" s="192"/>
      <c r="BI450" s="192"/>
      <c r="BJ450" s="192"/>
      <c r="BK450" s="192"/>
      <c r="BL450" s="192"/>
      <c r="BM450" s="192"/>
      <c r="BN450" s="192"/>
      <c r="BO450" s="192"/>
      <c r="BP450" s="192"/>
      <c r="BQ450" s="192"/>
      <c r="BR450" s="192"/>
      <c r="BS450" s="192"/>
      <c r="BT450" s="192"/>
      <c r="BU450" s="192"/>
      <c r="BV450" s="192"/>
      <c r="BW450" s="192"/>
      <c r="BX450" s="192"/>
      <c r="BY450" s="192"/>
      <c r="BZ450" s="192"/>
      <c r="CA450" s="192"/>
      <c r="CB450" s="192"/>
      <c r="CC450" s="192"/>
      <c r="CD450" s="192"/>
      <c r="CE450" s="192"/>
      <c r="CF450" s="192"/>
      <c r="CG450" s="192"/>
      <c r="CH450" s="192"/>
      <c r="CI450" s="192"/>
      <c r="CJ450" s="192"/>
    </row>
    <row r="451">
      <c r="A451" s="192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  <c r="AO451" s="192"/>
      <c r="AP451" s="192"/>
      <c r="AQ451" s="192"/>
      <c r="AR451" s="192"/>
      <c r="AS451" s="192"/>
      <c r="AT451" s="192"/>
      <c r="AU451" s="192"/>
      <c r="AV451" s="192"/>
      <c r="AW451" s="192"/>
      <c r="AX451" s="192"/>
      <c r="AY451" s="192"/>
      <c r="AZ451" s="192"/>
      <c r="BA451" s="192"/>
      <c r="BB451" s="192"/>
      <c r="BC451" s="192"/>
      <c r="BD451" s="192"/>
      <c r="BE451" s="192"/>
      <c r="BF451" s="192"/>
      <c r="BG451" s="192"/>
      <c r="BH451" s="192"/>
      <c r="BI451" s="192"/>
      <c r="BJ451" s="192"/>
      <c r="BK451" s="192"/>
      <c r="BL451" s="192"/>
      <c r="BM451" s="192"/>
      <c r="BN451" s="192"/>
      <c r="BO451" s="192"/>
      <c r="BP451" s="192"/>
      <c r="BQ451" s="192"/>
      <c r="BR451" s="192"/>
      <c r="BS451" s="192"/>
      <c r="BT451" s="192"/>
      <c r="BU451" s="192"/>
      <c r="BV451" s="192"/>
      <c r="BW451" s="192"/>
      <c r="BX451" s="192"/>
      <c r="BY451" s="192"/>
      <c r="BZ451" s="192"/>
      <c r="CA451" s="192"/>
      <c r="CB451" s="192"/>
      <c r="CC451" s="192"/>
      <c r="CD451" s="192"/>
      <c r="CE451" s="192"/>
      <c r="CF451" s="192"/>
      <c r="CG451" s="192"/>
      <c r="CH451" s="192"/>
      <c r="CI451" s="192"/>
      <c r="CJ451" s="192"/>
    </row>
    <row r="452">
      <c r="A452" s="192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  <c r="AO452" s="192"/>
      <c r="AP452" s="192"/>
      <c r="AQ452" s="192"/>
      <c r="AR452" s="192"/>
      <c r="AS452" s="192"/>
      <c r="AT452" s="192"/>
      <c r="AU452" s="192"/>
      <c r="AV452" s="192"/>
      <c r="AW452" s="192"/>
      <c r="AX452" s="192"/>
      <c r="AY452" s="192"/>
      <c r="AZ452" s="192"/>
      <c r="BA452" s="192"/>
      <c r="BB452" s="192"/>
      <c r="BC452" s="192"/>
      <c r="BD452" s="192"/>
      <c r="BE452" s="192"/>
      <c r="BF452" s="192"/>
      <c r="BG452" s="192"/>
      <c r="BH452" s="192"/>
      <c r="BI452" s="192"/>
      <c r="BJ452" s="192"/>
      <c r="BK452" s="192"/>
      <c r="BL452" s="192"/>
      <c r="BM452" s="192"/>
      <c r="BN452" s="192"/>
      <c r="BO452" s="192"/>
      <c r="BP452" s="192"/>
      <c r="BQ452" s="192"/>
      <c r="BR452" s="192"/>
      <c r="BS452" s="192"/>
      <c r="BT452" s="192"/>
      <c r="BU452" s="192"/>
      <c r="BV452" s="192"/>
      <c r="BW452" s="192"/>
      <c r="BX452" s="192"/>
      <c r="BY452" s="192"/>
      <c r="BZ452" s="192"/>
      <c r="CA452" s="192"/>
      <c r="CB452" s="192"/>
      <c r="CC452" s="192"/>
      <c r="CD452" s="192"/>
      <c r="CE452" s="192"/>
      <c r="CF452" s="192"/>
      <c r="CG452" s="192"/>
      <c r="CH452" s="192"/>
      <c r="CI452" s="192"/>
      <c r="CJ452" s="192"/>
    </row>
    <row r="453">
      <c r="A453" s="192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  <c r="AO453" s="192"/>
      <c r="AP453" s="192"/>
      <c r="AQ453" s="192"/>
      <c r="AR453" s="192"/>
      <c r="AS453" s="192"/>
      <c r="AT453" s="192"/>
      <c r="AU453" s="192"/>
      <c r="AV453" s="192"/>
      <c r="AW453" s="192"/>
      <c r="AX453" s="192"/>
      <c r="AY453" s="192"/>
      <c r="AZ453" s="192"/>
      <c r="BA453" s="192"/>
      <c r="BB453" s="192"/>
      <c r="BC453" s="192"/>
      <c r="BD453" s="192"/>
      <c r="BE453" s="192"/>
      <c r="BF453" s="192"/>
      <c r="BG453" s="192"/>
      <c r="BH453" s="192"/>
      <c r="BI453" s="192"/>
      <c r="BJ453" s="192"/>
      <c r="BK453" s="192"/>
      <c r="BL453" s="192"/>
      <c r="BM453" s="192"/>
      <c r="BN453" s="192"/>
      <c r="BO453" s="192"/>
      <c r="BP453" s="192"/>
      <c r="BQ453" s="192"/>
      <c r="BR453" s="192"/>
      <c r="BS453" s="192"/>
      <c r="BT453" s="192"/>
      <c r="BU453" s="192"/>
      <c r="BV453" s="192"/>
      <c r="BW453" s="192"/>
      <c r="BX453" s="192"/>
      <c r="BY453" s="192"/>
      <c r="BZ453" s="192"/>
      <c r="CA453" s="192"/>
      <c r="CB453" s="192"/>
      <c r="CC453" s="192"/>
      <c r="CD453" s="192"/>
      <c r="CE453" s="192"/>
      <c r="CF453" s="192"/>
      <c r="CG453" s="192"/>
      <c r="CH453" s="192"/>
      <c r="CI453" s="192"/>
      <c r="CJ453" s="192"/>
    </row>
    <row r="454">
      <c r="A454" s="192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  <c r="AO454" s="192"/>
      <c r="AP454" s="192"/>
      <c r="AQ454" s="192"/>
      <c r="AR454" s="192"/>
      <c r="AS454" s="192"/>
      <c r="AT454" s="192"/>
      <c r="AU454" s="192"/>
      <c r="AV454" s="192"/>
      <c r="AW454" s="192"/>
      <c r="AX454" s="192"/>
      <c r="AY454" s="192"/>
      <c r="AZ454" s="192"/>
      <c r="BA454" s="192"/>
      <c r="BB454" s="192"/>
      <c r="BC454" s="192"/>
      <c r="BD454" s="192"/>
      <c r="BE454" s="192"/>
      <c r="BF454" s="192"/>
      <c r="BG454" s="192"/>
      <c r="BH454" s="192"/>
      <c r="BI454" s="192"/>
      <c r="BJ454" s="192"/>
      <c r="BK454" s="192"/>
      <c r="BL454" s="192"/>
      <c r="BM454" s="192"/>
      <c r="BN454" s="192"/>
      <c r="BO454" s="192"/>
      <c r="BP454" s="192"/>
      <c r="BQ454" s="192"/>
      <c r="BR454" s="192"/>
      <c r="BS454" s="192"/>
      <c r="BT454" s="192"/>
      <c r="BU454" s="192"/>
      <c r="BV454" s="192"/>
      <c r="BW454" s="192"/>
      <c r="BX454" s="192"/>
      <c r="BY454" s="192"/>
      <c r="BZ454" s="192"/>
      <c r="CA454" s="192"/>
      <c r="CB454" s="192"/>
      <c r="CC454" s="192"/>
      <c r="CD454" s="192"/>
      <c r="CE454" s="192"/>
      <c r="CF454" s="192"/>
      <c r="CG454" s="192"/>
      <c r="CH454" s="192"/>
      <c r="CI454" s="192"/>
      <c r="CJ454" s="192"/>
    </row>
    <row r="455">
      <c r="A455" s="192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  <c r="AJ455" s="192"/>
      <c r="AK455" s="192"/>
      <c r="AL455" s="192"/>
      <c r="AM455" s="192"/>
      <c r="AN455" s="192"/>
      <c r="AO455" s="192"/>
      <c r="AP455" s="192"/>
      <c r="AQ455" s="192"/>
      <c r="AR455" s="192"/>
      <c r="AS455" s="192"/>
      <c r="AT455" s="192"/>
      <c r="AU455" s="192"/>
      <c r="AV455" s="192"/>
      <c r="AW455" s="192"/>
      <c r="AX455" s="192"/>
      <c r="AY455" s="192"/>
      <c r="AZ455" s="192"/>
      <c r="BA455" s="192"/>
      <c r="BB455" s="192"/>
      <c r="BC455" s="192"/>
      <c r="BD455" s="192"/>
      <c r="BE455" s="192"/>
      <c r="BF455" s="192"/>
      <c r="BG455" s="192"/>
      <c r="BH455" s="192"/>
      <c r="BI455" s="192"/>
      <c r="BJ455" s="192"/>
      <c r="BK455" s="192"/>
      <c r="BL455" s="192"/>
      <c r="BM455" s="192"/>
      <c r="BN455" s="192"/>
      <c r="BO455" s="192"/>
      <c r="BP455" s="192"/>
      <c r="BQ455" s="192"/>
      <c r="BR455" s="192"/>
      <c r="BS455" s="192"/>
      <c r="BT455" s="192"/>
      <c r="BU455" s="192"/>
      <c r="BV455" s="192"/>
      <c r="BW455" s="192"/>
      <c r="BX455" s="192"/>
      <c r="BY455" s="192"/>
      <c r="BZ455" s="192"/>
      <c r="CA455" s="192"/>
      <c r="CB455" s="192"/>
      <c r="CC455" s="192"/>
      <c r="CD455" s="192"/>
      <c r="CE455" s="192"/>
      <c r="CF455" s="192"/>
      <c r="CG455" s="192"/>
      <c r="CH455" s="192"/>
      <c r="CI455" s="192"/>
      <c r="CJ455" s="192"/>
    </row>
    <row r="456">
      <c r="A456" s="192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  <c r="AJ456" s="192"/>
      <c r="AK456" s="192"/>
      <c r="AL456" s="192"/>
      <c r="AM456" s="192"/>
      <c r="AN456" s="192"/>
      <c r="AO456" s="192"/>
      <c r="AP456" s="192"/>
      <c r="AQ456" s="192"/>
      <c r="AR456" s="192"/>
      <c r="AS456" s="192"/>
      <c r="AT456" s="192"/>
      <c r="AU456" s="192"/>
      <c r="AV456" s="192"/>
      <c r="AW456" s="192"/>
      <c r="AX456" s="192"/>
      <c r="AY456" s="192"/>
      <c r="AZ456" s="192"/>
      <c r="BA456" s="192"/>
      <c r="BB456" s="192"/>
      <c r="BC456" s="192"/>
      <c r="BD456" s="192"/>
      <c r="BE456" s="192"/>
      <c r="BF456" s="192"/>
      <c r="BG456" s="192"/>
      <c r="BH456" s="192"/>
      <c r="BI456" s="192"/>
      <c r="BJ456" s="192"/>
      <c r="BK456" s="192"/>
      <c r="BL456" s="192"/>
      <c r="BM456" s="192"/>
      <c r="BN456" s="192"/>
      <c r="BO456" s="192"/>
      <c r="BP456" s="192"/>
      <c r="BQ456" s="192"/>
      <c r="BR456" s="192"/>
      <c r="BS456" s="192"/>
      <c r="BT456" s="192"/>
      <c r="BU456" s="192"/>
      <c r="BV456" s="192"/>
      <c r="BW456" s="192"/>
      <c r="BX456" s="192"/>
      <c r="BY456" s="192"/>
      <c r="BZ456" s="192"/>
      <c r="CA456" s="192"/>
      <c r="CB456" s="192"/>
      <c r="CC456" s="192"/>
      <c r="CD456" s="192"/>
      <c r="CE456" s="192"/>
      <c r="CF456" s="192"/>
      <c r="CG456" s="192"/>
      <c r="CH456" s="192"/>
      <c r="CI456" s="192"/>
      <c r="CJ456" s="192"/>
    </row>
    <row r="457">
      <c r="A457" s="192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  <c r="AJ457" s="192"/>
      <c r="AK457" s="192"/>
      <c r="AL457" s="192"/>
      <c r="AM457" s="192"/>
      <c r="AN457" s="192"/>
      <c r="AO457" s="192"/>
      <c r="AP457" s="192"/>
      <c r="AQ457" s="192"/>
      <c r="AR457" s="192"/>
      <c r="AS457" s="192"/>
      <c r="AT457" s="192"/>
      <c r="AU457" s="192"/>
      <c r="AV457" s="192"/>
      <c r="AW457" s="192"/>
      <c r="AX457" s="192"/>
      <c r="AY457" s="192"/>
      <c r="AZ457" s="192"/>
      <c r="BA457" s="192"/>
      <c r="BB457" s="192"/>
      <c r="BC457" s="192"/>
      <c r="BD457" s="192"/>
      <c r="BE457" s="192"/>
      <c r="BF457" s="192"/>
      <c r="BG457" s="192"/>
      <c r="BH457" s="192"/>
      <c r="BI457" s="192"/>
      <c r="BJ457" s="192"/>
      <c r="BK457" s="192"/>
      <c r="BL457" s="192"/>
      <c r="BM457" s="192"/>
      <c r="BN457" s="192"/>
      <c r="BO457" s="192"/>
      <c r="BP457" s="192"/>
      <c r="BQ457" s="192"/>
      <c r="BR457" s="192"/>
      <c r="BS457" s="192"/>
      <c r="BT457" s="192"/>
      <c r="BU457" s="192"/>
      <c r="BV457" s="192"/>
      <c r="BW457" s="192"/>
      <c r="BX457" s="192"/>
      <c r="BY457" s="192"/>
      <c r="BZ457" s="192"/>
      <c r="CA457" s="192"/>
      <c r="CB457" s="192"/>
      <c r="CC457" s="192"/>
      <c r="CD457" s="192"/>
      <c r="CE457" s="192"/>
      <c r="CF457" s="192"/>
      <c r="CG457" s="192"/>
      <c r="CH457" s="192"/>
      <c r="CI457" s="192"/>
      <c r="CJ457" s="192"/>
    </row>
    <row r="458">
      <c r="A458" s="192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  <c r="AJ458" s="192"/>
      <c r="AK458" s="192"/>
      <c r="AL458" s="192"/>
      <c r="AM458" s="192"/>
      <c r="AN458" s="192"/>
      <c r="AO458" s="192"/>
      <c r="AP458" s="192"/>
      <c r="AQ458" s="192"/>
      <c r="AR458" s="192"/>
      <c r="AS458" s="192"/>
      <c r="AT458" s="192"/>
      <c r="AU458" s="192"/>
      <c r="AV458" s="192"/>
      <c r="AW458" s="192"/>
      <c r="AX458" s="192"/>
      <c r="AY458" s="192"/>
      <c r="AZ458" s="192"/>
      <c r="BA458" s="192"/>
      <c r="BB458" s="192"/>
      <c r="BC458" s="192"/>
      <c r="BD458" s="192"/>
      <c r="BE458" s="192"/>
      <c r="BF458" s="192"/>
      <c r="BG458" s="192"/>
      <c r="BH458" s="192"/>
      <c r="BI458" s="192"/>
      <c r="BJ458" s="192"/>
      <c r="BK458" s="192"/>
      <c r="BL458" s="192"/>
      <c r="BM458" s="192"/>
      <c r="BN458" s="192"/>
      <c r="BO458" s="192"/>
      <c r="BP458" s="192"/>
      <c r="BQ458" s="192"/>
      <c r="BR458" s="192"/>
      <c r="BS458" s="192"/>
      <c r="BT458" s="192"/>
      <c r="BU458" s="192"/>
      <c r="BV458" s="192"/>
      <c r="BW458" s="192"/>
      <c r="BX458" s="192"/>
      <c r="BY458" s="192"/>
      <c r="BZ458" s="192"/>
      <c r="CA458" s="192"/>
      <c r="CB458" s="192"/>
      <c r="CC458" s="192"/>
      <c r="CD458" s="192"/>
      <c r="CE458" s="192"/>
      <c r="CF458" s="192"/>
      <c r="CG458" s="192"/>
      <c r="CH458" s="192"/>
      <c r="CI458" s="192"/>
      <c r="CJ458" s="192"/>
    </row>
    <row r="459">
      <c r="A459" s="192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  <c r="AJ459" s="192"/>
      <c r="AK459" s="192"/>
      <c r="AL459" s="192"/>
      <c r="AM459" s="192"/>
      <c r="AN459" s="192"/>
      <c r="AO459" s="192"/>
      <c r="AP459" s="192"/>
      <c r="AQ459" s="192"/>
      <c r="AR459" s="192"/>
      <c r="AS459" s="192"/>
      <c r="AT459" s="192"/>
      <c r="AU459" s="192"/>
      <c r="AV459" s="192"/>
      <c r="AW459" s="192"/>
      <c r="AX459" s="192"/>
      <c r="AY459" s="192"/>
      <c r="AZ459" s="192"/>
      <c r="BA459" s="192"/>
      <c r="BB459" s="192"/>
      <c r="BC459" s="192"/>
      <c r="BD459" s="192"/>
      <c r="BE459" s="192"/>
      <c r="BF459" s="192"/>
      <c r="BG459" s="192"/>
      <c r="BH459" s="192"/>
      <c r="BI459" s="192"/>
      <c r="BJ459" s="192"/>
      <c r="BK459" s="192"/>
      <c r="BL459" s="192"/>
      <c r="BM459" s="192"/>
      <c r="BN459" s="192"/>
      <c r="BO459" s="192"/>
      <c r="BP459" s="192"/>
      <c r="BQ459" s="192"/>
      <c r="BR459" s="192"/>
      <c r="BS459" s="192"/>
      <c r="BT459" s="192"/>
      <c r="BU459" s="192"/>
      <c r="BV459" s="192"/>
      <c r="BW459" s="192"/>
      <c r="BX459" s="192"/>
      <c r="BY459" s="192"/>
      <c r="BZ459" s="192"/>
      <c r="CA459" s="192"/>
      <c r="CB459" s="192"/>
      <c r="CC459" s="192"/>
      <c r="CD459" s="192"/>
      <c r="CE459" s="192"/>
      <c r="CF459" s="192"/>
      <c r="CG459" s="192"/>
      <c r="CH459" s="192"/>
      <c r="CI459" s="192"/>
      <c r="CJ459" s="192"/>
    </row>
    <row r="460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  <c r="AJ460" s="192"/>
      <c r="AK460" s="192"/>
      <c r="AL460" s="192"/>
      <c r="AM460" s="192"/>
      <c r="AN460" s="192"/>
      <c r="AO460" s="192"/>
      <c r="AP460" s="192"/>
      <c r="AQ460" s="192"/>
      <c r="AR460" s="192"/>
      <c r="AS460" s="192"/>
      <c r="AT460" s="192"/>
      <c r="AU460" s="192"/>
      <c r="AV460" s="192"/>
      <c r="AW460" s="192"/>
      <c r="AX460" s="192"/>
      <c r="AY460" s="192"/>
      <c r="AZ460" s="192"/>
      <c r="BA460" s="192"/>
      <c r="BB460" s="192"/>
      <c r="BC460" s="192"/>
      <c r="BD460" s="192"/>
      <c r="BE460" s="192"/>
      <c r="BF460" s="192"/>
      <c r="BG460" s="192"/>
      <c r="BH460" s="192"/>
      <c r="BI460" s="192"/>
      <c r="BJ460" s="192"/>
      <c r="BK460" s="192"/>
      <c r="BL460" s="192"/>
      <c r="BM460" s="192"/>
      <c r="BN460" s="192"/>
      <c r="BO460" s="192"/>
      <c r="BP460" s="192"/>
      <c r="BQ460" s="192"/>
      <c r="BR460" s="192"/>
      <c r="BS460" s="192"/>
      <c r="BT460" s="192"/>
      <c r="BU460" s="192"/>
      <c r="BV460" s="192"/>
      <c r="BW460" s="192"/>
      <c r="BX460" s="192"/>
      <c r="BY460" s="192"/>
      <c r="BZ460" s="192"/>
      <c r="CA460" s="192"/>
      <c r="CB460" s="192"/>
      <c r="CC460" s="192"/>
      <c r="CD460" s="192"/>
      <c r="CE460" s="192"/>
      <c r="CF460" s="192"/>
      <c r="CG460" s="192"/>
      <c r="CH460" s="192"/>
      <c r="CI460" s="192"/>
      <c r="CJ460" s="192"/>
    </row>
    <row r="461">
      <c r="A461" s="192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  <c r="AJ461" s="192"/>
      <c r="AK461" s="192"/>
      <c r="AL461" s="192"/>
      <c r="AM461" s="192"/>
      <c r="AN461" s="192"/>
      <c r="AO461" s="192"/>
      <c r="AP461" s="192"/>
      <c r="AQ461" s="192"/>
      <c r="AR461" s="192"/>
      <c r="AS461" s="192"/>
      <c r="AT461" s="192"/>
      <c r="AU461" s="192"/>
      <c r="AV461" s="192"/>
      <c r="AW461" s="192"/>
      <c r="AX461" s="192"/>
      <c r="AY461" s="192"/>
      <c r="AZ461" s="192"/>
      <c r="BA461" s="192"/>
      <c r="BB461" s="192"/>
      <c r="BC461" s="192"/>
      <c r="BD461" s="192"/>
      <c r="BE461" s="192"/>
      <c r="BF461" s="192"/>
      <c r="BG461" s="192"/>
      <c r="BH461" s="192"/>
      <c r="BI461" s="192"/>
      <c r="BJ461" s="192"/>
      <c r="BK461" s="192"/>
      <c r="BL461" s="192"/>
      <c r="BM461" s="192"/>
      <c r="BN461" s="192"/>
      <c r="BO461" s="192"/>
      <c r="BP461" s="192"/>
      <c r="BQ461" s="192"/>
      <c r="BR461" s="192"/>
      <c r="BS461" s="192"/>
      <c r="BT461" s="192"/>
      <c r="BU461" s="192"/>
      <c r="BV461" s="192"/>
      <c r="BW461" s="192"/>
      <c r="BX461" s="192"/>
      <c r="BY461" s="192"/>
      <c r="BZ461" s="192"/>
      <c r="CA461" s="192"/>
      <c r="CB461" s="192"/>
      <c r="CC461" s="192"/>
      <c r="CD461" s="192"/>
      <c r="CE461" s="192"/>
      <c r="CF461" s="192"/>
      <c r="CG461" s="192"/>
      <c r="CH461" s="192"/>
      <c r="CI461" s="192"/>
      <c r="CJ461" s="192"/>
    </row>
    <row r="462">
      <c r="A462" s="192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  <c r="AJ462" s="192"/>
      <c r="AK462" s="192"/>
      <c r="AL462" s="192"/>
      <c r="AM462" s="192"/>
      <c r="AN462" s="192"/>
      <c r="AO462" s="192"/>
      <c r="AP462" s="192"/>
      <c r="AQ462" s="192"/>
      <c r="AR462" s="192"/>
      <c r="AS462" s="192"/>
      <c r="AT462" s="192"/>
      <c r="AU462" s="192"/>
      <c r="AV462" s="192"/>
      <c r="AW462" s="192"/>
      <c r="AX462" s="192"/>
      <c r="AY462" s="192"/>
      <c r="AZ462" s="192"/>
      <c r="BA462" s="192"/>
      <c r="BB462" s="192"/>
      <c r="BC462" s="192"/>
      <c r="BD462" s="192"/>
      <c r="BE462" s="192"/>
      <c r="BF462" s="192"/>
      <c r="BG462" s="192"/>
      <c r="BH462" s="192"/>
      <c r="BI462" s="192"/>
      <c r="BJ462" s="192"/>
      <c r="BK462" s="192"/>
      <c r="BL462" s="192"/>
      <c r="BM462" s="192"/>
      <c r="BN462" s="192"/>
      <c r="BO462" s="192"/>
      <c r="BP462" s="192"/>
      <c r="BQ462" s="192"/>
      <c r="BR462" s="192"/>
      <c r="BS462" s="192"/>
      <c r="BT462" s="192"/>
      <c r="BU462" s="192"/>
      <c r="BV462" s="192"/>
      <c r="BW462" s="192"/>
      <c r="BX462" s="192"/>
      <c r="BY462" s="192"/>
      <c r="BZ462" s="192"/>
      <c r="CA462" s="192"/>
      <c r="CB462" s="192"/>
      <c r="CC462" s="192"/>
      <c r="CD462" s="192"/>
      <c r="CE462" s="192"/>
      <c r="CF462" s="192"/>
      <c r="CG462" s="192"/>
      <c r="CH462" s="192"/>
      <c r="CI462" s="192"/>
      <c r="CJ462" s="192"/>
    </row>
    <row r="463">
      <c r="A463" s="192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  <c r="AJ463" s="192"/>
      <c r="AK463" s="192"/>
      <c r="AL463" s="192"/>
      <c r="AM463" s="192"/>
      <c r="AN463" s="192"/>
      <c r="AO463" s="192"/>
      <c r="AP463" s="192"/>
      <c r="AQ463" s="192"/>
      <c r="AR463" s="192"/>
      <c r="AS463" s="192"/>
      <c r="AT463" s="192"/>
      <c r="AU463" s="192"/>
      <c r="AV463" s="192"/>
      <c r="AW463" s="192"/>
      <c r="AX463" s="192"/>
      <c r="AY463" s="192"/>
      <c r="AZ463" s="192"/>
      <c r="BA463" s="192"/>
      <c r="BB463" s="192"/>
      <c r="BC463" s="192"/>
      <c r="BD463" s="192"/>
      <c r="BE463" s="192"/>
      <c r="BF463" s="192"/>
      <c r="BG463" s="192"/>
      <c r="BH463" s="192"/>
      <c r="BI463" s="192"/>
      <c r="BJ463" s="192"/>
      <c r="BK463" s="192"/>
      <c r="BL463" s="192"/>
      <c r="BM463" s="192"/>
      <c r="BN463" s="192"/>
      <c r="BO463" s="192"/>
      <c r="BP463" s="192"/>
      <c r="BQ463" s="192"/>
      <c r="BR463" s="192"/>
      <c r="BS463" s="192"/>
      <c r="BT463" s="192"/>
      <c r="BU463" s="192"/>
      <c r="BV463" s="192"/>
      <c r="BW463" s="192"/>
      <c r="BX463" s="192"/>
      <c r="BY463" s="192"/>
      <c r="BZ463" s="192"/>
      <c r="CA463" s="192"/>
      <c r="CB463" s="192"/>
      <c r="CC463" s="192"/>
      <c r="CD463" s="192"/>
      <c r="CE463" s="192"/>
      <c r="CF463" s="192"/>
      <c r="CG463" s="192"/>
      <c r="CH463" s="192"/>
      <c r="CI463" s="192"/>
      <c r="CJ463" s="192"/>
    </row>
    <row r="464">
      <c r="A464" s="192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  <c r="AJ464" s="192"/>
      <c r="AK464" s="192"/>
      <c r="AL464" s="192"/>
      <c r="AM464" s="192"/>
      <c r="AN464" s="192"/>
      <c r="AO464" s="192"/>
      <c r="AP464" s="192"/>
      <c r="AQ464" s="192"/>
      <c r="AR464" s="192"/>
      <c r="AS464" s="192"/>
      <c r="AT464" s="192"/>
      <c r="AU464" s="192"/>
      <c r="AV464" s="192"/>
      <c r="AW464" s="192"/>
      <c r="AX464" s="192"/>
      <c r="AY464" s="192"/>
      <c r="AZ464" s="192"/>
      <c r="BA464" s="192"/>
      <c r="BB464" s="192"/>
      <c r="BC464" s="192"/>
      <c r="BD464" s="192"/>
      <c r="BE464" s="192"/>
      <c r="BF464" s="192"/>
      <c r="BG464" s="192"/>
      <c r="BH464" s="192"/>
      <c r="BI464" s="192"/>
      <c r="BJ464" s="192"/>
      <c r="BK464" s="192"/>
      <c r="BL464" s="192"/>
      <c r="BM464" s="192"/>
      <c r="BN464" s="192"/>
      <c r="BO464" s="192"/>
      <c r="BP464" s="192"/>
      <c r="BQ464" s="192"/>
      <c r="BR464" s="192"/>
      <c r="BS464" s="192"/>
      <c r="BT464" s="192"/>
      <c r="BU464" s="192"/>
      <c r="BV464" s="192"/>
      <c r="BW464" s="192"/>
      <c r="BX464" s="192"/>
      <c r="BY464" s="192"/>
      <c r="BZ464" s="192"/>
      <c r="CA464" s="192"/>
      <c r="CB464" s="192"/>
      <c r="CC464" s="192"/>
      <c r="CD464" s="192"/>
      <c r="CE464" s="192"/>
      <c r="CF464" s="192"/>
      <c r="CG464" s="192"/>
      <c r="CH464" s="192"/>
      <c r="CI464" s="192"/>
      <c r="CJ464" s="192"/>
    </row>
    <row r="465">
      <c r="A465" s="192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  <c r="AO465" s="192"/>
      <c r="AP465" s="192"/>
      <c r="AQ465" s="192"/>
      <c r="AR465" s="192"/>
      <c r="AS465" s="192"/>
      <c r="AT465" s="192"/>
      <c r="AU465" s="192"/>
      <c r="AV465" s="192"/>
      <c r="AW465" s="192"/>
      <c r="AX465" s="192"/>
      <c r="AY465" s="192"/>
      <c r="AZ465" s="192"/>
      <c r="BA465" s="192"/>
      <c r="BB465" s="192"/>
      <c r="BC465" s="192"/>
      <c r="BD465" s="192"/>
      <c r="BE465" s="192"/>
      <c r="BF465" s="192"/>
      <c r="BG465" s="192"/>
      <c r="BH465" s="192"/>
      <c r="BI465" s="192"/>
      <c r="BJ465" s="192"/>
      <c r="BK465" s="192"/>
      <c r="BL465" s="192"/>
      <c r="BM465" s="192"/>
      <c r="BN465" s="192"/>
      <c r="BO465" s="192"/>
      <c r="BP465" s="192"/>
      <c r="BQ465" s="192"/>
      <c r="BR465" s="192"/>
      <c r="BS465" s="192"/>
      <c r="BT465" s="192"/>
      <c r="BU465" s="192"/>
      <c r="BV465" s="192"/>
      <c r="BW465" s="192"/>
      <c r="BX465" s="192"/>
      <c r="BY465" s="192"/>
      <c r="BZ465" s="192"/>
      <c r="CA465" s="192"/>
      <c r="CB465" s="192"/>
      <c r="CC465" s="192"/>
      <c r="CD465" s="192"/>
      <c r="CE465" s="192"/>
      <c r="CF465" s="192"/>
      <c r="CG465" s="192"/>
      <c r="CH465" s="192"/>
      <c r="CI465" s="192"/>
      <c r="CJ465" s="192"/>
    </row>
    <row r="466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  <c r="AJ466" s="192"/>
      <c r="AK466" s="192"/>
      <c r="AL466" s="192"/>
      <c r="AM466" s="192"/>
      <c r="AN466" s="192"/>
      <c r="AO466" s="192"/>
      <c r="AP466" s="192"/>
      <c r="AQ466" s="192"/>
      <c r="AR466" s="192"/>
      <c r="AS466" s="192"/>
      <c r="AT466" s="192"/>
      <c r="AU466" s="192"/>
      <c r="AV466" s="192"/>
      <c r="AW466" s="192"/>
      <c r="AX466" s="192"/>
      <c r="AY466" s="192"/>
      <c r="AZ466" s="192"/>
      <c r="BA466" s="192"/>
      <c r="BB466" s="192"/>
      <c r="BC466" s="192"/>
      <c r="BD466" s="192"/>
      <c r="BE466" s="192"/>
      <c r="BF466" s="192"/>
      <c r="BG466" s="192"/>
      <c r="BH466" s="192"/>
      <c r="BI466" s="192"/>
      <c r="BJ466" s="192"/>
      <c r="BK466" s="192"/>
      <c r="BL466" s="192"/>
      <c r="BM466" s="192"/>
      <c r="BN466" s="192"/>
      <c r="BO466" s="192"/>
      <c r="BP466" s="192"/>
      <c r="BQ466" s="192"/>
      <c r="BR466" s="192"/>
      <c r="BS466" s="192"/>
      <c r="BT466" s="192"/>
      <c r="BU466" s="192"/>
      <c r="BV466" s="192"/>
      <c r="BW466" s="192"/>
      <c r="BX466" s="192"/>
      <c r="BY466" s="192"/>
      <c r="BZ466" s="192"/>
      <c r="CA466" s="192"/>
      <c r="CB466" s="192"/>
      <c r="CC466" s="192"/>
      <c r="CD466" s="192"/>
      <c r="CE466" s="192"/>
      <c r="CF466" s="192"/>
      <c r="CG466" s="192"/>
      <c r="CH466" s="192"/>
      <c r="CI466" s="192"/>
      <c r="CJ466" s="192"/>
    </row>
    <row r="467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  <c r="AJ467" s="192"/>
      <c r="AK467" s="192"/>
      <c r="AL467" s="192"/>
      <c r="AM467" s="192"/>
      <c r="AN467" s="192"/>
      <c r="AO467" s="192"/>
      <c r="AP467" s="192"/>
      <c r="AQ467" s="192"/>
      <c r="AR467" s="192"/>
      <c r="AS467" s="192"/>
      <c r="AT467" s="192"/>
      <c r="AU467" s="192"/>
      <c r="AV467" s="192"/>
      <c r="AW467" s="192"/>
      <c r="AX467" s="192"/>
      <c r="AY467" s="192"/>
      <c r="AZ467" s="192"/>
      <c r="BA467" s="192"/>
      <c r="BB467" s="192"/>
      <c r="BC467" s="192"/>
      <c r="BD467" s="192"/>
      <c r="BE467" s="192"/>
      <c r="BF467" s="192"/>
      <c r="BG467" s="192"/>
      <c r="BH467" s="192"/>
      <c r="BI467" s="192"/>
      <c r="BJ467" s="192"/>
      <c r="BK467" s="192"/>
      <c r="BL467" s="192"/>
      <c r="BM467" s="192"/>
      <c r="BN467" s="192"/>
      <c r="BO467" s="192"/>
      <c r="BP467" s="192"/>
      <c r="BQ467" s="192"/>
      <c r="BR467" s="192"/>
      <c r="BS467" s="192"/>
      <c r="BT467" s="192"/>
      <c r="BU467" s="192"/>
      <c r="BV467" s="192"/>
      <c r="BW467" s="192"/>
      <c r="BX467" s="192"/>
      <c r="BY467" s="192"/>
      <c r="BZ467" s="192"/>
      <c r="CA467" s="192"/>
      <c r="CB467" s="192"/>
      <c r="CC467" s="192"/>
      <c r="CD467" s="192"/>
      <c r="CE467" s="192"/>
      <c r="CF467" s="192"/>
      <c r="CG467" s="192"/>
      <c r="CH467" s="192"/>
      <c r="CI467" s="192"/>
      <c r="CJ467" s="192"/>
    </row>
    <row r="468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  <c r="AJ468" s="192"/>
      <c r="AK468" s="192"/>
      <c r="AL468" s="192"/>
      <c r="AM468" s="192"/>
      <c r="AN468" s="192"/>
      <c r="AO468" s="192"/>
      <c r="AP468" s="192"/>
      <c r="AQ468" s="192"/>
      <c r="AR468" s="192"/>
      <c r="AS468" s="192"/>
      <c r="AT468" s="192"/>
      <c r="AU468" s="192"/>
      <c r="AV468" s="192"/>
      <c r="AW468" s="192"/>
      <c r="AX468" s="192"/>
      <c r="AY468" s="192"/>
      <c r="AZ468" s="192"/>
      <c r="BA468" s="192"/>
      <c r="BB468" s="192"/>
      <c r="BC468" s="192"/>
      <c r="BD468" s="192"/>
      <c r="BE468" s="192"/>
      <c r="BF468" s="192"/>
      <c r="BG468" s="192"/>
      <c r="BH468" s="192"/>
      <c r="BI468" s="192"/>
      <c r="BJ468" s="192"/>
      <c r="BK468" s="192"/>
      <c r="BL468" s="192"/>
      <c r="BM468" s="192"/>
      <c r="BN468" s="192"/>
      <c r="BO468" s="192"/>
      <c r="BP468" s="192"/>
      <c r="BQ468" s="192"/>
      <c r="BR468" s="192"/>
      <c r="BS468" s="192"/>
      <c r="BT468" s="192"/>
      <c r="BU468" s="192"/>
      <c r="BV468" s="192"/>
      <c r="BW468" s="192"/>
      <c r="BX468" s="192"/>
      <c r="BY468" s="192"/>
      <c r="BZ468" s="192"/>
      <c r="CA468" s="192"/>
      <c r="CB468" s="192"/>
      <c r="CC468" s="192"/>
      <c r="CD468" s="192"/>
      <c r="CE468" s="192"/>
      <c r="CF468" s="192"/>
      <c r="CG468" s="192"/>
      <c r="CH468" s="192"/>
      <c r="CI468" s="192"/>
      <c r="CJ468" s="192"/>
    </row>
    <row r="469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2"/>
      <c r="AM469" s="192"/>
      <c r="AN469" s="192"/>
      <c r="AO469" s="192"/>
      <c r="AP469" s="192"/>
      <c r="AQ469" s="192"/>
      <c r="AR469" s="192"/>
      <c r="AS469" s="192"/>
      <c r="AT469" s="192"/>
      <c r="AU469" s="192"/>
      <c r="AV469" s="192"/>
      <c r="AW469" s="192"/>
      <c r="AX469" s="192"/>
      <c r="AY469" s="192"/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2"/>
      <c r="BK469" s="192"/>
      <c r="BL469" s="192"/>
      <c r="BM469" s="192"/>
      <c r="BN469" s="192"/>
      <c r="BO469" s="192"/>
      <c r="BP469" s="192"/>
      <c r="BQ469" s="192"/>
      <c r="BR469" s="192"/>
      <c r="BS469" s="192"/>
      <c r="BT469" s="192"/>
      <c r="BU469" s="192"/>
      <c r="BV469" s="192"/>
      <c r="BW469" s="192"/>
      <c r="BX469" s="192"/>
      <c r="BY469" s="192"/>
      <c r="BZ469" s="192"/>
      <c r="CA469" s="192"/>
      <c r="CB469" s="192"/>
      <c r="CC469" s="192"/>
      <c r="CD469" s="192"/>
      <c r="CE469" s="192"/>
      <c r="CF469" s="192"/>
      <c r="CG469" s="192"/>
      <c r="CH469" s="192"/>
      <c r="CI469" s="192"/>
      <c r="CJ469" s="192"/>
    </row>
    <row r="470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  <c r="AJ470" s="192"/>
      <c r="AK470" s="192"/>
      <c r="AL470" s="192"/>
      <c r="AM470" s="192"/>
      <c r="AN470" s="192"/>
      <c r="AO470" s="192"/>
      <c r="AP470" s="192"/>
      <c r="AQ470" s="192"/>
      <c r="AR470" s="192"/>
      <c r="AS470" s="192"/>
      <c r="AT470" s="192"/>
      <c r="AU470" s="192"/>
      <c r="AV470" s="192"/>
      <c r="AW470" s="192"/>
      <c r="AX470" s="192"/>
      <c r="AY470" s="192"/>
      <c r="AZ470" s="192"/>
      <c r="BA470" s="192"/>
      <c r="BB470" s="192"/>
      <c r="BC470" s="192"/>
      <c r="BD470" s="192"/>
      <c r="BE470" s="192"/>
      <c r="BF470" s="192"/>
      <c r="BG470" s="192"/>
      <c r="BH470" s="192"/>
      <c r="BI470" s="192"/>
      <c r="BJ470" s="192"/>
      <c r="BK470" s="192"/>
      <c r="BL470" s="192"/>
      <c r="BM470" s="192"/>
      <c r="BN470" s="192"/>
      <c r="BO470" s="192"/>
      <c r="BP470" s="192"/>
      <c r="BQ470" s="192"/>
      <c r="BR470" s="192"/>
      <c r="BS470" s="192"/>
      <c r="BT470" s="192"/>
      <c r="BU470" s="192"/>
      <c r="BV470" s="192"/>
      <c r="BW470" s="192"/>
      <c r="BX470" s="192"/>
      <c r="BY470" s="192"/>
      <c r="BZ470" s="192"/>
      <c r="CA470" s="192"/>
      <c r="CB470" s="192"/>
      <c r="CC470" s="192"/>
      <c r="CD470" s="192"/>
      <c r="CE470" s="192"/>
      <c r="CF470" s="192"/>
      <c r="CG470" s="192"/>
      <c r="CH470" s="192"/>
      <c r="CI470" s="192"/>
      <c r="CJ470" s="192"/>
    </row>
    <row r="471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  <c r="AJ471" s="192"/>
      <c r="AK471" s="192"/>
      <c r="AL471" s="192"/>
      <c r="AM471" s="192"/>
      <c r="AN471" s="192"/>
      <c r="AO471" s="192"/>
      <c r="AP471" s="192"/>
      <c r="AQ471" s="192"/>
      <c r="AR471" s="192"/>
      <c r="AS471" s="192"/>
      <c r="AT471" s="192"/>
      <c r="AU471" s="192"/>
      <c r="AV471" s="192"/>
      <c r="AW471" s="192"/>
      <c r="AX471" s="192"/>
      <c r="AY471" s="192"/>
      <c r="AZ471" s="192"/>
      <c r="BA471" s="192"/>
      <c r="BB471" s="192"/>
      <c r="BC471" s="192"/>
      <c r="BD471" s="192"/>
      <c r="BE471" s="192"/>
      <c r="BF471" s="192"/>
      <c r="BG471" s="192"/>
      <c r="BH471" s="192"/>
      <c r="BI471" s="192"/>
      <c r="BJ471" s="192"/>
      <c r="BK471" s="192"/>
      <c r="BL471" s="192"/>
      <c r="BM471" s="192"/>
      <c r="BN471" s="192"/>
      <c r="BO471" s="192"/>
      <c r="BP471" s="192"/>
      <c r="BQ471" s="192"/>
      <c r="BR471" s="192"/>
      <c r="BS471" s="192"/>
      <c r="BT471" s="192"/>
      <c r="BU471" s="192"/>
      <c r="BV471" s="192"/>
      <c r="BW471" s="192"/>
      <c r="BX471" s="192"/>
      <c r="BY471" s="192"/>
      <c r="BZ471" s="192"/>
      <c r="CA471" s="192"/>
      <c r="CB471" s="192"/>
      <c r="CC471" s="192"/>
      <c r="CD471" s="192"/>
      <c r="CE471" s="192"/>
      <c r="CF471" s="192"/>
      <c r="CG471" s="192"/>
      <c r="CH471" s="192"/>
      <c r="CI471" s="192"/>
      <c r="CJ471" s="192"/>
    </row>
    <row r="472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  <c r="AJ472" s="192"/>
      <c r="AK472" s="192"/>
      <c r="AL472" s="192"/>
      <c r="AM472" s="192"/>
      <c r="AN472" s="192"/>
      <c r="AO472" s="192"/>
      <c r="AP472" s="192"/>
      <c r="AQ472" s="192"/>
      <c r="AR472" s="192"/>
      <c r="AS472" s="192"/>
      <c r="AT472" s="192"/>
      <c r="AU472" s="192"/>
      <c r="AV472" s="192"/>
      <c r="AW472" s="192"/>
      <c r="AX472" s="192"/>
      <c r="AY472" s="192"/>
      <c r="AZ472" s="192"/>
      <c r="BA472" s="192"/>
      <c r="BB472" s="192"/>
      <c r="BC472" s="192"/>
      <c r="BD472" s="192"/>
      <c r="BE472" s="192"/>
      <c r="BF472" s="192"/>
      <c r="BG472" s="192"/>
      <c r="BH472" s="192"/>
      <c r="BI472" s="192"/>
      <c r="BJ472" s="192"/>
      <c r="BK472" s="192"/>
      <c r="BL472" s="192"/>
      <c r="BM472" s="192"/>
      <c r="BN472" s="192"/>
      <c r="BO472" s="192"/>
      <c r="BP472" s="192"/>
      <c r="BQ472" s="192"/>
      <c r="BR472" s="192"/>
      <c r="BS472" s="192"/>
      <c r="BT472" s="192"/>
      <c r="BU472" s="192"/>
      <c r="BV472" s="192"/>
      <c r="BW472" s="192"/>
      <c r="BX472" s="192"/>
      <c r="BY472" s="192"/>
      <c r="BZ472" s="192"/>
      <c r="CA472" s="192"/>
      <c r="CB472" s="192"/>
      <c r="CC472" s="192"/>
      <c r="CD472" s="192"/>
      <c r="CE472" s="192"/>
      <c r="CF472" s="192"/>
      <c r="CG472" s="192"/>
      <c r="CH472" s="192"/>
      <c r="CI472" s="192"/>
      <c r="CJ472" s="192"/>
    </row>
    <row r="473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  <c r="AJ473" s="192"/>
      <c r="AK473" s="192"/>
      <c r="AL473" s="192"/>
      <c r="AM473" s="192"/>
      <c r="AN473" s="192"/>
      <c r="AO473" s="192"/>
      <c r="AP473" s="192"/>
      <c r="AQ473" s="192"/>
      <c r="AR473" s="192"/>
      <c r="AS473" s="192"/>
      <c r="AT473" s="192"/>
      <c r="AU473" s="192"/>
      <c r="AV473" s="192"/>
      <c r="AW473" s="192"/>
      <c r="AX473" s="192"/>
      <c r="AY473" s="192"/>
      <c r="AZ473" s="192"/>
      <c r="BA473" s="192"/>
      <c r="BB473" s="192"/>
      <c r="BC473" s="192"/>
      <c r="BD473" s="192"/>
      <c r="BE473" s="192"/>
      <c r="BF473" s="192"/>
      <c r="BG473" s="192"/>
      <c r="BH473" s="192"/>
      <c r="BI473" s="192"/>
      <c r="BJ473" s="192"/>
      <c r="BK473" s="192"/>
      <c r="BL473" s="192"/>
      <c r="BM473" s="192"/>
      <c r="BN473" s="192"/>
      <c r="BO473" s="192"/>
      <c r="BP473" s="192"/>
      <c r="BQ473" s="192"/>
      <c r="BR473" s="192"/>
      <c r="BS473" s="192"/>
      <c r="BT473" s="192"/>
      <c r="BU473" s="192"/>
      <c r="BV473" s="192"/>
      <c r="BW473" s="192"/>
      <c r="BX473" s="192"/>
      <c r="BY473" s="192"/>
      <c r="BZ473" s="192"/>
      <c r="CA473" s="192"/>
      <c r="CB473" s="192"/>
      <c r="CC473" s="192"/>
      <c r="CD473" s="192"/>
      <c r="CE473" s="192"/>
      <c r="CF473" s="192"/>
      <c r="CG473" s="192"/>
      <c r="CH473" s="192"/>
      <c r="CI473" s="192"/>
      <c r="CJ473" s="192"/>
    </row>
    <row r="474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92"/>
      <c r="AF474" s="192"/>
      <c r="AG474" s="192"/>
      <c r="AH474" s="192"/>
      <c r="AI474" s="192"/>
      <c r="AJ474" s="192"/>
      <c r="AK474" s="192"/>
      <c r="AL474" s="192"/>
      <c r="AM474" s="192"/>
      <c r="AN474" s="192"/>
      <c r="AO474" s="192"/>
      <c r="AP474" s="192"/>
      <c r="AQ474" s="192"/>
      <c r="AR474" s="192"/>
      <c r="AS474" s="192"/>
      <c r="AT474" s="192"/>
      <c r="AU474" s="192"/>
      <c r="AV474" s="192"/>
      <c r="AW474" s="192"/>
      <c r="AX474" s="192"/>
      <c r="AY474" s="192"/>
      <c r="AZ474" s="192"/>
      <c r="BA474" s="192"/>
      <c r="BB474" s="192"/>
      <c r="BC474" s="192"/>
      <c r="BD474" s="192"/>
      <c r="BE474" s="192"/>
      <c r="BF474" s="192"/>
      <c r="BG474" s="192"/>
      <c r="BH474" s="192"/>
      <c r="BI474" s="192"/>
      <c r="BJ474" s="192"/>
      <c r="BK474" s="192"/>
      <c r="BL474" s="192"/>
      <c r="BM474" s="192"/>
      <c r="BN474" s="192"/>
      <c r="BO474" s="192"/>
      <c r="BP474" s="192"/>
      <c r="BQ474" s="192"/>
      <c r="BR474" s="192"/>
      <c r="BS474" s="192"/>
      <c r="BT474" s="192"/>
      <c r="BU474" s="192"/>
      <c r="BV474" s="192"/>
      <c r="BW474" s="192"/>
      <c r="BX474" s="192"/>
      <c r="BY474" s="192"/>
      <c r="BZ474" s="192"/>
      <c r="CA474" s="192"/>
      <c r="CB474" s="192"/>
      <c r="CC474" s="192"/>
      <c r="CD474" s="192"/>
      <c r="CE474" s="192"/>
      <c r="CF474" s="192"/>
      <c r="CG474" s="192"/>
      <c r="CH474" s="192"/>
      <c r="CI474" s="192"/>
      <c r="CJ474" s="192"/>
    </row>
    <row r="475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92"/>
      <c r="AF475" s="192"/>
      <c r="AG475" s="192"/>
      <c r="AH475" s="192"/>
      <c r="AI475" s="192"/>
      <c r="AJ475" s="192"/>
      <c r="AK475" s="192"/>
      <c r="AL475" s="192"/>
      <c r="AM475" s="192"/>
      <c r="AN475" s="192"/>
      <c r="AO475" s="192"/>
      <c r="AP475" s="192"/>
      <c r="AQ475" s="192"/>
      <c r="AR475" s="192"/>
      <c r="AS475" s="192"/>
      <c r="AT475" s="192"/>
      <c r="AU475" s="192"/>
      <c r="AV475" s="192"/>
      <c r="AW475" s="192"/>
      <c r="AX475" s="192"/>
      <c r="AY475" s="192"/>
      <c r="AZ475" s="192"/>
      <c r="BA475" s="192"/>
      <c r="BB475" s="192"/>
      <c r="BC475" s="192"/>
      <c r="BD475" s="192"/>
      <c r="BE475" s="192"/>
      <c r="BF475" s="192"/>
      <c r="BG475" s="192"/>
      <c r="BH475" s="192"/>
      <c r="BI475" s="192"/>
      <c r="BJ475" s="192"/>
      <c r="BK475" s="192"/>
      <c r="BL475" s="192"/>
      <c r="BM475" s="192"/>
      <c r="BN475" s="192"/>
      <c r="BO475" s="192"/>
      <c r="BP475" s="192"/>
      <c r="BQ475" s="192"/>
      <c r="BR475" s="192"/>
      <c r="BS475" s="192"/>
      <c r="BT475" s="192"/>
      <c r="BU475" s="192"/>
      <c r="BV475" s="192"/>
      <c r="BW475" s="192"/>
      <c r="BX475" s="192"/>
      <c r="BY475" s="192"/>
      <c r="BZ475" s="192"/>
      <c r="CA475" s="192"/>
      <c r="CB475" s="192"/>
      <c r="CC475" s="192"/>
      <c r="CD475" s="192"/>
      <c r="CE475" s="192"/>
      <c r="CF475" s="192"/>
      <c r="CG475" s="192"/>
      <c r="CH475" s="192"/>
      <c r="CI475" s="192"/>
      <c r="CJ475" s="192"/>
    </row>
    <row r="476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92"/>
      <c r="AF476" s="192"/>
      <c r="AG476" s="192"/>
      <c r="AH476" s="192"/>
      <c r="AI476" s="192"/>
      <c r="AJ476" s="192"/>
      <c r="AK476" s="192"/>
      <c r="AL476" s="192"/>
      <c r="AM476" s="192"/>
      <c r="AN476" s="192"/>
      <c r="AO476" s="192"/>
      <c r="AP476" s="192"/>
      <c r="AQ476" s="192"/>
      <c r="AR476" s="192"/>
      <c r="AS476" s="192"/>
      <c r="AT476" s="192"/>
      <c r="AU476" s="192"/>
      <c r="AV476" s="192"/>
      <c r="AW476" s="192"/>
      <c r="AX476" s="192"/>
      <c r="AY476" s="192"/>
      <c r="AZ476" s="192"/>
      <c r="BA476" s="192"/>
      <c r="BB476" s="192"/>
      <c r="BC476" s="192"/>
      <c r="BD476" s="192"/>
      <c r="BE476" s="192"/>
      <c r="BF476" s="192"/>
      <c r="BG476" s="192"/>
      <c r="BH476" s="192"/>
      <c r="BI476" s="192"/>
      <c r="BJ476" s="192"/>
      <c r="BK476" s="192"/>
      <c r="BL476" s="192"/>
      <c r="BM476" s="192"/>
      <c r="BN476" s="192"/>
      <c r="BO476" s="192"/>
      <c r="BP476" s="192"/>
      <c r="BQ476" s="192"/>
      <c r="BR476" s="192"/>
      <c r="BS476" s="192"/>
      <c r="BT476" s="192"/>
      <c r="BU476" s="192"/>
      <c r="BV476" s="192"/>
      <c r="BW476" s="192"/>
      <c r="BX476" s="192"/>
      <c r="BY476" s="192"/>
      <c r="BZ476" s="192"/>
      <c r="CA476" s="192"/>
      <c r="CB476" s="192"/>
      <c r="CC476" s="192"/>
      <c r="CD476" s="192"/>
      <c r="CE476" s="192"/>
      <c r="CF476" s="192"/>
      <c r="CG476" s="192"/>
      <c r="CH476" s="192"/>
      <c r="CI476" s="192"/>
      <c r="CJ476" s="192"/>
    </row>
    <row r="477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92"/>
      <c r="AF477" s="192"/>
      <c r="AG477" s="192"/>
      <c r="AH477" s="192"/>
      <c r="AI477" s="192"/>
      <c r="AJ477" s="192"/>
      <c r="AK477" s="192"/>
      <c r="AL477" s="192"/>
      <c r="AM477" s="192"/>
      <c r="AN477" s="192"/>
      <c r="AO477" s="192"/>
      <c r="AP477" s="192"/>
      <c r="AQ477" s="192"/>
      <c r="AR477" s="192"/>
      <c r="AS477" s="192"/>
      <c r="AT477" s="192"/>
      <c r="AU477" s="192"/>
      <c r="AV477" s="192"/>
      <c r="AW477" s="192"/>
      <c r="AX477" s="192"/>
      <c r="AY477" s="192"/>
      <c r="AZ477" s="192"/>
      <c r="BA477" s="192"/>
      <c r="BB477" s="192"/>
      <c r="BC477" s="192"/>
      <c r="BD477" s="192"/>
      <c r="BE477" s="192"/>
      <c r="BF477" s="192"/>
      <c r="BG477" s="192"/>
      <c r="BH477" s="192"/>
      <c r="BI477" s="192"/>
      <c r="BJ477" s="192"/>
      <c r="BK477" s="192"/>
      <c r="BL477" s="192"/>
      <c r="BM477" s="192"/>
      <c r="BN477" s="192"/>
      <c r="BO477" s="192"/>
      <c r="BP477" s="192"/>
      <c r="BQ477" s="192"/>
      <c r="BR477" s="192"/>
      <c r="BS477" s="192"/>
      <c r="BT477" s="192"/>
      <c r="BU477" s="192"/>
      <c r="BV477" s="192"/>
      <c r="BW477" s="192"/>
      <c r="BX477" s="192"/>
      <c r="BY477" s="192"/>
      <c r="BZ477" s="192"/>
      <c r="CA477" s="192"/>
      <c r="CB477" s="192"/>
      <c r="CC477" s="192"/>
      <c r="CD477" s="192"/>
      <c r="CE477" s="192"/>
      <c r="CF477" s="192"/>
      <c r="CG477" s="192"/>
      <c r="CH477" s="192"/>
      <c r="CI477" s="192"/>
      <c r="CJ477" s="192"/>
    </row>
    <row r="478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92"/>
      <c r="AF478" s="192"/>
      <c r="AG478" s="192"/>
      <c r="AH478" s="192"/>
      <c r="AI478" s="192"/>
      <c r="AJ478" s="192"/>
      <c r="AK478" s="192"/>
      <c r="AL478" s="192"/>
      <c r="AM478" s="192"/>
      <c r="AN478" s="192"/>
      <c r="AO478" s="192"/>
      <c r="AP478" s="192"/>
      <c r="AQ478" s="192"/>
      <c r="AR478" s="192"/>
      <c r="AS478" s="192"/>
      <c r="AT478" s="192"/>
      <c r="AU478" s="192"/>
      <c r="AV478" s="192"/>
      <c r="AW478" s="192"/>
      <c r="AX478" s="192"/>
      <c r="AY478" s="192"/>
      <c r="AZ478" s="192"/>
      <c r="BA478" s="192"/>
      <c r="BB478" s="192"/>
      <c r="BC478" s="192"/>
      <c r="BD478" s="192"/>
      <c r="BE478" s="192"/>
      <c r="BF478" s="192"/>
      <c r="BG478" s="192"/>
      <c r="BH478" s="192"/>
      <c r="BI478" s="192"/>
      <c r="BJ478" s="192"/>
      <c r="BK478" s="192"/>
      <c r="BL478" s="192"/>
      <c r="BM478" s="192"/>
      <c r="BN478" s="192"/>
      <c r="BO478" s="192"/>
      <c r="BP478" s="192"/>
      <c r="BQ478" s="192"/>
      <c r="BR478" s="192"/>
      <c r="BS478" s="192"/>
      <c r="BT478" s="192"/>
      <c r="BU478" s="192"/>
      <c r="BV478" s="192"/>
      <c r="BW478" s="192"/>
      <c r="BX478" s="192"/>
      <c r="BY478" s="192"/>
      <c r="BZ478" s="192"/>
      <c r="CA478" s="192"/>
      <c r="CB478" s="192"/>
      <c r="CC478" s="192"/>
      <c r="CD478" s="192"/>
      <c r="CE478" s="192"/>
      <c r="CF478" s="192"/>
      <c r="CG478" s="192"/>
      <c r="CH478" s="192"/>
      <c r="CI478" s="192"/>
      <c r="CJ478" s="192"/>
    </row>
    <row r="479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92"/>
      <c r="AF479" s="192"/>
      <c r="AG479" s="192"/>
      <c r="AH479" s="192"/>
      <c r="AI479" s="192"/>
      <c r="AJ479" s="192"/>
      <c r="AK479" s="192"/>
      <c r="AL479" s="192"/>
      <c r="AM479" s="192"/>
      <c r="AN479" s="192"/>
      <c r="AO479" s="192"/>
      <c r="AP479" s="192"/>
      <c r="AQ479" s="192"/>
      <c r="AR479" s="192"/>
      <c r="AS479" s="192"/>
      <c r="AT479" s="192"/>
      <c r="AU479" s="192"/>
      <c r="AV479" s="192"/>
      <c r="AW479" s="192"/>
      <c r="AX479" s="192"/>
      <c r="AY479" s="192"/>
      <c r="AZ479" s="192"/>
      <c r="BA479" s="192"/>
      <c r="BB479" s="192"/>
      <c r="BC479" s="192"/>
      <c r="BD479" s="192"/>
      <c r="BE479" s="192"/>
      <c r="BF479" s="192"/>
      <c r="BG479" s="192"/>
      <c r="BH479" s="192"/>
      <c r="BI479" s="192"/>
      <c r="BJ479" s="192"/>
      <c r="BK479" s="192"/>
      <c r="BL479" s="192"/>
      <c r="BM479" s="192"/>
      <c r="BN479" s="192"/>
      <c r="BO479" s="192"/>
      <c r="BP479" s="192"/>
      <c r="BQ479" s="192"/>
      <c r="BR479" s="192"/>
      <c r="BS479" s="192"/>
      <c r="BT479" s="192"/>
      <c r="BU479" s="192"/>
      <c r="BV479" s="192"/>
      <c r="BW479" s="192"/>
      <c r="BX479" s="192"/>
      <c r="BY479" s="192"/>
      <c r="BZ479" s="192"/>
      <c r="CA479" s="192"/>
      <c r="CB479" s="192"/>
      <c r="CC479" s="192"/>
      <c r="CD479" s="192"/>
      <c r="CE479" s="192"/>
      <c r="CF479" s="192"/>
      <c r="CG479" s="192"/>
      <c r="CH479" s="192"/>
      <c r="CI479" s="192"/>
      <c r="CJ479" s="192"/>
    </row>
    <row r="480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92"/>
      <c r="AF480" s="192"/>
      <c r="AG480" s="192"/>
      <c r="AH480" s="192"/>
      <c r="AI480" s="192"/>
      <c r="AJ480" s="192"/>
      <c r="AK480" s="192"/>
      <c r="AL480" s="192"/>
      <c r="AM480" s="192"/>
      <c r="AN480" s="192"/>
      <c r="AO480" s="192"/>
      <c r="AP480" s="192"/>
      <c r="AQ480" s="192"/>
      <c r="AR480" s="192"/>
      <c r="AS480" s="192"/>
      <c r="AT480" s="192"/>
      <c r="AU480" s="192"/>
      <c r="AV480" s="192"/>
      <c r="AW480" s="192"/>
      <c r="AX480" s="192"/>
      <c r="AY480" s="192"/>
      <c r="AZ480" s="192"/>
      <c r="BA480" s="192"/>
      <c r="BB480" s="192"/>
      <c r="BC480" s="192"/>
      <c r="BD480" s="192"/>
      <c r="BE480" s="192"/>
      <c r="BF480" s="192"/>
      <c r="BG480" s="192"/>
      <c r="BH480" s="192"/>
      <c r="BI480" s="192"/>
      <c r="BJ480" s="192"/>
      <c r="BK480" s="192"/>
      <c r="BL480" s="192"/>
      <c r="BM480" s="192"/>
      <c r="BN480" s="192"/>
      <c r="BO480" s="192"/>
      <c r="BP480" s="192"/>
      <c r="BQ480" s="192"/>
      <c r="BR480" s="192"/>
      <c r="BS480" s="192"/>
      <c r="BT480" s="192"/>
      <c r="BU480" s="192"/>
      <c r="BV480" s="192"/>
      <c r="BW480" s="192"/>
      <c r="BX480" s="192"/>
      <c r="BY480" s="192"/>
      <c r="BZ480" s="192"/>
      <c r="CA480" s="192"/>
      <c r="CB480" s="192"/>
      <c r="CC480" s="192"/>
      <c r="CD480" s="192"/>
      <c r="CE480" s="192"/>
      <c r="CF480" s="192"/>
      <c r="CG480" s="192"/>
      <c r="CH480" s="192"/>
      <c r="CI480" s="192"/>
      <c r="CJ480" s="192"/>
    </row>
    <row r="481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92"/>
      <c r="AF481" s="192"/>
      <c r="AG481" s="192"/>
      <c r="AH481" s="192"/>
      <c r="AI481" s="192"/>
      <c r="AJ481" s="192"/>
      <c r="AK481" s="192"/>
      <c r="AL481" s="192"/>
      <c r="AM481" s="192"/>
      <c r="AN481" s="192"/>
      <c r="AO481" s="192"/>
      <c r="AP481" s="192"/>
      <c r="AQ481" s="192"/>
      <c r="AR481" s="192"/>
      <c r="AS481" s="192"/>
      <c r="AT481" s="192"/>
      <c r="AU481" s="192"/>
      <c r="AV481" s="192"/>
      <c r="AW481" s="192"/>
      <c r="AX481" s="192"/>
      <c r="AY481" s="192"/>
      <c r="AZ481" s="192"/>
      <c r="BA481" s="192"/>
      <c r="BB481" s="192"/>
      <c r="BC481" s="192"/>
      <c r="BD481" s="192"/>
      <c r="BE481" s="192"/>
      <c r="BF481" s="192"/>
      <c r="BG481" s="192"/>
      <c r="BH481" s="192"/>
      <c r="BI481" s="192"/>
      <c r="BJ481" s="192"/>
      <c r="BK481" s="192"/>
      <c r="BL481" s="192"/>
      <c r="BM481" s="192"/>
      <c r="BN481" s="192"/>
      <c r="BO481" s="192"/>
      <c r="BP481" s="192"/>
      <c r="BQ481" s="192"/>
      <c r="BR481" s="192"/>
      <c r="BS481" s="192"/>
      <c r="BT481" s="192"/>
      <c r="BU481" s="192"/>
      <c r="BV481" s="192"/>
      <c r="BW481" s="192"/>
      <c r="BX481" s="192"/>
      <c r="BY481" s="192"/>
      <c r="BZ481" s="192"/>
      <c r="CA481" s="192"/>
      <c r="CB481" s="192"/>
      <c r="CC481" s="192"/>
      <c r="CD481" s="192"/>
      <c r="CE481" s="192"/>
      <c r="CF481" s="192"/>
      <c r="CG481" s="192"/>
      <c r="CH481" s="192"/>
      <c r="CI481" s="192"/>
      <c r="CJ481" s="192"/>
    </row>
    <row r="482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92"/>
      <c r="AF482" s="192"/>
      <c r="AG482" s="192"/>
      <c r="AH482" s="192"/>
      <c r="AI482" s="192"/>
      <c r="AJ482" s="192"/>
      <c r="AK482" s="192"/>
      <c r="AL482" s="192"/>
      <c r="AM482" s="192"/>
      <c r="AN482" s="192"/>
      <c r="AO482" s="192"/>
      <c r="AP482" s="192"/>
      <c r="AQ482" s="192"/>
      <c r="AR482" s="192"/>
      <c r="AS482" s="192"/>
      <c r="AT482" s="192"/>
      <c r="AU482" s="192"/>
      <c r="AV482" s="192"/>
      <c r="AW482" s="192"/>
      <c r="AX482" s="192"/>
      <c r="AY482" s="192"/>
      <c r="AZ482" s="192"/>
      <c r="BA482" s="192"/>
      <c r="BB482" s="192"/>
      <c r="BC482" s="192"/>
      <c r="BD482" s="192"/>
      <c r="BE482" s="192"/>
      <c r="BF482" s="192"/>
      <c r="BG482" s="192"/>
      <c r="BH482" s="192"/>
      <c r="BI482" s="192"/>
      <c r="BJ482" s="192"/>
      <c r="BK482" s="192"/>
      <c r="BL482" s="192"/>
      <c r="BM482" s="192"/>
      <c r="BN482" s="192"/>
      <c r="BO482" s="192"/>
      <c r="BP482" s="192"/>
      <c r="BQ482" s="192"/>
      <c r="BR482" s="192"/>
      <c r="BS482" s="192"/>
      <c r="BT482" s="192"/>
      <c r="BU482" s="192"/>
      <c r="BV482" s="192"/>
      <c r="BW482" s="192"/>
      <c r="BX482" s="192"/>
      <c r="BY482" s="192"/>
      <c r="BZ482" s="192"/>
      <c r="CA482" s="192"/>
      <c r="CB482" s="192"/>
      <c r="CC482" s="192"/>
      <c r="CD482" s="192"/>
      <c r="CE482" s="192"/>
      <c r="CF482" s="192"/>
      <c r="CG482" s="192"/>
      <c r="CH482" s="192"/>
      <c r="CI482" s="192"/>
      <c r="CJ482" s="192"/>
    </row>
    <row r="483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  <c r="AJ483" s="192"/>
      <c r="AK483" s="192"/>
      <c r="AL483" s="192"/>
      <c r="AM483" s="192"/>
      <c r="AN483" s="192"/>
      <c r="AO483" s="192"/>
      <c r="AP483" s="192"/>
      <c r="AQ483" s="192"/>
      <c r="AR483" s="192"/>
      <c r="AS483" s="192"/>
      <c r="AT483" s="192"/>
      <c r="AU483" s="192"/>
      <c r="AV483" s="192"/>
      <c r="AW483" s="192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192"/>
      <c r="BN483" s="192"/>
      <c r="BO483" s="192"/>
      <c r="BP483" s="192"/>
      <c r="BQ483" s="192"/>
      <c r="BR483" s="192"/>
      <c r="BS483" s="192"/>
      <c r="BT483" s="192"/>
      <c r="BU483" s="192"/>
      <c r="BV483" s="192"/>
      <c r="BW483" s="192"/>
      <c r="BX483" s="192"/>
      <c r="BY483" s="192"/>
      <c r="BZ483" s="192"/>
      <c r="CA483" s="192"/>
      <c r="CB483" s="192"/>
      <c r="CC483" s="192"/>
      <c r="CD483" s="192"/>
      <c r="CE483" s="192"/>
      <c r="CF483" s="192"/>
      <c r="CG483" s="192"/>
      <c r="CH483" s="192"/>
      <c r="CI483" s="192"/>
      <c r="CJ483" s="192"/>
    </row>
    <row r="484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92"/>
      <c r="AF484" s="192"/>
      <c r="AG484" s="192"/>
      <c r="AH484" s="192"/>
      <c r="AI484" s="192"/>
      <c r="AJ484" s="192"/>
      <c r="AK484" s="192"/>
      <c r="AL484" s="192"/>
      <c r="AM484" s="192"/>
      <c r="AN484" s="192"/>
      <c r="AO484" s="192"/>
      <c r="AP484" s="192"/>
      <c r="AQ484" s="192"/>
      <c r="AR484" s="192"/>
      <c r="AS484" s="192"/>
      <c r="AT484" s="192"/>
      <c r="AU484" s="192"/>
      <c r="AV484" s="192"/>
      <c r="AW484" s="192"/>
      <c r="AX484" s="192"/>
      <c r="AY484" s="192"/>
      <c r="AZ484" s="192"/>
      <c r="BA484" s="192"/>
      <c r="BB484" s="192"/>
      <c r="BC484" s="192"/>
      <c r="BD484" s="192"/>
      <c r="BE484" s="192"/>
      <c r="BF484" s="192"/>
      <c r="BG484" s="192"/>
      <c r="BH484" s="192"/>
      <c r="BI484" s="192"/>
      <c r="BJ484" s="192"/>
      <c r="BK484" s="192"/>
      <c r="BL484" s="192"/>
      <c r="BM484" s="192"/>
      <c r="BN484" s="192"/>
      <c r="BO484" s="192"/>
      <c r="BP484" s="192"/>
      <c r="BQ484" s="192"/>
      <c r="BR484" s="192"/>
      <c r="BS484" s="192"/>
      <c r="BT484" s="192"/>
      <c r="BU484" s="192"/>
      <c r="BV484" s="192"/>
      <c r="BW484" s="192"/>
      <c r="BX484" s="192"/>
      <c r="BY484" s="192"/>
      <c r="BZ484" s="192"/>
      <c r="CA484" s="192"/>
      <c r="CB484" s="192"/>
      <c r="CC484" s="192"/>
      <c r="CD484" s="192"/>
      <c r="CE484" s="192"/>
      <c r="CF484" s="192"/>
      <c r="CG484" s="192"/>
      <c r="CH484" s="192"/>
      <c r="CI484" s="192"/>
      <c r="CJ484" s="192"/>
    </row>
    <row r="485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92"/>
      <c r="AF485" s="192"/>
      <c r="AG485" s="192"/>
      <c r="AH485" s="192"/>
      <c r="AI485" s="192"/>
      <c r="AJ485" s="192"/>
      <c r="AK485" s="192"/>
      <c r="AL485" s="192"/>
      <c r="AM485" s="192"/>
      <c r="AN485" s="192"/>
      <c r="AO485" s="192"/>
      <c r="AP485" s="192"/>
      <c r="AQ485" s="192"/>
      <c r="AR485" s="192"/>
      <c r="AS485" s="192"/>
      <c r="AT485" s="192"/>
      <c r="AU485" s="192"/>
      <c r="AV485" s="192"/>
      <c r="AW485" s="192"/>
      <c r="AX485" s="192"/>
      <c r="AY485" s="192"/>
      <c r="AZ485" s="192"/>
      <c r="BA485" s="192"/>
      <c r="BB485" s="192"/>
      <c r="BC485" s="192"/>
      <c r="BD485" s="192"/>
      <c r="BE485" s="192"/>
      <c r="BF485" s="192"/>
      <c r="BG485" s="192"/>
      <c r="BH485" s="192"/>
      <c r="BI485" s="192"/>
      <c r="BJ485" s="192"/>
      <c r="BK485" s="192"/>
      <c r="BL485" s="192"/>
      <c r="BM485" s="192"/>
      <c r="BN485" s="192"/>
      <c r="BO485" s="192"/>
      <c r="BP485" s="192"/>
      <c r="BQ485" s="192"/>
      <c r="BR485" s="192"/>
      <c r="BS485" s="192"/>
      <c r="BT485" s="192"/>
      <c r="BU485" s="192"/>
      <c r="BV485" s="192"/>
      <c r="BW485" s="192"/>
      <c r="BX485" s="192"/>
      <c r="BY485" s="192"/>
      <c r="BZ485" s="192"/>
      <c r="CA485" s="192"/>
      <c r="CB485" s="192"/>
      <c r="CC485" s="192"/>
      <c r="CD485" s="192"/>
      <c r="CE485" s="192"/>
      <c r="CF485" s="192"/>
      <c r="CG485" s="192"/>
      <c r="CH485" s="192"/>
      <c r="CI485" s="192"/>
      <c r="CJ485" s="192"/>
    </row>
    <row r="486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92"/>
      <c r="AF486" s="192"/>
      <c r="AG486" s="192"/>
      <c r="AH486" s="192"/>
      <c r="AI486" s="192"/>
      <c r="AJ486" s="192"/>
      <c r="AK486" s="192"/>
      <c r="AL486" s="192"/>
      <c r="AM486" s="192"/>
      <c r="AN486" s="192"/>
      <c r="AO486" s="192"/>
      <c r="AP486" s="192"/>
      <c r="AQ486" s="192"/>
      <c r="AR486" s="192"/>
      <c r="AS486" s="192"/>
      <c r="AT486" s="192"/>
      <c r="AU486" s="192"/>
      <c r="AV486" s="192"/>
      <c r="AW486" s="192"/>
      <c r="AX486" s="192"/>
      <c r="AY486" s="192"/>
      <c r="AZ486" s="192"/>
      <c r="BA486" s="192"/>
      <c r="BB486" s="192"/>
      <c r="BC486" s="192"/>
      <c r="BD486" s="192"/>
      <c r="BE486" s="192"/>
      <c r="BF486" s="192"/>
      <c r="BG486" s="192"/>
      <c r="BH486" s="192"/>
      <c r="BI486" s="192"/>
      <c r="BJ486" s="192"/>
      <c r="BK486" s="192"/>
      <c r="BL486" s="192"/>
      <c r="BM486" s="192"/>
      <c r="BN486" s="192"/>
      <c r="BO486" s="192"/>
      <c r="BP486" s="192"/>
      <c r="BQ486" s="192"/>
      <c r="BR486" s="192"/>
      <c r="BS486" s="192"/>
      <c r="BT486" s="192"/>
      <c r="BU486" s="192"/>
      <c r="BV486" s="192"/>
      <c r="BW486" s="192"/>
      <c r="BX486" s="192"/>
      <c r="BY486" s="192"/>
      <c r="BZ486" s="192"/>
      <c r="CA486" s="192"/>
      <c r="CB486" s="192"/>
      <c r="CC486" s="192"/>
      <c r="CD486" s="192"/>
      <c r="CE486" s="192"/>
      <c r="CF486" s="192"/>
      <c r="CG486" s="192"/>
      <c r="CH486" s="192"/>
      <c r="CI486" s="192"/>
      <c r="CJ486" s="192"/>
    </row>
    <row r="487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92"/>
      <c r="AF487" s="192"/>
      <c r="AG487" s="192"/>
      <c r="AH487" s="192"/>
      <c r="AI487" s="192"/>
      <c r="AJ487" s="192"/>
      <c r="AK487" s="192"/>
      <c r="AL487" s="192"/>
      <c r="AM487" s="192"/>
      <c r="AN487" s="192"/>
      <c r="AO487" s="192"/>
      <c r="AP487" s="192"/>
      <c r="AQ487" s="192"/>
      <c r="AR487" s="192"/>
      <c r="AS487" s="192"/>
      <c r="AT487" s="192"/>
      <c r="AU487" s="192"/>
      <c r="AV487" s="192"/>
      <c r="AW487" s="192"/>
      <c r="AX487" s="192"/>
      <c r="AY487" s="192"/>
      <c r="AZ487" s="192"/>
      <c r="BA487" s="192"/>
      <c r="BB487" s="192"/>
      <c r="BC487" s="192"/>
      <c r="BD487" s="192"/>
      <c r="BE487" s="192"/>
      <c r="BF487" s="192"/>
      <c r="BG487" s="192"/>
      <c r="BH487" s="192"/>
      <c r="BI487" s="192"/>
      <c r="BJ487" s="192"/>
      <c r="BK487" s="192"/>
      <c r="BL487" s="192"/>
      <c r="BM487" s="192"/>
      <c r="BN487" s="192"/>
      <c r="BO487" s="192"/>
      <c r="BP487" s="192"/>
      <c r="BQ487" s="192"/>
      <c r="BR487" s="192"/>
      <c r="BS487" s="192"/>
      <c r="BT487" s="192"/>
      <c r="BU487" s="192"/>
      <c r="BV487" s="192"/>
      <c r="BW487" s="192"/>
      <c r="BX487" s="192"/>
      <c r="BY487" s="192"/>
      <c r="BZ487" s="192"/>
      <c r="CA487" s="192"/>
      <c r="CB487" s="192"/>
      <c r="CC487" s="192"/>
      <c r="CD487" s="192"/>
      <c r="CE487" s="192"/>
      <c r="CF487" s="192"/>
      <c r="CG487" s="192"/>
      <c r="CH487" s="192"/>
      <c r="CI487" s="192"/>
      <c r="CJ487" s="192"/>
    </row>
    <row r="488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92"/>
      <c r="AF488" s="192"/>
      <c r="AG488" s="192"/>
      <c r="AH488" s="192"/>
      <c r="AI488" s="192"/>
      <c r="AJ488" s="192"/>
      <c r="AK488" s="192"/>
      <c r="AL488" s="192"/>
      <c r="AM488" s="192"/>
      <c r="AN488" s="192"/>
      <c r="AO488" s="192"/>
      <c r="AP488" s="192"/>
      <c r="AQ488" s="192"/>
      <c r="AR488" s="192"/>
      <c r="AS488" s="192"/>
      <c r="AT488" s="192"/>
      <c r="AU488" s="192"/>
      <c r="AV488" s="192"/>
      <c r="AW488" s="192"/>
      <c r="AX488" s="192"/>
      <c r="AY488" s="192"/>
      <c r="AZ488" s="192"/>
      <c r="BA488" s="192"/>
      <c r="BB488" s="192"/>
      <c r="BC488" s="192"/>
      <c r="BD488" s="192"/>
      <c r="BE488" s="192"/>
      <c r="BF488" s="192"/>
      <c r="BG488" s="192"/>
      <c r="BH488" s="192"/>
      <c r="BI488" s="192"/>
      <c r="BJ488" s="192"/>
      <c r="BK488" s="192"/>
      <c r="BL488" s="192"/>
      <c r="BM488" s="192"/>
      <c r="BN488" s="192"/>
      <c r="BO488" s="192"/>
      <c r="BP488" s="192"/>
      <c r="BQ488" s="192"/>
      <c r="BR488" s="192"/>
      <c r="BS488" s="192"/>
      <c r="BT488" s="192"/>
      <c r="BU488" s="192"/>
      <c r="BV488" s="192"/>
      <c r="BW488" s="192"/>
      <c r="BX488" s="192"/>
      <c r="BY488" s="192"/>
      <c r="BZ488" s="192"/>
      <c r="CA488" s="192"/>
      <c r="CB488" s="192"/>
      <c r="CC488" s="192"/>
      <c r="CD488" s="192"/>
      <c r="CE488" s="192"/>
      <c r="CF488" s="192"/>
      <c r="CG488" s="192"/>
      <c r="CH488" s="192"/>
      <c r="CI488" s="192"/>
      <c r="CJ488" s="192"/>
    </row>
    <row r="489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92"/>
      <c r="AF489" s="192"/>
      <c r="AG489" s="192"/>
      <c r="AH489" s="192"/>
      <c r="AI489" s="192"/>
      <c r="AJ489" s="192"/>
      <c r="AK489" s="192"/>
      <c r="AL489" s="192"/>
      <c r="AM489" s="192"/>
      <c r="AN489" s="192"/>
      <c r="AO489" s="192"/>
      <c r="AP489" s="192"/>
      <c r="AQ489" s="192"/>
      <c r="AR489" s="192"/>
      <c r="AS489" s="192"/>
      <c r="AT489" s="192"/>
      <c r="AU489" s="192"/>
      <c r="AV489" s="192"/>
      <c r="AW489" s="192"/>
      <c r="AX489" s="192"/>
      <c r="AY489" s="192"/>
      <c r="AZ489" s="192"/>
      <c r="BA489" s="192"/>
      <c r="BB489" s="192"/>
      <c r="BC489" s="192"/>
      <c r="BD489" s="192"/>
      <c r="BE489" s="192"/>
      <c r="BF489" s="192"/>
      <c r="BG489" s="192"/>
      <c r="BH489" s="192"/>
      <c r="BI489" s="192"/>
      <c r="BJ489" s="192"/>
      <c r="BK489" s="192"/>
      <c r="BL489" s="192"/>
      <c r="BM489" s="192"/>
      <c r="BN489" s="192"/>
      <c r="BO489" s="192"/>
      <c r="BP489" s="192"/>
      <c r="BQ489" s="192"/>
      <c r="BR489" s="192"/>
      <c r="BS489" s="192"/>
      <c r="BT489" s="192"/>
      <c r="BU489" s="192"/>
      <c r="BV489" s="192"/>
      <c r="BW489" s="192"/>
      <c r="BX489" s="192"/>
      <c r="BY489" s="192"/>
      <c r="BZ489" s="192"/>
      <c r="CA489" s="192"/>
      <c r="CB489" s="192"/>
      <c r="CC489" s="192"/>
      <c r="CD489" s="192"/>
      <c r="CE489" s="192"/>
      <c r="CF489" s="192"/>
      <c r="CG489" s="192"/>
      <c r="CH489" s="192"/>
      <c r="CI489" s="192"/>
      <c r="CJ489" s="192"/>
    </row>
    <row r="490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92"/>
      <c r="AF490" s="192"/>
      <c r="AG490" s="192"/>
      <c r="AH490" s="192"/>
      <c r="AI490" s="192"/>
      <c r="AJ490" s="192"/>
      <c r="AK490" s="192"/>
      <c r="AL490" s="192"/>
      <c r="AM490" s="192"/>
      <c r="AN490" s="192"/>
      <c r="AO490" s="192"/>
      <c r="AP490" s="192"/>
      <c r="AQ490" s="192"/>
      <c r="AR490" s="192"/>
      <c r="AS490" s="192"/>
      <c r="AT490" s="192"/>
      <c r="AU490" s="192"/>
      <c r="AV490" s="192"/>
      <c r="AW490" s="192"/>
      <c r="AX490" s="192"/>
      <c r="AY490" s="192"/>
      <c r="AZ490" s="192"/>
      <c r="BA490" s="192"/>
      <c r="BB490" s="192"/>
      <c r="BC490" s="192"/>
      <c r="BD490" s="192"/>
      <c r="BE490" s="192"/>
      <c r="BF490" s="192"/>
      <c r="BG490" s="192"/>
      <c r="BH490" s="192"/>
      <c r="BI490" s="192"/>
      <c r="BJ490" s="192"/>
      <c r="BK490" s="192"/>
      <c r="BL490" s="192"/>
      <c r="BM490" s="192"/>
      <c r="BN490" s="192"/>
      <c r="BO490" s="192"/>
      <c r="BP490" s="192"/>
      <c r="BQ490" s="192"/>
      <c r="BR490" s="192"/>
      <c r="BS490" s="192"/>
      <c r="BT490" s="192"/>
      <c r="BU490" s="192"/>
      <c r="BV490" s="192"/>
      <c r="BW490" s="192"/>
      <c r="BX490" s="192"/>
      <c r="BY490" s="192"/>
      <c r="BZ490" s="192"/>
      <c r="CA490" s="192"/>
      <c r="CB490" s="192"/>
      <c r="CC490" s="192"/>
      <c r="CD490" s="192"/>
      <c r="CE490" s="192"/>
      <c r="CF490" s="192"/>
      <c r="CG490" s="192"/>
      <c r="CH490" s="192"/>
      <c r="CI490" s="192"/>
      <c r="CJ490" s="192"/>
    </row>
    <row r="491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92"/>
      <c r="AF491" s="192"/>
      <c r="AG491" s="192"/>
      <c r="AH491" s="192"/>
      <c r="AI491" s="192"/>
      <c r="AJ491" s="192"/>
      <c r="AK491" s="192"/>
      <c r="AL491" s="192"/>
      <c r="AM491" s="192"/>
      <c r="AN491" s="192"/>
      <c r="AO491" s="192"/>
      <c r="AP491" s="192"/>
      <c r="AQ491" s="192"/>
      <c r="AR491" s="192"/>
      <c r="AS491" s="192"/>
      <c r="AT491" s="192"/>
      <c r="AU491" s="192"/>
      <c r="AV491" s="192"/>
      <c r="AW491" s="192"/>
      <c r="AX491" s="192"/>
      <c r="AY491" s="192"/>
      <c r="AZ491" s="192"/>
      <c r="BA491" s="192"/>
      <c r="BB491" s="192"/>
      <c r="BC491" s="192"/>
      <c r="BD491" s="192"/>
      <c r="BE491" s="192"/>
      <c r="BF491" s="192"/>
      <c r="BG491" s="192"/>
      <c r="BH491" s="192"/>
      <c r="BI491" s="192"/>
      <c r="BJ491" s="192"/>
      <c r="BK491" s="192"/>
      <c r="BL491" s="192"/>
      <c r="BM491" s="192"/>
      <c r="BN491" s="192"/>
      <c r="BO491" s="192"/>
      <c r="BP491" s="192"/>
      <c r="BQ491" s="192"/>
      <c r="BR491" s="192"/>
      <c r="BS491" s="192"/>
      <c r="BT491" s="192"/>
      <c r="BU491" s="192"/>
      <c r="BV491" s="192"/>
      <c r="BW491" s="192"/>
      <c r="BX491" s="192"/>
      <c r="BY491" s="192"/>
      <c r="BZ491" s="192"/>
      <c r="CA491" s="192"/>
      <c r="CB491" s="192"/>
      <c r="CC491" s="192"/>
      <c r="CD491" s="192"/>
      <c r="CE491" s="192"/>
      <c r="CF491" s="192"/>
      <c r="CG491" s="192"/>
      <c r="CH491" s="192"/>
      <c r="CI491" s="192"/>
      <c r="CJ491" s="192"/>
    </row>
    <row r="492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92"/>
      <c r="AF492" s="192"/>
      <c r="AG492" s="192"/>
      <c r="AH492" s="192"/>
      <c r="AI492" s="192"/>
      <c r="AJ492" s="192"/>
      <c r="AK492" s="192"/>
      <c r="AL492" s="192"/>
      <c r="AM492" s="192"/>
      <c r="AN492" s="192"/>
      <c r="AO492" s="192"/>
      <c r="AP492" s="192"/>
      <c r="AQ492" s="192"/>
      <c r="AR492" s="192"/>
      <c r="AS492" s="192"/>
      <c r="AT492" s="192"/>
      <c r="AU492" s="192"/>
      <c r="AV492" s="192"/>
      <c r="AW492" s="192"/>
      <c r="AX492" s="192"/>
      <c r="AY492" s="192"/>
      <c r="AZ492" s="192"/>
      <c r="BA492" s="192"/>
      <c r="BB492" s="192"/>
      <c r="BC492" s="192"/>
      <c r="BD492" s="192"/>
      <c r="BE492" s="192"/>
      <c r="BF492" s="192"/>
      <c r="BG492" s="192"/>
      <c r="BH492" s="192"/>
      <c r="BI492" s="192"/>
      <c r="BJ492" s="192"/>
      <c r="BK492" s="192"/>
      <c r="BL492" s="192"/>
      <c r="BM492" s="192"/>
      <c r="BN492" s="192"/>
      <c r="BO492" s="192"/>
      <c r="BP492" s="192"/>
      <c r="BQ492" s="192"/>
      <c r="BR492" s="192"/>
      <c r="BS492" s="192"/>
      <c r="BT492" s="192"/>
      <c r="BU492" s="192"/>
      <c r="BV492" s="192"/>
      <c r="BW492" s="192"/>
      <c r="BX492" s="192"/>
      <c r="BY492" s="192"/>
      <c r="BZ492" s="192"/>
      <c r="CA492" s="192"/>
      <c r="CB492" s="192"/>
      <c r="CC492" s="192"/>
      <c r="CD492" s="192"/>
      <c r="CE492" s="192"/>
      <c r="CF492" s="192"/>
      <c r="CG492" s="192"/>
      <c r="CH492" s="192"/>
      <c r="CI492" s="192"/>
      <c r="CJ492" s="192"/>
    </row>
    <row r="493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92"/>
      <c r="AF493" s="192"/>
      <c r="AG493" s="192"/>
      <c r="AH493" s="192"/>
      <c r="AI493" s="192"/>
      <c r="AJ493" s="192"/>
      <c r="AK493" s="192"/>
      <c r="AL493" s="192"/>
      <c r="AM493" s="192"/>
      <c r="AN493" s="192"/>
      <c r="AO493" s="192"/>
      <c r="AP493" s="192"/>
      <c r="AQ493" s="192"/>
      <c r="AR493" s="192"/>
      <c r="AS493" s="192"/>
      <c r="AT493" s="192"/>
      <c r="AU493" s="192"/>
      <c r="AV493" s="192"/>
      <c r="AW493" s="192"/>
      <c r="AX493" s="192"/>
      <c r="AY493" s="192"/>
      <c r="AZ493" s="192"/>
      <c r="BA493" s="192"/>
      <c r="BB493" s="192"/>
      <c r="BC493" s="192"/>
      <c r="BD493" s="192"/>
      <c r="BE493" s="192"/>
      <c r="BF493" s="192"/>
      <c r="BG493" s="192"/>
      <c r="BH493" s="192"/>
      <c r="BI493" s="192"/>
      <c r="BJ493" s="192"/>
      <c r="BK493" s="192"/>
      <c r="BL493" s="192"/>
      <c r="BM493" s="192"/>
      <c r="BN493" s="192"/>
      <c r="BO493" s="192"/>
      <c r="BP493" s="192"/>
      <c r="BQ493" s="192"/>
      <c r="BR493" s="192"/>
      <c r="BS493" s="192"/>
      <c r="BT493" s="192"/>
      <c r="BU493" s="192"/>
      <c r="BV493" s="192"/>
      <c r="BW493" s="192"/>
      <c r="BX493" s="192"/>
      <c r="BY493" s="192"/>
      <c r="BZ493" s="192"/>
      <c r="CA493" s="192"/>
      <c r="CB493" s="192"/>
      <c r="CC493" s="192"/>
      <c r="CD493" s="192"/>
      <c r="CE493" s="192"/>
      <c r="CF493" s="192"/>
      <c r="CG493" s="192"/>
      <c r="CH493" s="192"/>
      <c r="CI493" s="192"/>
      <c r="CJ493" s="192"/>
    </row>
    <row r="494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92"/>
      <c r="AF494" s="192"/>
      <c r="AG494" s="192"/>
      <c r="AH494" s="192"/>
      <c r="AI494" s="192"/>
      <c r="AJ494" s="192"/>
      <c r="AK494" s="192"/>
      <c r="AL494" s="192"/>
      <c r="AM494" s="192"/>
      <c r="AN494" s="192"/>
      <c r="AO494" s="192"/>
      <c r="AP494" s="192"/>
      <c r="AQ494" s="192"/>
      <c r="AR494" s="192"/>
      <c r="AS494" s="192"/>
      <c r="AT494" s="192"/>
      <c r="AU494" s="192"/>
      <c r="AV494" s="192"/>
      <c r="AW494" s="192"/>
      <c r="AX494" s="192"/>
      <c r="AY494" s="192"/>
      <c r="AZ494" s="192"/>
      <c r="BA494" s="192"/>
      <c r="BB494" s="192"/>
      <c r="BC494" s="192"/>
      <c r="BD494" s="192"/>
      <c r="BE494" s="192"/>
      <c r="BF494" s="192"/>
      <c r="BG494" s="192"/>
      <c r="BH494" s="192"/>
      <c r="BI494" s="192"/>
      <c r="BJ494" s="192"/>
      <c r="BK494" s="192"/>
      <c r="BL494" s="192"/>
      <c r="BM494" s="192"/>
      <c r="BN494" s="192"/>
      <c r="BO494" s="192"/>
      <c r="BP494" s="192"/>
      <c r="BQ494" s="192"/>
      <c r="BR494" s="192"/>
      <c r="BS494" s="192"/>
      <c r="BT494" s="192"/>
      <c r="BU494" s="192"/>
      <c r="BV494" s="192"/>
      <c r="BW494" s="192"/>
      <c r="BX494" s="192"/>
      <c r="BY494" s="192"/>
      <c r="BZ494" s="192"/>
      <c r="CA494" s="192"/>
      <c r="CB494" s="192"/>
      <c r="CC494" s="192"/>
      <c r="CD494" s="192"/>
      <c r="CE494" s="192"/>
      <c r="CF494" s="192"/>
      <c r="CG494" s="192"/>
      <c r="CH494" s="192"/>
      <c r="CI494" s="192"/>
      <c r="CJ494" s="192"/>
    </row>
    <row r="495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92"/>
      <c r="AF495" s="192"/>
      <c r="AG495" s="192"/>
      <c r="AH495" s="192"/>
      <c r="AI495" s="192"/>
      <c r="AJ495" s="192"/>
      <c r="AK495" s="192"/>
      <c r="AL495" s="192"/>
      <c r="AM495" s="192"/>
      <c r="AN495" s="192"/>
      <c r="AO495" s="192"/>
      <c r="AP495" s="192"/>
      <c r="AQ495" s="192"/>
      <c r="AR495" s="192"/>
      <c r="AS495" s="192"/>
      <c r="AT495" s="192"/>
      <c r="AU495" s="192"/>
      <c r="AV495" s="192"/>
      <c r="AW495" s="192"/>
      <c r="AX495" s="192"/>
      <c r="AY495" s="192"/>
      <c r="AZ495" s="192"/>
      <c r="BA495" s="192"/>
      <c r="BB495" s="192"/>
      <c r="BC495" s="192"/>
      <c r="BD495" s="192"/>
      <c r="BE495" s="192"/>
      <c r="BF495" s="192"/>
      <c r="BG495" s="192"/>
      <c r="BH495" s="192"/>
      <c r="BI495" s="192"/>
      <c r="BJ495" s="192"/>
      <c r="BK495" s="192"/>
      <c r="BL495" s="192"/>
      <c r="BM495" s="192"/>
      <c r="BN495" s="192"/>
      <c r="BO495" s="192"/>
      <c r="BP495" s="192"/>
      <c r="BQ495" s="192"/>
      <c r="BR495" s="192"/>
      <c r="BS495" s="192"/>
      <c r="BT495" s="192"/>
      <c r="BU495" s="192"/>
      <c r="BV495" s="192"/>
      <c r="BW495" s="192"/>
      <c r="BX495" s="192"/>
      <c r="BY495" s="192"/>
      <c r="BZ495" s="192"/>
      <c r="CA495" s="192"/>
      <c r="CB495" s="192"/>
      <c r="CC495" s="192"/>
      <c r="CD495" s="192"/>
      <c r="CE495" s="192"/>
      <c r="CF495" s="192"/>
      <c r="CG495" s="192"/>
      <c r="CH495" s="192"/>
      <c r="CI495" s="192"/>
      <c r="CJ495" s="192"/>
    </row>
    <row r="496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92"/>
      <c r="AF496" s="192"/>
      <c r="AG496" s="192"/>
      <c r="AH496" s="192"/>
      <c r="AI496" s="192"/>
      <c r="AJ496" s="192"/>
      <c r="AK496" s="192"/>
      <c r="AL496" s="192"/>
      <c r="AM496" s="192"/>
      <c r="AN496" s="192"/>
      <c r="AO496" s="192"/>
      <c r="AP496" s="192"/>
      <c r="AQ496" s="192"/>
      <c r="AR496" s="192"/>
      <c r="AS496" s="192"/>
      <c r="AT496" s="192"/>
      <c r="AU496" s="192"/>
      <c r="AV496" s="192"/>
      <c r="AW496" s="192"/>
      <c r="AX496" s="192"/>
      <c r="AY496" s="192"/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2"/>
      <c r="BK496" s="192"/>
      <c r="BL496" s="192"/>
      <c r="BM496" s="192"/>
      <c r="BN496" s="192"/>
      <c r="BO496" s="192"/>
      <c r="BP496" s="192"/>
      <c r="BQ496" s="192"/>
      <c r="BR496" s="192"/>
      <c r="BS496" s="192"/>
      <c r="BT496" s="192"/>
      <c r="BU496" s="192"/>
      <c r="BV496" s="192"/>
      <c r="BW496" s="192"/>
      <c r="BX496" s="192"/>
      <c r="BY496" s="192"/>
      <c r="BZ496" s="192"/>
      <c r="CA496" s="192"/>
      <c r="CB496" s="192"/>
      <c r="CC496" s="192"/>
      <c r="CD496" s="192"/>
      <c r="CE496" s="192"/>
      <c r="CF496" s="192"/>
      <c r="CG496" s="192"/>
      <c r="CH496" s="192"/>
      <c r="CI496" s="192"/>
      <c r="CJ496" s="192"/>
    </row>
    <row r="497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92"/>
      <c r="AF497" s="192"/>
      <c r="AG497" s="192"/>
      <c r="AH497" s="192"/>
      <c r="AI497" s="192"/>
      <c r="AJ497" s="192"/>
      <c r="AK497" s="192"/>
      <c r="AL497" s="192"/>
      <c r="AM497" s="192"/>
      <c r="AN497" s="192"/>
      <c r="AO497" s="192"/>
      <c r="AP497" s="192"/>
      <c r="AQ497" s="192"/>
      <c r="AR497" s="192"/>
      <c r="AS497" s="192"/>
      <c r="AT497" s="192"/>
      <c r="AU497" s="192"/>
      <c r="AV497" s="192"/>
      <c r="AW497" s="192"/>
      <c r="AX497" s="192"/>
      <c r="AY497" s="192"/>
      <c r="AZ497" s="192"/>
      <c r="BA497" s="192"/>
      <c r="BB497" s="192"/>
      <c r="BC497" s="192"/>
      <c r="BD497" s="192"/>
      <c r="BE497" s="192"/>
      <c r="BF497" s="192"/>
      <c r="BG497" s="192"/>
      <c r="BH497" s="192"/>
      <c r="BI497" s="192"/>
      <c r="BJ497" s="192"/>
      <c r="BK497" s="192"/>
      <c r="BL497" s="192"/>
      <c r="BM497" s="192"/>
      <c r="BN497" s="192"/>
      <c r="BO497" s="192"/>
      <c r="BP497" s="192"/>
      <c r="BQ497" s="192"/>
      <c r="BR497" s="192"/>
      <c r="BS497" s="192"/>
      <c r="BT497" s="192"/>
      <c r="BU497" s="192"/>
      <c r="BV497" s="192"/>
      <c r="BW497" s="192"/>
      <c r="BX497" s="192"/>
      <c r="BY497" s="192"/>
      <c r="BZ497" s="192"/>
      <c r="CA497" s="192"/>
      <c r="CB497" s="192"/>
      <c r="CC497" s="192"/>
      <c r="CD497" s="192"/>
      <c r="CE497" s="192"/>
      <c r="CF497" s="192"/>
      <c r="CG497" s="192"/>
      <c r="CH497" s="192"/>
      <c r="CI497" s="192"/>
      <c r="CJ497" s="192"/>
    </row>
    <row r="498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92"/>
      <c r="AF498" s="192"/>
      <c r="AG498" s="192"/>
      <c r="AH498" s="192"/>
      <c r="AI498" s="192"/>
      <c r="AJ498" s="192"/>
      <c r="AK498" s="192"/>
      <c r="AL498" s="192"/>
      <c r="AM498" s="192"/>
      <c r="AN498" s="192"/>
      <c r="AO498" s="192"/>
      <c r="AP498" s="192"/>
      <c r="AQ498" s="192"/>
      <c r="AR498" s="192"/>
      <c r="AS498" s="192"/>
      <c r="AT498" s="192"/>
      <c r="AU498" s="192"/>
      <c r="AV498" s="192"/>
      <c r="AW498" s="192"/>
      <c r="AX498" s="192"/>
      <c r="AY498" s="192"/>
      <c r="AZ498" s="192"/>
      <c r="BA498" s="192"/>
      <c r="BB498" s="192"/>
      <c r="BC498" s="192"/>
      <c r="BD498" s="192"/>
      <c r="BE498" s="192"/>
      <c r="BF498" s="192"/>
      <c r="BG498" s="192"/>
      <c r="BH498" s="192"/>
      <c r="BI498" s="192"/>
      <c r="BJ498" s="192"/>
      <c r="BK498" s="192"/>
      <c r="BL498" s="192"/>
      <c r="BM498" s="192"/>
      <c r="BN498" s="192"/>
      <c r="BO498" s="192"/>
      <c r="BP498" s="192"/>
      <c r="BQ498" s="192"/>
      <c r="BR498" s="192"/>
      <c r="BS498" s="192"/>
      <c r="BT498" s="192"/>
      <c r="BU498" s="192"/>
      <c r="BV498" s="192"/>
      <c r="BW498" s="192"/>
      <c r="BX498" s="192"/>
      <c r="BY498" s="192"/>
      <c r="BZ498" s="192"/>
      <c r="CA498" s="192"/>
      <c r="CB498" s="192"/>
      <c r="CC498" s="192"/>
      <c r="CD498" s="192"/>
      <c r="CE498" s="192"/>
      <c r="CF498" s="192"/>
      <c r="CG498" s="192"/>
      <c r="CH498" s="192"/>
      <c r="CI498" s="192"/>
      <c r="CJ498" s="192"/>
    </row>
    <row r="499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92"/>
      <c r="AF499" s="192"/>
      <c r="AG499" s="192"/>
      <c r="AH499" s="192"/>
      <c r="AI499" s="192"/>
      <c r="AJ499" s="192"/>
      <c r="AK499" s="192"/>
      <c r="AL499" s="192"/>
      <c r="AM499" s="192"/>
      <c r="AN499" s="192"/>
      <c r="AO499" s="192"/>
      <c r="AP499" s="192"/>
      <c r="AQ499" s="192"/>
      <c r="AR499" s="192"/>
      <c r="AS499" s="192"/>
      <c r="AT499" s="192"/>
      <c r="AU499" s="192"/>
      <c r="AV499" s="192"/>
      <c r="AW499" s="192"/>
      <c r="AX499" s="192"/>
      <c r="AY499" s="192"/>
      <c r="AZ499" s="192"/>
      <c r="BA499" s="192"/>
      <c r="BB499" s="192"/>
      <c r="BC499" s="192"/>
      <c r="BD499" s="192"/>
      <c r="BE499" s="192"/>
      <c r="BF499" s="192"/>
      <c r="BG499" s="192"/>
      <c r="BH499" s="192"/>
      <c r="BI499" s="192"/>
      <c r="BJ499" s="192"/>
      <c r="BK499" s="192"/>
      <c r="BL499" s="192"/>
      <c r="BM499" s="192"/>
      <c r="BN499" s="192"/>
      <c r="BO499" s="192"/>
      <c r="BP499" s="192"/>
      <c r="BQ499" s="192"/>
      <c r="BR499" s="192"/>
      <c r="BS499" s="192"/>
      <c r="BT499" s="192"/>
      <c r="BU499" s="192"/>
      <c r="BV499" s="192"/>
      <c r="BW499" s="192"/>
      <c r="BX499" s="192"/>
      <c r="BY499" s="192"/>
      <c r="BZ499" s="192"/>
      <c r="CA499" s="192"/>
      <c r="CB499" s="192"/>
      <c r="CC499" s="192"/>
      <c r="CD499" s="192"/>
      <c r="CE499" s="192"/>
      <c r="CF499" s="192"/>
      <c r="CG499" s="192"/>
      <c r="CH499" s="192"/>
      <c r="CI499" s="192"/>
      <c r="CJ499" s="192"/>
    </row>
    <row r="500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92"/>
      <c r="AF500" s="192"/>
      <c r="AG500" s="192"/>
      <c r="AH500" s="192"/>
      <c r="AI500" s="192"/>
      <c r="AJ500" s="192"/>
      <c r="AK500" s="192"/>
      <c r="AL500" s="192"/>
      <c r="AM500" s="192"/>
      <c r="AN500" s="192"/>
      <c r="AO500" s="192"/>
      <c r="AP500" s="192"/>
      <c r="AQ500" s="192"/>
      <c r="AR500" s="192"/>
      <c r="AS500" s="192"/>
      <c r="AT500" s="192"/>
      <c r="AU500" s="192"/>
      <c r="AV500" s="192"/>
      <c r="AW500" s="192"/>
      <c r="AX500" s="192"/>
      <c r="AY500" s="192"/>
      <c r="AZ500" s="192"/>
      <c r="BA500" s="192"/>
      <c r="BB500" s="192"/>
      <c r="BC500" s="192"/>
      <c r="BD500" s="192"/>
      <c r="BE500" s="192"/>
      <c r="BF500" s="192"/>
      <c r="BG500" s="192"/>
      <c r="BH500" s="192"/>
      <c r="BI500" s="192"/>
      <c r="BJ500" s="192"/>
      <c r="BK500" s="192"/>
      <c r="BL500" s="192"/>
      <c r="BM500" s="192"/>
      <c r="BN500" s="192"/>
      <c r="BO500" s="192"/>
      <c r="BP500" s="192"/>
      <c r="BQ500" s="192"/>
      <c r="BR500" s="192"/>
      <c r="BS500" s="192"/>
      <c r="BT500" s="192"/>
      <c r="BU500" s="192"/>
      <c r="BV500" s="192"/>
      <c r="BW500" s="192"/>
      <c r="BX500" s="192"/>
      <c r="BY500" s="192"/>
      <c r="BZ500" s="192"/>
      <c r="CA500" s="192"/>
      <c r="CB500" s="192"/>
      <c r="CC500" s="192"/>
      <c r="CD500" s="192"/>
      <c r="CE500" s="192"/>
      <c r="CF500" s="192"/>
      <c r="CG500" s="192"/>
      <c r="CH500" s="192"/>
      <c r="CI500" s="192"/>
      <c r="CJ500" s="192"/>
    </row>
    <row r="501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92"/>
      <c r="AF501" s="192"/>
      <c r="AG501" s="192"/>
      <c r="AH501" s="192"/>
      <c r="AI501" s="192"/>
      <c r="AJ501" s="192"/>
      <c r="AK501" s="192"/>
      <c r="AL501" s="192"/>
      <c r="AM501" s="192"/>
      <c r="AN501" s="192"/>
      <c r="AO501" s="192"/>
      <c r="AP501" s="192"/>
      <c r="AQ501" s="192"/>
      <c r="AR501" s="192"/>
      <c r="AS501" s="192"/>
      <c r="AT501" s="192"/>
      <c r="AU501" s="192"/>
      <c r="AV501" s="192"/>
      <c r="AW501" s="192"/>
      <c r="AX501" s="192"/>
      <c r="AY501" s="192"/>
      <c r="AZ501" s="192"/>
      <c r="BA501" s="192"/>
      <c r="BB501" s="192"/>
      <c r="BC501" s="192"/>
      <c r="BD501" s="192"/>
      <c r="BE501" s="192"/>
      <c r="BF501" s="192"/>
      <c r="BG501" s="192"/>
      <c r="BH501" s="192"/>
      <c r="BI501" s="192"/>
      <c r="BJ501" s="192"/>
      <c r="BK501" s="192"/>
      <c r="BL501" s="192"/>
      <c r="BM501" s="192"/>
      <c r="BN501" s="192"/>
      <c r="BO501" s="192"/>
      <c r="BP501" s="192"/>
      <c r="BQ501" s="192"/>
      <c r="BR501" s="192"/>
      <c r="BS501" s="192"/>
      <c r="BT501" s="192"/>
      <c r="BU501" s="192"/>
      <c r="BV501" s="192"/>
      <c r="BW501" s="192"/>
      <c r="BX501" s="192"/>
      <c r="BY501" s="192"/>
      <c r="BZ501" s="192"/>
      <c r="CA501" s="192"/>
      <c r="CB501" s="192"/>
      <c r="CC501" s="192"/>
      <c r="CD501" s="192"/>
      <c r="CE501" s="192"/>
      <c r="CF501" s="192"/>
      <c r="CG501" s="192"/>
      <c r="CH501" s="192"/>
      <c r="CI501" s="192"/>
      <c r="CJ501" s="192"/>
    </row>
    <row r="502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  <c r="AJ502" s="192"/>
      <c r="AK502" s="192"/>
      <c r="AL502" s="192"/>
      <c r="AM502" s="192"/>
      <c r="AN502" s="192"/>
      <c r="AO502" s="192"/>
      <c r="AP502" s="192"/>
      <c r="AQ502" s="192"/>
      <c r="AR502" s="192"/>
      <c r="AS502" s="192"/>
      <c r="AT502" s="192"/>
      <c r="AU502" s="192"/>
      <c r="AV502" s="192"/>
      <c r="AW502" s="192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192"/>
      <c r="BN502" s="192"/>
      <c r="BO502" s="192"/>
      <c r="BP502" s="192"/>
      <c r="BQ502" s="192"/>
      <c r="BR502" s="192"/>
      <c r="BS502" s="192"/>
      <c r="BT502" s="192"/>
      <c r="BU502" s="192"/>
      <c r="BV502" s="192"/>
      <c r="BW502" s="192"/>
      <c r="BX502" s="192"/>
      <c r="BY502" s="192"/>
      <c r="BZ502" s="192"/>
      <c r="CA502" s="192"/>
      <c r="CB502" s="192"/>
      <c r="CC502" s="192"/>
      <c r="CD502" s="192"/>
      <c r="CE502" s="192"/>
      <c r="CF502" s="192"/>
      <c r="CG502" s="192"/>
      <c r="CH502" s="192"/>
      <c r="CI502" s="192"/>
      <c r="CJ502" s="192"/>
    </row>
    <row r="503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92"/>
      <c r="AF503" s="192"/>
      <c r="AG503" s="192"/>
      <c r="AH503" s="192"/>
      <c r="AI503" s="192"/>
      <c r="AJ503" s="192"/>
      <c r="AK503" s="192"/>
      <c r="AL503" s="192"/>
      <c r="AM503" s="192"/>
      <c r="AN503" s="192"/>
      <c r="AO503" s="192"/>
      <c r="AP503" s="192"/>
      <c r="AQ503" s="192"/>
      <c r="AR503" s="192"/>
      <c r="AS503" s="192"/>
      <c r="AT503" s="192"/>
      <c r="AU503" s="192"/>
      <c r="AV503" s="192"/>
      <c r="AW503" s="192"/>
      <c r="AX503" s="192"/>
      <c r="AY503" s="192"/>
      <c r="AZ503" s="192"/>
      <c r="BA503" s="192"/>
      <c r="BB503" s="192"/>
      <c r="BC503" s="192"/>
      <c r="BD503" s="192"/>
      <c r="BE503" s="192"/>
      <c r="BF503" s="192"/>
      <c r="BG503" s="192"/>
      <c r="BH503" s="192"/>
      <c r="BI503" s="192"/>
      <c r="BJ503" s="192"/>
      <c r="BK503" s="192"/>
      <c r="BL503" s="192"/>
      <c r="BM503" s="192"/>
      <c r="BN503" s="192"/>
      <c r="BO503" s="192"/>
      <c r="BP503" s="192"/>
      <c r="BQ503" s="192"/>
      <c r="BR503" s="192"/>
      <c r="BS503" s="192"/>
      <c r="BT503" s="192"/>
      <c r="BU503" s="192"/>
      <c r="BV503" s="192"/>
      <c r="BW503" s="192"/>
      <c r="BX503" s="192"/>
      <c r="BY503" s="192"/>
      <c r="BZ503" s="192"/>
      <c r="CA503" s="192"/>
      <c r="CB503" s="192"/>
      <c r="CC503" s="192"/>
      <c r="CD503" s="192"/>
      <c r="CE503" s="192"/>
      <c r="CF503" s="192"/>
      <c r="CG503" s="192"/>
      <c r="CH503" s="192"/>
      <c r="CI503" s="192"/>
      <c r="CJ503" s="192"/>
    </row>
    <row r="504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92"/>
      <c r="AF504" s="192"/>
      <c r="AG504" s="192"/>
      <c r="AH504" s="192"/>
      <c r="AI504" s="192"/>
      <c r="AJ504" s="192"/>
      <c r="AK504" s="192"/>
      <c r="AL504" s="192"/>
      <c r="AM504" s="192"/>
      <c r="AN504" s="192"/>
      <c r="AO504" s="192"/>
      <c r="AP504" s="192"/>
      <c r="AQ504" s="192"/>
      <c r="AR504" s="192"/>
      <c r="AS504" s="192"/>
      <c r="AT504" s="192"/>
      <c r="AU504" s="192"/>
      <c r="AV504" s="192"/>
      <c r="AW504" s="192"/>
      <c r="AX504" s="192"/>
      <c r="AY504" s="192"/>
      <c r="AZ504" s="192"/>
      <c r="BA504" s="192"/>
      <c r="BB504" s="192"/>
      <c r="BC504" s="192"/>
      <c r="BD504" s="192"/>
      <c r="BE504" s="192"/>
      <c r="BF504" s="192"/>
      <c r="BG504" s="192"/>
      <c r="BH504" s="192"/>
      <c r="BI504" s="192"/>
      <c r="BJ504" s="192"/>
      <c r="BK504" s="192"/>
      <c r="BL504" s="192"/>
      <c r="BM504" s="192"/>
      <c r="BN504" s="192"/>
      <c r="BO504" s="192"/>
      <c r="BP504" s="192"/>
      <c r="BQ504" s="192"/>
      <c r="BR504" s="192"/>
      <c r="BS504" s="192"/>
      <c r="BT504" s="192"/>
      <c r="BU504" s="192"/>
      <c r="BV504" s="192"/>
      <c r="BW504" s="192"/>
      <c r="BX504" s="192"/>
      <c r="BY504" s="192"/>
      <c r="BZ504" s="192"/>
      <c r="CA504" s="192"/>
      <c r="CB504" s="192"/>
      <c r="CC504" s="192"/>
      <c r="CD504" s="192"/>
      <c r="CE504" s="192"/>
      <c r="CF504" s="192"/>
      <c r="CG504" s="192"/>
      <c r="CH504" s="192"/>
      <c r="CI504" s="192"/>
      <c r="CJ504" s="192"/>
    </row>
    <row r="505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  <c r="AJ505" s="192"/>
      <c r="AK505" s="192"/>
      <c r="AL505" s="192"/>
      <c r="AM505" s="192"/>
      <c r="AN505" s="192"/>
      <c r="AO505" s="192"/>
      <c r="AP505" s="192"/>
      <c r="AQ505" s="192"/>
      <c r="AR505" s="192"/>
      <c r="AS505" s="192"/>
      <c r="AT505" s="192"/>
      <c r="AU505" s="192"/>
      <c r="AV505" s="192"/>
      <c r="AW505" s="192"/>
      <c r="AX505" s="192"/>
      <c r="AY505" s="192"/>
      <c r="AZ505" s="192"/>
      <c r="BA505" s="192"/>
      <c r="BB505" s="192"/>
      <c r="BC505" s="192"/>
      <c r="BD505" s="192"/>
      <c r="BE505" s="192"/>
      <c r="BF505" s="192"/>
      <c r="BG505" s="192"/>
      <c r="BH505" s="192"/>
      <c r="BI505" s="192"/>
      <c r="BJ505" s="192"/>
      <c r="BK505" s="192"/>
      <c r="BL505" s="192"/>
      <c r="BM505" s="192"/>
      <c r="BN505" s="192"/>
      <c r="BO505" s="192"/>
      <c r="BP505" s="192"/>
      <c r="BQ505" s="192"/>
      <c r="BR505" s="192"/>
      <c r="BS505" s="192"/>
      <c r="BT505" s="192"/>
      <c r="BU505" s="192"/>
      <c r="BV505" s="192"/>
      <c r="BW505" s="192"/>
      <c r="BX505" s="192"/>
      <c r="BY505" s="192"/>
      <c r="BZ505" s="192"/>
      <c r="CA505" s="192"/>
      <c r="CB505" s="192"/>
      <c r="CC505" s="192"/>
      <c r="CD505" s="192"/>
      <c r="CE505" s="192"/>
      <c r="CF505" s="192"/>
      <c r="CG505" s="192"/>
      <c r="CH505" s="192"/>
      <c r="CI505" s="192"/>
      <c r="CJ505" s="192"/>
    </row>
    <row r="506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  <c r="AO506" s="192"/>
      <c r="AP506" s="192"/>
      <c r="AQ506" s="192"/>
      <c r="AR506" s="192"/>
      <c r="AS506" s="192"/>
      <c r="AT506" s="192"/>
      <c r="AU506" s="192"/>
      <c r="AV506" s="192"/>
      <c r="AW506" s="192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92"/>
      <c r="BI506" s="192"/>
      <c r="BJ506" s="192"/>
      <c r="BK506" s="192"/>
      <c r="BL506" s="192"/>
      <c r="BM506" s="192"/>
      <c r="BN506" s="192"/>
      <c r="BO506" s="192"/>
      <c r="BP506" s="192"/>
      <c r="BQ506" s="192"/>
      <c r="BR506" s="192"/>
      <c r="BS506" s="192"/>
      <c r="BT506" s="192"/>
      <c r="BU506" s="192"/>
      <c r="BV506" s="192"/>
      <c r="BW506" s="192"/>
      <c r="BX506" s="192"/>
      <c r="BY506" s="192"/>
      <c r="BZ506" s="192"/>
      <c r="CA506" s="192"/>
      <c r="CB506" s="192"/>
      <c r="CC506" s="192"/>
      <c r="CD506" s="192"/>
      <c r="CE506" s="192"/>
      <c r="CF506" s="192"/>
      <c r="CG506" s="192"/>
      <c r="CH506" s="192"/>
      <c r="CI506" s="192"/>
      <c r="CJ506" s="192"/>
    </row>
    <row r="507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  <c r="AO507" s="192"/>
      <c r="AP507" s="192"/>
      <c r="AQ507" s="192"/>
      <c r="AR507" s="192"/>
      <c r="AS507" s="192"/>
      <c r="AT507" s="192"/>
      <c r="AU507" s="192"/>
      <c r="AV507" s="192"/>
      <c r="AW507" s="192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92"/>
      <c r="BI507" s="192"/>
      <c r="BJ507" s="192"/>
      <c r="BK507" s="192"/>
      <c r="BL507" s="192"/>
      <c r="BM507" s="192"/>
      <c r="BN507" s="192"/>
      <c r="BO507" s="192"/>
      <c r="BP507" s="192"/>
      <c r="BQ507" s="192"/>
      <c r="BR507" s="192"/>
      <c r="BS507" s="192"/>
      <c r="BT507" s="192"/>
      <c r="BU507" s="192"/>
      <c r="BV507" s="192"/>
      <c r="BW507" s="192"/>
      <c r="BX507" s="192"/>
      <c r="BY507" s="192"/>
      <c r="BZ507" s="192"/>
      <c r="CA507" s="192"/>
      <c r="CB507" s="192"/>
      <c r="CC507" s="192"/>
      <c r="CD507" s="192"/>
      <c r="CE507" s="192"/>
      <c r="CF507" s="192"/>
      <c r="CG507" s="192"/>
      <c r="CH507" s="192"/>
      <c r="CI507" s="192"/>
      <c r="CJ507" s="192"/>
    </row>
    <row r="508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  <c r="AO508" s="192"/>
      <c r="AP508" s="192"/>
      <c r="AQ508" s="192"/>
      <c r="AR508" s="192"/>
      <c r="AS508" s="192"/>
      <c r="AT508" s="192"/>
      <c r="AU508" s="192"/>
      <c r="AV508" s="192"/>
      <c r="AW508" s="192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92"/>
      <c r="BI508" s="192"/>
      <c r="BJ508" s="192"/>
      <c r="BK508" s="192"/>
      <c r="BL508" s="192"/>
      <c r="BM508" s="192"/>
      <c r="BN508" s="192"/>
      <c r="BO508" s="192"/>
      <c r="BP508" s="192"/>
      <c r="BQ508" s="192"/>
      <c r="BR508" s="192"/>
      <c r="BS508" s="192"/>
      <c r="BT508" s="192"/>
      <c r="BU508" s="192"/>
      <c r="BV508" s="192"/>
      <c r="BW508" s="192"/>
      <c r="BX508" s="192"/>
      <c r="BY508" s="192"/>
      <c r="BZ508" s="192"/>
      <c r="CA508" s="192"/>
      <c r="CB508" s="192"/>
      <c r="CC508" s="192"/>
      <c r="CD508" s="192"/>
      <c r="CE508" s="192"/>
      <c r="CF508" s="192"/>
      <c r="CG508" s="192"/>
      <c r="CH508" s="192"/>
      <c r="CI508" s="192"/>
      <c r="CJ508" s="192"/>
    </row>
    <row r="509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  <c r="AO509" s="192"/>
      <c r="AP509" s="192"/>
      <c r="AQ509" s="192"/>
      <c r="AR509" s="192"/>
      <c r="AS509" s="192"/>
      <c r="AT509" s="192"/>
      <c r="AU509" s="192"/>
      <c r="AV509" s="192"/>
      <c r="AW509" s="192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92"/>
      <c r="BI509" s="192"/>
      <c r="BJ509" s="192"/>
      <c r="BK509" s="192"/>
      <c r="BL509" s="192"/>
      <c r="BM509" s="192"/>
      <c r="BN509" s="192"/>
      <c r="BO509" s="192"/>
      <c r="BP509" s="192"/>
      <c r="BQ509" s="192"/>
      <c r="BR509" s="192"/>
      <c r="BS509" s="192"/>
      <c r="BT509" s="192"/>
      <c r="BU509" s="192"/>
      <c r="BV509" s="192"/>
      <c r="BW509" s="192"/>
      <c r="BX509" s="192"/>
      <c r="BY509" s="192"/>
      <c r="BZ509" s="192"/>
      <c r="CA509" s="192"/>
      <c r="CB509" s="192"/>
      <c r="CC509" s="192"/>
      <c r="CD509" s="192"/>
      <c r="CE509" s="192"/>
      <c r="CF509" s="192"/>
      <c r="CG509" s="192"/>
      <c r="CH509" s="192"/>
      <c r="CI509" s="192"/>
      <c r="CJ509" s="192"/>
    </row>
    <row r="510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  <c r="AO510" s="192"/>
      <c r="AP510" s="192"/>
      <c r="AQ510" s="192"/>
      <c r="AR510" s="192"/>
      <c r="AS510" s="192"/>
      <c r="AT510" s="192"/>
      <c r="AU510" s="192"/>
      <c r="AV510" s="192"/>
      <c r="AW510" s="192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92"/>
      <c r="BI510" s="192"/>
      <c r="BJ510" s="192"/>
      <c r="BK510" s="192"/>
      <c r="BL510" s="192"/>
      <c r="BM510" s="192"/>
      <c r="BN510" s="192"/>
      <c r="BO510" s="192"/>
      <c r="BP510" s="192"/>
      <c r="BQ510" s="192"/>
      <c r="BR510" s="192"/>
      <c r="BS510" s="192"/>
      <c r="BT510" s="192"/>
      <c r="BU510" s="192"/>
      <c r="BV510" s="192"/>
      <c r="BW510" s="192"/>
      <c r="BX510" s="192"/>
      <c r="BY510" s="192"/>
      <c r="BZ510" s="192"/>
      <c r="CA510" s="192"/>
      <c r="CB510" s="192"/>
      <c r="CC510" s="192"/>
      <c r="CD510" s="192"/>
      <c r="CE510" s="192"/>
      <c r="CF510" s="192"/>
      <c r="CG510" s="192"/>
      <c r="CH510" s="192"/>
      <c r="CI510" s="192"/>
      <c r="CJ510" s="192"/>
    </row>
    <row r="51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92"/>
      <c r="BI511" s="192"/>
      <c r="BJ511" s="192"/>
      <c r="BK511" s="192"/>
      <c r="BL511" s="192"/>
      <c r="BM511" s="192"/>
      <c r="BN511" s="192"/>
      <c r="BO511" s="192"/>
      <c r="BP511" s="192"/>
      <c r="BQ511" s="192"/>
      <c r="BR511" s="192"/>
      <c r="BS511" s="192"/>
      <c r="BT511" s="192"/>
      <c r="BU511" s="192"/>
      <c r="BV511" s="192"/>
      <c r="BW511" s="192"/>
      <c r="BX511" s="192"/>
      <c r="BY511" s="192"/>
      <c r="BZ511" s="192"/>
      <c r="CA511" s="192"/>
      <c r="CB511" s="192"/>
      <c r="CC511" s="192"/>
      <c r="CD511" s="192"/>
      <c r="CE511" s="192"/>
      <c r="CF511" s="192"/>
      <c r="CG511" s="192"/>
      <c r="CH511" s="192"/>
      <c r="CI511" s="192"/>
      <c r="CJ511" s="192"/>
    </row>
    <row r="512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  <c r="AJ512" s="192"/>
      <c r="AK512" s="192"/>
      <c r="AL512" s="192"/>
      <c r="AM512" s="192"/>
      <c r="AN512" s="192"/>
      <c r="AO512" s="192"/>
      <c r="AP512" s="192"/>
      <c r="AQ512" s="192"/>
      <c r="AR512" s="192"/>
      <c r="AS512" s="192"/>
      <c r="AT512" s="192"/>
      <c r="AU512" s="192"/>
      <c r="AV512" s="192"/>
      <c r="AW512" s="192"/>
      <c r="AX512" s="192"/>
      <c r="AY512" s="192"/>
      <c r="AZ512" s="192"/>
      <c r="BA512" s="192"/>
      <c r="BB512" s="192"/>
      <c r="BC512" s="192"/>
      <c r="BD512" s="192"/>
      <c r="BE512" s="192"/>
      <c r="BF512" s="192"/>
      <c r="BG512" s="192"/>
      <c r="BH512" s="192"/>
      <c r="BI512" s="192"/>
      <c r="BJ512" s="192"/>
      <c r="BK512" s="192"/>
      <c r="BL512" s="192"/>
      <c r="BM512" s="192"/>
      <c r="BN512" s="192"/>
      <c r="BO512" s="192"/>
      <c r="BP512" s="192"/>
      <c r="BQ512" s="192"/>
      <c r="BR512" s="192"/>
      <c r="BS512" s="192"/>
      <c r="BT512" s="192"/>
      <c r="BU512" s="192"/>
      <c r="BV512" s="192"/>
      <c r="BW512" s="192"/>
      <c r="BX512" s="192"/>
      <c r="BY512" s="192"/>
      <c r="BZ512" s="192"/>
      <c r="CA512" s="192"/>
      <c r="CB512" s="192"/>
      <c r="CC512" s="192"/>
      <c r="CD512" s="192"/>
      <c r="CE512" s="192"/>
      <c r="CF512" s="192"/>
      <c r="CG512" s="192"/>
      <c r="CH512" s="192"/>
      <c r="CI512" s="192"/>
      <c r="CJ512" s="192"/>
    </row>
    <row r="513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  <c r="AJ513" s="192"/>
      <c r="AK513" s="192"/>
      <c r="AL513" s="192"/>
      <c r="AM513" s="192"/>
      <c r="AN513" s="192"/>
      <c r="AO513" s="192"/>
      <c r="AP513" s="192"/>
      <c r="AQ513" s="192"/>
      <c r="AR513" s="192"/>
      <c r="AS513" s="192"/>
      <c r="AT513" s="192"/>
      <c r="AU513" s="192"/>
      <c r="AV513" s="192"/>
      <c r="AW513" s="192"/>
      <c r="AX513" s="192"/>
      <c r="AY513" s="192"/>
      <c r="AZ513" s="192"/>
      <c r="BA513" s="192"/>
      <c r="BB513" s="192"/>
      <c r="BC513" s="192"/>
      <c r="BD513" s="192"/>
      <c r="BE513" s="192"/>
      <c r="BF513" s="192"/>
      <c r="BG513" s="192"/>
      <c r="BH513" s="192"/>
      <c r="BI513" s="192"/>
      <c r="BJ513" s="192"/>
      <c r="BK513" s="192"/>
      <c r="BL513" s="192"/>
      <c r="BM513" s="192"/>
      <c r="BN513" s="192"/>
      <c r="BO513" s="192"/>
      <c r="BP513" s="192"/>
      <c r="BQ513" s="192"/>
      <c r="BR513" s="192"/>
      <c r="BS513" s="192"/>
      <c r="BT513" s="192"/>
      <c r="BU513" s="192"/>
      <c r="BV513" s="192"/>
      <c r="BW513" s="192"/>
      <c r="BX513" s="192"/>
      <c r="BY513" s="192"/>
      <c r="BZ513" s="192"/>
      <c r="CA513" s="192"/>
      <c r="CB513" s="192"/>
      <c r="CC513" s="192"/>
      <c r="CD513" s="192"/>
      <c r="CE513" s="192"/>
      <c r="CF513" s="192"/>
      <c r="CG513" s="192"/>
      <c r="CH513" s="192"/>
      <c r="CI513" s="192"/>
      <c r="CJ513" s="192"/>
    </row>
    <row r="514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92"/>
      <c r="AF514" s="192"/>
      <c r="AG514" s="192"/>
      <c r="AH514" s="192"/>
      <c r="AI514" s="192"/>
      <c r="AJ514" s="192"/>
      <c r="AK514" s="192"/>
      <c r="AL514" s="192"/>
      <c r="AM514" s="192"/>
      <c r="AN514" s="192"/>
      <c r="AO514" s="192"/>
      <c r="AP514" s="192"/>
      <c r="AQ514" s="192"/>
      <c r="AR514" s="192"/>
      <c r="AS514" s="192"/>
      <c r="AT514" s="192"/>
      <c r="AU514" s="192"/>
      <c r="AV514" s="192"/>
      <c r="AW514" s="192"/>
      <c r="AX514" s="192"/>
      <c r="AY514" s="192"/>
      <c r="AZ514" s="192"/>
      <c r="BA514" s="192"/>
      <c r="BB514" s="192"/>
      <c r="BC514" s="192"/>
      <c r="BD514" s="192"/>
      <c r="BE514" s="192"/>
      <c r="BF514" s="192"/>
      <c r="BG514" s="192"/>
      <c r="BH514" s="192"/>
      <c r="BI514" s="192"/>
      <c r="BJ514" s="192"/>
      <c r="BK514" s="192"/>
      <c r="BL514" s="192"/>
      <c r="BM514" s="192"/>
      <c r="BN514" s="192"/>
      <c r="BO514" s="192"/>
      <c r="BP514" s="192"/>
      <c r="BQ514" s="192"/>
      <c r="BR514" s="192"/>
      <c r="BS514" s="192"/>
      <c r="BT514" s="192"/>
      <c r="BU514" s="192"/>
      <c r="BV514" s="192"/>
      <c r="BW514" s="192"/>
      <c r="BX514" s="192"/>
      <c r="BY514" s="192"/>
      <c r="BZ514" s="192"/>
      <c r="CA514" s="192"/>
      <c r="CB514" s="192"/>
      <c r="CC514" s="192"/>
      <c r="CD514" s="192"/>
      <c r="CE514" s="192"/>
      <c r="CF514" s="192"/>
      <c r="CG514" s="192"/>
      <c r="CH514" s="192"/>
      <c r="CI514" s="192"/>
      <c r="CJ514" s="192"/>
    </row>
    <row r="515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92"/>
      <c r="AF515" s="192"/>
      <c r="AG515" s="192"/>
      <c r="AH515" s="192"/>
      <c r="AI515" s="192"/>
      <c r="AJ515" s="192"/>
      <c r="AK515" s="192"/>
      <c r="AL515" s="192"/>
      <c r="AM515" s="192"/>
      <c r="AN515" s="192"/>
      <c r="AO515" s="192"/>
      <c r="AP515" s="192"/>
      <c r="AQ515" s="192"/>
      <c r="AR515" s="192"/>
      <c r="AS515" s="192"/>
      <c r="AT515" s="192"/>
      <c r="AU515" s="192"/>
      <c r="AV515" s="192"/>
      <c r="AW515" s="192"/>
      <c r="AX515" s="192"/>
      <c r="AY515" s="192"/>
      <c r="AZ515" s="192"/>
      <c r="BA515" s="192"/>
      <c r="BB515" s="192"/>
      <c r="BC515" s="192"/>
      <c r="BD515" s="192"/>
      <c r="BE515" s="192"/>
      <c r="BF515" s="192"/>
      <c r="BG515" s="192"/>
      <c r="BH515" s="192"/>
      <c r="BI515" s="192"/>
      <c r="BJ515" s="192"/>
      <c r="BK515" s="192"/>
      <c r="BL515" s="192"/>
      <c r="BM515" s="192"/>
      <c r="BN515" s="192"/>
      <c r="BO515" s="192"/>
      <c r="BP515" s="192"/>
      <c r="BQ515" s="192"/>
      <c r="BR515" s="192"/>
      <c r="BS515" s="192"/>
      <c r="BT515" s="192"/>
      <c r="BU515" s="192"/>
      <c r="BV515" s="192"/>
      <c r="BW515" s="192"/>
      <c r="BX515" s="192"/>
      <c r="BY515" s="192"/>
      <c r="BZ515" s="192"/>
      <c r="CA515" s="192"/>
      <c r="CB515" s="192"/>
      <c r="CC515" s="192"/>
      <c r="CD515" s="192"/>
      <c r="CE515" s="192"/>
      <c r="CF515" s="192"/>
      <c r="CG515" s="192"/>
      <c r="CH515" s="192"/>
      <c r="CI515" s="192"/>
      <c r="CJ515" s="192"/>
    </row>
    <row r="516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92"/>
      <c r="AF516" s="192"/>
      <c r="AG516" s="192"/>
      <c r="AH516" s="192"/>
      <c r="AI516" s="192"/>
      <c r="AJ516" s="192"/>
      <c r="AK516" s="192"/>
      <c r="AL516" s="192"/>
      <c r="AM516" s="192"/>
      <c r="AN516" s="192"/>
      <c r="AO516" s="192"/>
      <c r="AP516" s="192"/>
      <c r="AQ516" s="192"/>
      <c r="AR516" s="192"/>
      <c r="AS516" s="192"/>
      <c r="AT516" s="192"/>
      <c r="AU516" s="192"/>
      <c r="AV516" s="192"/>
      <c r="AW516" s="192"/>
      <c r="AX516" s="192"/>
      <c r="AY516" s="192"/>
      <c r="AZ516" s="192"/>
      <c r="BA516" s="192"/>
      <c r="BB516" s="192"/>
      <c r="BC516" s="192"/>
      <c r="BD516" s="192"/>
      <c r="BE516" s="192"/>
      <c r="BF516" s="192"/>
      <c r="BG516" s="192"/>
      <c r="BH516" s="192"/>
      <c r="BI516" s="192"/>
      <c r="BJ516" s="192"/>
      <c r="BK516" s="192"/>
      <c r="BL516" s="192"/>
      <c r="BM516" s="192"/>
      <c r="BN516" s="192"/>
      <c r="BO516" s="192"/>
      <c r="BP516" s="192"/>
      <c r="BQ516" s="192"/>
      <c r="BR516" s="192"/>
      <c r="BS516" s="192"/>
      <c r="BT516" s="192"/>
      <c r="BU516" s="192"/>
      <c r="BV516" s="192"/>
      <c r="BW516" s="192"/>
      <c r="BX516" s="192"/>
      <c r="BY516" s="192"/>
      <c r="BZ516" s="192"/>
      <c r="CA516" s="192"/>
      <c r="CB516" s="192"/>
      <c r="CC516" s="192"/>
      <c r="CD516" s="192"/>
      <c r="CE516" s="192"/>
      <c r="CF516" s="192"/>
      <c r="CG516" s="192"/>
      <c r="CH516" s="192"/>
      <c r="CI516" s="192"/>
      <c r="CJ516" s="192"/>
    </row>
    <row r="517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92"/>
      <c r="AF517" s="192"/>
      <c r="AG517" s="192"/>
      <c r="AH517" s="192"/>
      <c r="AI517" s="192"/>
      <c r="AJ517" s="192"/>
      <c r="AK517" s="192"/>
      <c r="AL517" s="192"/>
      <c r="AM517" s="192"/>
      <c r="AN517" s="192"/>
      <c r="AO517" s="192"/>
      <c r="AP517" s="192"/>
      <c r="AQ517" s="192"/>
      <c r="AR517" s="192"/>
      <c r="AS517" s="192"/>
      <c r="AT517" s="192"/>
      <c r="AU517" s="192"/>
      <c r="AV517" s="192"/>
      <c r="AW517" s="192"/>
      <c r="AX517" s="192"/>
      <c r="AY517" s="192"/>
      <c r="AZ517" s="192"/>
      <c r="BA517" s="192"/>
      <c r="BB517" s="192"/>
      <c r="BC517" s="192"/>
      <c r="BD517" s="192"/>
      <c r="BE517" s="192"/>
      <c r="BF517" s="192"/>
      <c r="BG517" s="192"/>
      <c r="BH517" s="192"/>
      <c r="BI517" s="192"/>
      <c r="BJ517" s="192"/>
      <c r="BK517" s="192"/>
      <c r="BL517" s="192"/>
      <c r="BM517" s="192"/>
      <c r="BN517" s="192"/>
      <c r="BO517" s="192"/>
      <c r="BP517" s="192"/>
      <c r="BQ517" s="192"/>
      <c r="BR517" s="192"/>
      <c r="BS517" s="192"/>
      <c r="BT517" s="192"/>
      <c r="BU517" s="192"/>
      <c r="BV517" s="192"/>
      <c r="BW517" s="192"/>
      <c r="BX517" s="192"/>
      <c r="BY517" s="192"/>
      <c r="BZ517" s="192"/>
      <c r="CA517" s="192"/>
      <c r="CB517" s="192"/>
      <c r="CC517" s="192"/>
      <c r="CD517" s="192"/>
      <c r="CE517" s="192"/>
      <c r="CF517" s="192"/>
      <c r="CG517" s="192"/>
      <c r="CH517" s="192"/>
      <c r="CI517" s="192"/>
      <c r="CJ517" s="192"/>
    </row>
    <row r="518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92"/>
      <c r="AF518" s="192"/>
      <c r="AG518" s="192"/>
      <c r="AH518" s="192"/>
      <c r="AI518" s="192"/>
      <c r="AJ518" s="192"/>
      <c r="AK518" s="192"/>
      <c r="AL518" s="192"/>
      <c r="AM518" s="192"/>
      <c r="AN518" s="192"/>
      <c r="AO518" s="192"/>
      <c r="AP518" s="192"/>
      <c r="AQ518" s="192"/>
      <c r="AR518" s="192"/>
      <c r="AS518" s="192"/>
      <c r="AT518" s="192"/>
      <c r="AU518" s="192"/>
      <c r="AV518" s="192"/>
      <c r="AW518" s="192"/>
      <c r="AX518" s="192"/>
      <c r="AY518" s="192"/>
      <c r="AZ518" s="192"/>
      <c r="BA518" s="192"/>
      <c r="BB518" s="192"/>
      <c r="BC518" s="192"/>
      <c r="BD518" s="192"/>
      <c r="BE518" s="192"/>
      <c r="BF518" s="192"/>
      <c r="BG518" s="192"/>
      <c r="BH518" s="192"/>
      <c r="BI518" s="192"/>
      <c r="BJ518" s="192"/>
      <c r="BK518" s="192"/>
      <c r="BL518" s="192"/>
      <c r="BM518" s="192"/>
      <c r="BN518" s="192"/>
      <c r="BO518" s="192"/>
      <c r="BP518" s="192"/>
      <c r="BQ518" s="192"/>
      <c r="BR518" s="192"/>
      <c r="BS518" s="192"/>
      <c r="BT518" s="192"/>
      <c r="BU518" s="192"/>
      <c r="BV518" s="192"/>
      <c r="BW518" s="192"/>
      <c r="BX518" s="192"/>
      <c r="BY518" s="192"/>
      <c r="BZ518" s="192"/>
      <c r="CA518" s="192"/>
      <c r="CB518" s="192"/>
      <c r="CC518" s="192"/>
      <c r="CD518" s="192"/>
      <c r="CE518" s="192"/>
      <c r="CF518" s="192"/>
      <c r="CG518" s="192"/>
      <c r="CH518" s="192"/>
      <c r="CI518" s="192"/>
      <c r="CJ518" s="192"/>
    </row>
    <row r="519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92"/>
      <c r="AF519" s="192"/>
      <c r="AG519" s="192"/>
      <c r="AH519" s="192"/>
      <c r="AI519" s="192"/>
      <c r="AJ519" s="192"/>
      <c r="AK519" s="192"/>
      <c r="AL519" s="192"/>
      <c r="AM519" s="192"/>
      <c r="AN519" s="192"/>
      <c r="AO519" s="192"/>
      <c r="AP519" s="192"/>
      <c r="AQ519" s="192"/>
      <c r="AR519" s="192"/>
      <c r="AS519" s="192"/>
      <c r="AT519" s="192"/>
      <c r="AU519" s="192"/>
      <c r="AV519" s="192"/>
      <c r="AW519" s="192"/>
      <c r="AX519" s="192"/>
      <c r="AY519" s="192"/>
      <c r="AZ519" s="192"/>
      <c r="BA519" s="192"/>
      <c r="BB519" s="192"/>
      <c r="BC519" s="192"/>
      <c r="BD519" s="192"/>
      <c r="BE519" s="192"/>
      <c r="BF519" s="192"/>
      <c r="BG519" s="192"/>
      <c r="BH519" s="192"/>
      <c r="BI519" s="192"/>
      <c r="BJ519" s="192"/>
      <c r="BK519" s="192"/>
      <c r="BL519" s="192"/>
      <c r="BM519" s="192"/>
      <c r="BN519" s="192"/>
      <c r="BO519" s="192"/>
      <c r="BP519" s="192"/>
      <c r="BQ519" s="192"/>
      <c r="BR519" s="192"/>
      <c r="BS519" s="192"/>
      <c r="BT519" s="192"/>
      <c r="BU519" s="192"/>
      <c r="BV519" s="192"/>
      <c r="BW519" s="192"/>
      <c r="BX519" s="192"/>
      <c r="BY519" s="192"/>
      <c r="BZ519" s="192"/>
      <c r="CA519" s="192"/>
      <c r="CB519" s="192"/>
      <c r="CC519" s="192"/>
      <c r="CD519" s="192"/>
      <c r="CE519" s="192"/>
      <c r="CF519" s="192"/>
      <c r="CG519" s="192"/>
      <c r="CH519" s="192"/>
      <c r="CI519" s="192"/>
      <c r="CJ519" s="192"/>
    </row>
    <row r="520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92"/>
      <c r="AF520" s="192"/>
      <c r="AG520" s="192"/>
      <c r="AH520" s="192"/>
      <c r="AI520" s="192"/>
      <c r="AJ520" s="192"/>
      <c r="AK520" s="192"/>
      <c r="AL520" s="192"/>
      <c r="AM520" s="192"/>
      <c r="AN520" s="192"/>
      <c r="AO520" s="192"/>
      <c r="AP520" s="192"/>
      <c r="AQ520" s="192"/>
      <c r="AR520" s="192"/>
      <c r="AS520" s="192"/>
      <c r="AT520" s="192"/>
      <c r="AU520" s="192"/>
      <c r="AV520" s="192"/>
      <c r="AW520" s="192"/>
      <c r="AX520" s="192"/>
      <c r="AY520" s="192"/>
      <c r="AZ520" s="192"/>
      <c r="BA520" s="192"/>
      <c r="BB520" s="192"/>
      <c r="BC520" s="192"/>
      <c r="BD520" s="192"/>
      <c r="BE520" s="192"/>
      <c r="BF520" s="192"/>
      <c r="BG520" s="192"/>
      <c r="BH520" s="192"/>
      <c r="BI520" s="192"/>
      <c r="BJ520" s="192"/>
      <c r="BK520" s="192"/>
      <c r="BL520" s="192"/>
      <c r="BM520" s="192"/>
      <c r="BN520" s="192"/>
      <c r="BO520" s="192"/>
      <c r="BP520" s="192"/>
      <c r="BQ520" s="192"/>
      <c r="BR520" s="192"/>
      <c r="BS520" s="192"/>
      <c r="BT520" s="192"/>
      <c r="BU520" s="192"/>
      <c r="BV520" s="192"/>
      <c r="BW520" s="192"/>
      <c r="BX520" s="192"/>
      <c r="BY520" s="192"/>
      <c r="BZ520" s="192"/>
      <c r="CA520" s="192"/>
      <c r="CB520" s="192"/>
      <c r="CC520" s="192"/>
      <c r="CD520" s="192"/>
      <c r="CE520" s="192"/>
      <c r="CF520" s="192"/>
      <c r="CG520" s="192"/>
      <c r="CH520" s="192"/>
      <c r="CI520" s="192"/>
      <c r="CJ520" s="192"/>
    </row>
    <row r="521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  <c r="AJ521" s="192"/>
      <c r="AK521" s="192"/>
      <c r="AL521" s="192"/>
      <c r="AM521" s="192"/>
      <c r="AN521" s="192"/>
      <c r="AO521" s="192"/>
      <c r="AP521" s="192"/>
      <c r="AQ521" s="192"/>
      <c r="AR521" s="192"/>
      <c r="AS521" s="192"/>
      <c r="AT521" s="192"/>
      <c r="AU521" s="192"/>
      <c r="AV521" s="192"/>
      <c r="AW521" s="192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192"/>
      <c r="BN521" s="192"/>
      <c r="BO521" s="192"/>
      <c r="BP521" s="192"/>
      <c r="BQ521" s="192"/>
      <c r="BR521" s="192"/>
      <c r="BS521" s="192"/>
      <c r="BT521" s="192"/>
      <c r="BU521" s="192"/>
      <c r="BV521" s="192"/>
      <c r="BW521" s="192"/>
      <c r="BX521" s="192"/>
      <c r="BY521" s="192"/>
      <c r="BZ521" s="192"/>
      <c r="CA521" s="192"/>
      <c r="CB521" s="192"/>
      <c r="CC521" s="192"/>
      <c r="CD521" s="192"/>
      <c r="CE521" s="192"/>
      <c r="CF521" s="192"/>
      <c r="CG521" s="192"/>
      <c r="CH521" s="192"/>
      <c r="CI521" s="192"/>
      <c r="CJ521" s="192"/>
    </row>
    <row r="522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92"/>
      <c r="AF522" s="192"/>
      <c r="AG522" s="192"/>
      <c r="AH522" s="192"/>
      <c r="AI522" s="192"/>
      <c r="AJ522" s="192"/>
      <c r="AK522" s="192"/>
      <c r="AL522" s="192"/>
      <c r="AM522" s="192"/>
      <c r="AN522" s="192"/>
      <c r="AO522" s="192"/>
      <c r="AP522" s="192"/>
      <c r="AQ522" s="192"/>
      <c r="AR522" s="192"/>
      <c r="AS522" s="192"/>
      <c r="AT522" s="192"/>
      <c r="AU522" s="192"/>
      <c r="AV522" s="192"/>
      <c r="AW522" s="192"/>
      <c r="AX522" s="192"/>
      <c r="AY522" s="192"/>
      <c r="AZ522" s="192"/>
      <c r="BA522" s="192"/>
      <c r="BB522" s="192"/>
      <c r="BC522" s="192"/>
      <c r="BD522" s="192"/>
      <c r="BE522" s="192"/>
      <c r="BF522" s="192"/>
      <c r="BG522" s="192"/>
      <c r="BH522" s="192"/>
      <c r="BI522" s="192"/>
      <c r="BJ522" s="192"/>
      <c r="BK522" s="192"/>
      <c r="BL522" s="192"/>
      <c r="BM522" s="192"/>
      <c r="BN522" s="192"/>
      <c r="BO522" s="192"/>
      <c r="BP522" s="192"/>
      <c r="BQ522" s="192"/>
      <c r="BR522" s="192"/>
      <c r="BS522" s="192"/>
      <c r="BT522" s="192"/>
      <c r="BU522" s="192"/>
      <c r="BV522" s="192"/>
      <c r="BW522" s="192"/>
      <c r="BX522" s="192"/>
      <c r="BY522" s="192"/>
      <c r="BZ522" s="192"/>
      <c r="CA522" s="192"/>
      <c r="CB522" s="192"/>
      <c r="CC522" s="192"/>
      <c r="CD522" s="192"/>
      <c r="CE522" s="192"/>
      <c r="CF522" s="192"/>
      <c r="CG522" s="192"/>
      <c r="CH522" s="192"/>
      <c r="CI522" s="192"/>
      <c r="CJ522" s="192"/>
    </row>
    <row r="523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92"/>
      <c r="AF523" s="192"/>
      <c r="AG523" s="192"/>
      <c r="AH523" s="192"/>
      <c r="AI523" s="192"/>
      <c r="AJ523" s="192"/>
      <c r="AK523" s="192"/>
      <c r="AL523" s="192"/>
      <c r="AM523" s="192"/>
      <c r="AN523" s="192"/>
      <c r="AO523" s="192"/>
      <c r="AP523" s="192"/>
      <c r="AQ523" s="192"/>
      <c r="AR523" s="192"/>
      <c r="AS523" s="192"/>
      <c r="AT523" s="192"/>
      <c r="AU523" s="192"/>
      <c r="AV523" s="192"/>
      <c r="AW523" s="192"/>
      <c r="AX523" s="192"/>
      <c r="AY523" s="192"/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2"/>
      <c r="BK523" s="192"/>
      <c r="BL523" s="192"/>
      <c r="BM523" s="192"/>
      <c r="BN523" s="192"/>
      <c r="BO523" s="192"/>
      <c r="BP523" s="192"/>
      <c r="BQ523" s="192"/>
      <c r="BR523" s="192"/>
      <c r="BS523" s="192"/>
      <c r="BT523" s="192"/>
      <c r="BU523" s="192"/>
      <c r="BV523" s="192"/>
      <c r="BW523" s="192"/>
      <c r="BX523" s="192"/>
      <c r="BY523" s="192"/>
      <c r="BZ523" s="192"/>
      <c r="CA523" s="192"/>
      <c r="CB523" s="192"/>
      <c r="CC523" s="192"/>
      <c r="CD523" s="192"/>
      <c r="CE523" s="192"/>
      <c r="CF523" s="192"/>
      <c r="CG523" s="192"/>
      <c r="CH523" s="192"/>
      <c r="CI523" s="192"/>
      <c r="CJ523" s="192"/>
    </row>
    <row r="524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  <c r="AJ524" s="192"/>
      <c r="AK524" s="192"/>
      <c r="AL524" s="192"/>
      <c r="AM524" s="192"/>
      <c r="AN524" s="192"/>
      <c r="AO524" s="192"/>
      <c r="AP524" s="192"/>
      <c r="AQ524" s="192"/>
      <c r="AR524" s="192"/>
      <c r="AS524" s="192"/>
      <c r="AT524" s="192"/>
      <c r="AU524" s="192"/>
      <c r="AV524" s="192"/>
      <c r="AW524" s="192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192"/>
      <c r="BJ524" s="192"/>
      <c r="BK524" s="192"/>
      <c r="BL524" s="192"/>
      <c r="BM524" s="192"/>
      <c r="BN524" s="192"/>
      <c r="BO524" s="192"/>
      <c r="BP524" s="192"/>
      <c r="BQ524" s="192"/>
      <c r="BR524" s="192"/>
      <c r="BS524" s="192"/>
      <c r="BT524" s="192"/>
      <c r="BU524" s="192"/>
      <c r="BV524" s="192"/>
      <c r="BW524" s="192"/>
      <c r="BX524" s="192"/>
      <c r="BY524" s="192"/>
      <c r="BZ524" s="192"/>
      <c r="CA524" s="192"/>
      <c r="CB524" s="192"/>
      <c r="CC524" s="192"/>
      <c r="CD524" s="192"/>
      <c r="CE524" s="192"/>
      <c r="CF524" s="192"/>
      <c r="CG524" s="192"/>
      <c r="CH524" s="192"/>
      <c r="CI524" s="192"/>
      <c r="CJ524" s="192"/>
    </row>
    <row r="525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  <c r="AJ525" s="192"/>
      <c r="AK525" s="192"/>
      <c r="AL525" s="192"/>
      <c r="AM525" s="192"/>
      <c r="AN525" s="192"/>
      <c r="AO525" s="192"/>
      <c r="AP525" s="192"/>
      <c r="AQ525" s="192"/>
      <c r="AR525" s="192"/>
      <c r="AS525" s="192"/>
      <c r="AT525" s="192"/>
      <c r="AU525" s="192"/>
      <c r="AV525" s="192"/>
      <c r="AW525" s="192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192"/>
      <c r="BJ525" s="192"/>
      <c r="BK525" s="192"/>
      <c r="BL525" s="192"/>
      <c r="BM525" s="192"/>
      <c r="BN525" s="192"/>
      <c r="BO525" s="192"/>
      <c r="BP525" s="192"/>
      <c r="BQ525" s="192"/>
      <c r="BR525" s="192"/>
      <c r="BS525" s="192"/>
      <c r="BT525" s="192"/>
      <c r="BU525" s="192"/>
      <c r="BV525" s="192"/>
      <c r="BW525" s="192"/>
      <c r="BX525" s="192"/>
      <c r="BY525" s="192"/>
      <c r="BZ525" s="192"/>
      <c r="CA525" s="192"/>
      <c r="CB525" s="192"/>
      <c r="CC525" s="192"/>
      <c r="CD525" s="192"/>
      <c r="CE525" s="192"/>
      <c r="CF525" s="192"/>
      <c r="CG525" s="192"/>
      <c r="CH525" s="192"/>
      <c r="CI525" s="192"/>
      <c r="CJ525" s="192"/>
    </row>
    <row r="526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  <c r="AJ526" s="192"/>
      <c r="AK526" s="192"/>
      <c r="AL526" s="192"/>
      <c r="AM526" s="192"/>
      <c r="AN526" s="192"/>
      <c r="AO526" s="192"/>
      <c r="AP526" s="192"/>
      <c r="AQ526" s="192"/>
      <c r="AR526" s="192"/>
      <c r="AS526" s="192"/>
      <c r="AT526" s="192"/>
      <c r="AU526" s="192"/>
      <c r="AV526" s="192"/>
      <c r="AW526" s="192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192"/>
      <c r="BJ526" s="192"/>
      <c r="BK526" s="192"/>
      <c r="BL526" s="192"/>
      <c r="BM526" s="192"/>
      <c r="BN526" s="192"/>
      <c r="BO526" s="192"/>
      <c r="BP526" s="192"/>
      <c r="BQ526" s="192"/>
      <c r="BR526" s="192"/>
      <c r="BS526" s="192"/>
      <c r="BT526" s="192"/>
      <c r="BU526" s="192"/>
      <c r="BV526" s="192"/>
      <c r="BW526" s="192"/>
      <c r="BX526" s="192"/>
      <c r="BY526" s="192"/>
      <c r="BZ526" s="192"/>
      <c r="CA526" s="192"/>
      <c r="CB526" s="192"/>
      <c r="CC526" s="192"/>
      <c r="CD526" s="192"/>
      <c r="CE526" s="192"/>
      <c r="CF526" s="192"/>
      <c r="CG526" s="192"/>
      <c r="CH526" s="192"/>
      <c r="CI526" s="192"/>
      <c r="CJ526" s="192"/>
    </row>
    <row r="527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  <c r="AJ527" s="192"/>
      <c r="AK527" s="192"/>
      <c r="AL527" s="192"/>
      <c r="AM527" s="192"/>
      <c r="AN527" s="192"/>
      <c r="AO527" s="192"/>
      <c r="AP527" s="192"/>
      <c r="AQ527" s="192"/>
      <c r="AR527" s="192"/>
      <c r="AS527" s="192"/>
      <c r="AT527" s="192"/>
      <c r="AU527" s="192"/>
      <c r="AV527" s="192"/>
      <c r="AW527" s="192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192"/>
      <c r="BJ527" s="192"/>
      <c r="BK527" s="192"/>
      <c r="BL527" s="192"/>
      <c r="BM527" s="192"/>
      <c r="BN527" s="192"/>
      <c r="BO527" s="192"/>
      <c r="BP527" s="192"/>
      <c r="BQ527" s="192"/>
      <c r="BR527" s="192"/>
      <c r="BS527" s="192"/>
      <c r="BT527" s="192"/>
      <c r="BU527" s="192"/>
      <c r="BV527" s="192"/>
      <c r="BW527" s="192"/>
      <c r="BX527" s="192"/>
      <c r="BY527" s="192"/>
      <c r="BZ527" s="192"/>
      <c r="CA527" s="192"/>
      <c r="CB527" s="192"/>
      <c r="CC527" s="192"/>
      <c r="CD527" s="192"/>
      <c r="CE527" s="192"/>
      <c r="CF527" s="192"/>
      <c r="CG527" s="192"/>
      <c r="CH527" s="192"/>
      <c r="CI527" s="192"/>
      <c r="CJ527" s="192"/>
    </row>
    <row r="528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  <c r="AJ528" s="192"/>
      <c r="AK528" s="192"/>
      <c r="AL528" s="192"/>
      <c r="AM528" s="192"/>
      <c r="AN528" s="192"/>
      <c r="AO528" s="192"/>
      <c r="AP528" s="192"/>
      <c r="AQ528" s="192"/>
      <c r="AR528" s="192"/>
      <c r="AS528" s="192"/>
      <c r="AT528" s="192"/>
      <c r="AU528" s="192"/>
      <c r="AV528" s="192"/>
      <c r="AW528" s="192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192"/>
      <c r="BJ528" s="192"/>
      <c r="BK528" s="192"/>
      <c r="BL528" s="192"/>
      <c r="BM528" s="192"/>
      <c r="BN528" s="192"/>
      <c r="BO528" s="192"/>
      <c r="BP528" s="192"/>
      <c r="BQ528" s="192"/>
      <c r="BR528" s="192"/>
      <c r="BS528" s="192"/>
      <c r="BT528" s="192"/>
      <c r="BU528" s="192"/>
      <c r="BV528" s="192"/>
      <c r="BW528" s="192"/>
      <c r="BX528" s="192"/>
      <c r="BY528" s="192"/>
      <c r="BZ528" s="192"/>
      <c r="CA528" s="192"/>
      <c r="CB528" s="192"/>
      <c r="CC528" s="192"/>
      <c r="CD528" s="192"/>
      <c r="CE528" s="192"/>
      <c r="CF528" s="192"/>
      <c r="CG528" s="192"/>
      <c r="CH528" s="192"/>
      <c r="CI528" s="192"/>
      <c r="CJ528" s="192"/>
    </row>
    <row r="529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  <c r="AJ529" s="192"/>
      <c r="AK529" s="192"/>
      <c r="AL529" s="192"/>
      <c r="AM529" s="192"/>
      <c r="AN529" s="192"/>
      <c r="AO529" s="192"/>
      <c r="AP529" s="192"/>
      <c r="AQ529" s="192"/>
      <c r="AR529" s="192"/>
      <c r="AS529" s="192"/>
      <c r="AT529" s="192"/>
      <c r="AU529" s="192"/>
      <c r="AV529" s="192"/>
      <c r="AW529" s="192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192"/>
      <c r="BJ529" s="192"/>
      <c r="BK529" s="192"/>
      <c r="BL529" s="192"/>
      <c r="BM529" s="192"/>
      <c r="BN529" s="192"/>
      <c r="BO529" s="192"/>
      <c r="BP529" s="192"/>
      <c r="BQ529" s="192"/>
      <c r="BR529" s="192"/>
      <c r="BS529" s="192"/>
      <c r="BT529" s="192"/>
      <c r="BU529" s="192"/>
      <c r="BV529" s="192"/>
      <c r="BW529" s="192"/>
      <c r="BX529" s="192"/>
      <c r="BY529" s="192"/>
      <c r="BZ529" s="192"/>
      <c r="CA529" s="192"/>
      <c r="CB529" s="192"/>
      <c r="CC529" s="192"/>
      <c r="CD529" s="192"/>
      <c r="CE529" s="192"/>
      <c r="CF529" s="192"/>
      <c r="CG529" s="192"/>
      <c r="CH529" s="192"/>
      <c r="CI529" s="192"/>
      <c r="CJ529" s="192"/>
    </row>
    <row r="530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  <c r="AJ530" s="192"/>
      <c r="AK530" s="192"/>
      <c r="AL530" s="192"/>
      <c r="AM530" s="192"/>
      <c r="AN530" s="192"/>
      <c r="AO530" s="192"/>
      <c r="AP530" s="192"/>
      <c r="AQ530" s="192"/>
      <c r="AR530" s="192"/>
      <c r="AS530" s="192"/>
      <c r="AT530" s="192"/>
      <c r="AU530" s="192"/>
      <c r="AV530" s="192"/>
      <c r="AW530" s="192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192"/>
      <c r="BJ530" s="192"/>
      <c r="BK530" s="192"/>
      <c r="BL530" s="192"/>
      <c r="BM530" s="192"/>
      <c r="BN530" s="192"/>
      <c r="BO530" s="192"/>
      <c r="BP530" s="192"/>
      <c r="BQ530" s="192"/>
      <c r="BR530" s="192"/>
      <c r="BS530" s="192"/>
      <c r="BT530" s="192"/>
      <c r="BU530" s="192"/>
      <c r="BV530" s="192"/>
      <c r="BW530" s="192"/>
      <c r="BX530" s="192"/>
      <c r="BY530" s="192"/>
      <c r="BZ530" s="192"/>
      <c r="CA530" s="192"/>
      <c r="CB530" s="192"/>
      <c r="CC530" s="192"/>
      <c r="CD530" s="192"/>
      <c r="CE530" s="192"/>
      <c r="CF530" s="192"/>
      <c r="CG530" s="192"/>
      <c r="CH530" s="192"/>
      <c r="CI530" s="192"/>
      <c r="CJ530" s="192"/>
    </row>
    <row r="531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  <c r="AO531" s="192"/>
      <c r="AP531" s="192"/>
      <c r="AQ531" s="192"/>
      <c r="AR531" s="192"/>
      <c r="AS531" s="192"/>
      <c r="AT531" s="192"/>
      <c r="AU531" s="192"/>
      <c r="AV531" s="192"/>
      <c r="AW531" s="192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2"/>
      <c r="BN531" s="192"/>
      <c r="BO531" s="192"/>
      <c r="BP531" s="192"/>
      <c r="BQ531" s="192"/>
      <c r="BR531" s="192"/>
      <c r="BS531" s="192"/>
      <c r="BT531" s="192"/>
      <c r="BU531" s="192"/>
      <c r="BV531" s="192"/>
      <c r="BW531" s="192"/>
      <c r="BX531" s="192"/>
      <c r="BY531" s="192"/>
      <c r="BZ531" s="192"/>
      <c r="CA531" s="192"/>
      <c r="CB531" s="192"/>
      <c r="CC531" s="192"/>
      <c r="CD531" s="192"/>
      <c r="CE531" s="192"/>
      <c r="CF531" s="192"/>
      <c r="CG531" s="192"/>
      <c r="CH531" s="192"/>
      <c r="CI531" s="192"/>
      <c r="CJ531" s="192"/>
    </row>
    <row r="532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  <c r="AO532" s="192"/>
      <c r="AP532" s="192"/>
      <c r="AQ532" s="192"/>
      <c r="AR532" s="192"/>
      <c r="AS532" s="192"/>
      <c r="AT532" s="192"/>
      <c r="AU532" s="192"/>
      <c r="AV532" s="192"/>
      <c r="AW532" s="192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2"/>
      <c r="BN532" s="192"/>
      <c r="BO532" s="192"/>
      <c r="BP532" s="192"/>
      <c r="BQ532" s="192"/>
      <c r="BR532" s="192"/>
      <c r="BS532" s="192"/>
      <c r="BT532" s="192"/>
      <c r="BU532" s="192"/>
      <c r="BV532" s="192"/>
      <c r="BW532" s="192"/>
      <c r="BX532" s="192"/>
      <c r="BY532" s="192"/>
      <c r="BZ532" s="192"/>
      <c r="CA532" s="192"/>
      <c r="CB532" s="192"/>
      <c r="CC532" s="192"/>
      <c r="CD532" s="192"/>
      <c r="CE532" s="192"/>
      <c r="CF532" s="192"/>
      <c r="CG532" s="192"/>
      <c r="CH532" s="192"/>
      <c r="CI532" s="192"/>
      <c r="CJ532" s="192"/>
    </row>
    <row r="533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  <c r="AJ533" s="192"/>
      <c r="AK533" s="192"/>
      <c r="AL533" s="192"/>
      <c r="AM533" s="192"/>
      <c r="AN533" s="192"/>
      <c r="AO533" s="192"/>
      <c r="AP533" s="192"/>
      <c r="AQ533" s="192"/>
      <c r="AR533" s="192"/>
      <c r="AS533" s="192"/>
      <c r="AT533" s="192"/>
      <c r="AU533" s="192"/>
      <c r="AV533" s="192"/>
      <c r="AW533" s="192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2"/>
      <c r="BN533" s="192"/>
      <c r="BO533" s="192"/>
      <c r="BP533" s="192"/>
      <c r="BQ533" s="192"/>
      <c r="BR533" s="192"/>
      <c r="BS533" s="192"/>
      <c r="BT533" s="192"/>
      <c r="BU533" s="192"/>
      <c r="BV533" s="192"/>
      <c r="BW533" s="192"/>
      <c r="BX533" s="192"/>
      <c r="BY533" s="192"/>
      <c r="BZ533" s="192"/>
      <c r="CA533" s="192"/>
      <c r="CB533" s="192"/>
      <c r="CC533" s="192"/>
      <c r="CD533" s="192"/>
      <c r="CE533" s="192"/>
      <c r="CF533" s="192"/>
      <c r="CG533" s="192"/>
      <c r="CH533" s="192"/>
      <c r="CI533" s="192"/>
      <c r="CJ533" s="192"/>
    </row>
    <row r="534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  <c r="AJ534" s="192"/>
      <c r="AK534" s="192"/>
      <c r="AL534" s="192"/>
      <c r="AM534" s="192"/>
      <c r="AN534" s="192"/>
      <c r="AO534" s="192"/>
      <c r="AP534" s="192"/>
      <c r="AQ534" s="192"/>
      <c r="AR534" s="192"/>
      <c r="AS534" s="192"/>
      <c r="AT534" s="192"/>
      <c r="AU534" s="192"/>
      <c r="AV534" s="192"/>
      <c r="AW534" s="192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2"/>
      <c r="BN534" s="192"/>
      <c r="BO534" s="192"/>
      <c r="BP534" s="192"/>
      <c r="BQ534" s="192"/>
      <c r="BR534" s="192"/>
      <c r="BS534" s="192"/>
      <c r="BT534" s="192"/>
      <c r="BU534" s="192"/>
      <c r="BV534" s="192"/>
      <c r="BW534" s="192"/>
      <c r="BX534" s="192"/>
      <c r="BY534" s="192"/>
      <c r="BZ534" s="192"/>
      <c r="CA534" s="192"/>
      <c r="CB534" s="192"/>
      <c r="CC534" s="192"/>
      <c r="CD534" s="192"/>
      <c r="CE534" s="192"/>
      <c r="CF534" s="192"/>
      <c r="CG534" s="192"/>
      <c r="CH534" s="192"/>
      <c r="CI534" s="192"/>
      <c r="CJ534" s="192"/>
    </row>
    <row r="535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  <c r="AO535" s="192"/>
      <c r="AP535" s="192"/>
      <c r="AQ535" s="192"/>
      <c r="AR535" s="192"/>
      <c r="AS535" s="192"/>
      <c r="AT535" s="192"/>
      <c r="AU535" s="192"/>
      <c r="AV535" s="192"/>
      <c r="AW535" s="192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2"/>
      <c r="BN535" s="192"/>
      <c r="BO535" s="192"/>
      <c r="BP535" s="192"/>
      <c r="BQ535" s="192"/>
      <c r="BR535" s="192"/>
      <c r="BS535" s="192"/>
      <c r="BT535" s="192"/>
      <c r="BU535" s="192"/>
      <c r="BV535" s="192"/>
      <c r="BW535" s="192"/>
      <c r="BX535" s="192"/>
      <c r="BY535" s="192"/>
      <c r="BZ535" s="192"/>
      <c r="CA535" s="192"/>
      <c r="CB535" s="192"/>
      <c r="CC535" s="192"/>
      <c r="CD535" s="192"/>
      <c r="CE535" s="192"/>
      <c r="CF535" s="192"/>
      <c r="CG535" s="192"/>
      <c r="CH535" s="192"/>
      <c r="CI535" s="192"/>
      <c r="CJ535" s="192"/>
    </row>
    <row r="536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  <c r="AO536" s="192"/>
      <c r="AP536" s="192"/>
      <c r="AQ536" s="192"/>
      <c r="AR536" s="192"/>
      <c r="AS536" s="192"/>
      <c r="AT536" s="192"/>
      <c r="AU536" s="192"/>
      <c r="AV536" s="192"/>
      <c r="AW536" s="192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192"/>
      <c r="BN536" s="192"/>
      <c r="BO536" s="192"/>
      <c r="BP536" s="192"/>
      <c r="BQ536" s="192"/>
      <c r="BR536" s="192"/>
      <c r="BS536" s="192"/>
      <c r="BT536" s="192"/>
      <c r="BU536" s="192"/>
      <c r="BV536" s="192"/>
      <c r="BW536" s="192"/>
      <c r="BX536" s="192"/>
      <c r="BY536" s="192"/>
      <c r="BZ536" s="192"/>
      <c r="CA536" s="192"/>
      <c r="CB536" s="192"/>
      <c r="CC536" s="192"/>
      <c r="CD536" s="192"/>
      <c r="CE536" s="192"/>
      <c r="CF536" s="192"/>
      <c r="CG536" s="192"/>
      <c r="CH536" s="192"/>
      <c r="CI536" s="192"/>
      <c r="CJ536" s="192"/>
    </row>
    <row r="537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192"/>
      <c r="AT537" s="192"/>
      <c r="AU537" s="192"/>
      <c r="AV537" s="192"/>
      <c r="AW537" s="192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192"/>
      <c r="BN537" s="192"/>
      <c r="BO537" s="192"/>
      <c r="BP537" s="192"/>
      <c r="BQ537" s="192"/>
      <c r="BR537" s="192"/>
      <c r="BS537" s="192"/>
      <c r="BT537" s="192"/>
      <c r="BU537" s="192"/>
      <c r="BV537" s="192"/>
      <c r="BW537" s="192"/>
      <c r="BX537" s="192"/>
      <c r="BY537" s="192"/>
      <c r="BZ537" s="192"/>
      <c r="CA537" s="192"/>
      <c r="CB537" s="192"/>
      <c r="CC537" s="192"/>
      <c r="CD537" s="192"/>
      <c r="CE537" s="192"/>
      <c r="CF537" s="192"/>
      <c r="CG537" s="192"/>
      <c r="CH537" s="192"/>
      <c r="CI537" s="192"/>
      <c r="CJ537" s="192"/>
    </row>
    <row r="538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  <c r="AO538" s="192"/>
      <c r="AP538" s="192"/>
      <c r="AQ538" s="192"/>
      <c r="AR538" s="192"/>
      <c r="AS538" s="192"/>
      <c r="AT538" s="192"/>
      <c r="AU538" s="192"/>
      <c r="AV538" s="192"/>
      <c r="AW538" s="192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192"/>
      <c r="BN538" s="192"/>
      <c r="BO538" s="192"/>
      <c r="BP538" s="192"/>
      <c r="BQ538" s="192"/>
      <c r="BR538" s="192"/>
      <c r="BS538" s="192"/>
      <c r="BT538" s="192"/>
      <c r="BU538" s="192"/>
      <c r="BV538" s="192"/>
      <c r="BW538" s="192"/>
      <c r="BX538" s="192"/>
      <c r="BY538" s="192"/>
      <c r="BZ538" s="192"/>
      <c r="CA538" s="192"/>
      <c r="CB538" s="192"/>
      <c r="CC538" s="192"/>
      <c r="CD538" s="192"/>
      <c r="CE538" s="192"/>
      <c r="CF538" s="192"/>
      <c r="CG538" s="192"/>
      <c r="CH538" s="192"/>
      <c r="CI538" s="192"/>
      <c r="CJ538" s="192"/>
    </row>
    <row r="539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  <c r="AO539" s="192"/>
      <c r="AP539" s="192"/>
      <c r="AQ539" s="192"/>
      <c r="AR539" s="192"/>
      <c r="AS539" s="192"/>
      <c r="AT539" s="192"/>
      <c r="AU539" s="192"/>
      <c r="AV539" s="192"/>
      <c r="AW539" s="192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192"/>
      <c r="BN539" s="192"/>
      <c r="BO539" s="192"/>
      <c r="BP539" s="192"/>
      <c r="BQ539" s="192"/>
      <c r="BR539" s="192"/>
      <c r="BS539" s="192"/>
      <c r="BT539" s="192"/>
      <c r="BU539" s="192"/>
      <c r="BV539" s="192"/>
      <c r="BW539" s="192"/>
      <c r="BX539" s="192"/>
      <c r="BY539" s="192"/>
      <c r="BZ539" s="192"/>
      <c r="CA539" s="192"/>
      <c r="CB539" s="192"/>
      <c r="CC539" s="192"/>
      <c r="CD539" s="192"/>
      <c r="CE539" s="192"/>
      <c r="CF539" s="192"/>
      <c r="CG539" s="192"/>
      <c r="CH539" s="192"/>
      <c r="CI539" s="192"/>
      <c r="CJ539" s="192"/>
    </row>
    <row r="540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  <c r="AJ540" s="192"/>
      <c r="AK540" s="192"/>
      <c r="AL540" s="192"/>
      <c r="AM540" s="192"/>
      <c r="AN540" s="192"/>
      <c r="AO540" s="192"/>
      <c r="AP540" s="192"/>
      <c r="AQ540" s="192"/>
      <c r="AR540" s="192"/>
      <c r="AS540" s="192"/>
      <c r="AT540" s="192"/>
      <c r="AU540" s="192"/>
      <c r="AV540" s="192"/>
      <c r="AW540" s="192"/>
      <c r="AX540" s="192"/>
      <c r="AY540" s="192"/>
      <c r="AZ540" s="192"/>
      <c r="BA540" s="192"/>
      <c r="BB540" s="192"/>
      <c r="BC540" s="192"/>
      <c r="BD540" s="192"/>
      <c r="BE540" s="192"/>
      <c r="BF540" s="192"/>
      <c r="BG540" s="192"/>
      <c r="BH540" s="192"/>
      <c r="BI540" s="192"/>
      <c r="BJ540" s="192"/>
      <c r="BK540" s="192"/>
      <c r="BL540" s="192"/>
      <c r="BM540" s="192"/>
      <c r="BN540" s="192"/>
      <c r="BO540" s="192"/>
      <c r="BP540" s="192"/>
      <c r="BQ540" s="192"/>
      <c r="BR540" s="192"/>
      <c r="BS540" s="192"/>
      <c r="BT540" s="192"/>
      <c r="BU540" s="192"/>
      <c r="BV540" s="192"/>
      <c r="BW540" s="192"/>
      <c r="BX540" s="192"/>
      <c r="BY540" s="192"/>
      <c r="BZ540" s="192"/>
      <c r="CA540" s="192"/>
      <c r="CB540" s="192"/>
      <c r="CC540" s="192"/>
      <c r="CD540" s="192"/>
      <c r="CE540" s="192"/>
      <c r="CF540" s="192"/>
      <c r="CG540" s="192"/>
      <c r="CH540" s="192"/>
      <c r="CI540" s="192"/>
      <c r="CJ540" s="192"/>
    </row>
    <row r="541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  <c r="AJ541" s="192"/>
      <c r="AK541" s="192"/>
      <c r="AL541" s="192"/>
      <c r="AM541" s="192"/>
      <c r="AN541" s="192"/>
      <c r="AO541" s="192"/>
      <c r="AP541" s="192"/>
      <c r="AQ541" s="192"/>
      <c r="AR541" s="192"/>
      <c r="AS541" s="192"/>
      <c r="AT541" s="192"/>
      <c r="AU541" s="192"/>
      <c r="AV541" s="192"/>
      <c r="AW541" s="192"/>
      <c r="AX541" s="192"/>
      <c r="AY541" s="192"/>
      <c r="AZ541" s="192"/>
      <c r="BA541" s="192"/>
      <c r="BB541" s="192"/>
      <c r="BC541" s="192"/>
      <c r="BD541" s="192"/>
      <c r="BE541" s="192"/>
      <c r="BF541" s="192"/>
      <c r="BG541" s="192"/>
      <c r="BH541" s="192"/>
      <c r="BI541" s="192"/>
      <c r="BJ541" s="192"/>
      <c r="BK541" s="192"/>
      <c r="BL541" s="192"/>
      <c r="BM541" s="192"/>
      <c r="BN541" s="192"/>
      <c r="BO541" s="192"/>
      <c r="BP541" s="192"/>
      <c r="BQ541" s="192"/>
      <c r="BR541" s="192"/>
      <c r="BS541" s="192"/>
      <c r="BT541" s="192"/>
      <c r="BU541" s="192"/>
      <c r="BV541" s="192"/>
      <c r="BW541" s="192"/>
      <c r="BX541" s="192"/>
      <c r="BY541" s="192"/>
      <c r="BZ541" s="192"/>
      <c r="CA541" s="192"/>
      <c r="CB541" s="192"/>
      <c r="CC541" s="192"/>
      <c r="CD541" s="192"/>
      <c r="CE541" s="192"/>
      <c r="CF541" s="192"/>
      <c r="CG541" s="192"/>
      <c r="CH541" s="192"/>
      <c r="CI541" s="192"/>
      <c r="CJ541" s="192"/>
    </row>
    <row r="542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  <c r="AJ542" s="192"/>
      <c r="AK542" s="192"/>
      <c r="AL542" s="192"/>
      <c r="AM542" s="192"/>
      <c r="AN542" s="192"/>
      <c r="AO542" s="192"/>
      <c r="AP542" s="192"/>
      <c r="AQ542" s="192"/>
      <c r="AR542" s="192"/>
      <c r="AS542" s="192"/>
      <c r="AT542" s="192"/>
      <c r="AU542" s="192"/>
      <c r="AV542" s="192"/>
      <c r="AW542" s="192"/>
      <c r="AX542" s="192"/>
      <c r="AY542" s="192"/>
      <c r="AZ542" s="192"/>
      <c r="BA542" s="192"/>
      <c r="BB542" s="192"/>
      <c r="BC542" s="192"/>
      <c r="BD542" s="192"/>
      <c r="BE542" s="192"/>
      <c r="BF542" s="192"/>
      <c r="BG542" s="192"/>
      <c r="BH542" s="192"/>
      <c r="BI542" s="192"/>
      <c r="BJ542" s="192"/>
      <c r="BK542" s="192"/>
      <c r="BL542" s="192"/>
      <c r="BM542" s="192"/>
      <c r="BN542" s="192"/>
      <c r="BO542" s="192"/>
      <c r="BP542" s="192"/>
      <c r="BQ542" s="192"/>
      <c r="BR542" s="192"/>
      <c r="BS542" s="192"/>
      <c r="BT542" s="192"/>
      <c r="BU542" s="192"/>
      <c r="BV542" s="192"/>
      <c r="BW542" s="192"/>
      <c r="BX542" s="192"/>
      <c r="BY542" s="192"/>
      <c r="BZ542" s="192"/>
      <c r="CA542" s="192"/>
      <c r="CB542" s="192"/>
      <c r="CC542" s="192"/>
      <c r="CD542" s="192"/>
      <c r="CE542" s="192"/>
      <c r="CF542" s="192"/>
      <c r="CG542" s="192"/>
      <c r="CH542" s="192"/>
      <c r="CI542" s="192"/>
      <c r="CJ542" s="192"/>
    </row>
    <row r="543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  <c r="AJ543" s="192"/>
      <c r="AK543" s="192"/>
      <c r="AL543" s="192"/>
      <c r="AM543" s="192"/>
      <c r="AN543" s="192"/>
      <c r="AO543" s="192"/>
      <c r="AP543" s="192"/>
      <c r="AQ543" s="192"/>
      <c r="AR543" s="192"/>
      <c r="AS543" s="192"/>
      <c r="AT543" s="192"/>
      <c r="AU543" s="192"/>
      <c r="AV543" s="192"/>
      <c r="AW543" s="192"/>
      <c r="AX543" s="192"/>
      <c r="AY543" s="192"/>
      <c r="AZ543" s="192"/>
      <c r="BA543" s="192"/>
      <c r="BB543" s="192"/>
      <c r="BC543" s="192"/>
      <c r="BD543" s="192"/>
      <c r="BE543" s="192"/>
      <c r="BF543" s="192"/>
      <c r="BG543" s="192"/>
      <c r="BH543" s="192"/>
      <c r="BI543" s="192"/>
      <c r="BJ543" s="192"/>
      <c r="BK543" s="192"/>
      <c r="BL543" s="192"/>
      <c r="BM543" s="192"/>
      <c r="BN543" s="192"/>
      <c r="BO543" s="192"/>
      <c r="BP543" s="192"/>
      <c r="BQ543" s="192"/>
      <c r="BR543" s="192"/>
      <c r="BS543" s="192"/>
      <c r="BT543" s="192"/>
      <c r="BU543" s="192"/>
      <c r="BV543" s="192"/>
      <c r="BW543" s="192"/>
      <c r="BX543" s="192"/>
      <c r="BY543" s="192"/>
      <c r="BZ543" s="192"/>
      <c r="CA543" s="192"/>
      <c r="CB543" s="192"/>
      <c r="CC543" s="192"/>
      <c r="CD543" s="192"/>
      <c r="CE543" s="192"/>
      <c r="CF543" s="192"/>
      <c r="CG543" s="192"/>
      <c r="CH543" s="192"/>
      <c r="CI543" s="192"/>
      <c r="CJ543" s="192"/>
    </row>
    <row r="544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92"/>
      <c r="AF544" s="192"/>
      <c r="AG544" s="192"/>
      <c r="AH544" s="192"/>
      <c r="AI544" s="192"/>
      <c r="AJ544" s="192"/>
      <c r="AK544" s="192"/>
      <c r="AL544" s="192"/>
      <c r="AM544" s="192"/>
      <c r="AN544" s="192"/>
      <c r="AO544" s="192"/>
      <c r="AP544" s="192"/>
      <c r="AQ544" s="192"/>
      <c r="AR544" s="192"/>
      <c r="AS544" s="192"/>
      <c r="AT544" s="192"/>
      <c r="AU544" s="192"/>
      <c r="AV544" s="192"/>
      <c r="AW544" s="192"/>
      <c r="AX544" s="192"/>
      <c r="AY544" s="192"/>
      <c r="AZ544" s="192"/>
      <c r="BA544" s="192"/>
      <c r="BB544" s="192"/>
      <c r="BC544" s="192"/>
      <c r="BD544" s="192"/>
      <c r="BE544" s="192"/>
      <c r="BF544" s="192"/>
      <c r="BG544" s="192"/>
      <c r="BH544" s="192"/>
      <c r="BI544" s="192"/>
      <c r="BJ544" s="192"/>
      <c r="BK544" s="192"/>
      <c r="BL544" s="192"/>
      <c r="BM544" s="192"/>
      <c r="BN544" s="192"/>
      <c r="BO544" s="192"/>
      <c r="BP544" s="192"/>
      <c r="BQ544" s="192"/>
      <c r="BR544" s="192"/>
      <c r="BS544" s="192"/>
      <c r="BT544" s="192"/>
      <c r="BU544" s="192"/>
      <c r="BV544" s="192"/>
      <c r="BW544" s="192"/>
      <c r="BX544" s="192"/>
      <c r="BY544" s="192"/>
      <c r="BZ544" s="192"/>
      <c r="CA544" s="192"/>
      <c r="CB544" s="192"/>
      <c r="CC544" s="192"/>
      <c r="CD544" s="192"/>
      <c r="CE544" s="192"/>
      <c r="CF544" s="192"/>
      <c r="CG544" s="192"/>
      <c r="CH544" s="192"/>
      <c r="CI544" s="192"/>
      <c r="CJ544" s="192"/>
    </row>
    <row r="545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  <c r="AJ545" s="192"/>
      <c r="AK545" s="192"/>
      <c r="AL545" s="192"/>
      <c r="AM545" s="192"/>
      <c r="AN545" s="192"/>
      <c r="AO545" s="192"/>
      <c r="AP545" s="192"/>
      <c r="AQ545" s="192"/>
      <c r="AR545" s="192"/>
      <c r="AS545" s="192"/>
      <c r="AT545" s="192"/>
      <c r="AU545" s="192"/>
      <c r="AV545" s="192"/>
      <c r="AW545" s="192"/>
      <c r="AX545" s="192"/>
      <c r="AY545" s="192"/>
      <c r="AZ545" s="192"/>
      <c r="BA545" s="192"/>
      <c r="BB545" s="192"/>
      <c r="BC545" s="192"/>
      <c r="BD545" s="192"/>
      <c r="BE545" s="192"/>
      <c r="BF545" s="192"/>
      <c r="BG545" s="192"/>
      <c r="BH545" s="192"/>
      <c r="BI545" s="192"/>
      <c r="BJ545" s="192"/>
      <c r="BK545" s="192"/>
      <c r="BL545" s="192"/>
      <c r="BM545" s="192"/>
      <c r="BN545" s="192"/>
      <c r="BO545" s="192"/>
      <c r="BP545" s="192"/>
      <c r="BQ545" s="192"/>
      <c r="BR545" s="192"/>
      <c r="BS545" s="192"/>
      <c r="BT545" s="192"/>
      <c r="BU545" s="192"/>
      <c r="BV545" s="192"/>
      <c r="BW545" s="192"/>
      <c r="BX545" s="192"/>
      <c r="BY545" s="192"/>
      <c r="BZ545" s="192"/>
      <c r="CA545" s="192"/>
      <c r="CB545" s="192"/>
      <c r="CC545" s="192"/>
      <c r="CD545" s="192"/>
      <c r="CE545" s="192"/>
      <c r="CF545" s="192"/>
      <c r="CG545" s="192"/>
      <c r="CH545" s="192"/>
      <c r="CI545" s="192"/>
      <c r="CJ545" s="192"/>
    </row>
    <row r="546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  <c r="AJ546" s="192"/>
      <c r="AK546" s="192"/>
      <c r="AL546" s="192"/>
      <c r="AM546" s="192"/>
      <c r="AN546" s="192"/>
      <c r="AO546" s="192"/>
      <c r="AP546" s="192"/>
      <c r="AQ546" s="192"/>
      <c r="AR546" s="192"/>
      <c r="AS546" s="192"/>
      <c r="AT546" s="192"/>
      <c r="AU546" s="192"/>
      <c r="AV546" s="192"/>
      <c r="AW546" s="192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2"/>
      <c r="BN546" s="192"/>
      <c r="BO546" s="192"/>
      <c r="BP546" s="192"/>
      <c r="BQ546" s="192"/>
      <c r="BR546" s="192"/>
      <c r="BS546" s="192"/>
      <c r="BT546" s="192"/>
      <c r="BU546" s="192"/>
      <c r="BV546" s="192"/>
      <c r="BW546" s="192"/>
      <c r="BX546" s="192"/>
      <c r="BY546" s="192"/>
      <c r="BZ546" s="192"/>
      <c r="CA546" s="192"/>
      <c r="CB546" s="192"/>
      <c r="CC546" s="192"/>
      <c r="CD546" s="192"/>
      <c r="CE546" s="192"/>
      <c r="CF546" s="192"/>
      <c r="CG546" s="192"/>
      <c r="CH546" s="192"/>
      <c r="CI546" s="192"/>
      <c r="CJ546" s="192"/>
    </row>
    <row r="547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  <c r="AJ547" s="192"/>
      <c r="AK547" s="192"/>
      <c r="AL547" s="192"/>
      <c r="AM547" s="192"/>
      <c r="AN547" s="192"/>
      <c r="AO547" s="192"/>
      <c r="AP547" s="192"/>
      <c r="AQ547" s="192"/>
      <c r="AR547" s="192"/>
      <c r="AS547" s="192"/>
      <c r="AT547" s="192"/>
      <c r="AU547" s="192"/>
      <c r="AV547" s="192"/>
      <c r="AW547" s="192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2"/>
      <c r="BN547" s="192"/>
      <c r="BO547" s="192"/>
      <c r="BP547" s="192"/>
      <c r="BQ547" s="192"/>
      <c r="BR547" s="192"/>
      <c r="BS547" s="192"/>
      <c r="BT547" s="192"/>
      <c r="BU547" s="192"/>
      <c r="BV547" s="192"/>
      <c r="BW547" s="192"/>
      <c r="BX547" s="192"/>
      <c r="BY547" s="192"/>
      <c r="BZ547" s="192"/>
      <c r="CA547" s="192"/>
      <c r="CB547" s="192"/>
      <c r="CC547" s="192"/>
      <c r="CD547" s="192"/>
      <c r="CE547" s="192"/>
      <c r="CF547" s="192"/>
      <c r="CG547" s="192"/>
      <c r="CH547" s="192"/>
      <c r="CI547" s="192"/>
      <c r="CJ547" s="192"/>
    </row>
    <row r="548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  <c r="AJ548" s="192"/>
      <c r="AK548" s="192"/>
      <c r="AL548" s="192"/>
      <c r="AM548" s="192"/>
      <c r="AN548" s="192"/>
      <c r="AO548" s="192"/>
      <c r="AP548" s="192"/>
      <c r="AQ548" s="192"/>
      <c r="AR548" s="192"/>
      <c r="AS548" s="192"/>
      <c r="AT548" s="192"/>
      <c r="AU548" s="192"/>
      <c r="AV548" s="192"/>
      <c r="AW548" s="192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/>
      <c r="BJ548" s="192"/>
      <c r="BK548" s="192"/>
      <c r="BL548" s="192"/>
      <c r="BM548" s="192"/>
      <c r="BN548" s="192"/>
      <c r="BO548" s="192"/>
      <c r="BP548" s="192"/>
      <c r="BQ548" s="192"/>
      <c r="BR548" s="192"/>
      <c r="BS548" s="192"/>
      <c r="BT548" s="192"/>
      <c r="BU548" s="192"/>
      <c r="BV548" s="192"/>
      <c r="BW548" s="192"/>
      <c r="BX548" s="192"/>
      <c r="BY548" s="192"/>
      <c r="BZ548" s="192"/>
      <c r="CA548" s="192"/>
      <c r="CB548" s="192"/>
      <c r="CC548" s="192"/>
      <c r="CD548" s="192"/>
      <c r="CE548" s="192"/>
      <c r="CF548" s="192"/>
      <c r="CG548" s="192"/>
      <c r="CH548" s="192"/>
      <c r="CI548" s="192"/>
      <c r="CJ548" s="192"/>
    </row>
    <row r="549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  <c r="AJ549" s="192"/>
      <c r="AK549" s="192"/>
      <c r="AL549" s="192"/>
      <c r="AM549" s="192"/>
      <c r="AN549" s="192"/>
      <c r="AO549" s="192"/>
      <c r="AP549" s="192"/>
      <c r="AQ549" s="192"/>
      <c r="AR549" s="192"/>
      <c r="AS549" s="192"/>
      <c r="AT549" s="192"/>
      <c r="AU549" s="192"/>
      <c r="AV549" s="192"/>
      <c r="AW549" s="192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/>
      <c r="BJ549" s="192"/>
      <c r="BK549" s="192"/>
      <c r="BL549" s="192"/>
      <c r="BM549" s="192"/>
      <c r="BN549" s="192"/>
      <c r="BO549" s="192"/>
      <c r="BP549" s="192"/>
      <c r="BQ549" s="192"/>
      <c r="BR549" s="192"/>
      <c r="BS549" s="192"/>
      <c r="BT549" s="192"/>
      <c r="BU549" s="192"/>
      <c r="BV549" s="192"/>
      <c r="BW549" s="192"/>
      <c r="BX549" s="192"/>
      <c r="BY549" s="192"/>
      <c r="BZ549" s="192"/>
      <c r="CA549" s="192"/>
      <c r="CB549" s="192"/>
      <c r="CC549" s="192"/>
      <c r="CD549" s="192"/>
      <c r="CE549" s="192"/>
      <c r="CF549" s="192"/>
      <c r="CG549" s="192"/>
      <c r="CH549" s="192"/>
      <c r="CI549" s="192"/>
      <c r="CJ549" s="192"/>
    </row>
    <row r="550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2"/>
      <c r="AM550" s="192"/>
      <c r="AN550" s="192"/>
      <c r="AO550" s="192"/>
      <c r="AP550" s="192"/>
      <c r="AQ550" s="192"/>
      <c r="AR550" s="192"/>
      <c r="AS550" s="192"/>
      <c r="AT550" s="192"/>
      <c r="AU550" s="192"/>
      <c r="AV550" s="192"/>
      <c r="AW550" s="192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2"/>
      <c r="BN550" s="192"/>
      <c r="BO550" s="192"/>
      <c r="BP550" s="192"/>
      <c r="BQ550" s="192"/>
      <c r="BR550" s="192"/>
      <c r="BS550" s="192"/>
      <c r="BT550" s="192"/>
      <c r="BU550" s="192"/>
      <c r="BV550" s="192"/>
      <c r="BW550" s="192"/>
      <c r="BX550" s="192"/>
      <c r="BY550" s="192"/>
      <c r="BZ550" s="192"/>
      <c r="CA550" s="192"/>
      <c r="CB550" s="192"/>
      <c r="CC550" s="192"/>
      <c r="CD550" s="192"/>
      <c r="CE550" s="192"/>
      <c r="CF550" s="192"/>
      <c r="CG550" s="192"/>
      <c r="CH550" s="192"/>
      <c r="CI550" s="192"/>
      <c r="CJ550" s="192"/>
    </row>
    <row r="551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  <c r="AJ551" s="192"/>
      <c r="AK551" s="192"/>
      <c r="AL551" s="192"/>
      <c r="AM551" s="192"/>
      <c r="AN551" s="192"/>
      <c r="AO551" s="192"/>
      <c r="AP551" s="192"/>
      <c r="AQ551" s="192"/>
      <c r="AR551" s="192"/>
      <c r="AS551" s="192"/>
      <c r="AT551" s="192"/>
      <c r="AU551" s="192"/>
      <c r="AV551" s="192"/>
      <c r="AW551" s="192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/>
      <c r="BJ551" s="192"/>
      <c r="BK551" s="192"/>
      <c r="BL551" s="192"/>
      <c r="BM551" s="192"/>
      <c r="BN551" s="192"/>
      <c r="BO551" s="192"/>
      <c r="BP551" s="192"/>
      <c r="BQ551" s="192"/>
      <c r="BR551" s="192"/>
      <c r="BS551" s="192"/>
      <c r="BT551" s="192"/>
      <c r="BU551" s="192"/>
      <c r="BV551" s="192"/>
      <c r="BW551" s="192"/>
      <c r="BX551" s="192"/>
      <c r="BY551" s="192"/>
      <c r="BZ551" s="192"/>
      <c r="CA551" s="192"/>
      <c r="CB551" s="192"/>
      <c r="CC551" s="192"/>
      <c r="CD551" s="192"/>
      <c r="CE551" s="192"/>
      <c r="CF551" s="192"/>
      <c r="CG551" s="192"/>
      <c r="CH551" s="192"/>
      <c r="CI551" s="192"/>
      <c r="CJ551" s="192"/>
    </row>
    <row r="552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  <c r="AJ552" s="192"/>
      <c r="AK552" s="192"/>
      <c r="AL552" s="192"/>
      <c r="AM552" s="192"/>
      <c r="AN552" s="192"/>
      <c r="AO552" s="192"/>
      <c r="AP552" s="192"/>
      <c r="AQ552" s="192"/>
      <c r="AR552" s="192"/>
      <c r="AS552" s="192"/>
      <c r="AT552" s="192"/>
      <c r="AU552" s="192"/>
      <c r="AV552" s="192"/>
      <c r="AW552" s="192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/>
      <c r="BJ552" s="192"/>
      <c r="BK552" s="192"/>
      <c r="BL552" s="192"/>
      <c r="BM552" s="192"/>
      <c r="BN552" s="192"/>
      <c r="BO552" s="192"/>
      <c r="BP552" s="192"/>
      <c r="BQ552" s="192"/>
      <c r="BR552" s="192"/>
      <c r="BS552" s="192"/>
      <c r="BT552" s="192"/>
      <c r="BU552" s="192"/>
      <c r="BV552" s="192"/>
      <c r="BW552" s="192"/>
      <c r="BX552" s="192"/>
      <c r="BY552" s="192"/>
      <c r="BZ552" s="192"/>
      <c r="CA552" s="192"/>
      <c r="CB552" s="192"/>
      <c r="CC552" s="192"/>
      <c r="CD552" s="192"/>
      <c r="CE552" s="192"/>
      <c r="CF552" s="192"/>
      <c r="CG552" s="192"/>
      <c r="CH552" s="192"/>
      <c r="CI552" s="192"/>
      <c r="CJ552" s="192"/>
    </row>
    <row r="553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  <c r="AJ553" s="192"/>
      <c r="AK553" s="192"/>
      <c r="AL553" s="192"/>
      <c r="AM553" s="192"/>
      <c r="AN553" s="192"/>
      <c r="AO553" s="192"/>
      <c r="AP553" s="192"/>
      <c r="AQ553" s="192"/>
      <c r="AR553" s="192"/>
      <c r="AS553" s="192"/>
      <c r="AT553" s="192"/>
      <c r="AU553" s="192"/>
      <c r="AV553" s="192"/>
      <c r="AW553" s="192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/>
      <c r="BJ553" s="192"/>
      <c r="BK553" s="192"/>
      <c r="BL553" s="192"/>
      <c r="BM553" s="192"/>
      <c r="BN553" s="192"/>
      <c r="BO553" s="192"/>
      <c r="BP553" s="192"/>
      <c r="BQ553" s="192"/>
      <c r="BR553" s="192"/>
      <c r="BS553" s="192"/>
      <c r="BT553" s="192"/>
      <c r="BU553" s="192"/>
      <c r="BV553" s="192"/>
      <c r="BW553" s="192"/>
      <c r="BX553" s="192"/>
      <c r="BY553" s="192"/>
      <c r="BZ553" s="192"/>
      <c r="CA553" s="192"/>
      <c r="CB553" s="192"/>
      <c r="CC553" s="192"/>
      <c r="CD553" s="192"/>
      <c r="CE553" s="192"/>
      <c r="CF553" s="192"/>
      <c r="CG553" s="192"/>
      <c r="CH553" s="192"/>
      <c r="CI553" s="192"/>
      <c r="CJ553" s="192"/>
    </row>
    <row r="554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  <c r="AO554" s="192"/>
      <c r="AP554" s="192"/>
      <c r="AQ554" s="192"/>
      <c r="AR554" s="192"/>
      <c r="AS554" s="192"/>
      <c r="AT554" s="192"/>
      <c r="AU554" s="192"/>
      <c r="AV554" s="192"/>
      <c r="AW554" s="192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192"/>
      <c r="BJ554" s="192"/>
      <c r="BK554" s="192"/>
      <c r="BL554" s="192"/>
      <c r="BM554" s="192"/>
      <c r="BN554" s="192"/>
      <c r="BO554" s="192"/>
      <c r="BP554" s="192"/>
      <c r="BQ554" s="192"/>
      <c r="BR554" s="192"/>
      <c r="BS554" s="192"/>
      <c r="BT554" s="192"/>
      <c r="BU554" s="192"/>
      <c r="BV554" s="192"/>
      <c r="BW554" s="192"/>
      <c r="BX554" s="192"/>
      <c r="BY554" s="192"/>
      <c r="BZ554" s="192"/>
      <c r="CA554" s="192"/>
      <c r="CB554" s="192"/>
      <c r="CC554" s="192"/>
      <c r="CD554" s="192"/>
      <c r="CE554" s="192"/>
      <c r="CF554" s="192"/>
      <c r="CG554" s="192"/>
      <c r="CH554" s="192"/>
      <c r="CI554" s="192"/>
      <c r="CJ554" s="192"/>
    </row>
    <row r="555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  <c r="AJ555" s="192"/>
      <c r="AK555" s="192"/>
      <c r="AL555" s="192"/>
      <c r="AM555" s="192"/>
      <c r="AN555" s="192"/>
      <c r="AO555" s="192"/>
      <c r="AP555" s="192"/>
      <c r="AQ555" s="192"/>
      <c r="AR555" s="192"/>
      <c r="AS555" s="192"/>
      <c r="AT555" s="192"/>
      <c r="AU555" s="192"/>
      <c r="AV555" s="192"/>
      <c r="AW555" s="192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192"/>
      <c r="BJ555" s="192"/>
      <c r="BK555" s="192"/>
      <c r="BL555" s="192"/>
      <c r="BM555" s="192"/>
      <c r="BN555" s="192"/>
      <c r="BO555" s="192"/>
      <c r="BP555" s="192"/>
      <c r="BQ555" s="192"/>
      <c r="BR555" s="192"/>
      <c r="BS555" s="192"/>
      <c r="BT555" s="192"/>
      <c r="BU555" s="192"/>
      <c r="BV555" s="192"/>
      <c r="BW555" s="192"/>
      <c r="BX555" s="192"/>
      <c r="BY555" s="192"/>
      <c r="BZ555" s="192"/>
      <c r="CA555" s="192"/>
      <c r="CB555" s="192"/>
      <c r="CC555" s="192"/>
      <c r="CD555" s="192"/>
      <c r="CE555" s="192"/>
      <c r="CF555" s="192"/>
      <c r="CG555" s="192"/>
      <c r="CH555" s="192"/>
      <c r="CI555" s="192"/>
      <c r="CJ555" s="192"/>
    </row>
    <row r="556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  <c r="AJ556" s="192"/>
      <c r="AK556" s="192"/>
      <c r="AL556" s="192"/>
      <c r="AM556" s="192"/>
      <c r="AN556" s="192"/>
      <c r="AO556" s="192"/>
      <c r="AP556" s="192"/>
      <c r="AQ556" s="192"/>
      <c r="AR556" s="192"/>
      <c r="AS556" s="192"/>
      <c r="AT556" s="192"/>
      <c r="AU556" s="192"/>
      <c r="AV556" s="192"/>
      <c r="AW556" s="192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192"/>
      <c r="BJ556" s="192"/>
      <c r="BK556" s="192"/>
      <c r="BL556" s="192"/>
      <c r="BM556" s="192"/>
      <c r="BN556" s="192"/>
      <c r="BO556" s="192"/>
      <c r="BP556" s="192"/>
      <c r="BQ556" s="192"/>
      <c r="BR556" s="192"/>
      <c r="BS556" s="192"/>
      <c r="BT556" s="192"/>
      <c r="BU556" s="192"/>
      <c r="BV556" s="192"/>
      <c r="BW556" s="192"/>
      <c r="BX556" s="192"/>
      <c r="BY556" s="192"/>
      <c r="BZ556" s="192"/>
      <c r="CA556" s="192"/>
      <c r="CB556" s="192"/>
      <c r="CC556" s="192"/>
      <c r="CD556" s="192"/>
      <c r="CE556" s="192"/>
      <c r="CF556" s="192"/>
      <c r="CG556" s="192"/>
      <c r="CH556" s="192"/>
      <c r="CI556" s="192"/>
      <c r="CJ556" s="192"/>
    </row>
    <row r="557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  <c r="AO557" s="192"/>
      <c r="AP557" s="192"/>
      <c r="AQ557" s="192"/>
      <c r="AR557" s="192"/>
      <c r="AS557" s="192"/>
      <c r="AT557" s="192"/>
      <c r="AU557" s="192"/>
      <c r="AV557" s="192"/>
      <c r="AW557" s="192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/>
      <c r="BJ557" s="192"/>
      <c r="BK557" s="192"/>
      <c r="BL557" s="192"/>
      <c r="BM557" s="192"/>
      <c r="BN557" s="192"/>
      <c r="BO557" s="192"/>
      <c r="BP557" s="192"/>
      <c r="BQ557" s="192"/>
      <c r="BR557" s="192"/>
      <c r="BS557" s="192"/>
      <c r="BT557" s="192"/>
      <c r="BU557" s="192"/>
      <c r="BV557" s="192"/>
      <c r="BW557" s="192"/>
      <c r="BX557" s="192"/>
      <c r="BY557" s="192"/>
      <c r="BZ557" s="192"/>
      <c r="CA557" s="192"/>
      <c r="CB557" s="192"/>
      <c r="CC557" s="192"/>
      <c r="CD557" s="192"/>
      <c r="CE557" s="192"/>
      <c r="CF557" s="192"/>
      <c r="CG557" s="192"/>
      <c r="CH557" s="192"/>
      <c r="CI557" s="192"/>
      <c r="CJ557" s="192"/>
    </row>
    <row r="558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  <c r="AJ558" s="192"/>
      <c r="AK558" s="192"/>
      <c r="AL558" s="192"/>
      <c r="AM558" s="192"/>
      <c r="AN558" s="192"/>
      <c r="AO558" s="192"/>
      <c r="AP558" s="192"/>
      <c r="AQ558" s="192"/>
      <c r="AR558" s="192"/>
      <c r="AS558" s="192"/>
      <c r="AT558" s="192"/>
      <c r="AU558" s="192"/>
      <c r="AV558" s="192"/>
      <c r="AW558" s="192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192"/>
      <c r="BJ558" s="192"/>
      <c r="BK558" s="192"/>
      <c r="BL558" s="192"/>
      <c r="BM558" s="192"/>
      <c r="BN558" s="192"/>
      <c r="BO558" s="192"/>
      <c r="BP558" s="192"/>
      <c r="BQ558" s="192"/>
      <c r="BR558" s="192"/>
      <c r="BS558" s="192"/>
      <c r="BT558" s="192"/>
      <c r="BU558" s="192"/>
      <c r="BV558" s="192"/>
      <c r="BW558" s="192"/>
      <c r="BX558" s="192"/>
      <c r="BY558" s="192"/>
      <c r="BZ558" s="192"/>
      <c r="CA558" s="192"/>
      <c r="CB558" s="192"/>
      <c r="CC558" s="192"/>
      <c r="CD558" s="192"/>
      <c r="CE558" s="192"/>
      <c r="CF558" s="192"/>
      <c r="CG558" s="192"/>
      <c r="CH558" s="192"/>
      <c r="CI558" s="192"/>
      <c r="CJ558" s="192"/>
    </row>
    <row r="559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  <c r="AJ559" s="192"/>
      <c r="AK559" s="192"/>
      <c r="AL559" s="192"/>
      <c r="AM559" s="192"/>
      <c r="AN559" s="192"/>
      <c r="AO559" s="192"/>
      <c r="AP559" s="192"/>
      <c r="AQ559" s="192"/>
      <c r="AR559" s="192"/>
      <c r="AS559" s="192"/>
      <c r="AT559" s="192"/>
      <c r="AU559" s="192"/>
      <c r="AV559" s="192"/>
      <c r="AW559" s="192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192"/>
      <c r="BJ559" s="192"/>
      <c r="BK559" s="192"/>
      <c r="BL559" s="192"/>
      <c r="BM559" s="192"/>
      <c r="BN559" s="192"/>
      <c r="BO559" s="192"/>
      <c r="BP559" s="192"/>
      <c r="BQ559" s="192"/>
      <c r="BR559" s="192"/>
      <c r="BS559" s="192"/>
      <c r="BT559" s="192"/>
      <c r="BU559" s="192"/>
      <c r="BV559" s="192"/>
      <c r="BW559" s="192"/>
      <c r="BX559" s="192"/>
      <c r="BY559" s="192"/>
      <c r="BZ559" s="192"/>
      <c r="CA559" s="192"/>
      <c r="CB559" s="192"/>
      <c r="CC559" s="192"/>
      <c r="CD559" s="192"/>
      <c r="CE559" s="192"/>
      <c r="CF559" s="192"/>
      <c r="CG559" s="192"/>
      <c r="CH559" s="192"/>
      <c r="CI559" s="192"/>
      <c r="CJ559" s="192"/>
    </row>
    <row r="560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  <c r="AJ560" s="192"/>
      <c r="AK560" s="192"/>
      <c r="AL560" s="192"/>
      <c r="AM560" s="192"/>
      <c r="AN560" s="192"/>
      <c r="AO560" s="192"/>
      <c r="AP560" s="192"/>
      <c r="AQ560" s="192"/>
      <c r="AR560" s="192"/>
      <c r="AS560" s="192"/>
      <c r="AT560" s="192"/>
      <c r="AU560" s="192"/>
      <c r="AV560" s="192"/>
      <c r="AW560" s="192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192"/>
      <c r="BJ560" s="192"/>
      <c r="BK560" s="192"/>
      <c r="BL560" s="192"/>
      <c r="BM560" s="192"/>
      <c r="BN560" s="192"/>
      <c r="BO560" s="192"/>
      <c r="BP560" s="192"/>
      <c r="BQ560" s="192"/>
      <c r="BR560" s="192"/>
      <c r="BS560" s="192"/>
      <c r="BT560" s="192"/>
      <c r="BU560" s="192"/>
      <c r="BV560" s="192"/>
      <c r="BW560" s="192"/>
      <c r="BX560" s="192"/>
      <c r="BY560" s="192"/>
      <c r="BZ560" s="192"/>
      <c r="CA560" s="192"/>
      <c r="CB560" s="192"/>
      <c r="CC560" s="192"/>
      <c r="CD560" s="192"/>
      <c r="CE560" s="192"/>
      <c r="CF560" s="192"/>
      <c r="CG560" s="192"/>
      <c r="CH560" s="192"/>
      <c r="CI560" s="192"/>
      <c r="CJ560" s="192"/>
    </row>
    <row r="561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  <c r="AJ561" s="192"/>
      <c r="AK561" s="192"/>
      <c r="AL561" s="192"/>
      <c r="AM561" s="192"/>
      <c r="AN561" s="192"/>
      <c r="AO561" s="192"/>
      <c r="AP561" s="192"/>
      <c r="AQ561" s="192"/>
      <c r="AR561" s="192"/>
      <c r="AS561" s="192"/>
      <c r="AT561" s="192"/>
      <c r="AU561" s="192"/>
      <c r="AV561" s="192"/>
      <c r="AW561" s="192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192"/>
      <c r="BJ561" s="192"/>
      <c r="BK561" s="192"/>
      <c r="BL561" s="192"/>
      <c r="BM561" s="192"/>
      <c r="BN561" s="192"/>
      <c r="BO561" s="192"/>
      <c r="BP561" s="192"/>
      <c r="BQ561" s="192"/>
      <c r="BR561" s="192"/>
      <c r="BS561" s="192"/>
      <c r="BT561" s="192"/>
      <c r="BU561" s="192"/>
      <c r="BV561" s="192"/>
      <c r="BW561" s="192"/>
      <c r="BX561" s="192"/>
      <c r="BY561" s="192"/>
      <c r="BZ561" s="192"/>
      <c r="CA561" s="192"/>
      <c r="CB561" s="192"/>
      <c r="CC561" s="192"/>
      <c r="CD561" s="192"/>
      <c r="CE561" s="192"/>
      <c r="CF561" s="192"/>
      <c r="CG561" s="192"/>
      <c r="CH561" s="192"/>
      <c r="CI561" s="192"/>
      <c r="CJ561" s="192"/>
    </row>
    <row r="562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  <c r="AJ562" s="192"/>
      <c r="AK562" s="192"/>
      <c r="AL562" s="192"/>
      <c r="AM562" s="192"/>
      <c r="AN562" s="192"/>
      <c r="AO562" s="192"/>
      <c r="AP562" s="192"/>
      <c r="AQ562" s="192"/>
      <c r="AR562" s="192"/>
      <c r="AS562" s="192"/>
      <c r="AT562" s="192"/>
      <c r="AU562" s="192"/>
      <c r="AV562" s="192"/>
      <c r="AW562" s="192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192"/>
      <c r="BJ562" s="192"/>
      <c r="BK562" s="192"/>
      <c r="BL562" s="192"/>
      <c r="BM562" s="192"/>
      <c r="BN562" s="192"/>
      <c r="BO562" s="192"/>
      <c r="BP562" s="192"/>
      <c r="BQ562" s="192"/>
      <c r="BR562" s="192"/>
      <c r="BS562" s="192"/>
      <c r="BT562" s="192"/>
      <c r="BU562" s="192"/>
      <c r="BV562" s="192"/>
      <c r="BW562" s="192"/>
      <c r="BX562" s="192"/>
      <c r="BY562" s="192"/>
      <c r="BZ562" s="192"/>
      <c r="CA562" s="192"/>
      <c r="CB562" s="192"/>
      <c r="CC562" s="192"/>
      <c r="CD562" s="192"/>
      <c r="CE562" s="192"/>
      <c r="CF562" s="192"/>
      <c r="CG562" s="192"/>
      <c r="CH562" s="192"/>
      <c r="CI562" s="192"/>
      <c r="CJ562" s="192"/>
    </row>
    <row r="563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92"/>
      <c r="AF563" s="192"/>
      <c r="AG563" s="192"/>
      <c r="AH563" s="192"/>
      <c r="AI563" s="192"/>
      <c r="AJ563" s="192"/>
      <c r="AK563" s="192"/>
      <c r="AL563" s="192"/>
      <c r="AM563" s="192"/>
      <c r="AN563" s="192"/>
      <c r="AO563" s="192"/>
      <c r="AP563" s="192"/>
      <c r="AQ563" s="192"/>
      <c r="AR563" s="192"/>
      <c r="AS563" s="192"/>
      <c r="AT563" s="192"/>
      <c r="AU563" s="192"/>
      <c r="AV563" s="192"/>
      <c r="AW563" s="192"/>
      <c r="AX563" s="192"/>
      <c r="AY563" s="192"/>
      <c r="AZ563" s="192"/>
      <c r="BA563" s="192"/>
      <c r="BB563" s="192"/>
      <c r="BC563" s="192"/>
      <c r="BD563" s="192"/>
      <c r="BE563" s="192"/>
      <c r="BF563" s="192"/>
      <c r="BG563" s="192"/>
      <c r="BH563" s="192"/>
      <c r="BI563" s="192"/>
      <c r="BJ563" s="192"/>
      <c r="BK563" s="192"/>
      <c r="BL563" s="192"/>
      <c r="BM563" s="192"/>
      <c r="BN563" s="192"/>
      <c r="BO563" s="192"/>
      <c r="BP563" s="192"/>
      <c r="BQ563" s="192"/>
      <c r="BR563" s="192"/>
      <c r="BS563" s="192"/>
      <c r="BT563" s="192"/>
      <c r="BU563" s="192"/>
      <c r="BV563" s="192"/>
      <c r="BW563" s="192"/>
      <c r="BX563" s="192"/>
      <c r="BY563" s="192"/>
      <c r="BZ563" s="192"/>
      <c r="CA563" s="192"/>
      <c r="CB563" s="192"/>
      <c r="CC563" s="192"/>
      <c r="CD563" s="192"/>
      <c r="CE563" s="192"/>
      <c r="CF563" s="192"/>
      <c r="CG563" s="192"/>
      <c r="CH563" s="192"/>
      <c r="CI563" s="192"/>
      <c r="CJ563" s="192"/>
    </row>
    <row r="564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  <c r="AJ564" s="192"/>
      <c r="AK564" s="192"/>
      <c r="AL564" s="192"/>
      <c r="AM564" s="192"/>
      <c r="AN564" s="192"/>
      <c r="AO564" s="192"/>
      <c r="AP564" s="192"/>
      <c r="AQ564" s="192"/>
      <c r="AR564" s="192"/>
      <c r="AS564" s="192"/>
      <c r="AT564" s="192"/>
      <c r="AU564" s="192"/>
      <c r="AV564" s="192"/>
      <c r="AW564" s="192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/>
      <c r="BJ564" s="192"/>
      <c r="BK564" s="192"/>
      <c r="BL564" s="192"/>
      <c r="BM564" s="192"/>
      <c r="BN564" s="192"/>
      <c r="BO564" s="192"/>
      <c r="BP564" s="192"/>
      <c r="BQ564" s="192"/>
      <c r="BR564" s="192"/>
      <c r="BS564" s="192"/>
      <c r="BT564" s="192"/>
      <c r="BU564" s="192"/>
      <c r="BV564" s="192"/>
      <c r="BW564" s="192"/>
      <c r="BX564" s="192"/>
      <c r="BY564" s="192"/>
      <c r="BZ564" s="192"/>
      <c r="CA564" s="192"/>
      <c r="CB564" s="192"/>
      <c r="CC564" s="192"/>
      <c r="CD564" s="192"/>
      <c r="CE564" s="192"/>
      <c r="CF564" s="192"/>
      <c r="CG564" s="192"/>
      <c r="CH564" s="192"/>
      <c r="CI564" s="192"/>
      <c r="CJ564" s="192"/>
    </row>
    <row r="565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  <c r="AO565" s="192"/>
      <c r="AP565" s="192"/>
      <c r="AQ565" s="192"/>
      <c r="AR565" s="192"/>
      <c r="AS565" s="192"/>
      <c r="AT565" s="192"/>
      <c r="AU565" s="192"/>
      <c r="AV565" s="192"/>
      <c r="AW565" s="192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/>
      <c r="BJ565" s="192"/>
      <c r="BK565" s="192"/>
      <c r="BL565" s="192"/>
      <c r="BM565" s="192"/>
      <c r="BN565" s="192"/>
      <c r="BO565" s="192"/>
      <c r="BP565" s="192"/>
      <c r="BQ565" s="192"/>
      <c r="BR565" s="192"/>
      <c r="BS565" s="192"/>
      <c r="BT565" s="192"/>
      <c r="BU565" s="192"/>
      <c r="BV565" s="192"/>
      <c r="BW565" s="192"/>
      <c r="BX565" s="192"/>
      <c r="BY565" s="192"/>
      <c r="BZ565" s="192"/>
      <c r="CA565" s="192"/>
      <c r="CB565" s="192"/>
      <c r="CC565" s="192"/>
      <c r="CD565" s="192"/>
      <c r="CE565" s="192"/>
      <c r="CF565" s="192"/>
      <c r="CG565" s="192"/>
      <c r="CH565" s="192"/>
      <c r="CI565" s="192"/>
      <c r="CJ565" s="192"/>
    </row>
    <row r="566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  <c r="AO566" s="192"/>
      <c r="AP566" s="192"/>
      <c r="AQ566" s="192"/>
      <c r="AR566" s="192"/>
      <c r="AS566" s="192"/>
      <c r="AT566" s="192"/>
      <c r="AU566" s="192"/>
      <c r="AV566" s="192"/>
      <c r="AW566" s="192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/>
      <c r="BJ566" s="192"/>
      <c r="BK566" s="192"/>
      <c r="BL566" s="192"/>
      <c r="BM566" s="192"/>
      <c r="BN566" s="192"/>
      <c r="BO566" s="192"/>
      <c r="BP566" s="192"/>
      <c r="BQ566" s="192"/>
      <c r="BR566" s="192"/>
      <c r="BS566" s="192"/>
      <c r="BT566" s="192"/>
      <c r="BU566" s="192"/>
      <c r="BV566" s="192"/>
      <c r="BW566" s="192"/>
      <c r="BX566" s="192"/>
      <c r="BY566" s="192"/>
      <c r="BZ566" s="192"/>
      <c r="CA566" s="192"/>
      <c r="CB566" s="192"/>
      <c r="CC566" s="192"/>
      <c r="CD566" s="192"/>
      <c r="CE566" s="192"/>
      <c r="CF566" s="192"/>
      <c r="CG566" s="192"/>
      <c r="CH566" s="192"/>
      <c r="CI566" s="192"/>
      <c r="CJ566" s="192"/>
    </row>
    <row r="567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  <c r="AO567" s="192"/>
      <c r="AP567" s="192"/>
      <c r="AQ567" s="192"/>
      <c r="AR567" s="192"/>
      <c r="AS567" s="192"/>
      <c r="AT567" s="192"/>
      <c r="AU567" s="192"/>
      <c r="AV567" s="192"/>
      <c r="AW567" s="192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2"/>
      <c r="BN567" s="192"/>
      <c r="BO567" s="192"/>
      <c r="BP567" s="192"/>
      <c r="BQ567" s="192"/>
      <c r="BR567" s="192"/>
      <c r="BS567" s="192"/>
      <c r="BT567" s="192"/>
      <c r="BU567" s="192"/>
      <c r="BV567" s="192"/>
      <c r="BW567" s="192"/>
      <c r="BX567" s="192"/>
      <c r="BY567" s="192"/>
      <c r="BZ567" s="192"/>
      <c r="CA567" s="192"/>
      <c r="CB567" s="192"/>
      <c r="CC567" s="192"/>
      <c r="CD567" s="192"/>
      <c r="CE567" s="192"/>
      <c r="CF567" s="192"/>
      <c r="CG567" s="192"/>
      <c r="CH567" s="192"/>
      <c r="CI567" s="192"/>
      <c r="CJ567" s="192"/>
    </row>
    <row r="568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  <c r="AO568" s="192"/>
      <c r="AP568" s="192"/>
      <c r="AQ568" s="192"/>
      <c r="AR568" s="192"/>
      <c r="AS568" s="192"/>
      <c r="AT568" s="192"/>
      <c r="AU568" s="192"/>
      <c r="AV568" s="192"/>
      <c r="AW568" s="192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2"/>
      <c r="BN568" s="192"/>
      <c r="BO568" s="192"/>
      <c r="BP568" s="192"/>
      <c r="BQ568" s="192"/>
      <c r="BR568" s="192"/>
      <c r="BS568" s="192"/>
      <c r="BT568" s="192"/>
      <c r="BU568" s="192"/>
      <c r="BV568" s="192"/>
      <c r="BW568" s="192"/>
      <c r="BX568" s="192"/>
      <c r="BY568" s="192"/>
      <c r="BZ568" s="192"/>
      <c r="CA568" s="192"/>
      <c r="CB568" s="192"/>
      <c r="CC568" s="192"/>
      <c r="CD568" s="192"/>
      <c r="CE568" s="192"/>
      <c r="CF568" s="192"/>
      <c r="CG568" s="192"/>
      <c r="CH568" s="192"/>
      <c r="CI568" s="192"/>
      <c r="CJ568" s="192"/>
    </row>
    <row r="569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  <c r="AO569" s="192"/>
      <c r="AP569" s="192"/>
      <c r="AQ569" s="192"/>
      <c r="AR569" s="192"/>
      <c r="AS569" s="192"/>
      <c r="AT569" s="192"/>
      <c r="AU569" s="192"/>
      <c r="AV569" s="192"/>
      <c r="AW569" s="192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192"/>
      <c r="BN569" s="192"/>
      <c r="BO569" s="192"/>
      <c r="BP569" s="192"/>
      <c r="BQ569" s="192"/>
      <c r="BR569" s="192"/>
      <c r="BS569" s="192"/>
      <c r="BT569" s="192"/>
      <c r="BU569" s="192"/>
      <c r="BV569" s="192"/>
      <c r="BW569" s="192"/>
      <c r="BX569" s="192"/>
      <c r="BY569" s="192"/>
      <c r="BZ569" s="192"/>
      <c r="CA569" s="192"/>
      <c r="CB569" s="192"/>
      <c r="CC569" s="192"/>
      <c r="CD569" s="192"/>
      <c r="CE569" s="192"/>
      <c r="CF569" s="192"/>
      <c r="CG569" s="192"/>
      <c r="CH569" s="192"/>
      <c r="CI569" s="192"/>
      <c r="CJ569" s="192"/>
    </row>
    <row r="570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  <c r="AO570" s="192"/>
      <c r="AP570" s="192"/>
      <c r="AQ570" s="192"/>
      <c r="AR570" s="192"/>
      <c r="AS570" s="192"/>
      <c r="AT570" s="192"/>
      <c r="AU570" s="192"/>
      <c r="AV570" s="192"/>
      <c r="AW570" s="192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192"/>
      <c r="BN570" s="192"/>
      <c r="BO570" s="192"/>
      <c r="BP570" s="192"/>
      <c r="BQ570" s="192"/>
      <c r="BR570" s="192"/>
      <c r="BS570" s="192"/>
      <c r="BT570" s="192"/>
      <c r="BU570" s="192"/>
      <c r="BV570" s="192"/>
      <c r="BW570" s="192"/>
      <c r="BX570" s="192"/>
      <c r="BY570" s="192"/>
      <c r="BZ570" s="192"/>
      <c r="CA570" s="192"/>
      <c r="CB570" s="192"/>
      <c r="CC570" s="192"/>
      <c r="CD570" s="192"/>
      <c r="CE570" s="192"/>
      <c r="CF570" s="192"/>
      <c r="CG570" s="192"/>
      <c r="CH570" s="192"/>
      <c r="CI570" s="192"/>
      <c r="CJ570" s="192"/>
    </row>
    <row r="571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  <c r="AO571" s="192"/>
      <c r="AP571" s="192"/>
      <c r="AQ571" s="192"/>
      <c r="AR571" s="192"/>
      <c r="AS571" s="192"/>
      <c r="AT571" s="192"/>
      <c r="AU571" s="192"/>
      <c r="AV571" s="192"/>
      <c r="AW571" s="192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192"/>
      <c r="BN571" s="192"/>
      <c r="BO571" s="192"/>
      <c r="BP571" s="192"/>
      <c r="BQ571" s="192"/>
      <c r="BR571" s="192"/>
      <c r="BS571" s="192"/>
      <c r="BT571" s="192"/>
      <c r="BU571" s="192"/>
      <c r="BV571" s="192"/>
      <c r="BW571" s="192"/>
      <c r="BX571" s="192"/>
      <c r="BY571" s="192"/>
      <c r="BZ571" s="192"/>
      <c r="CA571" s="192"/>
      <c r="CB571" s="192"/>
      <c r="CC571" s="192"/>
      <c r="CD571" s="192"/>
      <c r="CE571" s="192"/>
      <c r="CF571" s="192"/>
      <c r="CG571" s="192"/>
      <c r="CH571" s="192"/>
      <c r="CI571" s="192"/>
      <c r="CJ571" s="192"/>
    </row>
    <row r="572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  <c r="AO572" s="192"/>
      <c r="AP572" s="192"/>
      <c r="AQ572" s="192"/>
      <c r="AR572" s="192"/>
      <c r="AS572" s="192"/>
      <c r="AT572" s="192"/>
      <c r="AU572" s="192"/>
      <c r="AV572" s="192"/>
      <c r="AW572" s="192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192"/>
      <c r="BN572" s="192"/>
      <c r="BO572" s="192"/>
      <c r="BP572" s="192"/>
      <c r="BQ572" s="192"/>
      <c r="BR572" s="192"/>
      <c r="BS572" s="192"/>
      <c r="BT572" s="192"/>
      <c r="BU572" s="192"/>
      <c r="BV572" s="192"/>
      <c r="BW572" s="192"/>
      <c r="BX572" s="192"/>
      <c r="BY572" s="192"/>
      <c r="BZ572" s="192"/>
      <c r="CA572" s="192"/>
      <c r="CB572" s="192"/>
      <c r="CC572" s="192"/>
      <c r="CD572" s="192"/>
      <c r="CE572" s="192"/>
      <c r="CF572" s="192"/>
      <c r="CG572" s="192"/>
      <c r="CH572" s="192"/>
      <c r="CI572" s="192"/>
      <c r="CJ572" s="192"/>
    </row>
    <row r="573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  <c r="AJ573" s="192"/>
      <c r="AK573" s="192"/>
      <c r="AL573" s="192"/>
      <c r="AM573" s="192"/>
      <c r="AN573" s="192"/>
      <c r="AO573" s="192"/>
      <c r="AP573" s="192"/>
      <c r="AQ573" s="192"/>
      <c r="AR573" s="192"/>
      <c r="AS573" s="192"/>
      <c r="AT573" s="192"/>
      <c r="AU573" s="192"/>
      <c r="AV573" s="192"/>
      <c r="AW573" s="192"/>
      <c r="AX573" s="192"/>
      <c r="AY573" s="192"/>
      <c r="AZ573" s="192"/>
      <c r="BA573" s="192"/>
      <c r="BB573" s="192"/>
      <c r="BC573" s="192"/>
      <c r="BD573" s="192"/>
      <c r="BE573" s="192"/>
      <c r="BF573" s="192"/>
      <c r="BG573" s="192"/>
      <c r="BH573" s="192"/>
      <c r="BI573" s="192"/>
      <c r="BJ573" s="192"/>
      <c r="BK573" s="192"/>
      <c r="BL573" s="192"/>
      <c r="BM573" s="192"/>
      <c r="BN573" s="192"/>
      <c r="BO573" s="192"/>
      <c r="BP573" s="192"/>
      <c r="BQ573" s="192"/>
      <c r="BR573" s="192"/>
      <c r="BS573" s="192"/>
      <c r="BT573" s="192"/>
      <c r="BU573" s="192"/>
      <c r="BV573" s="192"/>
      <c r="BW573" s="192"/>
      <c r="BX573" s="192"/>
      <c r="BY573" s="192"/>
      <c r="BZ573" s="192"/>
      <c r="CA573" s="192"/>
      <c r="CB573" s="192"/>
      <c r="CC573" s="192"/>
      <c r="CD573" s="192"/>
      <c r="CE573" s="192"/>
      <c r="CF573" s="192"/>
      <c r="CG573" s="192"/>
      <c r="CH573" s="192"/>
      <c r="CI573" s="192"/>
      <c r="CJ573" s="192"/>
    </row>
    <row r="574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92"/>
      <c r="AF574" s="192"/>
      <c r="AG574" s="192"/>
      <c r="AH574" s="192"/>
      <c r="AI574" s="192"/>
      <c r="AJ574" s="192"/>
      <c r="AK574" s="192"/>
      <c r="AL574" s="192"/>
      <c r="AM574" s="192"/>
      <c r="AN574" s="192"/>
      <c r="AO574" s="192"/>
      <c r="AP574" s="192"/>
      <c r="AQ574" s="192"/>
      <c r="AR574" s="192"/>
      <c r="AS574" s="192"/>
      <c r="AT574" s="192"/>
      <c r="AU574" s="192"/>
      <c r="AV574" s="192"/>
      <c r="AW574" s="192"/>
      <c r="AX574" s="192"/>
      <c r="AY574" s="192"/>
      <c r="AZ574" s="192"/>
      <c r="BA574" s="192"/>
      <c r="BB574" s="192"/>
      <c r="BC574" s="192"/>
      <c r="BD574" s="192"/>
      <c r="BE574" s="192"/>
      <c r="BF574" s="192"/>
      <c r="BG574" s="192"/>
      <c r="BH574" s="192"/>
      <c r="BI574" s="192"/>
      <c r="BJ574" s="192"/>
      <c r="BK574" s="192"/>
      <c r="BL574" s="192"/>
      <c r="BM574" s="192"/>
      <c r="BN574" s="192"/>
      <c r="BO574" s="192"/>
      <c r="BP574" s="192"/>
      <c r="BQ574" s="192"/>
      <c r="BR574" s="192"/>
      <c r="BS574" s="192"/>
      <c r="BT574" s="192"/>
      <c r="BU574" s="192"/>
      <c r="BV574" s="192"/>
      <c r="BW574" s="192"/>
      <c r="BX574" s="192"/>
      <c r="BY574" s="192"/>
      <c r="BZ574" s="192"/>
      <c r="CA574" s="192"/>
      <c r="CB574" s="192"/>
      <c r="CC574" s="192"/>
      <c r="CD574" s="192"/>
      <c r="CE574" s="192"/>
      <c r="CF574" s="192"/>
      <c r="CG574" s="192"/>
      <c r="CH574" s="192"/>
      <c r="CI574" s="192"/>
      <c r="CJ574" s="192"/>
    </row>
    <row r="575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  <c r="AJ575" s="192"/>
      <c r="AK575" s="192"/>
      <c r="AL575" s="192"/>
      <c r="AM575" s="192"/>
      <c r="AN575" s="192"/>
      <c r="AO575" s="192"/>
      <c r="AP575" s="192"/>
      <c r="AQ575" s="192"/>
      <c r="AR575" s="192"/>
      <c r="AS575" s="192"/>
      <c r="AT575" s="192"/>
      <c r="AU575" s="192"/>
      <c r="AV575" s="192"/>
      <c r="AW575" s="192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192"/>
      <c r="BN575" s="192"/>
      <c r="BO575" s="192"/>
      <c r="BP575" s="192"/>
      <c r="BQ575" s="192"/>
      <c r="BR575" s="192"/>
      <c r="BS575" s="192"/>
      <c r="BT575" s="192"/>
      <c r="BU575" s="192"/>
      <c r="BV575" s="192"/>
      <c r="BW575" s="192"/>
      <c r="BX575" s="192"/>
      <c r="BY575" s="192"/>
      <c r="BZ575" s="192"/>
      <c r="CA575" s="192"/>
      <c r="CB575" s="192"/>
      <c r="CC575" s="192"/>
      <c r="CD575" s="192"/>
      <c r="CE575" s="192"/>
      <c r="CF575" s="192"/>
      <c r="CG575" s="192"/>
      <c r="CH575" s="192"/>
      <c r="CI575" s="192"/>
      <c r="CJ575" s="192"/>
    </row>
    <row r="576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92"/>
      <c r="AF576" s="192"/>
      <c r="AG576" s="192"/>
      <c r="AH576" s="192"/>
      <c r="AI576" s="192"/>
      <c r="AJ576" s="192"/>
      <c r="AK576" s="192"/>
      <c r="AL576" s="192"/>
      <c r="AM576" s="192"/>
      <c r="AN576" s="192"/>
      <c r="AO576" s="192"/>
      <c r="AP576" s="192"/>
      <c r="AQ576" s="192"/>
      <c r="AR576" s="192"/>
      <c r="AS576" s="192"/>
      <c r="AT576" s="192"/>
      <c r="AU576" s="192"/>
      <c r="AV576" s="192"/>
      <c r="AW576" s="192"/>
      <c r="AX576" s="192"/>
      <c r="AY576" s="192"/>
      <c r="AZ576" s="192"/>
      <c r="BA576" s="192"/>
      <c r="BB576" s="192"/>
      <c r="BC576" s="192"/>
      <c r="BD576" s="192"/>
      <c r="BE576" s="192"/>
      <c r="BF576" s="192"/>
      <c r="BG576" s="192"/>
      <c r="BH576" s="192"/>
      <c r="BI576" s="192"/>
      <c r="BJ576" s="192"/>
      <c r="BK576" s="192"/>
      <c r="BL576" s="192"/>
      <c r="BM576" s="192"/>
      <c r="BN576" s="192"/>
      <c r="BO576" s="192"/>
      <c r="BP576" s="192"/>
      <c r="BQ576" s="192"/>
      <c r="BR576" s="192"/>
      <c r="BS576" s="192"/>
      <c r="BT576" s="192"/>
      <c r="BU576" s="192"/>
      <c r="BV576" s="192"/>
      <c r="BW576" s="192"/>
      <c r="BX576" s="192"/>
      <c r="BY576" s="192"/>
      <c r="BZ576" s="192"/>
      <c r="CA576" s="192"/>
      <c r="CB576" s="192"/>
      <c r="CC576" s="192"/>
      <c r="CD576" s="192"/>
      <c r="CE576" s="192"/>
      <c r="CF576" s="192"/>
      <c r="CG576" s="192"/>
      <c r="CH576" s="192"/>
      <c r="CI576" s="192"/>
      <c r="CJ576" s="192"/>
    </row>
    <row r="577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2"/>
      <c r="AM577" s="192"/>
      <c r="AN577" s="192"/>
      <c r="AO577" s="192"/>
      <c r="AP577" s="192"/>
      <c r="AQ577" s="192"/>
      <c r="AR577" s="192"/>
      <c r="AS577" s="192"/>
      <c r="AT577" s="192"/>
      <c r="AU577" s="192"/>
      <c r="AV577" s="192"/>
      <c r="AW577" s="192"/>
      <c r="AX577" s="192"/>
      <c r="AY577" s="192"/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2"/>
      <c r="BK577" s="192"/>
      <c r="BL577" s="192"/>
      <c r="BM577" s="192"/>
      <c r="BN577" s="192"/>
      <c r="BO577" s="192"/>
      <c r="BP577" s="192"/>
      <c r="BQ577" s="192"/>
      <c r="BR577" s="192"/>
      <c r="BS577" s="192"/>
      <c r="BT577" s="192"/>
      <c r="BU577" s="192"/>
      <c r="BV577" s="192"/>
      <c r="BW577" s="192"/>
      <c r="BX577" s="192"/>
      <c r="BY577" s="192"/>
      <c r="BZ577" s="192"/>
      <c r="CA577" s="192"/>
      <c r="CB577" s="192"/>
      <c r="CC577" s="192"/>
      <c r="CD577" s="192"/>
      <c r="CE577" s="192"/>
      <c r="CF577" s="192"/>
      <c r="CG577" s="192"/>
      <c r="CH577" s="192"/>
      <c r="CI577" s="192"/>
      <c r="CJ577" s="192"/>
    </row>
    <row r="578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92"/>
      <c r="AF578" s="192"/>
      <c r="AG578" s="192"/>
      <c r="AH578" s="192"/>
      <c r="AI578" s="192"/>
      <c r="AJ578" s="192"/>
      <c r="AK578" s="192"/>
      <c r="AL578" s="192"/>
      <c r="AM578" s="192"/>
      <c r="AN578" s="192"/>
      <c r="AO578" s="192"/>
      <c r="AP578" s="192"/>
      <c r="AQ578" s="192"/>
      <c r="AR578" s="192"/>
      <c r="AS578" s="192"/>
      <c r="AT578" s="192"/>
      <c r="AU578" s="192"/>
      <c r="AV578" s="192"/>
      <c r="AW578" s="192"/>
      <c r="AX578" s="192"/>
      <c r="AY578" s="192"/>
      <c r="AZ578" s="192"/>
      <c r="BA578" s="192"/>
      <c r="BB578" s="192"/>
      <c r="BC578" s="192"/>
      <c r="BD578" s="192"/>
      <c r="BE578" s="192"/>
      <c r="BF578" s="192"/>
      <c r="BG578" s="192"/>
      <c r="BH578" s="192"/>
      <c r="BI578" s="192"/>
      <c r="BJ578" s="192"/>
      <c r="BK578" s="192"/>
      <c r="BL578" s="192"/>
      <c r="BM578" s="192"/>
      <c r="BN578" s="192"/>
      <c r="BO578" s="192"/>
      <c r="BP578" s="192"/>
      <c r="BQ578" s="192"/>
      <c r="BR578" s="192"/>
      <c r="BS578" s="192"/>
      <c r="BT578" s="192"/>
      <c r="BU578" s="192"/>
      <c r="BV578" s="192"/>
      <c r="BW578" s="192"/>
      <c r="BX578" s="192"/>
      <c r="BY578" s="192"/>
      <c r="BZ578" s="192"/>
      <c r="CA578" s="192"/>
      <c r="CB578" s="192"/>
      <c r="CC578" s="192"/>
      <c r="CD578" s="192"/>
      <c r="CE578" s="192"/>
      <c r="CF578" s="192"/>
      <c r="CG578" s="192"/>
      <c r="CH578" s="192"/>
      <c r="CI578" s="192"/>
      <c r="CJ578" s="192"/>
    </row>
    <row r="579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92"/>
      <c r="AF579" s="192"/>
      <c r="AG579" s="192"/>
      <c r="AH579" s="192"/>
      <c r="AI579" s="192"/>
      <c r="AJ579" s="192"/>
      <c r="AK579" s="192"/>
      <c r="AL579" s="192"/>
      <c r="AM579" s="192"/>
      <c r="AN579" s="192"/>
      <c r="AO579" s="192"/>
      <c r="AP579" s="192"/>
      <c r="AQ579" s="192"/>
      <c r="AR579" s="192"/>
      <c r="AS579" s="192"/>
      <c r="AT579" s="192"/>
      <c r="AU579" s="192"/>
      <c r="AV579" s="192"/>
      <c r="AW579" s="192"/>
      <c r="AX579" s="192"/>
      <c r="AY579" s="192"/>
      <c r="AZ579" s="192"/>
      <c r="BA579" s="192"/>
      <c r="BB579" s="192"/>
      <c r="BC579" s="192"/>
      <c r="BD579" s="192"/>
      <c r="BE579" s="192"/>
      <c r="BF579" s="192"/>
      <c r="BG579" s="192"/>
      <c r="BH579" s="192"/>
      <c r="BI579" s="192"/>
      <c r="BJ579" s="192"/>
      <c r="BK579" s="192"/>
      <c r="BL579" s="192"/>
      <c r="BM579" s="192"/>
      <c r="BN579" s="192"/>
      <c r="BO579" s="192"/>
      <c r="BP579" s="192"/>
      <c r="BQ579" s="192"/>
      <c r="BR579" s="192"/>
      <c r="BS579" s="192"/>
      <c r="BT579" s="192"/>
      <c r="BU579" s="192"/>
      <c r="BV579" s="192"/>
      <c r="BW579" s="192"/>
      <c r="BX579" s="192"/>
      <c r="BY579" s="192"/>
      <c r="BZ579" s="192"/>
      <c r="CA579" s="192"/>
      <c r="CB579" s="192"/>
      <c r="CC579" s="192"/>
      <c r="CD579" s="192"/>
      <c r="CE579" s="192"/>
      <c r="CF579" s="192"/>
      <c r="CG579" s="192"/>
      <c r="CH579" s="192"/>
      <c r="CI579" s="192"/>
      <c r="CJ579" s="192"/>
    </row>
    <row r="580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  <c r="AJ580" s="192"/>
      <c r="AK580" s="192"/>
      <c r="AL580" s="192"/>
      <c r="AM580" s="192"/>
      <c r="AN580" s="192"/>
      <c r="AO580" s="192"/>
      <c r="AP580" s="192"/>
      <c r="AQ580" s="192"/>
      <c r="AR580" s="192"/>
      <c r="AS580" s="192"/>
      <c r="AT580" s="192"/>
      <c r="AU580" s="192"/>
      <c r="AV580" s="192"/>
      <c r="AW580" s="192"/>
      <c r="AX580" s="192"/>
      <c r="AY580" s="192"/>
      <c r="AZ580" s="192"/>
      <c r="BA580" s="192"/>
      <c r="BB580" s="192"/>
      <c r="BC580" s="192"/>
      <c r="BD580" s="192"/>
      <c r="BE580" s="192"/>
      <c r="BF580" s="192"/>
      <c r="BG580" s="192"/>
      <c r="BH580" s="192"/>
      <c r="BI580" s="192"/>
      <c r="BJ580" s="192"/>
      <c r="BK580" s="192"/>
      <c r="BL580" s="192"/>
      <c r="BM580" s="192"/>
      <c r="BN580" s="192"/>
      <c r="BO580" s="192"/>
      <c r="BP580" s="192"/>
      <c r="BQ580" s="192"/>
      <c r="BR580" s="192"/>
      <c r="BS580" s="192"/>
      <c r="BT580" s="192"/>
      <c r="BU580" s="192"/>
      <c r="BV580" s="192"/>
      <c r="BW580" s="192"/>
      <c r="BX580" s="192"/>
      <c r="BY580" s="192"/>
      <c r="BZ580" s="192"/>
      <c r="CA580" s="192"/>
      <c r="CB580" s="192"/>
      <c r="CC580" s="192"/>
      <c r="CD580" s="192"/>
      <c r="CE580" s="192"/>
      <c r="CF580" s="192"/>
      <c r="CG580" s="192"/>
      <c r="CH580" s="192"/>
      <c r="CI580" s="192"/>
      <c r="CJ580" s="192"/>
    </row>
    <row r="581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  <c r="AJ581" s="192"/>
      <c r="AK581" s="192"/>
      <c r="AL581" s="192"/>
      <c r="AM581" s="192"/>
      <c r="AN581" s="192"/>
      <c r="AO581" s="192"/>
      <c r="AP581" s="192"/>
      <c r="AQ581" s="192"/>
      <c r="AR581" s="192"/>
      <c r="AS581" s="192"/>
      <c r="AT581" s="192"/>
      <c r="AU581" s="192"/>
      <c r="AV581" s="192"/>
      <c r="AW581" s="192"/>
      <c r="AX581" s="192"/>
      <c r="AY581" s="192"/>
      <c r="AZ581" s="192"/>
      <c r="BA581" s="192"/>
      <c r="BB581" s="192"/>
      <c r="BC581" s="192"/>
      <c r="BD581" s="192"/>
      <c r="BE581" s="192"/>
      <c r="BF581" s="192"/>
      <c r="BG581" s="192"/>
      <c r="BH581" s="192"/>
      <c r="BI581" s="192"/>
      <c r="BJ581" s="192"/>
      <c r="BK581" s="192"/>
      <c r="BL581" s="192"/>
      <c r="BM581" s="192"/>
      <c r="BN581" s="192"/>
      <c r="BO581" s="192"/>
      <c r="BP581" s="192"/>
      <c r="BQ581" s="192"/>
      <c r="BR581" s="192"/>
      <c r="BS581" s="192"/>
      <c r="BT581" s="192"/>
      <c r="BU581" s="192"/>
      <c r="BV581" s="192"/>
      <c r="BW581" s="192"/>
      <c r="BX581" s="192"/>
      <c r="BY581" s="192"/>
      <c r="BZ581" s="192"/>
      <c r="CA581" s="192"/>
      <c r="CB581" s="192"/>
      <c r="CC581" s="192"/>
      <c r="CD581" s="192"/>
      <c r="CE581" s="192"/>
      <c r="CF581" s="192"/>
      <c r="CG581" s="192"/>
      <c r="CH581" s="192"/>
      <c r="CI581" s="192"/>
      <c r="CJ581" s="192"/>
    </row>
    <row r="582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  <c r="AJ582" s="192"/>
      <c r="AK582" s="192"/>
      <c r="AL582" s="192"/>
      <c r="AM582" s="192"/>
      <c r="AN582" s="192"/>
      <c r="AO582" s="192"/>
      <c r="AP582" s="192"/>
      <c r="AQ582" s="192"/>
      <c r="AR582" s="192"/>
      <c r="AS582" s="192"/>
      <c r="AT582" s="192"/>
      <c r="AU582" s="192"/>
      <c r="AV582" s="192"/>
      <c r="AW582" s="192"/>
      <c r="AX582" s="192"/>
      <c r="AY582" s="192"/>
      <c r="AZ582" s="192"/>
      <c r="BA582" s="192"/>
      <c r="BB582" s="192"/>
      <c r="BC582" s="192"/>
      <c r="BD582" s="192"/>
      <c r="BE582" s="192"/>
      <c r="BF582" s="192"/>
      <c r="BG582" s="192"/>
      <c r="BH582" s="192"/>
      <c r="BI582" s="192"/>
      <c r="BJ582" s="192"/>
      <c r="BK582" s="192"/>
      <c r="BL582" s="192"/>
      <c r="BM582" s="192"/>
      <c r="BN582" s="192"/>
      <c r="BO582" s="192"/>
      <c r="BP582" s="192"/>
      <c r="BQ582" s="192"/>
      <c r="BR582" s="192"/>
      <c r="BS582" s="192"/>
      <c r="BT582" s="192"/>
      <c r="BU582" s="192"/>
      <c r="BV582" s="192"/>
      <c r="BW582" s="192"/>
      <c r="BX582" s="192"/>
      <c r="BY582" s="192"/>
      <c r="BZ582" s="192"/>
      <c r="CA582" s="192"/>
      <c r="CB582" s="192"/>
      <c r="CC582" s="192"/>
      <c r="CD582" s="192"/>
      <c r="CE582" s="192"/>
      <c r="CF582" s="192"/>
      <c r="CG582" s="192"/>
      <c r="CH582" s="192"/>
      <c r="CI582" s="192"/>
      <c r="CJ582" s="192"/>
    </row>
    <row r="583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  <c r="AJ583" s="192"/>
      <c r="AK583" s="192"/>
      <c r="AL583" s="192"/>
      <c r="AM583" s="192"/>
      <c r="AN583" s="192"/>
      <c r="AO583" s="192"/>
      <c r="AP583" s="192"/>
      <c r="AQ583" s="192"/>
      <c r="AR583" s="192"/>
      <c r="AS583" s="192"/>
      <c r="AT583" s="192"/>
      <c r="AU583" s="192"/>
      <c r="AV583" s="192"/>
      <c r="AW583" s="192"/>
      <c r="AX583" s="192"/>
      <c r="AY583" s="192"/>
      <c r="AZ583" s="192"/>
      <c r="BA583" s="192"/>
      <c r="BB583" s="192"/>
      <c r="BC583" s="192"/>
      <c r="BD583" s="192"/>
      <c r="BE583" s="192"/>
      <c r="BF583" s="192"/>
      <c r="BG583" s="192"/>
      <c r="BH583" s="192"/>
      <c r="BI583" s="192"/>
      <c r="BJ583" s="192"/>
      <c r="BK583" s="192"/>
      <c r="BL583" s="192"/>
      <c r="BM583" s="192"/>
      <c r="BN583" s="192"/>
      <c r="BO583" s="192"/>
      <c r="BP583" s="192"/>
      <c r="BQ583" s="192"/>
      <c r="BR583" s="192"/>
      <c r="BS583" s="192"/>
      <c r="BT583" s="192"/>
      <c r="BU583" s="192"/>
      <c r="BV583" s="192"/>
      <c r="BW583" s="192"/>
      <c r="BX583" s="192"/>
      <c r="BY583" s="192"/>
      <c r="BZ583" s="192"/>
      <c r="CA583" s="192"/>
      <c r="CB583" s="192"/>
      <c r="CC583" s="192"/>
      <c r="CD583" s="192"/>
      <c r="CE583" s="192"/>
      <c r="CF583" s="192"/>
      <c r="CG583" s="192"/>
      <c r="CH583" s="192"/>
      <c r="CI583" s="192"/>
      <c r="CJ583" s="192"/>
    </row>
    <row r="584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  <c r="AO584" s="192"/>
      <c r="AP584" s="192"/>
      <c r="AQ584" s="192"/>
      <c r="AR584" s="192"/>
      <c r="AS584" s="192"/>
      <c r="AT584" s="192"/>
      <c r="AU584" s="192"/>
      <c r="AV584" s="192"/>
      <c r="AW584" s="192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192"/>
      <c r="BJ584" s="192"/>
      <c r="BK584" s="192"/>
      <c r="BL584" s="192"/>
      <c r="BM584" s="192"/>
      <c r="BN584" s="192"/>
      <c r="BO584" s="192"/>
      <c r="BP584" s="192"/>
      <c r="BQ584" s="192"/>
      <c r="BR584" s="192"/>
      <c r="BS584" s="192"/>
      <c r="BT584" s="192"/>
      <c r="BU584" s="192"/>
      <c r="BV584" s="192"/>
      <c r="BW584" s="192"/>
      <c r="BX584" s="192"/>
      <c r="BY584" s="192"/>
      <c r="BZ584" s="192"/>
      <c r="CA584" s="192"/>
      <c r="CB584" s="192"/>
      <c r="CC584" s="192"/>
      <c r="CD584" s="192"/>
      <c r="CE584" s="192"/>
      <c r="CF584" s="192"/>
      <c r="CG584" s="192"/>
      <c r="CH584" s="192"/>
      <c r="CI584" s="192"/>
      <c r="CJ584" s="192"/>
    </row>
    <row r="585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  <c r="AJ585" s="192"/>
      <c r="AK585" s="192"/>
      <c r="AL585" s="192"/>
      <c r="AM585" s="192"/>
      <c r="AN585" s="192"/>
      <c r="AO585" s="192"/>
      <c r="AP585" s="192"/>
      <c r="AQ585" s="192"/>
      <c r="AR585" s="192"/>
      <c r="AS585" s="192"/>
      <c r="AT585" s="192"/>
      <c r="AU585" s="192"/>
      <c r="AV585" s="192"/>
      <c r="AW585" s="192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192"/>
      <c r="BJ585" s="192"/>
      <c r="BK585" s="192"/>
      <c r="BL585" s="192"/>
      <c r="BM585" s="192"/>
      <c r="BN585" s="192"/>
      <c r="BO585" s="192"/>
      <c r="BP585" s="192"/>
      <c r="BQ585" s="192"/>
      <c r="BR585" s="192"/>
      <c r="BS585" s="192"/>
      <c r="BT585" s="192"/>
      <c r="BU585" s="192"/>
      <c r="BV585" s="192"/>
      <c r="BW585" s="192"/>
      <c r="BX585" s="192"/>
      <c r="BY585" s="192"/>
      <c r="BZ585" s="192"/>
      <c r="CA585" s="192"/>
      <c r="CB585" s="192"/>
      <c r="CC585" s="192"/>
      <c r="CD585" s="192"/>
      <c r="CE585" s="192"/>
      <c r="CF585" s="192"/>
      <c r="CG585" s="192"/>
      <c r="CH585" s="192"/>
      <c r="CI585" s="192"/>
      <c r="CJ585" s="192"/>
    </row>
    <row r="586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  <c r="AJ586" s="192"/>
      <c r="AK586" s="192"/>
      <c r="AL586" s="192"/>
      <c r="AM586" s="192"/>
      <c r="AN586" s="192"/>
      <c r="AO586" s="192"/>
      <c r="AP586" s="192"/>
      <c r="AQ586" s="192"/>
      <c r="AR586" s="192"/>
      <c r="AS586" s="192"/>
      <c r="AT586" s="192"/>
      <c r="AU586" s="192"/>
      <c r="AV586" s="192"/>
      <c r="AW586" s="192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192"/>
      <c r="BJ586" s="192"/>
      <c r="BK586" s="192"/>
      <c r="BL586" s="192"/>
      <c r="BM586" s="192"/>
      <c r="BN586" s="192"/>
      <c r="BO586" s="192"/>
      <c r="BP586" s="192"/>
      <c r="BQ586" s="192"/>
      <c r="BR586" s="192"/>
      <c r="BS586" s="192"/>
      <c r="BT586" s="192"/>
      <c r="BU586" s="192"/>
      <c r="BV586" s="192"/>
      <c r="BW586" s="192"/>
      <c r="BX586" s="192"/>
      <c r="BY586" s="192"/>
      <c r="BZ586" s="192"/>
      <c r="CA586" s="192"/>
      <c r="CB586" s="192"/>
      <c r="CC586" s="192"/>
      <c r="CD586" s="192"/>
      <c r="CE586" s="192"/>
      <c r="CF586" s="192"/>
      <c r="CG586" s="192"/>
      <c r="CH586" s="192"/>
      <c r="CI586" s="192"/>
      <c r="CJ586" s="192"/>
    </row>
    <row r="587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  <c r="AJ587" s="192"/>
      <c r="AK587" s="192"/>
      <c r="AL587" s="192"/>
      <c r="AM587" s="192"/>
      <c r="AN587" s="192"/>
      <c r="AO587" s="192"/>
      <c r="AP587" s="192"/>
      <c r="AQ587" s="192"/>
      <c r="AR587" s="192"/>
      <c r="AS587" s="192"/>
      <c r="AT587" s="192"/>
      <c r="AU587" s="192"/>
      <c r="AV587" s="192"/>
      <c r="AW587" s="192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192"/>
      <c r="BJ587" s="192"/>
      <c r="BK587" s="192"/>
      <c r="BL587" s="192"/>
      <c r="BM587" s="192"/>
      <c r="BN587" s="192"/>
      <c r="BO587" s="192"/>
      <c r="BP587" s="192"/>
      <c r="BQ587" s="192"/>
      <c r="BR587" s="192"/>
      <c r="BS587" s="192"/>
      <c r="BT587" s="192"/>
      <c r="BU587" s="192"/>
      <c r="BV587" s="192"/>
      <c r="BW587" s="192"/>
      <c r="BX587" s="192"/>
      <c r="BY587" s="192"/>
      <c r="BZ587" s="192"/>
      <c r="CA587" s="192"/>
      <c r="CB587" s="192"/>
      <c r="CC587" s="192"/>
      <c r="CD587" s="192"/>
      <c r="CE587" s="192"/>
      <c r="CF587" s="192"/>
      <c r="CG587" s="192"/>
      <c r="CH587" s="192"/>
      <c r="CI587" s="192"/>
      <c r="CJ587" s="192"/>
    </row>
    <row r="588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  <c r="AO588" s="192"/>
      <c r="AP588" s="192"/>
      <c r="AQ588" s="192"/>
      <c r="AR588" s="192"/>
      <c r="AS588" s="192"/>
      <c r="AT588" s="192"/>
      <c r="AU588" s="192"/>
      <c r="AV588" s="192"/>
      <c r="AW588" s="192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192"/>
      <c r="BJ588" s="192"/>
      <c r="BK588" s="192"/>
      <c r="BL588" s="192"/>
      <c r="BM588" s="192"/>
      <c r="BN588" s="192"/>
      <c r="BO588" s="192"/>
      <c r="BP588" s="192"/>
      <c r="BQ588" s="192"/>
      <c r="BR588" s="192"/>
      <c r="BS588" s="192"/>
      <c r="BT588" s="192"/>
      <c r="BU588" s="192"/>
      <c r="BV588" s="192"/>
      <c r="BW588" s="192"/>
      <c r="BX588" s="192"/>
      <c r="BY588" s="192"/>
      <c r="BZ588" s="192"/>
      <c r="CA588" s="192"/>
      <c r="CB588" s="192"/>
      <c r="CC588" s="192"/>
      <c r="CD588" s="192"/>
      <c r="CE588" s="192"/>
      <c r="CF588" s="192"/>
      <c r="CG588" s="192"/>
      <c r="CH588" s="192"/>
      <c r="CI588" s="192"/>
      <c r="CJ588" s="192"/>
    </row>
    <row r="589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  <c r="AJ589" s="192"/>
      <c r="AK589" s="192"/>
      <c r="AL589" s="192"/>
      <c r="AM589" s="192"/>
      <c r="AN589" s="192"/>
      <c r="AO589" s="192"/>
      <c r="AP589" s="192"/>
      <c r="AQ589" s="192"/>
      <c r="AR589" s="192"/>
      <c r="AS589" s="192"/>
      <c r="AT589" s="192"/>
      <c r="AU589" s="192"/>
      <c r="AV589" s="192"/>
      <c r="AW589" s="192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192"/>
      <c r="BJ589" s="192"/>
      <c r="BK589" s="192"/>
      <c r="BL589" s="192"/>
      <c r="BM589" s="192"/>
      <c r="BN589" s="192"/>
      <c r="BO589" s="192"/>
      <c r="BP589" s="192"/>
      <c r="BQ589" s="192"/>
      <c r="BR589" s="192"/>
      <c r="BS589" s="192"/>
      <c r="BT589" s="192"/>
      <c r="BU589" s="192"/>
      <c r="BV589" s="192"/>
      <c r="BW589" s="192"/>
      <c r="BX589" s="192"/>
      <c r="BY589" s="192"/>
      <c r="BZ589" s="192"/>
      <c r="CA589" s="192"/>
      <c r="CB589" s="192"/>
      <c r="CC589" s="192"/>
      <c r="CD589" s="192"/>
      <c r="CE589" s="192"/>
      <c r="CF589" s="192"/>
      <c r="CG589" s="192"/>
      <c r="CH589" s="192"/>
      <c r="CI589" s="192"/>
      <c r="CJ589" s="192"/>
    </row>
    <row r="590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  <c r="AJ590" s="192"/>
      <c r="AK590" s="192"/>
      <c r="AL590" s="192"/>
      <c r="AM590" s="192"/>
      <c r="AN590" s="192"/>
      <c r="AO590" s="192"/>
      <c r="AP590" s="192"/>
      <c r="AQ590" s="192"/>
      <c r="AR590" s="192"/>
      <c r="AS590" s="192"/>
      <c r="AT590" s="192"/>
      <c r="AU590" s="192"/>
      <c r="AV590" s="192"/>
      <c r="AW590" s="192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192"/>
      <c r="BJ590" s="192"/>
      <c r="BK590" s="192"/>
      <c r="BL590" s="192"/>
      <c r="BM590" s="192"/>
      <c r="BN590" s="192"/>
      <c r="BO590" s="192"/>
      <c r="BP590" s="192"/>
      <c r="BQ590" s="192"/>
      <c r="BR590" s="192"/>
      <c r="BS590" s="192"/>
      <c r="BT590" s="192"/>
      <c r="BU590" s="192"/>
      <c r="BV590" s="192"/>
      <c r="BW590" s="192"/>
      <c r="BX590" s="192"/>
      <c r="BY590" s="192"/>
      <c r="BZ590" s="192"/>
      <c r="CA590" s="192"/>
      <c r="CB590" s="192"/>
      <c r="CC590" s="192"/>
      <c r="CD590" s="192"/>
      <c r="CE590" s="192"/>
      <c r="CF590" s="192"/>
      <c r="CG590" s="192"/>
      <c r="CH590" s="192"/>
      <c r="CI590" s="192"/>
      <c r="CJ590" s="192"/>
    </row>
    <row r="591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  <c r="AJ591" s="192"/>
      <c r="AK591" s="192"/>
      <c r="AL591" s="192"/>
      <c r="AM591" s="192"/>
      <c r="AN591" s="192"/>
      <c r="AO591" s="192"/>
      <c r="AP591" s="192"/>
      <c r="AQ591" s="192"/>
      <c r="AR591" s="192"/>
      <c r="AS591" s="192"/>
      <c r="AT591" s="192"/>
      <c r="AU591" s="192"/>
      <c r="AV591" s="192"/>
      <c r="AW591" s="192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192"/>
      <c r="BJ591" s="192"/>
      <c r="BK591" s="192"/>
      <c r="BL591" s="192"/>
      <c r="BM591" s="192"/>
      <c r="BN591" s="192"/>
      <c r="BO591" s="192"/>
      <c r="BP591" s="192"/>
      <c r="BQ591" s="192"/>
      <c r="BR591" s="192"/>
      <c r="BS591" s="192"/>
      <c r="BT591" s="192"/>
      <c r="BU591" s="192"/>
      <c r="BV591" s="192"/>
      <c r="BW591" s="192"/>
      <c r="BX591" s="192"/>
      <c r="BY591" s="192"/>
      <c r="BZ591" s="192"/>
      <c r="CA591" s="192"/>
      <c r="CB591" s="192"/>
      <c r="CC591" s="192"/>
      <c r="CD591" s="192"/>
      <c r="CE591" s="192"/>
      <c r="CF591" s="192"/>
      <c r="CG591" s="192"/>
      <c r="CH591" s="192"/>
      <c r="CI591" s="192"/>
      <c r="CJ591" s="192"/>
    </row>
    <row r="592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  <c r="AJ592" s="192"/>
      <c r="AK592" s="192"/>
      <c r="AL592" s="192"/>
      <c r="AM592" s="192"/>
      <c r="AN592" s="192"/>
      <c r="AO592" s="192"/>
      <c r="AP592" s="192"/>
      <c r="AQ592" s="192"/>
      <c r="AR592" s="192"/>
      <c r="AS592" s="192"/>
      <c r="AT592" s="192"/>
      <c r="AU592" s="192"/>
      <c r="AV592" s="192"/>
      <c r="AW592" s="192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192"/>
      <c r="BJ592" s="192"/>
      <c r="BK592" s="192"/>
      <c r="BL592" s="192"/>
      <c r="BM592" s="192"/>
      <c r="BN592" s="192"/>
      <c r="BO592" s="192"/>
      <c r="BP592" s="192"/>
      <c r="BQ592" s="192"/>
      <c r="BR592" s="192"/>
      <c r="BS592" s="192"/>
      <c r="BT592" s="192"/>
      <c r="BU592" s="192"/>
      <c r="BV592" s="192"/>
      <c r="BW592" s="192"/>
      <c r="BX592" s="192"/>
      <c r="BY592" s="192"/>
      <c r="BZ592" s="192"/>
      <c r="CA592" s="192"/>
      <c r="CB592" s="192"/>
      <c r="CC592" s="192"/>
      <c r="CD592" s="192"/>
      <c r="CE592" s="192"/>
      <c r="CF592" s="192"/>
      <c r="CG592" s="192"/>
      <c r="CH592" s="192"/>
      <c r="CI592" s="192"/>
      <c r="CJ592" s="192"/>
    </row>
    <row r="593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92"/>
      <c r="AF593" s="192"/>
      <c r="AG593" s="192"/>
      <c r="AH593" s="192"/>
      <c r="AI593" s="192"/>
      <c r="AJ593" s="192"/>
      <c r="AK593" s="192"/>
      <c r="AL593" s="192"/>
      <c r="AM593" s="192"/>
      <c r="AN593" s="192"/>
      <c r="AO593" s="192"/>
      <c r="AP593" s="192"/>
      <c r="AQ593" s="192"/>
      <c r="AR593" s="192"/>
      <c r="AS593" s="192"/>
      <c r="AT593" s="192"/>
      <c r="AU593" s="192"/>
      <c r="AV593" s="192"/>
      <c r="AW593" s="192"/>
      <c r="AX593" s="192"/>
      <c r="AY593" s="192"/>
      <c r="AZ593" s="192"/>
      <c r="BA593" s="192"/>
      <c r="BB593" s="192"/>
      <c r="BC593" s="192"/>
      <c r="BD593" s="192"/>
      <c r="BE593" s="192"/>
      <c r="BF593" s="192"/>
      <c r="BG593" s="192"/>
      <c r="BH593" s="192"/>
      <c r="BI593" s="192"/>
      <c r="BJ593" s="192"/>
      <c r="BK593" s="192"/>
      <c r="BL593" s="192"/>
      <c r="BM593" s="192"/>
      <c r="BN593" s="192"/>
      <c r="BO593" s="192"/>
      <c r="BP593" s="192"/>
      <c r="BQ593" s="192"/>
      <c r="BR593" s="192"/>
      <c r="BS593" s="192"/>
      <c r="BT593" s="192"/>
      <c r="BU593" s="192"/>
      <c r="BV593" s="192"/>
      <c r="BW593" s="192"/>
      <c r="BX593" s="192"/>
      <c r="BY593" s="192"/>
      <c r="BZ593" s="192"/>
      <c r="CA593" s="192"/>
      <c r="CB593" s="192"/>
      <c r="CC593" s="192"/>
      <c r="CD593" s="192"/>
      <c r="CE593" s="192"/>
      <c r="CF593" s="192"/>
      <c r="CG593" s="192"/>
      <c r="CH593" s="192"/>
      <c r="CI593" s="192"/>
      <c r="CJ593" s="192"/>
    </row>
    <row r="594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92"/>
      <c r="AF594" s="192"/>
      <c r="AG594" s="192"/>
      <c r="AH594" s="192"/>
      <c r="AI594" s="192"/>
      <c r="AJ594" s="192"/>
      <c r="AK594" s="192"/>
      <c r="AL594" s="192"/>
      <c r="AM594" s="192"/>
      <c r="AN594" s="192"/>
      <c r="AO594" s="192"/>
      <c r="AP594" s="192"/>
      <c r="AQ594" s="192"/>
      <c r="AR594" s="192"/>
      <c r="AS594" s="192"/>
      <c r="AT594" s="192"/>
      <c r="AU594" s="192"/>
      <c r="AV594" s="192"/>
      <c r="AW594" s="192"/>
      <c r="AX594" s="192"/>
      <c r="AY594" s="192"/>
      <c r="AZ594" s="192"/>
      <c r="BA594" s="192"/>
      <c r="BB594" s="192"/>
      <c r="BC594" s="192"/>
      <c r="BD594" s="192"/>
      <c r="BE594" s="192"/>
      <c r="BF594" s="192"/>
      <c r="BG594" s="192"/>
      <c r="BH594" s="192"/>
      <c r="BI594" s="192"/>
      <c r="BJ594" s="192"/>
      <c r="BK594" s="192"/>
      <c r="BL594" s="192"/>
      <c r="BM594" s="192"/>
      <c r="BN594" s="192"/>
      <c r="BO594" s="192"/>
      <c r="BP594" s="192"/>
      <c r="BQ594" s="192"/>
      <c r="BR594" s="192"/>
      <c r="BS594" s="192"/>
      <c r="BT594" s="192"/>
      <c r="BU594" s="192"/>
      <c r="BV594" s="192"/>
      <c r="BW594" s="192"/>
      <c r="BX594" s="192"/>
      <c r="BY594" s="192"/>
      <c r="BZ594" s="192"/>
      <c r="CA594" s="192"/>
      <c r="CB594" s="192"/>
      <c r="CC594" s="192"/>
      <c r="CD594" s="192"/>
      <c r="CE594" s="192"/>
      <c r="CF594" s="192"/>
      <c r="CG594" s="192"/>
      <c r="CH594" s="192"/>
      <c r="CI594" s="192"/>
      <c r="CJ594" s="192"/>
    </row>
    <row r="595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  <c r="AJ595" s="192"/>
      <c r="AK595" s="192"/>
      <c r="AL595" s="192"/>
      <c r="AM595" s="192"/>
      <c r="AN595" s="192"/>
      <c r="AO595" s="192"/>
      <c r="AP595" s="192"/>
      <c r="AQ595" s="192"/>
      <c r="AR595" s="192"/>
      <c r="AS595" s="192"/>
      <c r="AT595" s="192"/>
      <c r="AU595" s="192"/>
      <c r="AV595" s="192"/>
      <c r="AW595" s="192"/>
      <c r="AX595" s="192"/>
      <c r="AY595" s="192"/>
      <c r="AZ595" s="192"/>
      <c r="BA595" s="192"/>
      <c r="BB595" s="192"/>
      <c r="BC595" s="192"/>
      <c r="BD595" s="192"/>
      <c r="BE595" s="192"/>
      <c r="BF595" s="192"/>
      <c r="BG595" s="192"/>
      <c r="BH595" s="192"/>
      <c r="BI595" s="192"/>
      <c r="BJ595" s="192"/>
      <c r="BK595" s="192"/>
      <c r="BL595" s="192"/>
      <c r="BM595" s="192"/>
      <c r="BN595" s="192"/>
      <c r="BO595" s="192"/>
      <c r="BP595" s="192"/>
      <c r="BQ595" s="192"/>
      <c r="BR595" s="192"/>
      <c r="BS595" s="192"/>
      <c r="BT595" s="192"/>
      <c r="BU595" s="192"/>
      <c r="BV595" s="192"/>
      <c r="BW595" s="192"/>
      <c r="BX595" s="192"/>
      <c r="BY595" s="192"/>
      <c r="BZ595" s="192"/>
      <c r="CA595" s="192"/>
      <c r="CB595" s="192"/>
      <c r="CC595" s="192"/>
      <c r="CD595" s="192"/>
      <c r="CE595" s="192"/>
      <c r="CF595" s="192"/>
      <c r="CG595" s="192"/>
      <c r="CH595" s="192"/>
      <c r="CI595" s="192"/>
      <c r="CJ595" s="192"/>
    </row>
    <row r="596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  <c r="AJ596" s="192"/>
      <c r="AK596" s="192"/>
      <c r="AL596" s="192"/>
      <c r="AM596" s="192"/>
      <c r="AN596" s="192"/>
      <c r="AO596" s="192"/>
      <c r="AP596" s="192"/>
      <c r="AQ596" s="192"/>
      <c r="AR596" s="192"/>
      <c r="AS596" s="192"/>
      <c r="AT596" s="192"/>
      <c r="AU596" s="192"/>
      <c r="AV596" s="192"/>
      <c r="AW596" s="192"/>
      <c r="AX596" s="192"/>
      <c r="AY596" s="192"/>
      <c r="AZ596" s="192"/>
      <c r="BA596" s="192"/>
      <c r="BB596" s="192"/>
      <c r="BC596" s="192"/>
      <c r="BD596" s="192"/>
      <c r="BE596" s="192"/>
      <c r="BF596" s="192"/>
      <c r="BG596" s="192"/>
      <c r="BH596" s="192"/>
      <c r="BI596" s="192"/>
      <c r="BJ596" s="192"/>
      <c r="BK596" s="192"/>
      <c r="BL596" s="192"/>
      <c r="BM596" s="192"/>
      <c r="BN596" s="192"/>
      <c r="BO596" s="192"/>
      <c r="BP596" s="192"/>
      <c r="BQ596" s="192"/>
      <c r="BR596" s="192"/>
      <c r="BS596" s="192"/>
      <c r="BT596" s="192"/>
      <c r="BU596" s="192"/>
      <c r="BV596" s="192"/>
      <c r="BW596" s="192"/>
      <c r="BX596" s="192"/>
      <c r="BY596" s="192"/>
      <c r="BZ596" s="192"/>
      <c r="CA596" s="192"/>
      <c r="CB596" s="192"/>
      <c r="CC596" s="192"/>
      <c r="CD596" s="192"/>
      <c r="CE596" s="192"/>
      <c r="CF596" s="192"/>
      <c r="CG596" s="192"/>
      <c r="CH596" s="192"/>
      <c r="CI596" s="192"/>
      <c r="CJ596" s="192"/>
    </row>
    <row r="597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  <c r="AJ597" s="192"/>
      <c r="AK597" s="192"/>
      <c r="AL597" s="192"/>
      <c r="AM597" s="192"/>
      <c r="AN597" s="192"/>
      <c r="AO597" s="192"/>
      <c r="AP597" s="192"/>
      <c r="AQ597" s="192"/>
      <c r="AR597" s="192"/>
      <c r="AS597" s="192"/>
      <c r="AT597" s="192"/>
      <c r="AU597" s="192"/>
      <c r="AV597" s="192"/>
      <c r="AW597" s="192"/>
      <c r="AX597" s="192"/>
      <c r="AY597" s="192"/>
      <c r="AZ597" s="192"/>
      <c r="BA597" s="192"/>
      <c r="BB597" s="192"/>
      <c r="BC597" s="192"/>
      <c r="BD597" s="192"/>
      <c r="BE597" s="192"/>
      <c r="BF597" s="192"/>
      <c r="BG597" s="192"/>
      <c r="BH597" s="192"/>
      <c r="BI597" s="192"/>
      <c r="BJ597" s="192"/>
      <c r="BK597" s="192"/>
      <c r="BL597" s="192"/>
      <c r="BM597" s="192"/>
      <c r="BN597" s="192"/>
      <c r="BO597" s="192"/>
      <c r="BP597" s="192"/>
      <c r="BQ597" s="192"/>
      <c r="BR597" s="192"/>
      <c r="BS597" s="192"/>
      <c r="BT597" s="192"/>
      <c r="BU597" s="192"/>
      <c r="BV597" s="192"/>
      <c r="BW597" s="192"/>
      <c r="BX597" s="192"/>
      <c r="BY597" s="192"/>
      <c r="BZ597" s="192"/>
      <c r="CA597" s="192"/>
      <c r="CB597" s="192"/>
      <c r="CC597" s="192"/>
      <c r="CD597" s="192"/>
      <c r="CE597" s="192"/>
      <c r="CF597" s="192"/>
      <c r="CG597" s="192"/>
      <c r="CH597" s="192"/>
      <c r="CI597" s="192"/>
      <c r="CJ597" s="192"/>
    </row>
    <row r="598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  <c r="AJ598" s="192"/>
      <c r="AK598" s="192"/>
      <c r="AL598" s="192"/>
      <c r="AM598" s="192"/>
      <c r="AN598" s="192"/>
      <c r="AO598" s="192"/>
      <c r="AP598" s="192"/>
      <c r="AQ598" s="192"/>
      <c r="AR598" s="192"/>
      <c r="AS598" s="192"/>
      <c r="AT598" s="192"/>
      <c r="AU598" s="192"/>
      <c r="AV598" s="192"/>
      <c r="AW598" s="192"/>
      <c r="AX598" s="192"/>
      <c r="AY598" s="192"/>
      <c r="AZ598" s="192"/>
      <c r="BA598" s="192"/>
      <c r="BB598" s="192"/>
      <c r="BC598" s="192"/>
      <c r="BD598" s="192"/>
      <c r="BE598" s="192"/>
      <c r="BF598" s="192"/>
      <c r="BG598" s="192"/>
      <c r="BH598" s="192"/>
      <c r="BI598" s="192"/>
      <c r="BJ598" s="192"/>
      <c r="BK598" s="192"/>
      <c r="BL598" s="192"/>
      <c r="BM598" s="192"/>
      <c r="BN598" s="192"/>
      <c r="BO598" s="192"/>
      <c r="BP598" s="192"/>
      <c r="BQ598" s="192"/>
      <c r="BR598" s="192"/>
      <c r="BS598" s="192"/>
      <c r="BT598" s="192"/>
      <c r="BU598" s="192"/>
      <c r="BV598" s="192"/>
      <c r="BW598" s="192"/>
      <c r="BX598" s="192"/>
      <c r="BY598" s="192"/>
      <c r="BZ598" s="192"/>
      <c r="CA598" s="192"/>
      <c r="CB598" s="192"/>
      <c r="CC598" s="192"/>
      <c r="CD598" s="192"/>
      <c r="CE598" s="192"/>
      <c r="CF598" s="192"/>
      <c r="CG598" s="192"/>
      <c r="CH598" s="192"/>
      <c r="CI598" s="192"/>
      <c r="CJ598" s="192"/>
    </row>
    <row r="599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  <c r="AO599" s="192"/>
      <c r="AP599" s="192"/>
      <c r="AQ599" s="192"/>
      <c r="AR599" s="192"/>
      <c r="AS599" s="192"/>
      <c r="AT599" s="192"/>
      <c r="AU599" s="192"/>
      <c r="AV599" s="192"/>
      <c r="AW599" s="192"/>
      <c r="AX599" s="192"/>
      <c r="AY599" s="192"/>
      <c r="AZ599" s="192"/>
      <c r="BA599" s="192"/>
      <c r="BB599" s="192"/>
      <c r="BC599" s="192"/>
      <c r="BD599" s="192"/>
      <c r="BE599" s="192"/>
      <c r="BF599" s="192"/>
      <c r="BG599" s="192"/>
      <c r="BH599" s="192"/>
      <c r="BI599" s="192"/>
      <c r="BJ599" s="192"/>
      <c r="BK599" s="192"/>
      <c r="BL599" s="192"/>
      <c r="BM599" s="192"/>
      <c r="BN599" s="192"/>
      <c r="BO599" s="192"/>
      <c r="BP599" s="192"/>
      <c r="BQ599" s="192"/>
      <c r="BR599" s="192"/>
      <c r="BS599" s="192"/>
      <c r="BT599" s="192"/>
      <c r="BU599" s="192"/>
      <c r="BV599" s="192"/>
      <c r="BW599" s="192"/>
      <c r="BX599" s="192"/>
      <c r="BY599" s="192"/>
      <c r="BZ599" s="192"/>
      <c r="CA599" s="192"/>
      <c r="CB599" s="192"/>
      <c r="CC599" s="192"/>
      <c r="CD599" s="192"/>
      <c r="CE599" s="192"/>
      <c r="CF599" s="192"/>
      <c r="CG599" s="192"/>
      <c r="CH599" s="192"/>
      <c r="CI599" s="192"/>
      <c r="CJ599" s="192"/>
    </row>
    <row r="600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192"/>
      <c r="AT600" s="192"/>
      <c r="AU600" s="192"/>
      <c r="AV600" s="192"/>
      <c r="AW600" s="192"/>
      <c r="AX600" s="192"/>
      <c r="AY600" s="192"/>
      <c r="AZ600" s="192"/>
      <c r="BA600" s="192"/>
      <c r="BB600" s="192"/>
      <c r="BC600" s="192"/>
      <c r="BD600" s="192"/>
      <c r="BE600" s="192"/>
      <c r="BF600" s="192"/>
      <c r="BG600" s="192"/>
      <c r="BH600" s="192"/>
      <c r="BI600" s="192"/>
      <c r="BJ600" s="192"/>
      <c r="BK600" s="192"/>
      <c r="BL600" s="192"/>
      <c r="BM600" s="192"/>
      <c r="BN600" s="192"/>
      <c r="BO600" s="192"/>
      <c r="BP600" s="192"/>
      <c r="BQ600" s="192"/>
      <c r="BR600" s="192"/>
      <c r="BS600" s="192"/>
      <c r="BT600" s="192"/>
      <c r="BU600" s="192"/>
      <c r="BV600" s="192"/>
      <c r="BW600" s="192"/>
      <c r="BX600" s="192"/>
      <c r="BY600" s="192"/>
      <c r="BZ600" s="192"/>
      <c r="CA600" s="192"/>
      <c r="CB600" s="192"/>
      <c r="CC600" s="192"/>
      <c r="CD600" s="192"/>
      <c r="CE600" s="192"/>
      <c r="CF600" s="192"/>
      <c r="CG600" s="192"/>
      <c r="CH600" s="192"/>
      <c r="CI600" s="192"/>
      <c r="CJ600" s="192"/>
    </row>
    <row r="601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  <c r="AO601" s="192"/>
      <c r="AP601" s="192"/>
      <c r="AQ601" s="192"/>
      <c r="AR601" s="192"/>
      <c r="AS601" s="192"/>
      <c r="AT601" s="192"/>
      <c r="AU601" s="192"/>
      <c r="AV601" s="192"/>
      <c r="AW601" s="192"/>
      <c r="AX601" s="192"/>
      <c r="AY601" s="192"/>
      <c r="AZ601" s="192"/>
      <c r="BA601" s="192"/>
      <c r="BB601" s="192"/>
      <c r="BC601" s="192"/>
      <c r="BD601" s="192"/>
      <c r="BE601" s="192"/>
      <c r="BF601" s="192"/>
      <c r="BG601" s="192"/>
      <c r="BH601" s="192"/>
      <c r="BI601" s="192"/>
      <c r="BJ601" s="192"/>
      <c r="BK601" s="192"/>
      <c r="BL601" s="192"/>
      <c r="BM601" s="192"/>
      <c r="BN601" s="192"/>
      <c r="BO601" s="192"/>
      <c r="BP601" s="192"/>
      <c r="BQ601" s="192"/>
      <c r="BR601" s="192"/>
      <c r="BS601" s="192"/>
      <c r="BT601" s="192"/>
      <c r="BU601" s="192"/>
      <c r="BV601" s="192"/>
      <c r="BW601" s="192"/>
      <c r="BX601" s="192"/>
      <c r="BY601" s="192"/>
      <c r="BZ601" s="192"/>
      <c r="CA601" s="192"/>
      <c r="CB601" s="192"/>
      <c r="CC601" s="192"/>
      <c r="CD601" s="192"/>
      <c r="CE601" s="192"/>
      <c r="CF601" s="192"/>
      <c r="CG601" s="192"/>
      <c r="CH601" s="192"/>
      <c r="CI601" s="192"/>
      <c r="CJ601" s="192"/>
    </row>
    <row r="602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  <c r="AO602" s="192"/>
      <c r="AP602" s="192"/>
      <c r="AQ602" s="192"/>
      <c r="AR602" s="192"/>
      <c r="AS602" s="192"/>
      <c r="AT602" s="192"/>
      <c r="AU602" s="192"/>
      <c r="AV602" s="192"/>
      <c r="AW602" s="192"/>
      <c r="AX602" s="192"/>
      <c r="AY602" s="192"/>
      <c r="AZ602" s="192"/>
      <c r="BA602" s="192"/>
      <c r="BB602" s="192"/>
      <c r="BC602" s="192"/>
      <c r="BD602" s="192"/>
      <c r="BE602" s="192"/>
      <c r="BF602" s="192"/>
      <c r="BG602" s="192"/>
      <c r="BH602" s="192"/>
      <c r="BI602" s="192"/>
      <c r="BJ602" s="192"/>
      <c r="BK602" s="192"/>
      <c r="BL602" s="192"/>
      <c r="BM602" s="192"/>
      <c r="BN602" s="192"/>
      <c r="BO602" s="192"/>
      <c r="BP602" s="192"/>
      <c r="BQ602" s="192"/>
      <c r="BR602" s="192"/>
      <c r="BS602" s="192"/>
      <c r="BT602" s="192"/>
      <c r="BU602" s="192"/>
      <c r="BV602" s="192"/>
      <c r="BW602" s="192"/>
      <c r="BX602" s="192"/>
      <c r="BY602" s="192"/>
      <c r="BZ602" s="192"/>
      <c r="CA602" s="192"/>
      <c r="CB602" s="192"/>
      <c r="CC602" s="192"/>
      <c r="CD602" s="192"/>
      <c r="CE602" s="192"/>
      <c r="CF602" s="192"/>
      <c r="CG602" s="192"/>
      <c r="CH602" s="192"/>
      <c r="CI602" s="192"/>
      <c r="CJ602" s="192"/>
    </row>
    <row r="603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  <c r="AO603" s="192"/>
      <c r="AP603" s="192"/>
      <c r="AQ603" s="192"/>
      <c r="AR603" s="192"/>
      <c r="AS603" s="192"/>
      <c r="AT603" s="192"/>
      <c r="AU603" s="192"/>
      <c r="AV603" s="192"/>
      <c r="AW603" s="192"/>
      <c r="AX603" s="192"/>
      <c r="AY603" s="192"/>
      <c r="AZ603" s="192"/>
      <c r="BA603" s="192"/>
      <c r="BB603" s="192"/>
      <c r="BC603" s="192"/>
      <c r="BD603" s="192"/>
      <c r="BE603" s="192"/>
      <c r="BF603" s="192"/>
      <c r="BG603" s="192"/>
      <c r="BH603" s="192"/>
      <c r="BI603" s="192"/>
      <c r="BJ603" s="192"/>
      <c r="BK603" s="192"/>
      <c r="BL603" s="192"/>
      <c r="BM603" s="192"/>
      <c r="BN603" s="192"/>
      <c r="BO603" s="192"/>
      <c r="BP603" s="192"/>
      <c r="BQ603" s="192"/>
      <c r="BR603" s="192"/>
      <c r="BS603" s="192"/>
      <c r="BT603" s="192"/>
      <c r="BU603" s="192"/>
      <c r="BV603" s="192"/>
      <c r="BW603" s="192"/>
      <c r="BX603" s="192"/>
      <c r="BY603" s="192"/>
      <c r="BZ603" s="192"/>
      <c r="CA603" s="192"/>
      <c r="CB603" s="192"/>
      <c r="CC603" s="192"/>
      <c r="CD603" s="192"/>
      <c r="CE603" s="192"/>
      <c r="CF603" s="192"/>
      <c r="CG603" s="192"/>
      <c r="CH603" s="192"/>
      <c r="CI603" s="192"/>
      <c r="CJ603" s="192"/>
    </row>
    <row r="604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2"/>
      <c r="AM604" s="192"/>
      <c r="AN604" s="192"/>
      <c r="AO604" s="192"/>
      <c r="AP604" s="192"/>
      <c r="AQ604" s="192"/>
      <c r="AR604" s="192"/>
      <c r="AS604" s="192"/>
      <c r="AT604" s="192"/>
      <c r="AU604" s="192"/>
      <c r="AV604" s="192"/>
      <c r="AW604" s="192"/>
      <c r="AX604" s="192"/>
      <c r="AY604" s="192"/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2"/>
      <c r="BK604" s="192"/>
      <c r="BL604" s="192"/>
      <c r="BM604" s="192"/>
      <c r="BN604" s="192"/>
      <c r="BO604" s="192"/>
      <c r="BP604" s="192"/>
      <c r="BQ604" s="192"/>
      <c r="BR604" s="192"/>
      <c r="BS604" s="192"/>
      <c r="BT604" s="192"/>
      <c r="BU604" s="192"/>
      <c r="BV604" s="192"/>
      <c r="BW604" s="192"/>
      <c r="BX604" s="192"/>
      <c r="BY604" s="192"/>
      <c r="BZ604" s="192"/>
      <c r="CA604" s="192"/>
      <c r="CB604" s="192"/>
      <c r="CC604" s="192"/>
      <c r="CD604" s="192"/>
      <c r="CE604" s="192"/>
      <c r="CF604" s="192"/>
      <c r="CG604" s="192"/>
      <c r="CH604" s="192"/>
      <c r="CI604" s="192"/>
      <c r="CJ604" s="192"/>
    </row>
    <row r="605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  <c r="AJ605" s="192"/>
      <c r="AK605" s="192"/>
      <c r="AL605" s="192"/>
      <c r="AM605" s="192"/>
      <c r="AN605" s="192"/>
      <c r="AO605" s="192"/>
      <c r="AP605" s="192"/>
      <c r="AQ605" s="192"/>
      <c r="AR605" s="192"/>
      <c r="AS605" s="192"/>
      <c r="AT605" s="192"/>
      <c r="AU605" s="192"/>
      <c r="AV605" s="192"/>
      <c r="AW605" s="192"/>
      <c r="AX605" s="192"/>
      <c r="AY605" s="192"/>
      <c r="AZ605" s="192"/>
      <c r="BA605" s="192"/>
      <c r="BB605" s="192"/>
      <c r="BC605" s="192"/>
      <c r="BD605" s="192"/>
      <c r="BE605" s="192"/>
      <c r="BF605" s="192"/>
      <c r="BG605" s="192"/>
      <c r="BH605" s="192"/>
      <c r="BI605" s="192"/>
      <c r="BJ605" s="192"/>
      <c r="BK605" s="192"/>
      <c r="BL605" s="192"/>
      <c r="BM605" s="192"/>
      <c r="BN605" s="192"/>
      <c r="BO605" s="192"/>
      <c r="BP605" s="192"/>
      <c r="BQ605" s="192"/>
      <c r="BR605" s="192"/>
      <c r="BS605" s="192"/>
      <c r="BT605" s="192"/>
      <c r="BU605" s="192"/>
      <c r="BV605" s="192"/>
      <c r="BW605" s="192"/>
      <c r="BX605" s="192"/>
      <c r="BY605" s="192"/>
      <c r="BZ605" s="192"/>
      <c r="CA605" s="192"/>
      <c r="CB605" s="192"/>
      <c r="CC605" s="192"/>
      <c r="CD605" s="192"/>
      <c r="CE605" s="192"/>
      <c r="CF605" s="192"/>
      <c r="CG605" s="192"/>
      <c r="CH605" s="192"/>
      <c r="CI605" s="192"/>
      <c r="CJ605" s="192"/>
    </row>
    <row r="606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  <c r="AJ606" s="192"/>
      <c r="AK606" s="192"/>
      <c r="AL606" s="192"/>
      <c r="AM606" s="192"/>
      <c r="AN606" s="192"/>
      <c r="AO606" s="192"/>
      <c r="AP606" s="192"/>
      <c r="AQ606" s="192"/>
      <c r="AR606" s="192"/>
      <c r="AS606" s="192"/>
      <c r="AT606" s="192"/>
      <c r="AU606" s="192"/>
      <c r="AV606" s="192"/>
      <c r="AW606" s="192"/>
      <c r="AX606" s="192"/>
      <c r="AY606" s="192"/>
      <c r="AZ606" s="192"/>
      <c r="BA606" s="192"/>
      <c r="BB606" s="192"/>
      <c r="BC606" s="192"/>
      <c r="BD606" s="192"/>
      <c r="BE606" s="192"/>
      <c r="BF606" s="192"/>
      <c r="BG606" s="192"/>
      <c r="BH606" s="192"/>
      <c r="BI606" s="192"/>
      <c r="BJ606" s="192"/>
      <c r="BK606" s="192"/>
      <c r="BL606" s="192"/>
      <c r="BM606" s="192"/>
      <c r="BN606" s="192"/>
      <c r="BO606" s="192"/>
      <c r="BP606" s="192"/>
      <c r="BQ606" s="192"/>
      <c r="BR606" s="192"/>
      <c r="BS606" s="192"/>
      <c r="BT606" s="192"/>
      <c r="BU606" s="192"/>
      <c r="BV606" s="192"/>
      <c r="BW606" s="192"/>
      <c r="BX606" s="192"/>
      <c r="BY606" s="192"/>
      <c r="BZ606" s="192"/>
      <c r="CA606" s="192"/>
      <c r="CB606" s="192"/>
      <c r="CC606" s="192"/>
      <c r="CD606" s="192"/>
      <c r="CE606" s="192"/>
      <c r="CF606" s="192"/>
      <c r="CG606" s="192"/>
      <c r="CH606" s="192"/>
      <c r="CI606" s="192"/>
      <c r="CJ606" s="192"/>
    </row>
    <row r="607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  <c r="AJ607" s="192"/>
      <c r="AK607" s="192"/>
      <c r="AL607" s="192"/>
      <c r="AM607" s="192"/>
      <c r="AN607" s="192"/>
      <c r="AO607" s="192"/>
      <c r="AP607" s="192"/>
      <c r="AQ607" s="192"/>
      <c r="AR607" s="192"/>
      <c r="AS607" s="192"/>
      <c r="AT607" s="192"/>
      <c r="AU607" s="192"/>
      <c r="AV607" s="192"/>
      <c r="AW607" s="192"/>
      <c r="AX607" s="192"/>
      <c r="AY607" s="192"/>
      <c r="AZ607" s="192"/>
      <c r="BA607" s="192"/>
      <c r="BB607" s="192"/>
      <c r="BC607" s="192"/>
      <c r="BD607" s="192"/>
      <c r="BE607" s="192"/>
      <c r="BF607" s="192"/>
      <c r="BG607" s="192"/>
      <c r="BH607" s="192"/>
      <c r="BI607" s="192"/>
      <c r="BJ607" s="192"/>
      <c r="BK607" s="192"/>
      <c r="BL607" s="192"/>
      <c r="BM607" s="192"/>
      <c r="BN607" s="192"/>
      <c r="BO607" s="192"/>
      <c r="BP607" s="192"/>
      <c r="BQ607" s="192"/>
      <c r="BR607" s="192"/>
      <c r="BS607" s="192"/>
      <c r="BT607" s="192"/>
      <c r="BU607" s="192"/>
      <c r="BV607" s="192"/>
      <c r="BW607" s="192"/>
      <c r="BX607" s="192"/>
      <c r="BY607" s="192"/>
      <c r="BZ607" s="192"/>
      <c r="CA607" s="192"/>
      <c r="CB607" s="192"/>
      <c r="CC607" s="192"/>
      <c r="CD607" s="192"/>
      <c r="CE607" s="192"/>
      <c r="CF607" s="192"/>
      <c r="CG607" s="192"/>
      <c r="CH607" s="192"/>
      <c r="CI607" s="192"/>
      <c r="CJ607" s="192"/>
    </row>
    <row r="608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  <c r="AJ608" s="192"/>
      <c r="AK608" s="192"/>
      <c r="AL608" s="192"/>
      <c r="AM608" s="192"/>
      <c r="AN608" s="192"/>
      <c r="AO608" s="192"/>
      <c r="AP608" s="192"/>
      <c r="AQ608" s="192"/>
      <c r="AR608" s="192"/>
      <c r="AS608" s="192"/>
      <c r="AT608" s="192"/>
      <c r="AU608" s="192"/>
      <c r="AV608" s="192"/>
      <c r="AW608" s="192"/>
      <c r="AX608" s="192"/>
      <c r="AY608" s="192"/>
      <c r="AZ608" s="192"/>
      <c r="BA608" s="192"/>
      <c r="BB608" s="192"/>
      <c r="BC608" s="192"/>
      <c r="BD608" s="192"/>
      <c r="BE608" s="192"/>
      <c r="BF608" s="192"/>
      <c r="BG608" s="192"/>
      <c r="BH608" s="192"/>
      <c r="BI608" s="192"/>
      <c r="BJ608" s="192"/>
      <c r="BK608" s="192"/>
      <c r="BL608" s="192"/>
      <c r="BM608" s="192"/>
      <c r="BN608" s="192"/>
      <c r="BO608" s="192"/>
      <c r="BP608" s="192"/>
      <c r="BQ608" s="192"/>
      <c r="BR608" s="192"/>
      <c r="BS608" s="192"/>
      <c r="BT608" s="192"/>
      <c r="BU608" s="192"/>
      <c r="BV608" s="192"/>
      <c r="BW608" s="192"/>
      <c r="BX608" s="192"/>
      <c r="BY608" s="192"/>
      <c r="BZ608" s="192"/>
      <c r="CA608" s="192"/>
      <c r="CB608" s="192"/>
      <c r="CC608" s="192"/>
      <c r="CD608" s="192"/>
      <c r="CE608" s="192"/>
      <c r="CF608" s="192"/>
      <c r="CG608" s="192"/>
      <c r="CH608" s="192"/>
      <c r="CI608" s="192"/>
      <c r="CJ608" s="192"/>
    </row>
    <row r="609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  <c r="AO609" s="192"/>
      <c r="AP609" s="192"/>
      <c r="AQ609" s="192"/>
      <c r="AR609" s="192"/>
      <c r="AS609" s="192"/>
      <c r="AT609" s="192"/>
      <c r="AU609" s="192"/>
      <c r="AV609" s="192"/>
      <c r="AW609" s="192"/>
      <c r="AX609" s="192"/>
      <c r="AY609" s="192"/>
      <c r="AZ609" s="192"/>
      <c r="BA609" s="192"/>
      <c r="BB609" s="192"/>
      <c r="BC609" s="192"/>
      <c r="BD609" s="192"/>
      <c r="BE609" s="192"/>
      <c r="BF609" s="192"/>
      <c r="BG609" s="192"/>
      <c r="BH609" s="192"/>
      <c r="BI609" s="192"/>
      <c r="BJ609" s="192"/>
      <c r="BK609" s="192"/>
      <c r="BL609" s="192"/>
      <c r="BM609" s="192"/>
      <c r="BN609" s="192"/>
      <c r="BO609" s="192"/>
      <c r="BP609" s="192"/>
      <c r="BQ609" s="192"/>
      <c r="BR609" s="192"/>
      <c r="BS609" s="192"/>
      <c r="BT609" s="192"/>
      <c r="BU609" s="192"/>
      <c r="BV609" s="192"/>
      <c r="BW609" s="192"/>
      <c r="BX609" s="192"/>
      <c r="BY609" s="192"/>
      <c r="BZ609" s="192"/>
      <c r="CA609" s="192"/>
      <c r="CB609" s="192"/>
      <c r="CC609" s="192"/>
      <c r="CD609" s="192"/>
      <c r="CE609" s="192"/>
      <c r="CF609" s="192"/>
      <c r="CG609" s="192"/>
      <c r="CH609" s="192"/>
      <c r="CI609" s="192"/>
      <c r="CJ609" s="192"/>
    </row>
    <row r="610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  <c r="AO610" s="192"/>
      <c r="AP610" s="192"/>
      <c r="AQ610" s="192"/>
      <c r="AR610" s="192"/>
      <c r="AS610" s="192"/>
      <c r="AT610" s="192"/>
      <c r="AU610" s="192"/>
      <c r="AV610" s="192"/>
      <c r="AW610" s="192"/>
      <c r="AX610" s="192"/>
      <c r="AY610" s="192"/>
      <c r="AZ610" s="192"/>
      <c r="BA610" s="192"/>
      <c r="BB610" s="192"/>
      <c r="BC610" s="192"/>
      <c r="BD610" s="192"/>
      <c r="BE610" s="192"/>
      <c r="BF610" s="192"/>
      <c r="BG610" s="192"/>
      <c r="BH610" s="192"/>
      <c r="BI610" s="192"/>
      <c r="BJ610" s="192"/>
      <c r="BK610" s="192"/>
      <c r="BL610" s="192"/>
      <c r="BM610" s="192"/>
      <c r="BN610" s="192"/>
      <c r="BO610" s="192"/>
      <c r="BP610" s="192"/>
      <c r="BQ610" s="192"/>
      <c r="BR610" s="192"/>
      <c r="BS610" s="192"/>
      <c r="BT610" s="192"/>
      <c r="BU610" s="192"/>
      <c r="BV610" s="192"/>
      <c r="BW610" s="192"/>
      <c r="BX610" s="192"/>
      <c r="BY610" s="192"/>
      <c r="BZ610" s="192"/>
      <c r="CA610" s="192"/>
      <c r="CB610" s="192"/>
      <c r="CC610" s="192"/>
      <c r="CD610" s="192"/>
      <c r="CE610" s="192"/>
      <c r="CF610" s="192"/>
      <c r="CG610" s="192"/>
      <c r="CH610" s="192"/>
      <c r="CI610" s="192"/>
      <c r="CJ610" s="192"/>
    </row>
    <row r="611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  <c r="AO611" s="192"/>
      <c r="AP611" s="192"/>
      <c r="AQ611" s="192"/>
      <c r="AR611" s="192"/>
      <c r="AS611" s="192"/>
      <c r="AT611" s="192"/>
      <c r="AU611" s="192"/>
      <c r="AV611" s="192"/>
      <c r="AW611" s="192"/>
      <c r="AX611" s="192"/>
      <c r="AY611" s="192"/>
      <c r="AZ611" s="192"/>
      <c r="BA611" s="192"/>
      <c r="BB611" s="192"/>
      <c r="BC611" s="192"/>
      <c r="BD611" s="192"/>
      <c r="BE611" s="192"/>
      <c r="BF611" s="192"/>
      <c r="BG611" s="192"/>
      <c r="BH611" s="192"/>
      <c r="BI611" s="192"/>
      <c r="BJ611" s="192"/>
      <c r="BK611" s="192"/>
      <c r="BL611" s="192"/>
      <c r="BM611" s="192"/>
      <c r="BN611" s="192"/>
      <c r="BO611" s="192"/>
      <c r="BP611" s="192"/>
      <c r="BQ611" s="192"/>
      <c r="BR611" s="192"/>
      <c r="BS611" s="192"/>
      <c r="BT611" s="192"/>
      <c r="BU611" s="192"/>
      <c r="BV611" s="192"/>
      <c r="BW611" s="192"/>
      <c r="BX611" s="192"/>
      <c r="BY611" s="192"/>
      <c r="BZ611" s="192"/>
      <c r="CA611" s="192"/>
      <c r="CB611" s="192"/>
      <c r="CC611" s="192"/>
      <c r="CD611" s="192"/>
      <c r="CE611" s="192"/>
      <c r="CF611" s="192"/>
      <c r="CG611" s="192"/>
      <c r="CH611" s="192"/>
      <c r="CI611" s="192"/>
      <c r="CJ611" s="192"/>
    </row>
    <row r="612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  <c r="AO612" s="192"/>
      <c r="AP612" s="192"/>
      <c r="AQ612" s="192"/>
      <c r="AR612" s="192"/>
      <c r="AS612" s="192"/>
      <c r="AT612" s="192"/>
      <c r="AU612" s="192"/>
      <c r="AV612" s="192"/>
      <c r="AW612" s="192"/>
      <c r="AX612" s="192"/>
      <c r="AY612" s="192"/>
      <c r="AZ612" s="192"/>
      <c r="BA612" s="192"/>
      <c r="BB612" s="192"/>
      <c r="BC612" s="192"/>
      <c r="BD612" s="192"/>
      <c r="BE612" s="192"/>
      <c r="BF612" s="192"/>
      <c r="BG612" s="192"/>
      <c r="BH612" s="192"/>
      <c r="BI612" s="192"/>
      <c r="BJ612" s="192"/>
      <c r="BK612" s="192"/>
      <c r="BL612" s="192"/>
      <c r="BM612" s="192"/>
      <c r="BN612" s="192"/>
      <c r="BO612" s="192"/>
      <c r="BP612" s="192"/>
      <c r="BQ612" s="192"/>
      <c r="BR612" s="192"/>
      <c r="BS612" s="192"/>
      <c r="BT612" s="192"/>
      <c r="BU612" s="192"/>
      <c r="BV612" s="192"/>
      <c r="BW612" s="192"/>
      <c r="BX612" s="192"/>
      <c r="BY612" s="192"/>
      <c r="BZ612" s="192"/>
      <c r="CA612" s="192"/>
      <c r="CB612" s="192"/>
      <c r="CC612" s="192"/>
      <c r="CD612" s="192"/>
      <c r="CE612" s="192"/>
      <c r="CF612" s="192"/>
      <c r="CG612" s="192"/>
      <c r="CH612" s="192"/>
      <c r="CI612" s="192"/>
      <c r="CJ612" s="192"/>
    </row>
    <row r="613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  <c r="AO613" s="192"/>
      <c r="AP613" s="192"/>
      <c r="AQ613" s="192"/>
      <c r="AR613" s="192"/>
      <c r="AS613" s="192"/>
      <c r="AT613" s="192"/>
      <c r="AU613" s="192"/>
      <c r="AV613" s="192"/>
      <c r="AW613" s="192"/>
      <c r="AX613" s="192"/>
      <c r="AY613" s="192"/>
      <c r="AZ613" s="192"/>
      <c r="BA613" s="192"/>
      <c r="BB613" s="192"/>
      <c r="BC613" s="192"/>
      <c r="BD613" s="192"/>
      <c r="BE613" s="192"/>
      <c r="BF613" s="192"/>
      <c r="BG613" s="192"/>
      <c r="BH613" s="192"/>
      <c r="BI613" s="192"/>
      <c r="BJ613" s="192"/>
      <c r="BK613" s="192"/>
      <c r="BL613" s="192"/>
      <c r="BM613" s="192"/>
      <c r="BN613" s="192"/>
      <c r="BO613" s="192"/>
      <c r="BP613" s="192"/>
      <c r="BQ613" s="192"/>
      <c r="BR613" s="192"/>
      <c r="BS613" s="192"/>
      <c r="BT613" s="192"/>
      <c r="BU613" s="192"/>
      <c r="BV613" s="192"/>
      <c r="BW613" s="192"/>
      <c r="BX613" s="192"/>
      <c r="BY613" s="192"/>
      <c r="BZ613" s="192"/>
      <c r="CA613" s="192"/>
      <c r="CB613" s="192"/>
      <c r="CC613" s="192"/>
      <c r="CD613" s="192"/>
      <c r="CE613" s="192"/>
      <c r="CF613" s="192"/>
      <c r="CG613" s="192"/>
      <c r="CH613" s="192"/>
      <c r="CI613" s="192"/>
      <c r="CJ613" s="192"/>
    </row>
    <row r="614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192"/>
      <c r="AT614" s="192"/>
      <c r="AU614" s="192"/>
      <c r="AV614" s="192"/>
      <c r="AW614" s="192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192"/>
      <c r="BJ614" s="192"/>
      <c r="BK614" s="192"/>
      <c r="BL614" s="192"/>
      <c r="BM614" s="192"/>
      <c r="BN614" s="192"/>
      <c r="BO614" s="192"/>
      <c r="BP614" s="192"/>
      <c r="BQ614" s="192"/>
      <c r="BR614" s="192"/>
      <c r="BS614" s="192"/>
      <c r="BT614" s="192"/>
      <c r="BU614" s="192"/>
      <c r="BV614" s="192"/>
      <c r="BW614" s="192"/>
      <c r="BX614" s="192"/>
      <c r="BY614" s="192"/>
      <c r="BZ614" s="192"/>
      <c r="CA614" s="192"/>
      <c r="CB614" s="192"/>
      <c r="CC614" s="192"/>
      <c r="CD614" s="192"/>
      <c r="CE614" s="192"/>
      <c r="CF614" s="192"/>
      <c r="CG614" s="192"/>
      <c r="CH614" s="192"/>
      <c r="CI614" s="192"/>
      <c r="CJ614" s="192"/>
    </row>
    <row r="615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192"/>
      <c r="AT615" s="192"/>
      <c r="AU615" s="192"/>
      <c r="AV615" s="192"/>
      <c r="AW615" s="192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192"/>
      <c r="BJ615" s="192"/>
      <c r="BK615" s="192"/>
      <c r="BL615" s="192"/>
      <c r="BM615" s="192"/>
      <c r="BN615" s="192"/>
      <c r="BO615" s="192"/>
      <c r="BP615" s="192"/>
      <c r="BQ615" s="192"/>
      <c r="BR615" s="192"/>
      <c r="BS615" s="192"/>
      <c r="BT615" s="192"/>
      <c r="BU615" s="192"/>
      <c r="BV615" s="192"/>
      <c r="BW615" s="192"/>
      <c r="BX615" s="192"/>
      <c r="BY615" s="192"/>
      <c r="BZ615" s="192"/>
      <c r="CA615" s="192"/>
      <c r="CB615" s="192"/>
      <c r="CC615" s="192"/>
      <c r="CD615" s="192"/>
      <c r="CE615" s="192"/>
      <c r="CF615" s="192"/>
      <c r="CG615" s="192"/>
      <c r="CH615" s="192"/>
      <c r="CI615" s="192"/>
      <c r="CJ615" s="192"/>
    </row>
    <row r="616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  <c r="AO616" s="192"/>
      <c r="AP616" s="192"/>
      <c r="AQ616" s="192"/>
      <c r="AR616" s="192"/>
      <c r="AS616" s="192"/>
      <c r="AT616" s="192"/>
      <c r="AU616" s="192"/>
      <c r="AV616" s="192"/>
      <c r="AW616" s="192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192"/>
      <c r="BJ616" s="192"/>
      <c r="BK616" s="192"/>
      <c r="BL616" s="192"/>
      <c r="BM616" s="192"/>
      <c r="BN616" s="192"/>
      <c r="BO616" s="192"/>
      <c r="BP616" s="192"/>
      <c r="BQ616" s="192"/>
      <c r="BR616" s="192"/>
      <c r="BS616" s="192"/>
      <c r="BT616" s="192"/>
      <c r="BU616" s="192"/>
      <c r="BV616" s="192"/>
      <c r="BW616" s="192"/>
      <c r="BX616" s="192"/>
      <c r="BY616" s="192"/>
      <c r="BZ616" s="192"/>
      <c r="CA616" s="192"/>
      <c r="CB616" s="192"/>
      <c r="CC616" s="192"/>
      <c r="CD616" s="192"/>
      <c r="CE616" s="192"/>
      <c r="CF616" s="192"/>
      <c r="CG616" s="192"/>
      <c r="CH616" s="192"/>
      <c r="CI616" s="192"/>
      <c r="CJ616" s="192"/>
    </row>
    <row r="617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  <c r="AO617" s="192"/>
      <c r="AP617" s="192"/>
      <c r="AQ617" s="192"/>
      <c r="AR617" s="192"/>
      <c r="AS617" s="192"/>
      <c r="AT617" s="192"/>
      <c r="AU617" s="192"/>
      <c r="AV617" s="192"/>
      <c r="AW617" s="192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192"/>
      <c r="BJ617" s="192"/>
      <c r="BK617" s="192"/>
      <c r="BL617" s="192"/>
      <c r="BM617" s="192"/>
      <c r="BN617" s="192"/>
      <c r="BO617" s="192"/>
      <c r="BP617" s="192"/>
      <c r="BQ617" s="192"/>
      <c r="BR617" s="192"/>
      <c r="BS617" s="192"/>
      <c r="BT617" s="192"/>
      <c r="BU617" s="192"/>
      <c r="BV617" s="192"/>
      <c r="BW617" s="192"/>
      <c r="BX617" s="192"/>
      <c r="BY617" s="192"/>
      <c r="BZ617" s="192"/>
      <c r="CA617" s="192"/>
      <c r="CB617" s="192"/>
      <c r="CC617" s="192"/>
      <c r="CD617" s="192"/>
      <c r="CE617" s="192"/>
      <c r="CF617" s="192"/>
      <c r="CG617" s="192"/>
      <c r="CH617" s="192"/>
      <c r="CI617" s="192"/>
      <c r="CJ617" s="192"/>
    </row>
    <row r="618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192"/>
      <c r="AT618" s="192"/>
      <c r="AU618" s="192"/>
      <c r="AV618" s="192"/>
      <c r="AW618" s="192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192"/>
      <c r="BJ618" s="192"/>
      <c r="BK618" s="192"/>
      <c r="BL618" s="192"/>
      <c r="BM618" s="192"/>
      <c r="BN618" s="192"/>
      <c r="BO618" s="192"/>
      <c r="BP618" s="192"/>
      <c r="BQ618" s="192"/>
      <c r="BR618" s="192"/>
      <c r="BS618" s="192"/>
      <c r="BT618" s="192"/>
      <c r="BU618" s="192"/>
      <c r="BV618" s="192"/>
      <c r="BW618" s="192"/>
      <c r="BX618" s="192"/>
      <c r="BY618" s="192"/>
      <c r="BZ618" s="192"/>
      <c r="CA618" s="192"/>
      <c r="CB618" s="192"/>
      <c r="CC618" s="192"/>
      <c r="CD618" s="192"/>
      <c r="CE618" s="192"/>
      <c r="CF618" s="192"/>
      <c r="CG618" s="192"/>
      <c r="CH618" s="192"/>
      <c r="CI618" s="192"/>
      <c r="CJ618" s="192"/>
    </row>
    <row r="619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192"/>
      <c r="AT619" s="192"/>
      <c r="AU619" s="192"/>
      <c r="AV619" s="192"/>
      <c r="AW619" s="192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192"/>
      <c r="BJ619" s="192"/>
      <c r="BK619" s="192"/>
      <c r="BL619" s="192"/>
      <c r="BM619" s="192"/>
      <c r="BN619" s="192"/>
      <c r="BO619" s="192"/>
      <c r="BP619" s="192"/>
      <c r="BQ619" s="192"/>
      <c r="BR619" s="192"/>
      <c r="BS619" s="192"/>
      <c r="BT619" s="192"/>
      <c r="BU619" s="192"/>
      <c r="BV619" s="192"/>
      <c r="BW619" s="192"/>
      <c r="BX619" s="192"/>
      <c r="BY619" s="192"/>
      <c r="BZ619" s="192"/>
      <c r="CA619" s="192"/>
      <c r="CB619" s="192"/>
      <c r="CC619" s="192"/>
      <c r="CD619" s="192"/>
      <c r="CE619" s="192"/>
      <c r="CF619" s="192"/>
      <c r="CG619" s="192"/>
      <c r="CH619" s="192"/>
      <c r="CI619" s="192"/>
      <c r="CJ619" s="192"/>
    </row>
    <row r="620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  <c r="AO620" s="192"/>
      <c r="AP620" s="192"/>
      <c r="AQ620" s="192"/>
      <c r="AR620" s="192"/>
      <c r="AS620" s="192"/>
      <c r="AT620" s="192"/>
      <c r="AU620" s="192"/>
      <c r="AV620" s="192"/>
      <c r="AW620" s="192"/>
      <c r="AX620" s="192"/>
      <c r="AY620" s="192"/>
      <c r="AZ620" s="192"/>
      <c r="BA620" s="192"/>
      <c r="BB620" s="192"/>
      <c r="BC620" s="192"/>
      <c r="BD620" s="192"/>
      <c r="BE620" s="192"/>
      <c r="BF620" s="192"/>
      <c r="BG620" s="192"/>
      <c r="BH620" s="192"/>
      <c r="BI620" s="192"/>
      <c r="BJ620" s="192"/>
      <c r="BK620" s="192"/>
      <c r="BL620" s="192"/>
      <c r="BM620" s="192"/>
      <c r="BN620" s="192"/>
      <c r="BO620" s="192"/>
      <c r="BP620" s="192"/>
      <c r="BQ620" s="192"/>
      <c r="BR620" s="192"/>
      <c r="BS620" s="192"/>
      <c r="BT620" s="192"/>
      <c r="BU620" s="192"/>
      <c r="BV620" s="192"/>
      <c r="BW620" s="192"/>
      <c r="BX620" s="192"/>
      <c r="BY620" s="192"/>
      <c r="BZ620" s="192"/>
      <c r="CA620" s="192"/>
      <c r="CB620" s="192"/>
      <c r="CC620" s="192"/>
      <c r="CD620" s="192"/>
      <c r="CE620" s="192"/>
      <c r="CF620" s="192"/>
      <c r="CG620" s="192"/>
      <c r="CH620" s="192"/>
      <c r="CI620" s="192"/>
      <c r="CJ620" s="192"/>
    </row>
    <row r="621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  <c r="AO621" s="192"/>
      <c r="AP621" s="192"/>
      <c r="AQ621" s="192"/>
      <c r="AR621" s="192"/>
      <c r="AS621" s="192"/>
      <c r="AT621" s="192"/>
      <c r="AU621" s="192"/>
      <c r="AV621" s="192"/>
      <c r="AW621" s="192"/>
      <c r="AX621" s="192"/>
      <c r="AY621" s="192"/>
      <c r="AZ621" s="192"/>
      <c r="BA621" s="192"/>
      <c r="BB621" s="192"/>
      <c r="BC621" s="192"/>
      <c r="BD621" s="192"/>
      <c r="BE621" s="192"/>
      <c r="BF621" s="192"/>
      <c r="BG621" s="192"/>
      <c r="BH621" s="192"/>
      <c r="BI621" s="192"/>
      <c r="BJ621" s="192"/>
      <c r="BK621" s="192"/>
      <c r="BL621" s="192"/>
      <c r="BM621" s="192"/>
      <c r="BN621" s="192"/>
      <c r="BO621" s="192"/>
      <c r="BP621" s="192"/>
      <c r="BQ621" s="192"/>
      <c r="BR621" s="192"/>
      <c r="BS621" s="192"/>
      <c r="BT621" s="192"/>
      <c r="BU621" s="192"/>
      <c r="BV621" s="192"/>
      <c r="BW621" s="192"/>
      <c r="BX621" s="192"/>
      <c r="BY621" s="192"/>
      <c r="BZ621" s="192"/>
      <c r="CA621" s="192"/>
      <c r="CB621" s="192"/>
      <c r="CC621" s="192"/>
      <c r="CD621" s="192"/>
      <c r="CE621" s="192"/>
      <c r="CF621" s="192"/>
      <c r="CG621" s="192"/>
      <c r="CH621" s="192"/>
      <c r="CI621" s="192"/>
      <c r="CJ621" s="192"/>
    </row>
    <row r="622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  <c r="AJ622" s="192"/>
      <c r="AK622" s="192"/>
      <c r="AL622" s="192"/>
      <c r="AM622" s="192"/>
      <c r="AN622" s="192"/>
      <c r="AO622" s="192"/>
      <c r="AP622" s="192"/>
      <c r="AQ622" s="192"/>
      <c r="AR622" s="192"/>
      <c r="AS622" s="192"/>
      <c r="AT622" s="192"/>
      <c r="AU622" s="192"/>
      <c r="AV622" s="192"/>
      <c r="AW622" s="192"/>
      <c r="AX622" s="192"/>
      <c r="AY622" s="192"/>
      <c r="AZ622" s="192"/>
      <c r="BA622" s="192"/>
      <c r="BB622" s="192"/>
      <c r="BC622" s="192"/>
      <c r="BD622" s="192"/>
      <c r="BE622" s="192"/>
      <c r="BF622" s="192"/>
      <c r="BG622" s="192"/>
      <c r="BH622" s="192"/>
      <c r="BI622" s="192"/>
      <c r="BJ622" s="192"/>
      <c r="BK622" s="192"/>
      <c r="BL622" s="192"/>
      <c r="BM622" s="192"/>
      <c r="BN622" s="192"/>
      <c r="BO622" s="192"/>
      <c r="BP622" s="192"/>
      <c r="BQ622" s="192"/>
      <c r="BR622" s="192"/>
      <c r="BS622" s="192"/>
      <c r="BT622" s="192"/>
      <c r="BU622" s="192"/>
      <c r="BV622" s="192"/>
      <c r="BW622" s="192"/>
      <c r="BX622" s="192"/>
      <c r="BY622" s="192"/>
      <c r="BZ622" s="192"/>
      <c r="CA622" s="192"/>
      <c r="CB622" s="192"/>
      <c r="CC622" s="192"/>
      <c r="CD622" s="192"/>
      <c r="CE622" s="192"/>
      <c r="CF622" s="192"/>
      <c r="CG622" s="192"/>
      <c r="CH622" s="192"/>
      <c r="CI622" s="192"/>
      <c r="CJ622" s="192"/>
    </row>
    <row r="623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  <c r="AJ623" s="192"/>
      <c r="AK623" s="192"/>
      <c r="AL623" s="192"/>
      <c r="AM623" s="192"/>
      <c r="AN623" s="192"/>
      <c r="AO623" s="192"/>
      <c r="AP623" s="192"/>
      <c r="AQ623" s="192"/>
      <c r="AR623" s="192"/>
      <c r="AS623" s="192"/>
      <c r="AT623" s="192"/>
      <c r="AU623" s="192"/>
      <c r="AV623" s="192"/>
      <c r="AW623" s="192"/>
      <c r="AX623" s="192"/>
      <c r="AY623" s="192"/>
      <c r="AZ623" s="192"/>
      <c r="BA623" s="192"/>
      <c r="BB623" s="192"/>
      <c r="BC623" s="192"/>
      <c r="BD623" s="192"/>
      <c r="BE623" s="192"/>
      <c r="BF623" s="192"/>
      <c r="BG623" s="192"/>
      <c r="BH623" s="192"/>
      <c r="BI623" s="192"/>
      <c r="BJ623" s="192"/>
      <c r="BK623" s="192"/>
      <c r="BL623" s="192"/>
      <c r="BM623" s="192"/>
      <c r="BN623" s="192"/>
      <c r="BO623" s="192"/>
      <c r="BP623" s="192"/>
      <c r="BQ623" s="192"/>
      <c r="BR623" s="192"/>
      <c r="BS623" s="192"/>
      <c r="BT623" s="192"/>
      <c r="BU623" s="192"/>
      <c r="BV623" s="192"/>
      <c r="BW623" s="192"/>
      <c r="BX623" s="192"/>
      <c r="BY623" s="192"/>
      <c r="BZ623" s="192"/>
      <c r="CA623" s="192"/>
      <c r="CB623" s="192"/>
      <c r="CC623" s="192"/>
      <c r="CD623" s="192"/>
      <c r="CE623" s="192"/>
      <c r="CF623" s="192"/>
      <c r="CG623" s="192"/>
      <c r="CH623" s="192"/>
      <c r="CI623" s="192"/>
      <c r="CJ623" s="192"/>
    </row>
    <row r="624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  <c r="AO624" s="192"/>
      <c r="AP624" s="192"/>
      <c r="AQ624" s="192"/>
      <c r="AR624" s="192"/>
      <c r="AS624" s="192"/>
      <c r="AT624" s="192"/>
      <c r="AU624" s="192"/>
      <c r="AV624" s="192"/>
      <c r="AW624" s="192"/>
      <c r="AX624" s="192"/>
      <c r="AY624" s="192"/>
      <c r="AZ624" s="192"/>
      <c r="BA624" s="192"/>
      <c r="BB624" s="192"/>
      <c r="BC624" s="192"/>
      <c r="BD624" s="192"/>
      <c r="BE624" s="192"/>
      <c r="BF624" s="192"/>
      <c r="BG624" s="192"/>
      <c r="BH624" s="192"/>
      <c r="BI624" s="192"/>
      <c r="BJ624" s="192"/>
      <c r="BK624" s="192"/>
      <c r="BL624" s="192"/>
      <c r="BM624" s="192"/>
      <c r="BN624" s="192"/>
      <c r="BO624" s="192"/>
      <c r="BP624" s="192"/>
      <c r="BQ624" s="192"/>
      <c r="BR624" s="192"/>
      <c r="BS624" s="192"/>
      <c r="BT624" s="192"/>
      <c r="BU624" s="192"/>
      <c r="BV624" s="192"/>
      <c r="BW624" s="192"/>
      <c r="BX624" s="192"/>
      <c r="BY624" s="192"/>
      <c r="BZ624" s="192"/>
      <c r="CA624" s="192"/>
      <c r="CB624" s="192"/>
      <c r="CC624" s="192"/>
      <c r="CD624" s="192"/>
      <c r="CE624" s="192"/>
      <c r="CF624" s="192"/>
      <c r="CG624" s="192"/>
      <c r="CH624" s="192"/>
      <c r="CI624" s="192"/>
      <c r="CJ624" s="192"/>
    </row>
    <row r="625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  <c r="AO625" s="192"/>
      <c r="AP625" s="192"/>
      <c r="AQ625" s="192"/>
      <c r="AR625" s="192"/>
      <c r="AS625" s="192"/>
      <c r="AT625" s="192"/>
      <c r="AU625" s="192"/>
      <c r="AV625" s="192"/>
      <c r="AW625" s="192"/>
      <c r="AX625" s="192"/>
      <c r="AY625" s="192"/>
      <c r="AZ625" s="192"/>
      <c r="BA625" s="192"/>
      <c r="BB625" s="192"/>
      <c r="BC625" s="192"/>
      <c r="BD625" s="192"/>
      <c r="BE625" s="192"/>
      <c r="BF625" s="192"/>
      <c r="BG625" s="192"/>
      <c r="BH625" s="192"/>
      <c r="BI625" s="192"/>
      <c r="BJ625" s="192"/>
      <c r="BK625" s="192"/>
      <c r="BL625" s="192"/>
      <c r="BM625" s="192"/>
      <c r="BN625" s="192"/>
      <c r="BO625" s="192"/>
      <c r="BP625" s="192"/>
      <c r="BQ625" s="192"/>
      <c r="BR625" s="192"/>
      <c r="BS625" s="192"/>
      <c r="BT625" s="192"/>
      <c r="BU625" s="192"/>
      <c r="BV625" s="192"/>
      <c r="BW625" s="192"/>
      <c r="BX625" s="192"/>
      <c r="BY625" s="192"/>
      <c r="BZ625" s="192"/>
      <c r="CA625" s="192"/>
      <c r="CB625" s="192"/>
      <c r="CC625" s="192"/>
      <c r="CD625" s="192"/>
      <c r="CE625" s="192"/>
      <c r="CF625" s="192"/>
      <c r="CG625" s="192"/>
      <c r="CH625" s="192"/>
      <c r="CI625" s="192"/>
      <c r="CJ625" s="192"/>
    </row>
    <row r="626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  <c r="AO626" s="192"/>
      <c r="AP626" s="192"/>
      <c r="AQ626" s="192"/>
      <c r="AR626" s="192"/>
      <c r="AS626" s="192"/>
      <c r="AT626" s="192"/>
      <c r="AU626" s="192"/>
      <c r="AV626" s="192"/>
      <c r="AW626" s="192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  <c r="BJ626" s="192"/>
      <c r="BK626" s="192"/>
      <c r="BL626" s="192"/>
      <c r="BM626" s="192"/>
      <c r="BN626" s="192"/>
      <c r="BO626" s="192"/>
      <c r="BP626" s="192"/>
      <c r="BQ626" s="192"/>
      <c r="BR626" s="192"/>
      <c r="BS626" s="192"/>
      <c r="BT626" s="192"/>
      <c r="BU626" s="192"/>
      <c r="BV626" s="192"/>
      <c r="BW626" s="192"/>
      <c r="BX626" s="192"/>
      <c r="BY626" s="192"/>
      <c r="BZ626" s="192"/>
      <c r="CA626" s="192"/>
      <c r="CB626" s="192"/>
      <c r="CC626" s="192"/>
      <c r="CD626" s="192"/>
      <c r="CE626" s="192"/>
      <c r="CF626" s="192"/>
      <c r="CG626" s="192"/>
      <c r="CH626" s="192"/>
      <c r="CI626" s="192"/>
      <c r="CJ626" s="192"/>
    </row>
    <row r="627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  <c r="AJ627" s="192"/>
      <c r="AK627" s="192"/>
      <c r="AL627" s="192"/>
      <c r="AM627" s="192"/>
      <c r="AN627" s="192"/>
      <c r="AO627" s="192"/>
      <c r="AP627" s="192"/>
      <c r="AQ627" s="192"/>
      <c r="AR627" s="192"/>
      <c r="AS627" s="192"/>
      <c r="AT627" s="192"/>
      <c r="AU627" s="192"/>
      <c r="AV627" s="192"/>
      <c r="AW627" s="192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  <c r="BJ627" s="192"/>
      <c r="BK627" s="192"/>
      <c r="BL627" s="192"/>
      <c r="BM627" s="192"/>
      <c r="BN627" s="192"/>
      <c r="BO627" s="192"/>
      <c r="BP627" s="192"/>
      <c r="BQ627" s="192"/>
      <c r="BR627" s="192"/>
      <c r="BS627" s="192"/>
      <c r="BT627" s="192"/>
      <c r="BU627" s="192"/>
      <c r="BV627" s="192"/>
      <c r="BW627" s="192"/>
      <c r="BX627" s="192"/>
      <c r="BY627" s="192"/>
      <c r="BZ627" s="192"/>
      <c r="CA627" s="192"/>
      <c r="CB627" s="192"/>
      <c r="CC627" s="192"/>
      <c r="CD627" s="192"/>
      <c r="CE627" s="192"/>
      <c r="CF627" s="192"/>
      <c r="CG627" s="192"/>
      <c r="CH627" s="192"/>
      <c r="CI627" s="192"/>
      <c r="CJ627" s="192"/>
    </row>
    <row r="628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  <c r="AJ628" s="192"/>
      <c r="AK628" s="192"/>
      <c r="AL628" s="192"/>
      <c r="AM628" s="192"/>
      <c r="AN628" s="192"/>
      <c r="AO628" s="192"/>
      <c r="AP628" s="192"/>
      <c r="AQ628" s="192"/>
      <c r="AR628" s="192"/>
      <c r="AS628" s="192"/>
      <c r="AT628" s="192"/>
      <c r="AU628" s="192"/>
      <c r="AV628" s="192"/>
      <c r="AW628" s="192"/>
      <c r="AX628" s="192"/>
      <c r="AY628" s="192"/>
      <c r="AZ628" s="192"/>
      <c r="BA628" s="192"/>
      <c r="BB628" s="192"/>
      <c r="BC628" s="192"/>
      <c r="BD628" s="192"/>
      <c r="BE628" s="192"/>
      <c r="BF628" s="192"/>
      <c r="BG628" s="192"/>
      <c r="BH628" s="192"/>
      <c r="BI628" s="192"/>
      <c r="BJ628" s="192"/>
      <c r="BK628" s="192"/>
      <c r="BL628" s="192"/>
      <c r="BM628" s="192"/>
      <c r="BN628" s="192"/>
      <c r="BO628" s="192"/>
      <c r="BP628" s="192"/>
      <c r="BQ628" s="192"/>
      <c r="BR628" s="192"/>
      <c r="BS628" s="192"/>
      <c r="BT628" s="192"/>
      <c r="BU628" s="192"/>
      <c r="BV628" s="192"/>
      <c r="BW628" s="192"/>
      <c r="BX628" s="192"/>
      <c r="BY628" s="192"/>
      <c r="BZ628" s="192"/>
      <c r="CA628" s="192"/>
      <c r="CB628" s="192"/>
      <c r="CC628" s="192"/>
      <c r="CD628" s="192"/>
      <c r="CE628" s="192"/>
      <c r="CF628" s="192"/>
      <c r="CG628" s="192"/>
      <c r="CH628" s="192"/>
      <c r="CI628" s="192"/>
      <c r="CJ628" s="192"/>
    </row>
    <row r="629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  <c r="AJ629" s="192"/>
      <c r="AK629" s="192"/>
      <c r="AL629" s="192"/>
      <c r="AM629" s="192"/>
      <c r="AN629" s="192"/>
      <c r="AO629" s="192"/>
      <c r="AP629" s="192"/>
      <c r="AQ629" s="192"/>
      <c r="AR629" s="192"/>
      <c r="AS629" s="192"/>
      <c r="AT629" s="192"/>
      <c r="AU629" s="192"/>
      <c r="AV629" s="192"/>
      <c r="AW629" s="192"/>
      <c r="AX629" s="192"/>
      <c r="AY629" s="192"/>
      <c r="AZ629" s="192"/>
      <c r="BA629" s="192"/>
      <c r="BB629" s="192"/>
      <c r="BC629" s="192"/>
      <c r="BD629" s="192"/>
      <c r="BE629" s="192"/>
      <c r="BF629" s="192"/>
      <c r="BG629" s="192"/>
      <c r="BH629" s="192"/>
      <c r="BI629" s="192"/>
      <c r="BJ629" s="192"/>
      <c r="BK629" s="192"/>
      <c r="BL629" s="192"/>
      <c r="BM629" s="192"/>
      <c r="BN629" s="192"/>
      <c r="BO629" s="192"/>
      <c r="BP629" s="192"/>
      <c r="BQ629" s="192"/>
      <c r="BR629" s="192"/>
      <c r="BS629" s="192"/>
      <c r="BT629" s="192"/>
      <c r="BU629" s="192"/>
      <c r="BV629" s="192"/>
      <c r="BW629" s="192"/>
      <c r="BX629" s="192"/>
      <c r="BY629" s="192"/>
      <c r="BZ629" s="192"/>
      <c r="CA629" s="192"/>
      <c r="CB629" s="192"/>
      <c r="CC629" s="192"/>
      <c r="CD629" s="192"/>
      <c r="CE629" s="192"/>
      <c r="CF629" s="192"/>
      <c r="CG629" s="192"/>
      <c r="CH629" s="192"/>
      <c r="CI629" s="192"/>
      <c r="CJ629" s="192"/>
    </row>
    <row r="630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92"/>
      <c r="AF630" s="192"/>
      <c r="AG630" s="192"/>
      <c r="AH630" s="192"/>
      <c r="AI630" s="192"/>
      <c r="AJ630" s="192"/>
      <c r="AK630" s="192"/>
      <c r="AL630" s="192"/>
      <c r="AM630" s="192"/>
      <c r="AN630" s="192"/>
      <c r="AO630" s="192"/>
      <c r="AP630" s="192"/>
      <c r="AQ630" s="192"/>
      <c r="AR630" s="192"/>
      <c r="AS630" s="192"/>
      <c r="AT630" s="192"/>
      <c r="AU630" s="192"/>
      <c r="AV630" s="192"/>
      <c r="AW630" s="192"/>
      <c r="AX630" s="192"/>
      <c r="AY630" s="192"/>
      <c r="AZ630" s="192"/>
      <c r="BA630" s="192"/>
      <c r="BB630" s="192"/>
      <c r="BC630" s="192"/>
      <c r="BD630" s="192"/>
      <c r="BE630" s="192"/>
      <c r="BF630" s="192"/>
      <c r="BG630" s="192"/>
      <c r="BH630" s="192"/>
      <c r="BI630" s="192"/>
      <c r="BJ630" s="192"/>
      <c r="BK630" s="192"/>
      <c r="BL630" s="192"/>
      <c r="BM630" s="192"/>
      <c r="BN630" s="192"/>
      <c r="BO630" s="192"/>
      <c r="BP630" s="192"/>
      <c r="BQ630" s="192"/>
      <c r="BR630" s="192"/>
      <c r="BS630" s="192"/>
      <c r="BT630" s="192"/>
      <c r="BU630" s="192"/>
      <c r="BV630" s="192"/>
      <c r="BW630" s="192"/>
      <c r="BX630" s="192"/>
      <c r="BY630" s="192"/>
      <c r="BZ630" s="192"/>
      <c r="CA630" s="192"/>
      <c r="CB630" s="192"/>
      <c r="CC630" s="192"/>
      <c r="CD630" s="192"/>
      <c r="CE630" s="192"/>
      <c r="CF630" s="192"/>
      <c r="CG630" s="192"/>
      <c r="CH630" s="192"/>
      <c r="CI630" s="192"/>
      <c r="CJ630" s="192"/>
    </row>
    <row r="631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2"/>
      <c r="AM631" s="192"/>
      <c r="AN631" s="192"/>
      <c r="AO631" s="192"/>
      <c r="AP631" s="192"/>
      <c r="AQ631" s="192"/>
      <c r="AR631" s="192"/>
      <c r="AS631" s="192"/>
      <c r="AT631" s="192"/>
      <c r="AU631" s="192"/>
      <c r="AV631" s="192"/>
      <c r="AW631" s="192"/>
      <c r="AX631" s="192"/>
      <c r="AY631" s="192"/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2"/>
      <c r="BK631" s="192"/>
      <c r="BL631" s="192"/>
      <c r="BM631" s="192"/>
      <c r="BN631" s="192"/>
      <c r="BO631" s="192"/>
      <c r="BP631" s="192"/>
      <c r="BQ631" s="192"/>
      <c r="BR631" s="192"/>
      <c r="BS631" s="192"/>
      <c r="BT631" s="192"/>
      <c r="BU631" s="192"/>
      <c r="BV631" s="192"/>
      <c r="BW631" s="192"/>
      <c r="BX631" s="192"/>
      <c r="BY631" s="192"/>
      <c r="BZ631" s="192"/>
      <c r="CA631" s="192"/>
      <c r="CB631" s="192"/>
      <c r="CC631" s="192"/>
      <c r="CD631" s="192"/>
      <c r="CE631" s="192"/>
      <c r="CF631" s="192"/>
      <c r="CG631" s="192"/>
      <c r="CH631" s="192"/>
      <c r="CI631" s="192"/>
      <c r="CJ631" s="192"/>
    </row>
    <row r="632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  <c r="AJ632" s="192"/>
      <c r="AK632" s="192"/>
      <c r="AL632" s="192"/>
      <c r="AM632" s="192"/>
      <c r="AN632" s="192"/>
      <c r="AO632" s="192"/>
      <c r="AP632" s="192"/>
      <c r="AQ632" s="192"/>
      <c r="AR632" s="192"/>
      <c r="AS632" s="192"/>
      <c r="AT632" s="192"/>
      <c r="AU632" s="192"/>
      <c r="AV632" s="192"/>
      <c r="AW632" s="192"/>
      <c r="AX632" s="192"/>
      <c r="AY632" s="192"/>
      <c r="AZ632" s="192"/>
      <c r="BA632" s="192"/>
      <c r="BB632" s="192"/>
      <c r="BC632" s="192"/>
      <c r="BD632" s="192"/>
      <c r="BE632" s="192"/>
      <c r="BF632" s="192"/>
      <c r="BG632" s="192"/>
      <c r="BH632" s="192"/>
      <c r="BI632" s="192"/>
      <c r="BJ632" s="192"/>
      <c r="BK632" s="192"/>
      <c r="BL632" s="192"/>
      <c r="BM632" s="192"/>
      <c r="BN632" s="192"/>
      <c r="BO632" s="192"/>
      <c r="BP632" s="192"/>
      <c r="BQ632" s="192"/>
      <c r="BR632" s="192"/>
      <c r="BS632" s="192"/>
      <c r="BT632" s="192"/>
      <c r="BU632" s="192"/>
      <c r="BV632" s="192"/>
      <c r="BW632" s="192"/>
      <c r="BX632" s="192"/>
      <c r="BY632" s="192"/>
      <c r="BZ632" s="192"/>
      <c r="CA632" s="192"/>
      <c r="CB632" s="192"/>
      <c r="CC632" s="192"/>
      <c r="CD632" s="192"/>
      <c r="CE632" s="192"/>
      <c r="CF632" s="192"/>
      <c r="CG632" s="192"/>
      <c r="CH632" s="192"/>
      <c r="CI632" s="192"/>
      <c r="CJ632" s="192"/>
    </row>
    <row r="633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  <c r="AJ633" s="192"/>
      <c r="AK633" s="192"/>
      <c r="AL633" s="192"/>
      <c r="AM633" s="192"/>
      <c r="AN633" s="192"/>
      <c r="AO633" s="192"/>
      <c r="AP633" s="192"/>
      <c r="AQ633" s="192"/>
      <c r="AR633" s="192"/>
      <c r="AS633" s="192"/>
      <c r="AT633" s="192"/>
      <c r="AU633" s="192"/>
      <c r="AV633" s="192"/>
      <c r="AW633" s="192"/>
      <c r="AX633" s="192"/>
      <c r="AY633" s="192"/>
      <c r="AZ633" s="192"/>
      <c r="BA633" s="192"/>
      <c r="BB633" s="192"/>
      <c r="BC633" s="192"/>
      <c r="BD633" s="192"/>
      <c r="BE633" s="192"/>
      <c r="BF633" s="192"/>
      <c r="BG633" s="192"/>
      <c r="BH633" s="192"/>
      <c r="BI633" s="192"/>
      <c r="BJ633" s="192"/>
      <c r="BK633" s="192"/>
      <c r="BL633" s="192"/>
      <c r="BM633" s="192"/>
      <c r="BN633" s="192"/>
      <c r="BO633" s="192"/>
      <c r="BP633" s="192"/>
      <c r="BQ633" s="192"/>
      <c r="BR633" s="192"/>
      <c r="BS633" s="192"/>
      <c r="BT633" s="192"/>
      <c r="BU633" s="192"/>
      <c r="BV633" s="192"/>
      <c r="BW633" s="192"/>
      <c r="BX633" s="192"/>
      <c r="BY633" s="192"/>
      <c r="BZ633" s="192"/>
      <c r="CA633" s="192"/>
      <c r="CB633" s="192"/>
      <c r="CC633" s="192"/>
      <c r="CD633" s="192"/>
      <c r="CE633" s="192"/>
      <c r="CF633" s="192"/>
      <c r="CG633" s="192"/>
      <c r="CH633" s="192"/>
      <c r="CI633" s="192"/>
      <c r="CJ633" s="192"/>
    </row>
    <row r="634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  <c r="AJ634" s="192"/>
      <c r="AK634" s="192"/>
      <c r="AL634" s="192"/>
      <c r="AM634" s="192"/>
      <c r="AN634" s="192"/>
      <c r="AO634" s="192"/>
      <c r="AP634" s="192"/>
      <c r="AQ634" s="192"/>
      <c r="AR634" s="192"/>
      <c r="AS634" s="192"/>
      <c r="AT634" s="192"/>
      <c r="AU634" s="192"/>
      <c r="AV634" s="192"/>
      <c r="AW634" s="192"/>
      <c r="AX634" s="192"/>
      <c r="AY634" s="192"/>
      <c r="AZ634" s="192"/>
      <c r="BA634" s="192"/>
      <c r="BB634" s="192"/>
      <c r="BC634" s="192"/>
      <c r="BD634" s="192"/>
      <c r="BE634" s="192"/>
      <c r="BF634" s="192"/>
      <c r="BG634" s="192"/>
      <c r="BH634" s="192"/>
      <c r="BI634" s="192"/>
      <c r="BJ634" s="192"/>
      <c r="BK634" s="192"/>
      <c r="BL634" s="192"/>
      <c r="BM634" s="192"/>
      <c r="BN634" s="192"/>
      <c r="BO634" s="192"/>
      <c r="BP634" s="192"/>
      <c r="BQ634" s="192"/>
      <c r="BR634" s="192"/>
      <c r="BS634" s="192"/>
      <c r="BT634" s="192"/>
      <c r="BU634" s="192"/>
      <c r="BV634" s="192"/>
      <c r="BW634" s="192"/>
      <c r="BX634" s="192"/>
      <c r="BY634" s="192"/>
      <c r="BZ634" s="192"/>
      <c r="CA634" s="192"/>
      <c r="CB634" s="192"/>
      <c r="CC634" s="192"/>
      <c r="CD634" s="192"/>
      <c r="CE634" s="192"/>
      <c r="CF634" s="192"/>
      <c r="CG634" s="192"/>
      <c r="CH634" s="192"/>
      <c r="CI634" s="192"/>
      <c r="CJ634" s="192"/>
    </row>
    <row r="635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  <c r="AJ635" s="192"/>
      <c r="AK635" s="192"/>
      <c r="AL635" s="192"/>
      <c r="AM635" s="192"/>
      <c r="AN635" s="192"/>
      <c r="AO635" s="192"/>
      <c r="AP635" s="192"/>
      <c r="AQ635" s="192"/>
      <c r="AR635" s="192"/>
      <c r="AS635" s="192"/>
      <c r="AT635" s="192"/>
      <c r="AU635" s="192"/>
      <c r="AV635" s="192"/>
      <c r="AW635" s="192"/>
      <c r="AX635" s="192"/>
      <c r="AY635" s="192"/>
      <c r="AZ635" s="192"/>
      <c r="BA635" s="192"/>
      <c r="BB635" s="192"/>
      <c r="BC635" s="192"/>
      <c r="BD635" s="192"/>
      <c r="BE635" s="192"/>
      <c r="BF635" s="192"/>
      <c r="BG635" s="192"/>
      <c r="BH635" s="192"/>
      <c r="BI635" s="192"/>
      <c r="BJ635" s="192"/>
      <c r="BK635" s="192"/>
      <c r="BL635" s="192"/>
      <c r="BM635" s="192"/>
      <c r="BN635" s="192"/>
      <c r="BO635" s="192"/>
      <c r="BP635" s="192"/>
      <c r="BQ635" s="192"/>
      <c r="BR635" s="192"/>
      <c r="BS635" s="192"/>
      <c r="BT635" s="192"/>
      <c r="BU635" s="192"/>
      <c r="BV635" s="192"/>
      <c r="BW635" s="192"/>
      <c r="BX635" s="192"/>
      <c r="BY635" s="192"/>
      <c r="BZ635" s="192"/>
      <c r="CA635" s="192"/>
      <c r="CB635" s="192"/>
      <c r="CC635" s="192"/>
      <c r="CD635" s="192"/>
      <c r="CE635" s="192"/>
      <c r="CF635" s="192"/>
      <c r="CG635" s="192"/>
      <c r="CH635" s="192"/>
      <c r="CI635" s="192"/>
      <c r="CJ635" s="192"/>
    </row>
    <row r="636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  <c r="AJ636" s="192"/>
      <c r="AK636" s="192"/>
      <c r="AL636" s="192"/>
      <c r="AM636" s="192"/>
      <c r="AN636" s="192"/>
      <c r="AO636" s="192"/>
      <c r="AP636" s="192"/>
      <c r="AQ636" s="192"/>
      <c r="AR636" s="192"/>
      <c r="AS636" s="192"/>
      <c r="AT636" s="192"/>
      <c r="AU636" s="192"/>
      <c r="AV636" s="192"/>
      <c r="AW636" s="192"/>
      <c r="AX636" s="192"/>
      <c r="AY636" s="192"/>
      <c r="AZ636" s="192"/>
      <c r="BA636" s="192"/>
      <c r="BB636" s="192"/>
      <c r="BC636" s="192"/>
      <c r="BD636" s="192"/>
      <c r="BE636" s="192"/>
      <c r="BF636" s="192"/>
      <c r="BG636" s="192"/>
      <c r="BH636" s="192"/>
      <c r="BI636" s="192"/>
      <c r="BJ636" s="192"/>
      <c r="BK636" s="192"/>
      <c r="BL636" s="192"/>
      <c r="BM636" s="192"/>
      <c r="BN636" s="192"/>
      <c r="BO636" s="192"/>
      <c r="BP636" s="192"/>
      <c r="BQ636" s="192"/>
      <c r="BR636" s="192"/>
      <c r="BS636" s="192"/>
      <c r="BT636" s="192"/>
      <c r="BU636" s="192"/>
      <c r="BV636" s="192"/>
      <c r="BW636" s="192"/>
      <c r="BX636" s="192"/>
      <c r="BY636" s="192"/>
      <c r="BZ636" s="192"/>
      <c r="CA636" s="192"/>
      <c r="CB636" s="192"/>
      <c r="CC636" s="192"/>
      <c r="CD636" s="192"/>
      <c r="CE636" s="192"/>
      <c r="CF636" s="192"/>
      <c r="CG636" s="192"/>
      <c r="CH636" s="192"/>
      <c r="CI636" s="192"/>
      <c r="CJ636" s="192"/>
    </row>
    <row r="637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92"/>
      <c r="AF637" s="192"/>
      <c r="AG637" s="192"/>
      <c r="AH637" s="192"/>
      <c r="AI637" s="192"/>
      <c r="AJ637" s="192"/>
      <c r="AK637" s="192"/>
      <c r="AL637" s="192"/>
      <c r="AM637" s="192"/>
      <c r="AN637" s="192"/>
      <c r="AO637" s="192"/>
      <c r="AP637" s="192"/>
      <c r="AQ637" s="192"/>
      <c r="AR637" s="192"/>
      <c r="AS637" s="192"/>
      <c r="AT637" s="192"/>
      <c r="AU637" s="192"/>
      <c r="AV637" s="192"/>
      <c r="AW637" s="192"/>
      <c r="AX637" s="192"/>
      <c r="AY637" s="192"/>
      <c r="AZ637" s="192"/>
      <c r="BA637" s="192"/>
      <c r="BB637" s="192"/>
      <c r="BC637" s="192"/>
      <c r="BD637" s="192"/>
      <c r="BE637" s="192"/>
      <c r="BF637" s="192"/>
      <c r="BG637" s="192"/>
      <c r="BH637" s="192"/>
      <c r="BI637" s="192"/>
      <c r="BJ637" s="192"/>
      <c r="BK637" s="192"/>
      <c r="BL637" s="192"/>
      <c r="BM637" s="192"/>
      <c r="BN637" s="192"/>
      <c r="BO637" s="192"/>
      <c r="BP637" s="192"/>
      <c r="BQ637" s="192"/>
      <c r="BR637" s="192"/>
      <c r="BS637" s="192"/>
      <c r="BT637" s="192"/>
      <c r="BU637" s="192"/>
      <c r="BV637" s="192"/>
      <c r="BW637" s="192"/>
      <c r="BX637" s="192"/>
      <c r="BY637" s="192"/>
      <c r="BZ637" s="192"/>
      <c r="CA637" s="192"/>
      <c r="CB637" s="192"/>
      <c r="CC637" s="192"/>
      <c r="CD637" s="192"/>
      <c r="CE637" s="192"/>
      <c r="CF637" s="192"/>
      <c r="CG637" s="192"/>
      <c r="CH637" s="192"/>
      <c r="CI637" s="192"/>
      <c r="CJ637" s="192"/>
    </row>
    <row r="638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  <c r="AJ638" s="192"/>
      <c r="AK638" s="192"/>
      <c r="AL638" s="192"/>
      <c r="AM638" s="192"/>
      <c r="AN638" s="192"/>
      <c r="AO638" s="192"/>
      <c r="AP638" s="192"/>
      <c r="AQ638" s="192"/>
      <c r="AR638" s="192"/>
      <c r="AS638" s="192"/>
      <c r="AT638" s="192"/>
      <c r="AU638" s="192"/>
      <c r="AV638" s="192"/>
      <c r="AW638" s="192"/>
      <c r="AX638" s="192"/>
      <c r="AY638" s="192"/>
      <c r="AZ638" s="192"/>
      <c r="BA638" s="192"/>
      <c r="BB638" s="192"/>
      <c r="BC638" s="192"/>
      <c r="BD638" s="192"/>
      <c r="BE638" s="192"/>
      <c r="BF638" s="192"/>
      <c r="BG638" s="192"/>
      <c r="BH638" s="192"/>
      <c r="BI638" s="192"/>
      <c r="BJ638" s="192"/>
      <c r="BK638" s="192"/>
      <c r="BL638" s="192"/>
      <c r="BM638" s="192"/>
      <c r="BN638" s="192"/>
      <c r="BO638" s="192"/>
      <c r="BP638" s="192"/>
      <c r="BQ638" s="192"/>
      <c r="BR638" s="192"/>
      <c r="BS638" s="192"/>
      <c r="BT638" s="192"/>
      <c r="BU638" s="192"/>
      <c r="BV638" s="192"/>
      <c r="BW638" s="192"/>
      <c r="BX638" s="192"/>
      <c r="BY638" s="192"/>
      <c r="BZ638" s="192"/>
      <c r="CA638" s="192"/>
      <c r="CB638" s="192"/>
      <c r="CC638" s="192"/>
      <c r="CD638" s="192"/>
      <c r="CE638" s="192"/>
      <c r="CF638" s="192"/>
      <c r="CG638" s="192"/>
      <c r="CH638" s="192"/>
      <c r="CI638" s="192"/>
      <c r="CJ638" s="192"/>
    </row>
    <row r="639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  <c r="AO639" s="192"/>
      <c r="AP639" s="192"/>
      <c r="AQ639" s="192"/>
      <c r="AR639" s="192"/>
      <c r="AS639" s="192"/>
      <c r="AT639" s="192"/>
      <c r="AU639" s="192"/>
      <c r="AV639" s="192"/>
      <c r="AW639" s="192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2"/>
      <c r="BN639" s="192"/>
      <c r="BO639" s="192"/>
      <c r="BP639" s="192"/>
      <c r="BQ639" s="192"/>
      <c r="BR639" s="192"/>
      <c r="BS639" s="192"/>
      <c r="BT639" s="192"/>
      <c r="BU639" s="192"/>
      <c r="BV639" s="192"/>
      <c r="BW639" s="192"/>
      <c r="BX639" s="192"/>
      <c r="BY639" s="192"/>
      <c r="BZ639" s="192"/>
      <c r="CA639" s="192"/>
      <c r="CB639" s="192"/>
      <c r="CC639" s="192"/>
      <c r="CD639" s="192"/>
      <c r="CE639" s="192"/>
      <c r="CF639" s="192"/>
      <c r="CG639" s="192"/>
      <c r="CH639" s="192"/>
      <c r="CI639" s="192"/>
      <c r="CJ639" s="192"/>
    </row>
    <row r="640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  <c r="AO640" s="192"/>
      <c r="AP640" s="192"/>
      <c r="AQ640" s="192"/>
      <c r="AR640" s="192"/>
      <c r="AS640" s="192"/>
      <c r="AT640" s="192"/>
      <c r="AU640" s="192"/>
      <c r="AV640" s="192"/>
      <c r="AW640" s="192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2"/>
      <c r="BN640" s="192"/>
      <c r="BO640" s="192"/>
      <c r="BP640" s="192"/>
      <c r="BQ640" s="192"/>
      <c r="BR640" s="192"/>
      <c r="BS640" s="192"/>
      <c r="BT640" s="192"/>
      <c r="BU640" s="192"/>
      <c r="BV640" s="192"/>
      <c r="BW640" s="192"/>
      <c r="BX640" s="192"/>
      <c r="BY640" s="192"/>
      <c r="BZ640" s="192"/>
      <c r="CA640" s="192"/>
      <c r="CB640" s="192"/>
      <c r="CC640" s="192"/>
      <c r="CD640" s="192"/>
      <c r="CE640" s="192"/>
      <c r="CF640" s="192"/>
      <c r="CG640" s="192"/>
      <c r="CH640" s="192"/>
      <c r="CI640" s="192"/>
      <c r="CJ640" s="192"/>
    </row>
    <row r="641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  <c r="AO641" s="192"/>
      <c r="AP641" s="192"/>
      <c r="AQ641" s="192"/>
      <c r="AR641" s="192"/>
      <c r="AS641" s="192"/>
      <c r="AT641" s="192"/>
      <c r="AU641" s="192"/>
      <c r="AV641" s="192"/>
      <c r="AW641" s="192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2"/>
      <c r="BN641" s="192"/>
      <c r="BO641" s="192"/>
      <c r="BP641" s="192"/>
      <c r="BQ641" s="192"/>
      <c r="BR641" s="192"/>
      <c r="BS641" s="192"/>
      <c r="BT641" s="192"/>
      <c r="BU641" s="192"/>
      <c r="BV641" s="192"/>
      <c r="BW641" s="192"/>
      <c r="BX641" s="192"/>
      <c r="BY641" s="192"/>
      <c r="BZ641" s="192"/>
      <c r="CA641" s="192"/>
      <c r="CB641" s="192"/>
      <c r="CC641" s="192"/>
      <c r="CD641" s="192"/>
      <c r="CE641" s="192"/>
      <c r="CF641" s="192"/>
      <c r="CG641" s="192"/>
      <c r="CH641" s="192"/>
      <c r="CI641" s="192"/>
      <c r="CJ641" s="192"/>
    </row>
    <row r="642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  <c r="AO642" s="192"/>
      <c r="AP642" s="192"/>
      <c r="AQ642" s="192"/>
      <c r="AR642" s="192"/>
      <c r="AS642" s="192"/>
      <c r="AT642" s="192"/>
      <c r="AU642" s="192"/>
      <c r="AV642" s="192"/>
      <c r="AW642" s="192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2"/>
      <c r="BN642" s="192"/>
      <c r="BO642" s="192"/>
      <c r="BP642" s="192"/>
      <c r="BQ642" s="192"/>
      <c r="BR642" s="192"/>
      <c r="BS642" s="192"/>
      <c r="BT642" s="192"/>
      <c r="BU642" s="192"/>
      <c r="BV642" s="192"/>
      <c r="BW642" s="192"/>
      <c r="BX642" s="192"/>
      <c r="BY642" s="192"/>
      <c r="BZ642" s="192"/>
      <c r="CA642" s="192"/>
      <c r="CB642" s="192"/>
      <c r="CC642" s="192"/>
      <c r="CD642" s="192"/>
      <c r="CE642" s="192"/>
      <c r="CF642" s="192"/>
      <c r="CG642" s="192"/>
      <c r="CH642" s="192"/>
      <c r="CI642" s="192"/>
      <c r="CJ642" s="192"/>
    </row>
    <row r="643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  <c r="AO643" s="192"/>
      <c r="AP643" s="192"/>
      <c r="AQ643" s="192"/>
      <c r="AR643" s="192"/>
      <c r="AS643" s="192"/>
      <c r="AT643" s="192"/>
      <c r="AU643" s="192"/>
      <c r="AV643" s="192"/>
      <c r="AW643" s="192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2"/>
      <c r="BN643" s="192"/>
      <c r="BO643" s="192"/>
      <c r="BP643" s="192"/>
      <c r="BQ643" s="192"/>
      <c r="BR643" s="192"/>
      <c r="BS643" s="192"/>
      <c r="BT643" s="192"/>
      <c r="BU643" s="192"/>
      <c r="BV643" s="192"/>
      <c r="BW643" s="192"/>
      <c r="BX643" s="192"/>
      <c r="BY643" s="192"/>
      <c r="BZ643" s="192"/>
      <c r="CA643" s="192"/>
      <c r="CB643" s="192"/>
      <c r="CC643" s="192"/>
      <c r="CD643" s="192"/>
      <c r="CE643" s="192"/>
      <c r="CF643" s="192"/>
      <c r="CG643" s="192"/>
      <c r="CH643" s="192"/>
      <c r="CI643" s="192"/>
      <c r="CJ643" s="192"/>
    </row>
    <row r="644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  <c r="AJ644" s="192"/>
      <c r="AK644" s="192"/>
      <c r="AL644" s="192"/>
      <c r="AM644" s="192"/>
      <c r="AN644" s="192"/>
      <c r="AO644" s="192"/>
      <c r="AP644" s="192"/>
      <c r="AQ644" s="192"/>
      <c r="AR644" s="192"/>
      <c r="AS644" s="192"/>
      <c r="AT644" s="192"/>
      <c r="AU644" s="192"/>
      <c r="AV644" s="192"/>
      <c r="AW644" s="192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192"/>
      <c r="BN644" s="192"/>
      <c r="BO644" s="192"/>
      <c r="BP644" s="192"/>
      <c r="BQ644" s="192"/>
      <c r="BR644" s="192"/>
      <c r="BS644" s="192"/>
      <c r="BT644" s="192"/>
      <c r="BU644" s="192"/>
      <c r="BV644" s="192"/>
      <c r="BW644" s="192"/>
      <c r="BX644" s="192"/>
      <c r="BY644" s="192"/>
      <c r="BZ644" s="192"/>
      <c r="CA644" s="192"/>
      <c r="CB644" s="192"/>
      <c r="CC644" s="192"/>
      <c r="CD644" s="192"/>
      <c r="CE644" s="192"/>
      <c r="CF644" s="192"/>
      <c r="CG644" s="192"/>
      <c r="CH644" s="192"/>
      <c r="CI644" s="192"/>
      <c r="CJ644" s="192"/>
    </row>
    <row r="645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  <c r="AO645" s="192"/>
      <c r="AP645" s="192"/>
      <c r="AQ645" s="192"/>
      <c r="AR645" s="192"/>
      <c r="AS645" s="192"/>
      <c r="AT645" s="192"/>
      <c r="AU645" s="192"/>
      <c r="AV645" s="192"/>
      <c r="AW645" s="192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192"/>
      <c r="BN645" s="192"/>
      <c r="BO645" s="192"/>
      <c r="BP645" s="192"/>
      <c r="BQ645" s="192"/>
      <c r="BR645" s="192"/>
      <c r="BS645" s="192"/>
      <c r="BT645" s="192"/>
      <c r="BU645" s="192"/>
      <c r="BV645" s="192"/>
      <c r="BW645" s="192"/>
      <c r="BX645" s="192"/>
      <c r="BY645" s="192"/>
      <c r="BZ645" s="192"/>
      <c r="CA645" s="192"/>
      <c r="CB645" s="192"/>
      <c r="CC645" s="192"/>
      <c r="CD645" s="192"/>
      <c r="CE645" s="192"/>
      <c r="CF645" s="192"/>
      <c r="CG645" s="192"/>
      <c r="CH645" s="192"/>
      <c r="CI645" s="192"/>
      <c r="CJ645" s="192"/>
    </row>
    <row r="646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  <c r="AO646" s="192"/>
      <c r="AP646" s="192"/>
      <c r="AQ646" s="192"/>
      <c r="AR646" s="192"/>
      <c r="AS646" s="192"/>
      <c r="AT646" s="192"/>
      <c r="AU646" s="192"/>
      <c r="AV646" s="192"/>
      <c r="AW646" s="192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192"/>
      <c r="BN646" s="192"/>
      <c r="BO646" s="192"/>
      <c r="BP646" s="192"/>
      <c r="BQ646" s="192"/>
      <c r="BR646" s="192"/>
      <c r="BS646" s="192"/>
      <c r="BT646" s="192"/>
      <c r="BU646" s="192"/>
      <c r="BV646" s="192"/>
      <c r="BW646" s="192"/>
      <c r="BX646" s="192"/>
      <c r="BY646" s="192"/>
      <c r="BZ646" s="192"/>
      <c r="CA646" s="192"/>
      <c r="CB646" s="192"/>
      <c r="CC646" s="192"/>
      <c r="CD646" s="192"/>
      <c r="CE646" s="192"/>
      <c r="CF646" s="192"/>
      <c r="CG646" s="192"/>
      <c r="CH646" s="192"/>
      <c r="CI646" s="192"/>
      <c r="CJ646" s="192"/>
    </row>
    <row r="647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  <c r="AO647" s="192"/>
      <c r="AP647" s="192"/>
      <c r="AQ647" s="192"/>
      <c r="AR647" s="192"/>
      <c r="AS647" s="192"/>
      <c r="AT647" s="192"/>
      <c r="AU647" s="192"/>
      <c r="AV647" s="192"/>
      <c r="AW647" s="192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192"/>
      <c r="BN647" s="192"/>
      <c r="BO647" s="192"/>
      <c r="BP647" s="192"/>
      <c r="BQ647" s="192"/>
      <c r="BR647" s="192"/>
      <c r="BS647" s="192"/>
      <c r="BT647" s="192"/>
      <c r="BU647" s="192"/>
      <c r="BV647" s="192"/>
      <c r="BW647" s="192"/>
      <c r="BX647" s="192"/>
      <c r="BY647" s="192"/>
      <c r="BZ647" s="192"/>
      <c r="CA647" s="192"/>
      <c r="CB647" s="192"/>
      <c r="CC647" s="192"/>
      <c r="CD647" s="192"/>
      <c r="CE647" s="192"/>
      <c r="CF647" s="192"/>
      <c r="CG647" s="192"/>
      <c r="CH647" s="192"/>
      <c r="CI647" s="192"/>
      <c r="CJ647" s="192"/>
    </row>
    <row r="648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  <c r="AJ648" s="192"/>
      <c r="AK648" s="192"/>
      <c r="AL648" s="192"/>
      <c r="AM648" s="192"/>
      <c r="AN648" s="192"/>
      <c r="AO648" s="192"/>
      <c r="AP648" s="192"/>
      <c r="AQ648" s="192"/>
      <c r="AR648" s="192"/>
      <c r="AS648" s="192"/>
      <c r="AT648" s="192"/>
      <c r="AU648" s="192"/>
      <c r="AV648" s="192"/>
      <c r="AW648" s="192"/>
      <c r="AX648" s="192"/>
      <c r="AY648" s="192"/>
      <c r="AZ648" s="192"/>
      <c r="BA648" s="192"/>
      <c r="BB648" s="192"/>
      <c r="BC648" s="192"/>
      <c r="BD648" s="192"/>
      <c r="BE648" s="192"/>
      <c r="BF648" s="192"/>
      <c r="BG648" s="192"/>
      <c r="BH648" s="192"/>
      <c r="BI648" s="192"/>
      <c r="BJ648" s="192"/>
      <c r="BK648" s="192"/>
      <c r="BL648" s="192"/>
      <c r="BM648" s="192"/>
      <c r="BN648" s="192"/>
      <c r="BO648" s="192"/>
      <c r="BP648" s="192"/>
      <c r="BQ648" s="192"/>
      <c r="BR648" s="192"/>
      <c r="BS648" s="192"/>
      <c r="BT648" s="192"/>
      <c r="BU648" s="192"/>
      <c r="BV648" s="192"/>
      <c r="BW648" s="192"/>
      <c r="BX648" s="192"/>
      <c r="BY648" s="192"/>
      <c r="BZ648" s="192"/>
      <c r="CA648" s="192"/>
      <c r="CB648" s="192"/>
      <c r="CC648" s="192"/>
      <c r="CD648" s="192"/>
      <c r="CE648" s="192"/>
      <c r="CF648" s="192"/>
      <c r="CG648" s="192"/>
      <c r="CH648" s="192"/>
      <c r="CI648" s="192"/>
      <c r="CJ648" s="192"/>
    </row>
    <row r="649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  <c r="AJ649" s="192"/>
      <c r="AK649" s="192"/>
      <c r="AL649" s="192"/>
      <c r="AM649" s="192"/>
      <c r="AN649" s="192"/>
      <c r="AO649" s="192"/>
      <c r="AP649" s="192"/>
      <c r="AQ649" s="192"/>
      <c r="AR649" s="192"/>
      <c r="AS649" s="192"/>
      <c r="AT649" s="192"/>
      <c r="AU649" s="192"/>
      <c r="AV649" s="192"/>
      <c r="AW649" s="192"/>
      <c r="AX649" s="192"/>
      <c r="AY649" s="192"/>
      <c r="AZ649" s="192"/>
      <c r="BA649" s="192"/>
      <c r="BB649" s="192"/>
      <c r="BC649" s="192"/>
      <c r="BD649" s="192"/>
      <c r="BE649" s="192"/>
      <c r="BF649" s="192"/>
      <c r="BG649" s="192"/>
      <c r="BH649" s="192"/>
      <c r="BI649" s="192"/>
      <c r="BJ649" s="192"/>
      <c r="BK649" s="192"/>
      <c r="BL649" s="192"/>
      <c r="BM649" s="192"/>
      <c r="BN649" s="192"/>
      <c r="BO649" s="192"/>
      <c r="BP649" s="192"/>
      <c r="BQ649" s="192"/>
      <c r="BR649" s="192"/>
      <c r="BS649" s="192"/>
      <c r="BT649" s="192"/>
      <c r="BU649" s="192"/>
      <c r="BV649" s="192"/>
      <c r="BW649" s="192"/>
      <c r="BX649" s="192"/>
      <c r="BY649" s="192"/>
      <c r="BZ649" s="192"/>
      <c r="CA649" s="192"/>
      <c r="CB649" s="192"/>
      <c r="CC649" s="192"/>
      <c r="CD649" s="192"/>
      <c r="CE649" s="192"/>
      <c r="CF649" s="192"/>
      <c r="CG649" s="192"/>
      <c r="CH649" s="192"/>
      <c r="CI649" s="192"/>
      <c r="CJ649" s="192"/>
    </row>
    <row r="650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  <c r="AO650" s="192"/>
      <c r="AP650" s="192"/>
      <c r="AQ650" s="192"/>
      <c r="AR650" s="192"/>
      <c r="AS650" s="192"/>
      <c r="AT650" s="192"/>
      <c r="AU650" s="192"/>
      <c r="AV650" s="192"/>
      <c r="AW650" s="192"/>
      <c r="AX650" s="192"/>
      <c r="AY650" s="192"/>
      <c r="AZ650" s="192"/>
      <c r="BA650" s="192"/>
      <c r="BB650" s="192"/>
      <c r="BC650" s="192"/>
      <c r="BD650" s="192"/>
      <c r="BE650" s="192"/>
      <c r="BF650" s="192"/>
      <c r="BG650" s="192"/>
      <c r="BH650" s="192"/>
      <c r="BI650" s="192"/>
      <c r="BJ650" s="192"/>
      <c r="BK650" s="192"/>
      <c r="BL650" s="192"/>
      <c r="BM650" s="192"/>
      <c r="BN650" s="192"/>
      <c r="BO650" s="192"/>
      <c r="BP650" s="192"/>
      <c r="BQ650" s="192"/>
      <c r="BR650" s="192"/>
      <c r="BS650" s="192"/>
      <c r="BT650" s="192"/>
      <c r="BU650" s="192"/>
      <c r="BV650" s="192"/>
      <c r="BW650" s="192"/>
      <c r="BX650" s="192"/>
      <c r="BY650" s="192"/>
      <c r="BZ650" s="192"/>
      <c r="CA650" s="192"/>
      <c r="CB650" s="192"/>
      <c r="CC650" s="192"/>
      <c r="CD650" s="192"/>
      <c r="CE650" s="192"/>
      <c r="CF650" s="192"/>
      <c r="CG650" s="192"/>
      <c r="CH650" s="192"/>
      <c r="CI650" s="192"/>
      <c r="CJ650" s="192"/>
    </row>
    <row r="651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  <c r="AO651" s="192"/>
      <c r="AP651" s="192"/>
      <c r="AQ651" s="192"/>
      <c r="AR651" s="192"/>
      <c r="AS651" s="192"/>
      <c r="AT651" s="192"/>
      <c r="AU651" s="192"/>
      <c r="AV651" s="192"/>
      <c r="AW651" s="192"/>
      <c r="AX651" s="192"/>
      <c r="AY651" s="192"/>
      <c r="AZ651" s="192"/>
      <c r="BA651" s="192"/>
      <c r="BB651" s="192"/>
      <c r="BC651" s="192"/>
      <c r="BD651" s="192"/>
      <c r="BE651" s="192"/>
      <c r="BF651" s="192"/>
      <c r="BG651" s="192"/>
      <c r="BH651" s="192"/>
      <c r="BI651" s="192"/>
      <c r="BJ651" s="192"/>
      <c r="BK651" s="192"/>
      <c r="BL651" s="192"/>
      <c r="BM651" s="192"/>
      <c r="BN651" s="192"/>
      <c r="BO651" s="192"/>
      <c r="BP651" s="192"/>
      <c r="BQ651" s="192"/>
      <c r="BR651" s="192"/>
      <c r="BS651" s="192"/>
      <c r="BT651" s="192"/>
      <c r="BU651" s="192"/>
      <c r="BV651" s="192"/>
      <c r="BW651" s="192"/>
      <c r="BX651" s="192"/>
      <c r="BY651" s="192"/>
      <c r="BZ651" s="192"/>
      <c r="CA651" s="192"/>
      <c r="CB651" s="192"/>
      <c r="CC651" s="192"/>
      <c r="CD651" s="192"/>
      <c r="CE651" s="192"/>
      <c r="CF651" s="192"/>
      <c r="CG651" s="192"/>
      <c r="CH651" s="192"/>
      <c r="CI651" s="192"/>
      <c r="CJ651" s="192"/>
    </row>
    <row r="652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  <c r="AO652" s="192"/>
      <c r="AP652" s="192"/>
      <c r="AQ652" s="192"/>
      <c r="AR652" s="192"/>
      <c r="AS652" s="192"/>
      <c r="AT652" s="192"/>
      <c r="AU652" s="192"/>
      <c r="AV652" s="192"/>
      <c r="AW652" s="192"/>
      <c r="AX652" s="192"/>
      <c r="AY652" s="192"/>
      <c r="AZ652" s="192"/>
      <c r="BA652" s="192"/>
      <c r="BB652" s="192"/>
      <c r="BC652" s="192"/>
      <c r="BD652" s="192"/>
      <c r="BE652" s="192"/>
      <c r="BF652" s="192"/>
      <c r="BG652" s="192"/>
      <c r="BH652" s="192"/>
      <c r="BI652" s="192"/>
      <c r="BJ652" s="192"/>
      <c r="BK652" s="192"/>
      <c r="BL652" s="192"/>
      <c r="BM652" s="192"/>
      <c r="BN652" s="192"/>
      <c r="BO652" s="192"/>
      <c r="BP652" s="192"/>
      <c r="BQ652" s="192"/>
      <c r="BR652" s="192"/>
      <c r="BS652" s="192"/>
      <c r="BT652" s="192"/>
      <c r="BU652" s="192"/>
      <c r="BV652" s="192"/>
      <c r="BW652" s="192"/>
      <c r="BX652" s="192"/>
      <c r="BY652" s="192"/>
      <c r="BZ652" s="192"/>
      <c r="CA652" s="192"/>
      <c r="CB652" s="192"/>
      <c r="CC652" s="192"/>
      <c r="CD652" s="192"/>
      <c r="CE652" s="192"/>
      <c r="CF652" s="192"/>
      <c r="CG652" s="192"/>
      <c r="CH652" s="192"/>
      <c r="CI652" s="192"/>
      <c r="CJ652" s="192"/>
    </row>
    <row r="653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  <c r="AO653" s="192"/>
      <c r="AP653" s="192"/>
      <c r="AQ653" s="192"/>
      <c r="AR653" s="192"/>
      <c r="AS653" s="192"/>
      <c r="AT653" s="192"/>
      <c r="AU653" s="192"/>
      <c r="AV653" s="192"/>
      <c r="AW653" s="192"/>
      <c r="AX653" s="192"/>
      <c r="AY653" s="192"/>
      <c r="AZ653" s="192"/>
      <c r="BA653" s="192"/>
      <c r="BB653" s="192"/>
      <c r="BC653" s="192"/>
      <c r="BD653" s="192"/>
      <c r="BE653" s="192"/>
      <c r="BF653" s="192"/>
      <c r="BG653" s="192"/>
      <c r="BH653" s="192"/>
      <c r="BI653" s="192"/>
      <c r="BJ653" s="192"/>
      <c r="BK653" s="192"/>
      <c r="BL653" s="192"/>
      <c r="BM653" s="192"/>
      <c r="BN653" s="192"/>
      <c r="BO653" s="192"/>
      <c r="BP653" s="192"/>
      <c r="BQ653" s="192"/>
      <c r="BR653" s="192"/>
      <c r="BS653" s="192"/>
      <c r="BT653" s="192"/>
      <c r="BU653" s="192"/>
      <c r="BV653" s="192"/>
      <c r="BW653" s="192"/>
      <c r="BX653" s="192"/>
      <c r="BY653" s="192"/>
      <c r="BZ653" s="192"/>
      <c r="CA653" s="192"/>
      <c r="CB653" s="192"/>
      <c r="CC653" s="192"/>
      <c r="CD653" s="192"/>
      <c r="CE653" s="192"/>
      <c r="CF653" s="192"/>
      <c r="CG653" s="192"/>
      <c r="CH653" s="192"/>
      <c r="CI653" s="192"/>
      <c r="CJ653" s="192"/>
    </row>
    <row r="654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2"/>
      <c r="AT654" s="192"/>
      <c r="AU654" s="192"/>
      <c r="AV654" s="192"/>
      <c r="AW654" s="192"/>
      <c r="AX654" s="192"/>
      <c r="AY654" s="192"/>
      <c r="AZ654" s="192"/>
      <c r="BA654" s="192"/>
      <c r="BB654" s="192"/>
      <c r="BC654" s="192"/>
      <c r="BD654" s="192"/>
      <c r="BE654" s="192"/>
      <c r="BF654" s="192"/>
      <c r="BG654" s="192"/>
      <c r="BH654" s="192"/>
      <c r="BI654" s="192"/>
      <c r="BJ654" s="192"/>
      <c r="BK654" s="192"/>
      <c r="BL654" s="192"/>
      <c r="BM654" s="192"/>
      <c r="BN654" s="192"/>
      <c r="BO654" s="192"/>
      <c r="BP654" s="192"/>
      <c r="BQ654" s="192"/>
      <c r="BR654" s="192"/>
      <c r="BS654" s="192"/>
      <c r="BT654" s="192"/>
      <c r="BU654" s="192"/>
      <c r="BV654" s="192"/>
      <c r="BW654" s="192"/>
      <c r="BX654" s="192"/>
      <c r="BY654" s="192"/>
      <c r="BZ654" s="192"/>
      <c r="CA654" s="192"/>
      <c r="CB654" s="192"/>
      <c r="CC654" s="192"/>
      <c r="CD654" s="192"/>
      <c r="CE654" s="192"/>
      <c r="CF654" s="192"/>
      <c r="CG654" s="192"/>
      <c r="CH654" s="192"/>
      <c r="CI654" s="192"/>
      <c r="CJ654" s="192"/>
    </row>
    <row r="655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192"/>
      <c r="AT655" s="192"/>
      <c r="AU655" s="192"/>
      <c r="AV655" s="192"/>
      <c r="AW655" s="192"/>
      <c r="AX655" s="192"/>
      <c r="AY655" s="192"/>
      <c r="AZ655" s="192"/>
      <c r="BA655" s="192"/>
      <c r="BB655" s="192"/>
      <c r="BC655" s="192"/>
      <c r="BD655" s="192"/>
      <c r="BE655" s="192"/>
      <c r="BF655" s="192"/>
      <c r="BG655" s="192"/>
      <c r="BH655" s="192"/>
      <c r="BI655" s="192"/>
      <c r="BJ655" s="192"/>
      <c r="BK655" s="192"/>
      <c r="BL655" s="192"/>
      <c r="BM655" s="192"/>
      <c r="BN655" s="192"/>
      <c r="BO655" s="192"/>
      <c r="BP655" s="192"/>
      <c r="BQ655" s="192"/>
      <c r="BR655" s="192"/>
      <c r="BS655" s="192"/>
      <c r="BT655" s="192"/>
      <c r="BU655" s="192"/>
      <c r="BV655" s="192"/>
      <c r="BW655" s="192"/>
      <c r="BX655" s="192"/>
      <c r="BY655" s="192"/>
      <c r="BZ655" s="192"/>
      <c r="CA655" s="192"/>
      <c r="CB655" s="192"/>
      <c r="CC655" s="192"/>
      <c r="CD655" s="192"/>
      <c r="CE655" s="192"/>
      <c r="CF655" s="192"/>
      <c r="CG655" s="192"/>
      <c r="CH655" s="192"/>
      <c r="CI655" s="192"/>
      <c r="CJ655" s="192"/>
    </row>
    <row r="656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192"/>
      <c r="AT656" s="192"/>
      <c r="AU656" s="192"/>
      <c r="AV656" s="192"/>
      <c r="AW656" s="192"/>
      <c r="AX656" s="192"/>
      <c r="AY656" s="192"/>
      <c r="AZ656" s="192"/>
      <c r="BA656" s="192"/>
      <c r="BB656" s="192"/>
      <c r="BC656" s="192"/>
      <c r="BD656" s="192"/>
      <c r="BE656" s="192"/>
      <c r="BF656" s="192"/>
      <c r="BG656" s="192"/>
      <c r="BH656" s="192"/>
      <c r="BI656" s="192"/>
      <c r="BJ656" s="192"/>
      <c r="BK656" s="192"/>
      <c r="BL656" s="192"/>
      <c r="BM656" s="192"/>
      <c r="BN656" s="192"/>
      <c r="BO656" s="192"/>
      <c r="BP656" s="192"/>
      <c r="BQ656" s="192"/>
      <c r="BR656" s="192"/>
      <c r="BS656" s="192"/>
      <c r="BT656" s="192"/>
      <c r="BU656" s="192"/>
      <c r="BV656" s="192"/>
      <c r="BW656" s="192"/>
      <c r="BX656" s="192"/>
      <c r="BY656" s="192"/>
      <c r="BZ656" s="192"/>
      <c r="CA656" s="192"/>
      <c r="CB656" s="192"/>
      <c r="CC656" s="192"/>
      <c r="CD656" s="192"/>
      <c r="CE656" s="192"/>
      <c r="CF656" s="192"/>
      <c r="CG656" s="192"/>
      <c r="CH656" s="192"/>
      <c r="CI656" s="192"/>
      <c r="CJ656" s="192"/>
    </row>
    <row r="657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192"/>
      <c r="AT657" s="192"/>
      <c r="AU657" s="192"/>
      <c r="AV657" s="192"/>
      <c r="AW657" s="192"/>
      <c r="AX657" s="192"/>
      <c r="AY657" s="192"/>
      <c r="AZ657" s="192"/>
      <c r="BA657" s="192"/>
      <c r="BB657" s="192"/>
      <c r="BC657" s="192"/>
      <c r="BD657" s="192"/>
      <c r="BE657" s="192"/>
      <c r="BF657" s="192"/>
      <c r="BG657" s="192"/>
      <c r="BH657" s="192"/>
      <c r="BI657" s="192"/>
      <c r="BJ657" s="192"/>
      <c r="BK657" s="192"/>
      <c r="BL657" s="192"/>
      <c r="BM657" s="192"/>
      <c r="BN657" s="192"/>
      <c r="BO657" s="192"/>
      <c r="BP657" s="192"/>
      <c r="BQ657" s="192"/>
      <c r="BR657" s="192"/>
      <c r="BS657" s="192"/>
      <c r="BT657" s="192"/>
      <c r="BU657" s="192"/>
      <c r="BV657" s="192"/>
      <c r="BW657" s="192"/>
      <c r="BX657" s="192"/>
      <c r="BY657" s="192"/>
      <c r="BZ657" s="192"/>
      <c r="CA657" s="192"/>
      <c r="CB657" s="192"/>
      <c r="CC657" s="192"/>
      <c r="CD657" s="192"/>
      <c r="CE657" s="192"/>
      <c r="CF657" s="192"/>
      <c r="CG657" s="192"/>
      <c r="CH657" s="192"/>
      <c r="CI657" s="192"/>
      <c r="CJ657" s="192"/>
    </row>
    <row r="658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192"/>
      <c r="AT658" s="192"/>
      <c r="AU658" s="192"/>
      <c r="AV658" s="192"/>
      <c r="AW658" s="192"/>
      <c r="AX658" s="192"/>
      <c r="AY658" s="192"/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2"/>
      <c r="BK658" s="192"/>
      <c r="BL658" s="192"/>
      <c r="BM658" s="192"/>
      <c r="BN658" s="192"/>
      <c r="BO658" s="192"/>
      <c r="BP658" s="192"/>
      <c r="BQ658" s="192"/>
      <c r="BR658" s="192"/>
      <c r="BS658" s="192"/>
      <c r="BT658" s="192"/>
      <c r="BU658" s="192"/>
      <c r="BV658" s="192"/>
      <c r="BW658" s="192"/>
      <c r="BX658" s="192"/>
      <c r="BY658" s="192"/>
      <c r="BZ658" s="192"/>
      <c r="CA658" s="192"/>
      <c r="CB658" s="192"/>
      <c r="CC658" s="192"/>
      <c r="CD658" s="192"/>
      <c r="CE658" s="192"/>
      <c r="CF658" s="192"/>
      <c r="CG658" s="192"/>
      <c r="CH658" s="192"/>
      <c r="CI658" s="192"/>
      <c r="CJ658" s="192"/>
    </row>
    <row r="659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  <c r="AO659" s="192"/>
      <c r="AP659" s="192"/>
      <c r="AQ659" s="192"/>
      <c r="AR659" s="192"/>
      <c r="AS659" s="192"/>
      <c r="AT659" s="192"/>
      <c r="AU659" s="192"/>
      <c r="AV659" s="192"/>
      <c r="AW659" s="192"/>
      <c r="AX659" s="192"/>
      <c r="AY659" s="192"/>
      <c r="AZ659" s="192"/>
      <c r="BA659" s="192"/>
      <c r="BB659" s="192"/>
      <c r="BC659" s="192"/>
      <c r="BD659" s="192"/>
      <c r="BE659" s="192"/>
      <c r="BF659" s="192"/>
      <c r="BG659" s="192"/>
      <c r="BH659" s="192"/>
      <c r="BI659" s="192"/>
      <c r="BJ659" s="192"/>
      <c r="BK659" s="192"/>
      <c r="BL659" s="192"/>
      <c r="BM659" s="192"/>
      <c r="BN659" s="192"/>
      <c r="BO659" s="192"/>
      <c r="BP659" s="192"/>
      <c r="BQ659" s="192"/>
      <c r="BR659" s="192"/>
      <c r="BS659" s="192"/>
      <c r="BT659" s="192"/>
      <c r="BU659" s="192"/>
      <c r="BV659" s="192"/>
      <c r="BW659" s="192"/>
      <c r="BX659" s="192"/>
      <c r="BY659" s="192"/>
      <c r="BZ659" s="192"/>
      <c r="CA659" s="192"/>
      <c r="CB659" s="192"/>
      <c r="CC659" s="192"/>
      <c r="CD659" s="192"/>
      <c r="CE659" s="192"/>
      <c r="CF659" s="192"/>
      <c r="CG659" s="192"/>
      <c r="CH659" s="192"/>
      <c r="CI659" s="192"/>
      <c r="CJ659" s="192"/>
    </row>
    <row r="660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  <c r="AO660" s="192"/>
      <c r="AP660" s="192"/>
      <c r="AQ660" s="192"/>
      <c r="AR660" s="192"/>
      <c r="AS660" s="192"/>
      <c r="AT660" s="192"/>
      <c r="AU660" s="192"/>
      <c r="AV660" s="192"/>
      <c r="AW660" s="192"/>
      <c r="AX660" s="192"/>
      <c r="AY660" s="192"/>
      <c r="AZ660" s="192"/>
      <c r="BA660" s="192"/>
      <c r="BB660" s="192"/>
      <c r="BC660" s="192"/>
      <c r="BD660" s="192"/>
      <c r="BE660" s="192"/>
      <c r="BF660" s="192"/>
      <c r="BG660" s="192"/>
      <c r="BH660" s="192"/>
      <c r="BI660" s="192"/>
      <c r="BJ660" s="192"/>
      <c r="BK660" s="192"/>
      <c r="BL660" s="192"/>
      <c r="BM660" s="192"/>
      <c r="BN660" s="192"/>
      <c r="BO660" s="192"/>
      <c r="BP660" s="192"/>
      <c r="BQ660" s="192"/>
      <c r="BR660" s="192"/>
      <c r="BS660" s="192"/>
      <c r="BT660" s="192"/>
      <c r="BU660" s="192"/>
      <c r="BV660" s="192"/>
      <c r="BW660" s="192"/>
      <c r="BX660" s="192"/>
      <c r="BY660" s="192"/>
      <c r="BZ660" s="192"/>
      <c r="CA660" s="192"/>
      <c r="CB660" s="192"/>
      <c r="CC660" s="192"/>
      <c r="CD660" s="192"/>
      <c r="CE660" s="192"/>
      <c r="CF660" s="192"/>
      <c r="CG660" s="192"/>
      <c r="CH660" s="192"/>
      <c r="CI660" s="192"/>
      <c r="CJ660" s="192"/>
    </row>
    <row r="661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  <c r="AO661" s="192"/>
      <c r="AP661" s="192"/>
      <c r="AQ661" s="192"/>
      <c r="AR661" s="192"/>
      <c r="AS661" s="192"/>
      <c r="AT661" s="192"/>
      <c r="AU661" s="192"/>
      <c r="AV661" s="192"/>
      <c r="AW661" s="192"/>
      <c r="AX661" s="192"/>
      <c r="AY661" s="192"/>
      <c r="AZ661" s="192"/>
      <c r="BA661" s="192"/>
      <c r="BB661" s="192"/>
      <c r="BC661" s="192"/>
      <c r="BD661" s="192"/>
      <c r="BE661" s="192"/>
      <c r="BF661" s="192"/>
      <c r="BG661" s="192"/>
      <c r="BH661" s="192"/>
      <c r="BI661" s="192"/>
      <c r="BJ661" s="192"/>
      <c r="BK661" s="192"/>
      <c r="BL661" s="192"/>
      <c r="BM661" s="192"/>
      <c r="BN661" s="192"/>
      <c r="BO661" s="192"/>
      <c r="BP661" s="192"/>
      <c r="BQ661" s="192"/>
      <c r="BR661" s="192"/>
      <c r="BS661" s="192"/>
      <c r="BT661" s="192"/>
      <c r="BU661" s="192"/>
      <c r="BV661" s="192"/>
      <c r="BW661" s="192"/>
      <c r="BX661" s="192"/>
      <c r="BY661" s="192"/>
      <c r="BZ661" s="192"/>
      <c r="CA661" s="192"/>
      <c r="CB661" s="192"/>
      <c r="CC661" s="192"/>
      <c r="CD661" s="192"/>
      <c r="CE661" s="192"/>
      <c r="CF661" s="192"/>
      <c r="CG661" s="192"/>
      <c r="CH661" s="192"/>
      <c r="CI661" s="192"/>
      <c r="CJ661" s="192"/>
    </row>
    <row r="662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  <c r="AO662" s="192"/>
      <c r="AP662" s="192"/>
      <c r="AQ662" s="192"/>
      <c r="AR662" s="192"/>
      <c r="AS662" s="192"/>
      <c r="AT662" s="192"/>
      <c r="AU662" s="192"/>
      <c r="AV662" s="192"/>
      <c r="AW662" s="192"/>
      <c r="AX662" s="192"/>
      <c r="AY662" s="192"/>
      <c r="AZ662" s="192"/>
      <c r="BA662" s="192"/>
      <c r="BB662" s="192"/>
      <c r="BC662" s="192"/>
      <c r="BD662" s="192"/>
      <c r="BE662" s="192"/>
      <c r="BF662" s="192"/>
      <c r="BG662" s="192"/>
      <c r="BH662" s="192"/>
      <c r="BI662" s="192"/>
      <c r="BJ662" s="192"/>
      <c r="BK662" s="192"/>
      <c r="BL662" s="192"/>
      <c r="BM662" s="192"/>
      <c r="BN662" s="192"/>
      <c r="BO662" s="192"/>
      <c r="BP662" s="192"/>
      <c r="BQ662" s="192"/>
      <c r="BR662" s="192"/>
      <c r="BS662" s="192"/>
      <c r="BT662" s="192"/>
      <c r="BU662" s="192"/>
      <c r="BV662" s="192"/>
      <c r="BW662" s="192"/>
      <c r="BX662" s="192"/>
      <c r="BY662" s="192"/>
      <c r="BZ662" s="192"/>
      <c r="CA662" s="192"/>
      <c r="CB662" s="192"/>
      <c r="CC662" s="192"/>
      <c r="CD662" s="192"/>
      <c r="CE662" s="192"/>
      <c r="CF662" s="192"/>
      <c r="CG662" s="192"/>
      <c r="CH662" s="192"/>
      <c r="CI662" s="192"/>
      <c r="CJ662" s="192"/>
    </row>
    <row r="663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  <c r="AJ663" s="192"/>
      <c r="AK663" s="192"/>
      <c r="AL663" s="192"/>
      <c r="AM663" s="192"/>
      <c r="AN663" s="192"/>
      <c r="AO663" s="192"/>
      <c r="AP663" s="192"/>
      <c r="AQ663" s="192"/>
      <c r="AR663" s="192"/>
      <c r="AS663" s="192"/>
      <c r="AT663" s="192"/>
      <c r="AU663" s="192"/>
      <c r="AV663" s="192"/>
      <c r="AW663" s="192"/>
      <c r="AX663" s="192"/>
      <c r="AY663" s="192"/>
      <c r="AZ663" s="192"/>
      <c r="BA663" s="192"/>
      <c r="BB663" s="192"/>
      <c r="BC663" s="192"/>
      <c r="BD663" s="192"/>
      <c r="BE663" s="192"/>
      <c r="BF663" s="192"/>
      <c r="BG663" s="192"/>
      <c r="BH663" s="192"/>
      <c r="BI663" s="192"/>
      <c r="BJ663" s="192"/>
      <c r="BK663" s="192"/>
      <c r="BL663" s="192"/>
      <c r="BM663" s="192"/>
      <c r="BN663" s="192"/>
      <c r="BO663" s="192"/>
      <c r="BP663" s="192"/>
      <c r="BQ663" s="192"/>
      <c r="BR663" s="192"/>
      <c r="BS663" s="192"/>
      <c r="BT663" s="192"/>
      <c r="BU663" s="192"/>
      <c r="BV663" s="192"/>
      <c r="BW663" s="192"/>
      <c r="BX663" s="192"/>
      <c r="BY663" s="192"/>
      <c r="BZ663" s="192"/>
      <c r="CA663" s="192"/>
      <c r="CB663" s="192"/>
      <c r="CC663" s="192"/>
      <c r="CD663" s="192"/>
      <c r="CE663" s="192"/>
      <c r="CF663" s="192"/>
      <c r="CG663" s="192"/>
      <c r="CH663" s="192"/>
      <c r="CI663" s="192"/>
      <c r="CJ663" s="192"/>
    </row>
    <row r="664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  <c r="AJ664" s="192"/>
      <c r="AK664" s="192"/>
      <c r="AL664" s="192"/>
      <c r="AM664" s="192"/>
      <c r="AN664" s="192"/>
      <c r="AO664" s="192"/>
      <c r="AP664" s="192"/>
      <c r="AQ664" s="192"/>
      <c r="AR664" s="192"/>
      <c r="AS664" s="192"/>
      <c r="AT664" s="192"/>
      <c r="AU664" s="192"/>
      <c r="AV664" s="192"/>
      <c r="AW664" s="192"/>
      <c r="AX664" s="192"/>
      <c r="AY664" s="192"/>
      <c r="AZ664" s="192"/>
      <c r="BA664" s="192"/>
      <c r="BB664" s="192"/>
      <c r="BC664" s="192"/>
      <c r="BD664" s="192"/>
      <c r="BE664" s="192"/>
      <c r="BF664" s="192"/>
      <c r="BG664" s="192"/>
      <c r="BH664" s="192"/>
      <c r="BI664" s="192"/>
      <c r="BJ664" s="192"/>
      <c r="BK664" s="192"/>
      <c r="BL664" s="192"/>
      <c r="BM664" s="192"/>
      <c r="BN664" s="192"/>
      <c r="BO664" s="192"/>
      <c r="BP664" s="192"/>
      <c r="BQ664" s="192"/>
      <c r="BR664" s="192"/>
      <c r="BS664" s="192"/>
      <c r="BT664" s="192"/>
      <c r="BU664" s="192"/>
      <c r="BV664" s="192"/>
      <c r="BW664" s="192"/>
      <c r="BX664" s="192"/>
      <c r="BY664" s="192"/>
      <c r="BZ664" s="192"/>
      <c r="CA664" s="192"/>
      <c r="CB664" s="192"/>
      <c r="CC664" s="192"/>
      <c r="CD664" s="192"/>
      <c r="CE664" s="192"/>
      <c r="CF664" s="192"/>
      <c r="CG664" s="192"/>
      <c r="CH664" s="192"/>
      <c r="CI664" s="192"/>
      <c r="CJ664" s="192"/>
    </row>
    <row r="665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92"/>
      <c r="AF665" s="192"/>
      <c r="AG665" s="192"/>
      <c r="AH665" s="192"/>
      <c r="AI665" s="192"/>
      <c r="AJ665" s="192"/>
      <c r="AK665" s="192"/>
      <c r="AL665" s="192"/>
      <c r="AM665" s="192"/>
      <c r="AN665" s="192"/>
      <c r="AO665" s="192"/>
      <c r="AP665" s="192"/>
      <c r="AQ665" s="192"/>
      <c r="AR665" s="192"/>
      <c r="AS665" s="192"/>
      <c r="AT665" s="192"/>
      <c r="AU665" s="192"/>
      <c r="AV665" s="192"/>
      <c r="AW665" s="192"/>
      <c r="AX665" s="192"/>
      <c r="AY665" s="192"/>
      <c r="AZ665" s="192"/>
      <c r="BA665" s="192"/>
      <c r="BB665" s="192"/>
      <c r="BC665" s="192"/>
      <c r="BD665" s="192"/>
      <c r="BE665" s="192"/>
      <c r="BF665" s="192"/>
      <c r="BG665" s="192"/>
      <c r="BH665" s="192"/>
      <c r="BI665" s="192"/>
      <c r="BJ665" s="192"/>
      <c r="BK665" s="192"/>
      <c r="BL665" s="192"/>
      <c r="BM665" s="192"/>
      <c r="BN665" s="192"/>
      <c r="BO665" s="192"/>
      <c r="BP665" s="192"/>
      <c r="BQ665" s="192"/>
      <c r="BR665" s="192"/>
      <c r="BS665" s="192"/>
      <c r="BT665" s="192"/>
      <c r="BU665" s="192"/>
      <c r="BV665" s="192"/>
      <c r="BW665" s="192"/>
      <c r="BX665" s="192"/>
      <c r="BY665" s="192"/>
      <c r="BZ665" s="192"/>
      <c r="CA665" s="192"/>
      <c r="CB665" s="192"/>
      <c r="CC665" s="192"/>
      <c r="CD665" s="192"/>
      <c r="CE665" s="192"/>
      <c r="CF665" s="192"/>
      <c r="CG665" s="192"/>
      <c r="CH665" s="192"/>
      <c r="CI665" s="192"/>
      <c r="CJ665" s="192"/>
    </row>
    <row r="666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  <c r="AJ666" s="192"/>
      <c r="AK666" s="192"/>
      <c r="AL666" s="192"/>
      <c r="AM666" s="192"/>
      <c r="AN666" s="192"/>
      <c r="AO666" s="192"/>
      <c r="AP666" s="192"/>
      <c r="AQ666" s="192"/>
      <c r="AR666" s="192"/>
      <c r="AS666" s="192"/>
      <c r="AT666" s="192"/>
      <c r="AU666" s="192"/>
      <c r="AV666" s="192"/>
      <c r="AW666" s="192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192"/>
      <c r="BN666" s="192"/>
      <c r="BO666" s="192"/>
      <c r="BP666" s="192"/>
      <c r="BQ666" s="192"/>
      <c r="BR666" s="192"/>
      <c r="BS666" s="192"/>
      <c r="BT666" s="192"/>
      <c r="BU666" s="192"/>
      <c r="BV666" s="192"/>
      <c r="BW666" s="192"/>
      <c r="BX666" s="192"/>
      <c r="BY666" s="192"/>
      <c r="BZ666" s="192"/>
      <c r="CA666" s="192"/>
      <c r="CB666" s="192"/>
      <c r="CC666" s="192"/>
      <c r="CD666" s="192"/>
      <c r="CE666" s="192"/>
      <c r="CF666" s="192"/>
      <c r="CG666" s="192"/>
      <c r="CH666" s="192"/>
      <c r="CI666" s="192"/>
      <c r="CJ666" s="192"/>
    </row>
    <row r="667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92"/>
      <c r="AF667" s="192"/>
      <c r="AG667" s="192"/>
      <c r="AH667" s="192"/>
      <c r="AI667" s="192"/>
      <c r="AJ667" s="192"/>
      <c r="AK667" s="192"/>
      <c r="AL667" s="192"/>
      <c r="AM667" s="192"/>
      <c r="AN667" s="192"/>
      <c r="AO667" s="192"/>
      <c r="AP667" s="192"/>
      <c r="AQ667" s="192"/>
      <c r="AR667" s="192"/>
      <c r="AS667" s="192"/>
      <c r="AT667" s="192"/>
      <c r="AU667" s="192"/>
      <c r="AV667" s="192"/>
      <c r="AW667" s="192"/>
      <c r="AX667" s="192"/>
      <c r="AY667" s="192"/>
      <c r="AZ667" s="192"/>
      <c r="BA667" s="192"/>
      <c r="BB667" s="192"/>
      <c r="BC667" s="192"/>
      <c r="BD667" s="192"/>
      <c r="BE667" s="192"/>
      <c r="BF667" s="192"/>
      <c r="BG667" s="192"/>
      <c r="BH667" s="192"/>
      <c r="BI667" s="192"/>
      <c r="BJ667" s="192"/>
      <c r="BK667" s="192"/>
      <c r="BL667" s="192"/>
      <c r="BM667" s="192"/>
      <c r="BN667" s="192"/>
      <c r="BO667" s="192"/>
      <c r="BP667" s="192"/>
      <c r="BQ667" s="192"/>
      <c r="BR667" s="192"/>
      <c r="BS667" s="192"/>
      <c r="BT667" s="192"/>
      <c r="BU667" s="192"/>
      <c r="BV667" s="192"/>
      <c r="BW667" s="192"/>
      <c r="BX667" s="192"/>
      <c r="BY667" s="192"/>
      <c r="BZ667" s="192"/>
      <c r="CA667" s="192"/>
      <c r="CB667" s="192"/>
      <c r="CC667" s="192"/>
      <c r="CD667" s="192"/>
      <c r="CE667" s="192"/>
      <c r="CF667" s="192"/>
      <c r="CG667" s="192"/>
      <c r="CH667" s="192"/>
      <c r="CI667" s="192"/>
      <c r="CJ667" s="192"/>
    </row>
    <row r="668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92"/>
      <c r="AF668" s="192"/>
      <c r="AG668" s="192"/>
      <c r="AH668" s="192"/>
      <c r="AI668" s="192"/>
      <c r="AJ668" s="192"/>
      <c r="AK668" s="192"/>
      <c r="AL668" s="192"/>
      <c r="AM668" s="192"/>
      <c r="AN668" s="192"/>
      <c r="AO668" s="192"/>
      <c r="AP668" s="192"/>
      <c r="AQ668" s="192"/>
      <c r="AR668" s="192"/>
      <c r="AS668" s="192"/>
      <c r="AT668" s="192"/>
      <c r="AU668" s="192"/>
      <c r="AV668" s="192"/>
      <c r="AW668" s="192"/>
      <c r="AX668" s="192"/>
      <c r="AY668" s="192"/>
      <c r="AZ668" s="192"/>
      <c r="BA668" s="192"/>
      <c r="BB668" s="192"/>
      <c r="BC668" s="192"/>
      <c r="BD668" s="192"/>
      <c r="BE668" s="192"/>
      <c r="BF668" s="192"/>
      <c r="BG668" s="192"/>
      <c r="BH668" s="192"/>
      <c r="BI668" s="192"/>
      <c r="BJ668" s="192"/>
      <c r="BK668" s="192"/>
      <c r="BL668" s="192"/>
      <c r="BM668" s="192"/>
      <c r="BN668" s="192"/>
      <c r="BO668" s="192"/>
      <c r="BP668" s="192"/>
      <c r="BQ668" s="192"/>
      <c r="BR668" s="192"/>
      <c r="BS668" s="192"/>
      <c r="BT668" s="192"/>
      <c r="BU668" s="192"/>
      <c r="BV668" s="192"/>
      <c r="BW668" s="192"/>
      <c r="BX668" s="192"/>
      <c r="BY668" s="192"/>
      <c r="BZ668" s="192"/>
      <c r="CA668" s="192"/>
      <c r="CB668" s="192"/>
      <c r="CC668" s="192"/>
      <c r="CD668" s="192"/>
      <c r="CE668" s="192"/>
      <c r="CF668" s="192"/>
      <c r="CG668" s="192"/>
      <c r="CH668" s="192"/>
      <c r="CI668" s="192"/>
      <c r="CJ668" s="192"/>
    </row>
    <row r="669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92"/>
      <c r="AF669" s="192"/>
      <c r="AG669" s="192"/>
      <c r="AH669" s="192"/>
      <c r="AI669" s="192"/>
      <c r="AJ669" s="192"/>
      <c r="AK669" s="192"/>
      <c r="AL669" s="192"/>
      <c r="AM669" s="192"/>
      <c r="AN669" s="192"/>
      <c r="AO669" s="192"/>
      <c r="AP669" s="192"/>
      <c r="AQ669" s="192"/>
      <c r="AR669" s="192"/>
      <c r="AS669" s="192"/>
      <c r="AT669" s="192"/>
      <c r="AU669" s="192"/>
      <c r="AV669" s="192"/>
      <c r="AW669" s="192"/>
      <c r="AX669" s="192"/>
      <c r="AY669" s="192"/>
      <c r="AZ669" s="192"/>
      <c r="BA669" s="192"/>
      <c r="BB669" s="192"/>
      <c r="BC669" s="192"/>
      <c r="BD669" s="192"/>
      <c r="BE669" s="192"/>
      <c r="BF669" s="192"/>
      <c r="BG669" s="192"/>
      <c r="BH669" s="192"/>
      <c r="BI669" s="192"/>
      <c r="BJ669" s="192"/>
      <c r="BK669" s="192"/>
      <c r="BL669" s="192"/>
      <c r="BM669" s="192"/>
      <c r="BN669" s="192"/>
      <c r="BO669" s="192"/>
      <c r="BP669" s="192"/>
      <c r="BQ669" s="192"/>
      <c r="BR669" s="192"/>
      <c r="BS669" s="192"/>
      <c r="BT669" s="192"/>
      <c r="BU669" s="192"/>
      <c r="BV669" s="192"/>
      <c r="BW669" s="192"/>
      <c r="BX669" s="192"/>
      <c r="BY669" s="192"/>
      <c r="BZ669" s="192"/>
      <c r="CA669" s="192"/>
      <c r="CB669" s="192"/>
      <c r="CC669" s="192"/>
      <c r="CD669" s="192"/>
      <c r="CE669" s="192"/>
      <c r="CF669" s="192"/>
      <c r="CG669" s="192"/>
      <c r="CH669" s="192"/>
      <c r="CI669" s="192"/>
      <c r="CJ669" s="192"/>
    </row>
    <row r="670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92"/>
      <c r="AF670" s="192"/>
      <c r="AG670" s="192"/>
      <c r="AH670" s="192"/>
      <c r="AI670" s="192"/>
      <c r="AJ670" s="192"/>
      <c r="AK670" s="192"/>
      <c r="AL670" s="192"/>
      <c r="AM670" s="192"/>
      <c r="AN670" s="192"/>
      <c r="AO670" s="192"/>
      <c r="AP670" s="192"/>
      <c r="AQ670" s="192"/>
      <c r="AR670" s="192"/>
      <c r="AS670" s="192"/>
      <c r="AT670" s="192"/>
      <c r="AU670" s="192"/>
      <c r="AV670" s="192"/>
      <c r="AW670" s="192"/>
      <c r="AX670" s="192"/>
      <c r="AY670" s="192"/>
      <c r="AZ670" s="192"/>
      <c r="BA670" s="192"/>
      <c r="BB670" s="192"/>
      <c r="BC670" s="192"/>
      <c r="BD670" s="192"/>
      <c r="BE670" s="192"/>
      <c r="BF670" s="192"/>
      <c r="BG670" s="192"/>
      <c r="BH670" s="192"/>
      <c r="BI670" s="192"/>
      <c r="BJ670" s="192"/>
      <c r="BK670" s="192"/>
      <c r="BL670" s="192"/>
      <c r="BM670" s="192"/>
      <c r="BN670" s="192"/>
      <c r="BO670" s="192"/>
      <c r="BP670" s="192"/>
      <c r="BQ670" s="192"/>
      <c r="BR670" s="192"/>
      <c r="BS670" s="192"/>
      <c r="BT670" s="192"/>
      <c r="BU670" s="192"/>
      <c r="BV670" s="192"/>
      <c r="BW670" s="192"/>
      <c r="BX670" s="192"/>
      <c r="BY670" s="192"/>
      <c r="BZ670" s="192"/>
      <c r="CA670" s="192"/>
      <c r="CB670" s="192"/>
      <c r="CC670" s="192"/>
      <c r="CD670" s="192"/>
      <c r="CE670" s="192"/>
      <c r="CF670" s="192"/>
      <c r="CG670" s="192"/>
      <c r="CH670" s="192"/>
      <c r="CI670" s="192"/>
      <c r="CJ670" s="192"/>
    </row>
    <row r="671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92"/>
      <c r="AF671" s="192"/>
      <c r="AG671" s="192"/>
      <c r="AH671" s="192"/>
      <c r="AI671" s="192"/>
      <c r="AJ671" s="192"/>
      <c r="AK671" s="192"/>
      <c r="AL671" s="192"/>
      <c r="AM671" s="192"/>
      <c r="AN671" s="192"/>
      <c r="AO671" s="192"/>
      <c r="AP671" s="192"/>
      <c r="AQ671" s="192"/>
      <c r="AR671" s="192"/>
      <c r="AS671" s="192"/>
      <c r="AT671" s="192"/>
      <c r="AU671" s="192"/>
      <c r="AV671" s="192"/>
      <c r="AW671" s="192"/>
      <c r="AX671" s="192"/>
      <c r="AY671" s="192"/>
      <c r="AZ671" s="192"/>
      <c r="BA671" s="192"/>
      <c r="BB671" s="192"/>
      <c r="BC671" s="192"/>
      <c r="BD671" s="192"/>
      <c r="BE671" s="192"/>
      <c r="BF671" s="192"/>
      <c r="BG671" s="192"/>
      <c r="BH671" s="192"/>
      <c r="BI671" s="192"/>
      <c r="BJ671" s="192"/>
      <c r="BK671" s="192"/>
      <c r="BL671" s="192"/>
      <c r="BM671" s="192"/>
      <c r="BN671" s="192"/>
      <c r="BO671" s="192"/>
      <c r="BP671" s="192"/>
      <c r="BQ671" s="192"/>
      <c r="BR671" s="192"/>
      <c r="BS671" s="192"/>
      <c r="BT671" s="192"/>
      <c r="BU671" s="192"/>
      <c r="BV671" s="192"/>
      <c r="BW671" s="192"/>
      <c r="BX671" s="192"/>
      <c r="BY671" s="192"/>
      <c r="BZ671" s="192"/>
      <c r="CA671" s="192"/>
      <c r="CB671" s="192"/>
      <c r="CC671" s="192"/>
      <c r="CD671" s="192"/>
      <c r="CE671" s="192"/>
      <c r="CF671" s="192"/>
      <c r="CG671" s="192"/>
      <c r="CH671" s="192"/>
      <c r="CI671" s="192"/>
      <c r="CJ671" s="192"/>
    </row>
    <row r="672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92"/>
      <c r="AF672" s="192"/>
      <c r="AG672" s="192"/>
      <c r="AH672" s="192"/>
      <c r="AI672" s="192"/>
      <c r="AJ672" s="192"/>
      <c r="AK672" s="192"/>
      <c r="AL672" s="192"/>
      <c r="AM672" s="192"/>
      <c r="AN672" s="192"/>
      <c r="AO672" s="192"/>
      <c r="AP672" s="192"/>
      <c r="AQ672" s="192"/>
      <c r="AR672" s="192"/>
      <c r="AS672" s="192"/>
      <c r="AT672" s="192"/>
      <c r="AU672" s="192"/>
      <c r="AV672" s="192"/>
      <c r="AW672" s="192"/>
      <c r="AX672" s="192"/>
      <c r="AY672" s="192"/>
      <c r="AZ672" s="192"/>
      <c r="BA672" s="192"/>
      <c r="BB672" s="192"/>
      <c r="BC672" s="192"/>
      <c r="BD672" s="192"/>
      <c r="BE672" s="192"/>
      <c r="BF672" s="192"/>
      <c r="BG672" s="192"/>
      <c r="BH672" s="192"/>
      <c r="BI672" s="192"/>
      <c r="BJ672" s="192"/>
      <c r="BK672" s="192"/>
      <c r="BL672" s="192"/>
      <c r="BM672" s="192"/>
      <c r="BN672" s="192"/>
      <c r="BO672" s="192"/>
      <c r="BP672" s="192"/>
      <c r="BQ672" s="192"/>
      <c r="BR672" s="192"/>
      <c r="BS672" s="192"/>
      <c r="BT672" s="192"/>
      <c r="BU672" s="192"/>
      <c r="BV672" s="192"/>
      <c r="BW672" s="192"/>
      <c r="BX672" s="192"/>
      <c r="BY672" s="192"/>
      <c r="BZ672" s="192"/>
      <c r="CA672" s="192"/>
      <c r="CB672" s="192"/>
      <c r="CC672" s="192"/>
      <c r="CD672" s="192"/>
      <c r="CE672" s="192"/>
      <c r="CF672" s="192"/>
      <c r="CG672" s="192"/>
      <c r="CH672" s="192"/>
      <c r="CI672" s="192"/>
      <c r="CJ672" s="192"/>
    </row>
    <row r="673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92"/>
      <c r="AF673" s="192"/>
      <c r="AG673" s="192"/>
      <c r="AH673" s="192"/>
      <c r="AI673" s="192"/>
      <c r="AJ673" s="192"/>
      <c r="AK673" s="192"/>
      <c r="AL673" s="192"/>
      <c r="AM673" s="192"/>
      <c r="AN673" s="192"/>
      <c r="AO673" s="192"/>
      <c r="AP673" s="192"/>
      <c r="AQ673" s="192"/>
      <c r="AR673" s="192"/>
      <c r="AS673" s="192"/>
      <c r="AT673" s="192"/>
      <c r="AU673" s="192"/>
      <c r="AV673" s="192"/>
      <c r="AW673" s="192"/>
      <c r="AX673" s="192"/>
      <c r="AY673" s="192"/>
      <c r="AZ673" s="192"/>
      <c r="BA673" s="192"/>
      <c r="BB673" s="192"/>
      <c r="BC673" s="192"/>
      <c r="BD673" s="192"/>
      <c r="BE673" s="192"/>
      <c r="BF673" s="192"/>
      <c r="BG673" s="192"/>
      <c r="BH673" s="192"/>
      <c r="BI673" s="192"/>
      <c r="BJ673" s="192"/>
      <c r="BK673" s="192"/>
      <c r="BL673" s="192"/>
      <c r="BM673" s="192"/>
      <c r="BN673" s="192"/>
      <c r="BO673" s="192"/>
      <c r="BP673" s="192"/>
      <c r="BQ673" s="192"/>
      <c r="BR673" s="192"/>
      <c r="BS673" s="192"/>
      <c r="BT673" s="192"/>
      <c r="BU673" s="192"/>
      <c r="BV673" s="192"/>
      <c r="BW673" s="192"/>
      <c r="BX673" s="192"/>
      <c r="BY673" s="192"/>
      <c r="BZ673" s="192"/>
      <c r="CA673" s="192"/>
      <c r="CB673" s="192"/>
      <c r="CC673" s="192"/>
      <c r="CD673" s="192"/>
      <c r="CE673" s="192"/>
      <c r="CF673" s="192"/>
      <c r="CG673" s="192"/>
      <c r="CH673" s="192"/>
      <c r="CI673" s="192"/>
      <c r="CJ673" s="192"/>
    </row>
    <row r="674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92"/>
      <c r="AF674" s="192"/>
      <c r="AG674" s="192"/>
      <c r="AH674" s="192"/>
      <c r="AI674" s="192"/>
      <c r="AJ674" s="192"/>
      <c r="AK674" s="192"/>
      <c r="AL674" s="192"/>
      <c r="AM674" s="192"/>
      <c r="AN674" s="192"/>
      <c r="AO674" s="192"/>
      <c r="AP674" s="192"/>
      <c r="AQ674" s="192"/>
      <c r="AR674" s="192"/>
      <c r="AS674" s="192"/>
      <c r="AT674" s="192"/>
      <c r="AU674" s="192"/>
      <c r="AV674" s="192"/>
      <c r="AW674" s="192"/>
      <c r="AX674" s="192"/>
      <c r="AY674" s="192"/>
      <c r="AZ674" s="192"/>
      <c r="BA674" s="192"/>
      <c r="BB674" s="192"/>
      <c r="BC674" s="192"/>
      <c r="BD674" s="192"/>
      <c r="BE674" s="192"/>
      <c r="BF674" s="192"/>
      <c r="BG674" s="192"/>
      <c r="BH674" s="192"/>
      <c r="BI674" s="192"/>
      <c r="BJ674" s="192"/>
      <c r="BK674" s="192"/>
      <c r="BL674" s="192"/>
      <c r="BM674" s="192"/>
      <c r="BN674" s="192"/>
      <c r="BO674" s="192"/>
      <c r="BP674" s="192"/>
      <c r="BQ674" s="192"/>
      <c r="BR674" s="192"/>
      <c r="BS674" s="192"/>
      <c r="BT674" s="192"/>
      <c r="BU674" s="192"/>
      <c r="BV674" s="192"/>
      <c r="BW674" s="192"/>
      <c r="BX674" s="192"/>
      <c r="BY674" s="192"/>
      <c r="BZ674" s="192"/>
      <c r="CA674" s="192"/>
      <c r="CB674" s="192"/>
      <c r="CC674" s="192"/>
      <c r="CD674" s="192"/>
      <c r="CE674" s="192"/>
      <c r="CF674" s="192"/>
      <c r="CG674" s="192"/>
      <c r="CH674" s="192"/>
      <c r="CI674" s="192"/>
      <c r="CJ674" s="192"/>
    </row>
    <row r="675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92"/>
      <c r="AF675" s="192"/>
      <c r="AG675" s="192"/>
      <c r="AH675" s="192"/>
      <c r="AI675" s="192"/>
      <c r="AJ675" s="192"/>
      <c r="AK675" s="192"/>
      <c r="AL675" s="192"/>
      <c r="AM675" s="192"/>
      <c r="AN675" s="192"/>
      <c r="AO675" s="192"/>
      <c r="AP675" s="192"/>
      <c r="AQ675" s="192"/>
      <c r="AR675" s="192"/>
      <c r="AS675" s="192"/>
      <c r="AT675" s="192"/>
      <c r="AU675" s="192"/>
      <c r="AV675" s="192"/>
      <c r="AW675" s="192"/>
      <c r="AX675" s="192"/>
      <c r="AY675" s="192"/>
      <c r="AZ675" s="192"/>
      <c r="BA675" s="192"/>
      <c r="BB675" s="192"/>
      <c r="BC675" s="192"/>
      <c r="BD675" s="192"/>
      <c r="BE675" s="192"/>
      <c r="BF675" s="192"/>
      <c r="BG675" s="192"/>
      <c r="BH675" s="192"/>
      <c r="BI675" s="192"/>
      <c r="BJ675" s="192"/>
      <c r="BK675" s="192"/>
      <c r="BL675" s="192"/>
      <c r="BM675" s="192"/>
      <c r="BN675" s="192"/>
      <c r="BO675" s="192"/>
      <c r="BP675" s="192"/>
      <c r="BQ675" s="192"/>
      <c r="BR675" s="192"/>
      <c r="BS675" s="192"/>
      <c r="BT675" s="192"/>
      <c r="BU675" s="192"/>
      <c r="BV675" s="192"/>
      <c r="BW675" s="192"/>
      <c r="BX675" s="192"/>
      <c r="BY675" s="192"/>
      <c r="BZ675" s="192"/>
      <c r="CA675" s="192"/>
      <c r="CB675" s="192"/>
      <c r="CC675" s="192"/>
      <c r="CD675" s="192"/>
      <c r="CE675" s="192"/>
      <c r="CF675" s="192"/>
      <c r="CG675" s="192"/>
      <c r="CH675" s="192"/>
      <c r="CI675" s="192"/>
      <c r="CJ675" s="192"/>
    </row>
    <row r="676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92"/>
      <c r="AF676" s="192"/>
      <c r="AG676" s="192"/>
      <c r="AH676" s="192"/>
      <c r="AI676" s="192"/>
      <c r="AJ676" s="192"/>
      <c r="AK676" s="192"/>
      <c r="AL676" s="192"/>
      <c r="AM676" s="192"/>
      <c r="AN676" s="192"/>
      <c r="AO676" s="192"/>
      <c r="AP676" s="192"/>
      <c r="AQ676" s="192"/>
      <c r="AR676" s="192"/>
      <c r="AS676" s="192"/>
      <c r="AT676" s="192"/>
      <c r="AU676" s="192"/>
      <c r="AV676" s="192"/>
      <c r="AW676" s="192"/>
      <c r="AX676" s="192"/>
      <c r="AY676" s="192"/>
      <c r="AZ676" s="192"/>
      <c r="BA676" s="192"/>
      <c r="BB676" s="192"/>
      <c r="BC676" s="192"/>
      <c r="BD676" s="192"/>
      <c r="BE676" s="192"/>
      <c r="BF676" s="192"/>
      <c r="BG676" s="192"/>
      <c r="BH676" s="192"/>
      <c r="BI676" s="192"/>
      <c r="BJ676" s="192"/>
      <c r="BK676" s="192"/>
      <c r="BL676" s="192"/>
      <c r="BM676" s="192"/>
      <c r="BN676" s="192"/>
      <c r="BO676" s="192"/>
      <c r="BP676" s="192"/>
      <c r="BQ676" s="192"/>
      <c r="BR676" s="192"/>
      <c r="BS676" s="192"/>
      <c r="BT676" s="192"/>
      <c r="BU676" s="192"/>
      <c r="BV676" s="192"/>
      <c r="BW676" s="192"/>
      <c r="BX676" s="192"/>
      <c r="BY676" s="192"/>
      <c r="BZ676" s="192"/>
      <c r="CA676" s="192"/>
      <c r="CB676" s="192"/>
      <c r="CC676" s="192"/>
      <c r="CD676" s="192"/>
      <c r="CE676" s="192"/>
      <c r="CF676" s="192"/>
      <c r="CG676" s="192"/>
      <c r="CH676" s="192"/>
      <c r="CI676" s="192"/>
      <c r="CJ676" s="192"/>
    </row>
    <row r="677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92"/>
      <c r="AF677" s="192"/>
      <c r="AG677" s="192"/>
      <c r="AH677" s="192"/>
      <c r="AI677" s="192"/>
      <c r="AJ677" s="192"/>
      <c r="AK677" s="192"/>
      <c r="AL677" s="192"/>
      <c r="AM677" s="192"/>
      <c r="AN677" s="192"/>
      <c r="AO677" s="192"/>
      <c r="AP677" s="192"/>
      <c r="AQ677" s="192"/>
      <c r="AR677" s="192"/>
      <c r="AS677" s="192"/>
      <c r="AT677" s="192"/>
      <c r="AU677" s="192"/>
      <c r="AV677" s="192"/>
      <c r="AW677" s="192"/>
      <c r="AX677" s="192"/>
      <c r="AY677" s="192"/>
      <c r="AZ677" s="192"/>
      <c r="BA677" s="192"/>
      <c r="BB677" s="192"/>
      <c r="BC677" s="192"/>
      <c r="BD677" s="192"/>
      <c r="BE677" s="192"/>
      <c r="BF677" s="192"/>
      <c r="BG677" s="192"/>
      <c r="BH677" s="192"/>
      <c r="BI677" s="192"/>
      <c r="BJ677" s="192"/>
      <c r="BK677" s="192"/>
      <c r="BL677" s="192"/>
      <c r="BM677" s="192"/>
      <c r="BN677" s="192"/>
      <c r="BO677" s="192"/>
      <c r="BP677" s="192"/>
      <c r="BQ677" s="192"/>
      <c r="BR677" s="192"/>
      <c r="BS677" s="192"/>
      <c r="BT677" s="192"/>
      <c r="BU677" s="192"/>
      <c r="BV677" s="192"/>
      <c r="BW677" s="192"/>
      <c r="BX677" s="192"/>
      <c r="BY677" s="192"/>
      <c r="BZ677" s="192"/>
      <c r="CA677" s="192"/>
      <c r="CB677" s="192"/>
      <c r="CC677" s="192"/>
      <c r="CD677" s="192"/>
      <c r="CE677" s="192"/>
      <c r="CF677" s="192"/>
      <c r="CG677" s="192"/>
      <c r="CH677" s="192"/>
      <c r="CI677" s="192"/>
      <c r="CJ677" s="192"/>
    </row>
    <row r="678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92"/>
      <c r="AF678" s="192"/>
      <c r="AG678" s="192"/>
      <c r="AH678" s="192"/>
      <c r="AI678" s="192"/>
      <c r="AJ678" s="192"/>
      <c r="AK678" s="192"/>
      <c r="AL678" s="192"/>
      <c r="AM678" s="192"/>
      <c r="AN678" s="192"/>
      <c r="AO678" s="192"/>
      <c r="AP678" s="192"/>
      <c r="AQ678" s="192"/>
      <c r="AR678" s="192"/>
      <c r="AS678" s="192"/>
      <c r="AT678" s="192"/>
      <c r="AU678" s="192"/>
      <c r="AV678" s="192"/>
      <c r="AW678" s="192"/>
      <c r="AX678" s="192"/>
      <c r="AY678" s="192"/>
      <c r="AZ678" s="192"/>
      <c r="BA678" s="192"/>
      <c r="BB678" s="192"/>
      <c r="BC678" s="192"/>
      <c r="BD678" s="192"/>
      <c r="BE678" s="192"/>
      <c r="BF678" s="192"/>
      <c r="BG678" s="192"/>
      <c r="BH678" s="192"/>
      <c r="BI678" s="192"/>
      <c r="BJ678" s="192"/>
      <c r="BK678" s="192"/>
      <c r="BL678" s="192"/>
      <c r="BM678" s="192"/>
      <c r="BN678" s="192"/>
      <c r="BO678" s="192"/>
      <c r="BP678" s="192"/>
      <c r="BQ678" s="192"/>
      <c r="BR678" s="192"/>
      <c r="BS678" s="192"/>
      <c r="BT678" s="192"/>
      <c r="BU678" s="192"/>
      <c r="BV678" s="192"/>
      <c r="BW678" s="192"/>
      <c r="BX678" s="192"/>
      <c r="BY678" s="192"/>
      <c r="BZ678" s="192"/>
      <c r="CA678" s="192"/>
      <c r="CB678" s="192"/>
      <c r="CC678" s="192"/>
      <c r="CD678" s="192"/>
      <c r="CE678" s="192"/>
      <c r="CF678" s="192"/>
      <c r="CG678" s="192"/>
      <c r="CH678" s="192"/>
      <c r="CI678" s="192"/>
      <c r="CJ678" s="192"/>
    </row>
    <row r="679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92"/>
      <c r="AF679" s="192"/>
      <c r="AG679" s="192"/>
      <c r="AH679" s="192"/>
      <c r="AI679" s="192"/>
      <c r="AJ679" s="192"/>
      <c r="AK679" s="192"/>
      <c r="AL679" s="192"/>
      <c r="AM679" s="192"/>
      <c r="AN679" s="192"/>
      <c r="AO679" s="192"/>
      <c r="AP679" s="192"/>
      <c r="AQ679" s="192"/>
      <c r="AR679" s="192"/>
      <c r="AS679" s="192"/>
      <c r="AT679" s="192"/>
      <c r="AU679" s="192"/>
      <c r="AV679" s="192"/>
      <c r="AW679" s="192"/>
      <c r="AX679" s="192"/>
      <c r="AY679" s="192"/>
      <c r="AZ679" s="192"/>
      <c r="BA679" s="192"/>
      <c r="BB679" s="192"/>
      <c r="BC679" s="192"/>
      <c r="BD679" s="192"/>
      <c r="BE679" s="192"/>
      <c r="BF679" s="192"/>
      <c r="BG679" s="192"/>
      <c r="BH679" s="192"/>
      <c r="BI679" s="192"/>
      <c r="BJ679" s="192"/>
      <c r="BK679" s="192"/>
      <c r="BL679" s="192"/>
      <c r="BM679" s="192"/>
      <c r="BN679" s="192"/>
      <c r="BO679" s="192"/>
      <c r="BP679" s="192"/>
      <c r="BQ679" s="192"/>
      <c r="BR679" s="192"/>
      <c r="BS679" s="192"/>
      <c r="BT679" s="192"/>
      <c r="BU679" s="192"/>
      <c r="BV679" s="192"/>
      <c r="BW679" s="192"/>
      <c r="BX679" s="192"/>
      <c r="BY679" s="192"/>
      <c r="BZ679" s="192"/>
      <c r="CA679" s="192"/>
      <c r="CB679" s="192"/>
      <c r="CC679" s="192"/>
      <c r="CD679" s="192"/>
      <c r="CE679" s="192"/>
      <c r="CF679" s="192"/>
      <c r="CG679" s="192"/>
      <c r="CH679" s="192"/>
      <c r="CI679" s="192"/>
      <c r="CJ679" s="192"/>
    </row>
    <row r="680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92"/>
      <c r="AF680" s="192"/>
      <c r="AG680" s="192"/>
      <c r="AH680" s="192"/>
      <c r="AI680" s="192"/>
      <c r="AJ680" s="192"/>
      <c r="AK680" s="192"/>
      <c r="AL680" s="192"/>
      <c r="AM680" s="192"/>
      <c r="AN680" s="192"/>
      <c r="AO680" s="192"/>
      <c r="AP680" s="192"/>
      <c r="AQ680" s="192"/>
      <c r="AR680" s="192"/>
      <c r="AS680" s="192"/>
      <c r="AT680" s="192"/>
      <c r="AU680" s="192"/>
      <c r="AV680" s="192"/>
      <c r="AW680" s="192"/>
      <c r="AX680" s="192"/>
      <c r="AY680" s="192"/>
      <c r="AZ680" s="192"/>
      <c r="BA680" s="192"/>
      <c r="BB680" s="192"/>
      <c r="BC680" s="192"/>
      <c r="BD680" s="192"/>
      <c r="BE680" s="192"/>
      <c r="BF680" s="192"/>
      <c r="BG680" s="192"/>
      <c r="BH680" s="192"/>
      <c r="BI680" s="192"/>
      <c r="BJ680" s="192"/>
      <c r="BK680" s="192"/>
      <c r="BL680" s="192"/>
      <c r="BM680" s="192"/>
      <c r="BN680" s="192"/>
      <c r="BO680" s="192"/>
      <c r="BP680" s="192"/>
      <c r="BQ680" s="192"/>
      <c r="BR680" s="192"/>
      <c r="BS680" s="192"/>
      <c r="BT680" s="192"/>
      <c r="BU680" s="192"/>
      <c r="BV680" s="192"/>
      <c r="BW680" s="192"/>
      <c r="BX680" s="192"/>
      <c r="BY680" s="192"/>
      <c r="BZ680" s="192"/>
      <c r="CA680" s="192"/>
      <c r="CB680" s="192"/>
      <c r="CC680" s="192"/>
      <c r="CD680" s="192"/>
      <c r="CE680" s="192"/>
      <c r="CF680" s="192"/>
      <c r="CG680" s="192"/>
      <c r="CH680" s="192"/>
      <c r="CI680" s="192"/>
      <c r="CJ680" s="192"/>
    </row>
    <row r="681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92"/>
      <c r="AF681" s="192"/>
      <c r="AG681" s="192"/>
      <c r="AH681" s="192"/>
      <c r="AI681" s="192"/>
      <c r="AJ681" s="192"/>
      <c r="AK681" s="192"/>
      <c r="AL681" s="192"/>
      <c r="AM681" s="192"/>
      <c r="AN681" s="192"/>
      <c r="AO681" s="192"/>
      <c r="AP681" s="192"/>
      <c r="AQ681" s="192"/>
      <c r="AR681" s="192"/>
      <c r="AS681" s="192"/>
      <c r="AT681" s="192"/>
      <c r="AU681" s="192"/>
      <c r="AV681" s="192"/>
      <c r="AW681" s="192"/>
      <c r="AX681" s="192"/>
      <c r="AY681" s="192"/>
      <c r="AZ681" s="192"/>
      <c r="BA681" s="192"/>
      <c r="BB681" s="192"/>
      <c r="BC681" s="192"/>
      <c r="BD681" s="192"/>
      <c r="BE681" s="192"/>
      <c r="BF681" s="192"/>
      <c r="BG681" s="192"/>
      <c r="BH681" s="192"/>
      <c r="BI681" s="192"/>
      <c r="BJ681" s="192"/>
      <c r="BK681" s="192"/>
      <c r="BL681" s="192"/>
      <c r="BM681" s="192"/>
      <c r="BN681" s="192"/>
      <c r="BO681" s="192"/>
      <c r="BP681" s="192"/>
      <c r="BQ681" s="192"/>
      <c r="BR681" s="192"/>
      <c r="BS681" s="192"/>
      <c r="BT681" s="192"/>
      <c r="BU681" s="192"/>
      <c r="BV681" s="192"/>
      <c r="BW681" s="192"/>
      <c r="BX681" s="192"/>
      <c r="BY681" s="192"/>
      <c r="BZ681" s="192"/>
      <c r="CA681" s="192"/>
      <c r="CB681" s="192"/>
      <c r="CC681" s="192"/>
      <c r="CD681" s="192"/>
      <c r="CE681" s="192"/>
      <c r="CF681" s="192"/>
      <c r="CG681" s="192"/>
      <c r="CH681" s="192"/>
      <c r="CI681" s="192"/>
      <c r="CJ681" s="192"/>
    </row>
    <row r="682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92"/>
      <c r="AF682" s="192"/>
      <c r="AG682" s="192"/>
      <c r="AH682" s="192"/>
      <c r="AI682" s="192"/>
      <c r="AJ682" s="192"/>
      <c r="AK682" s="192"/>
      <c r="AL682" s="192"/>
      <c r="AM682" s="192"/>
      <c r="AN682" s="192"/>
      <c r="AO682" s="192"/>
      <c r="AP682" s="192"/>
      <c r="AQ682" s="192"/>
      <c r="AR682" s="192"/>
      <c r="AS682" s="192"/>
      <c r="AT682" s="192"/>
      <c r="AU682" s="192"/>
      <c r="AV682" s="192"/>
      <c r="AW682" s="192"/>
      <c r="AX682" s="192"/>
      <c r="AY682" s="192"/>
      <c r="AZ682" s="192"/>
      <c r="BA682" s="192"/>
      <c r="BB682" s="192"/>
      <c r="BC682" s="192"/>
      <c r="BD682" s="192"/>
      <c r="BE682" s="192"/>
      <c r="BF682" s="192"/>
      <c r="BG682" s="192"/>
      <c r="BH682" s="192"/>
      <c r="BI682" s="192"/>
      <c r="BJ682" s="192"/>
      <c r="BK682" s="192"/>
      <c r="BL682" s="192"/>
      <c r="BM682" s="192"/>
      <c r="BN682" s="192"/>
      <c r="BO682" s="192"/>
      <c r="BP682" s="192"/>
      <c r="BQ682" s="192"/>
      <c r="BR682" s="192"/>
      <c r="BS682" s="192"/>
      <c r="BT682" s="192"/>
      <c r="BU682" s="192"/>
      <c r="BV682" s="192"/>
      <c r="BW682" s="192"/>
      <c r="BX682" s="192"/>
      <c r="BY682" s="192"/>
      <c r="BZ682" s="192"/>
      <c r="CA682" s="192"/>
      <c r="CB682" s="192"/>
      <c r="CC682" s="192"/>
      <c r="CD682" s="192"/>
      <c r="CE682" s="192"/>
      <c r="CF682" s="192"/>
      <c r="CG682" s="192"/>
      <c r="CH682" s="192"/>
      <c r="CI682" s="192"/>
      <c r="CJ682" s="192"/>
    </row>
    <row r="683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92"/>
      <c r="AF683" s="192"/>
      <c r="AG683" s="192"/>
      <c r="AH683" s="192"/>
      <c r="AI683" s="192"/>
      <c r="AJ683" s="192"/>
      <c r="AK683" s="192"/>
      <c r="AL683" s="192"/>
      <c r="AM683" s="192"/>
      <c r="AN683" s="192"/>
      <c r="AO683" s="192"/>
      <c r="AP683" s="192"/>
      <c r="AQ683" s="192"/>
      <c r="AR683" s="192"/>
      <c r="AS683" s="192"/>
      <c r="AT683" s="192"/>
      <c r="AU683" s="192"/>
      <c r="AV683" s="192"/>
      <c r="AW683" s="192"/>
      <c r="AX683" s="192"/>
      <c r="AY683" s="192"/>
      <c r="AZ683" s="192"/>
      <c r="BA683" s="192"/>
      <c r="BB683" s="192"/>
      <c r="BC683" s="192"/>
      <c r="BD683" s="192"/>
      <c r="BE683" s="192"/>
      <c r="BF683" s="192"/>
      <c r="BG683" s="192"/>
      <c r="BH683" s="192"/>
      <c r="BI683" s="192"/>
      <c r="BJ683" s="192"/>
      <c r="BK683" s="192"/>
      <c r="BL683" s="192"/>
      <c r="BM683" s="192"/>
      <c r="BN683" s="192"/>
      <c r="BO683" s="192"/>
      <c r="BP683" s="192"/>
      <c r="BQ683" s="192"/>
      <c r="BR683" s="192"/>
      <c r="BS683" s="192"/>
      <c r="BT683" s="192"/>
      <c r="BU683" s="192"/>
      <c r="BV683" s="192"/>
      <c r="BW683" s="192"/>
      <c r="BX683" s="192"/>
      <c r="BY683" s="192"/>
      <c r="BZ683" s="192"/>
      <c r="CA683" s="192"/>
      <c r="CB683" s="192"/>
      <c r="CC683" s="192"/>
      <c r="CD683" s="192"/>
      <c r="CE683" s="192"/>
      <c r="CF683" s="192"/>
      <c r="CG683" s="192"/>
      <c r="CH683" s="192"/>
      <c r="CI683" s="192"/>
      <c r="CJ683" s="192"/>
    </row>
    <row r="684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92"/>
      <c r="AF684" s="192"/>
      <c r="AG684" s="192"/>
      <c r="AH684" s="192"/>
      <c r="AI684" s="192"/>
      <c r="AJ684" s="192"/>
      <c r="AK684" s="192"/>
      <c r="AL684" s="192"/>
      <c r="AM684" s="192"/>
      <c r="AN684" s="192"/>
      <c r="AO684" s="192"/>
      <c r="AP684" s="192"/>
      <c r="AQ684" s="192"/>
      <c r="AR684" s="192"/>
      <c r="AS684" s="192"/>
      <c r="AT684" s="192"/>
      <c r="AU684" s="192"/>
      <c r="AV684" s="192"/>
      <c r="AW684" s="192"/>
      <c r="AX684" s="192"/>
      <c r="AY684" s="192"/>
      <c r="AZ684" s="192"/>
      <c r="BA684" s="192"/>
      <c r="BB684" s="192"/>
      <c r="BC684" s="192"/>
      <c r="BD684" s="192"/>
      <c r="BE684" s="192"/>
      <c r="BF684" s="192"/>
      <c r="BG684" s="192"/>
      <c r="BH684" s="192"/>
      <c r="BI684" s="192"/>
      <c r="BJ684" s="192"/>
      <c r="BK684" s="192"/>
      <c r="BL684" s="192"/>
      <c r="BM684" s="192"/>
      <c r="BN684" s="192"/>
      <c r="BO684" s="192"/>
      <c r="BP684" s="192"/>
      <c r="BQ684" s="192"/>
      <c r="BR684" s="192"/>
      <c r="BS684" s="192"/>
      <c r="BT684" s="192"/>
      <c r="BU684" s="192"/>
      <c r="BV684" s="192"/>
      <c r="BW684" s="192"/>
      <c r="BX684" s="192"/>
      <c r="BY684" s="192"/>
      <c r="BZ684" s="192"/>
      <c r="CA684" s="192"/>
      <c r="CB684" s="192"/>
      <c r="CC684" s="192"/>
      <c r="CD684" s="192"/>
      <c r="CE684" s="192"/>
      <c r="CF684" s="192"/>
      <c r="CG684" s="192"/>
      <c r="CH684" s="192"/>
      <c r="CI684" s="192"/>
      <c r="CJ684" s="192"/>
    </row>
    <row r="685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2"/>
      <c r="AM685" s="192"/>
      <c r="AN685" s="192"/>
      <c r="AO685" s="192"/>
      <c r="AP685" s="192"/>
      <c r="AQ685" s="192"/>
      <c r="AR685" s="192"/>
      <c r="AS685" s="192"/>
      <c r="AT685" s="192"/>
      <c r="AU685" s="192"/>
      <c r="AV685" s="192"/>
      <c r="AW685" s="192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192"/>
      <c r="BN685" s="192"/>
      <c r="BO685" s="192"/>
      <c r="BP685" s="192"/>
      <c r="BQ685" s="192"/>
      <c r="BR685" s="192"/>
      <c r="BS685" s="192"/>
      <c r="BT685" s="192"/>
      <c r="BU685" s="192"/>
      <c r="BV685" s="192"/>
      <c r="BW685" s="192"/>
      <c r="BX685" s="192"/>
      <c r="BY685" s="192"/>
      <c r="BZ685" s="192"/>
      <c r="CA685" s="192"/>
      <c r="CB685" s="192"/>
      <c r="CC685" s="192"/>
      <c r="CD685" s="192"/>
      <c r="CE685" s="192"/>
      <c r="CF685" s="192"/>
      <c r="CG685" s="192"/>
      <c r="CH685" s="192"/>
      <c r="CI685" s="192"/>
      <c r="CJ685" s="192"/>
    </row>
    <row r="686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92"/>
      <c r="AF686" s="192"/>
      <c r="AG686" s="192"/>
      <c r="AH686" s="192"/>
      <c r="AI686" s="192"/>
      <c r="AJ686" s="192"/>
      <c r="AK686" s="192"/>
      <c r="AL686" s="192"/>
      <c r="AM686" s="192"/>
      <c r="AN686" s="192"/>
      <c r="AO686" s="192"/>
      <c r="AP686" s="192"/>
      <c r="AQ686" s="192"/>
      <c r="AR686" s="192"/>
      <c r="AS686" s="192"/>
      <c r="AT686" s="192"/>
      <c r="AU686" s="192"/>
      <c r="AV686" s="192"/>
      <c r="AW686" s="192"/>
      <c r="AX686" s="192"/>
      <c r="AY686" s="192"/>
      <c r="AZ686" s="192"/>
      <c r="BA686" s="192"/>
      <c r="BB686" s="192"/>
      <c r="BC686" s="192"/>
      <c r="BD686" s="192"/>
      <c r="BE686" s="192"/>
      <c r="BF686" s="192"/>
      <c r="BG686" s="192"/>
      <c r="BH686" s="192"/>
      <c r="BI686" s="192"/>
      <c r="BJ686" s="192"/>
      <c r="BK686" s="192"/>
      <c r="BL686" s="192"/>
      <c r="BM686" s="192"/>
      <c r="BN686" s="192"/>
      <c r="BO686" s="192"/>
      <c r="BP686" s="192"/>
      <c r="BQ686" s="192"/>
      <c r="BR686" s="192"/>
      <c r="BS686" s="192"/>
      <c r="BT686" s="192"/>
      <c r="BU686" s="192"/>
      <c r="BV686" s="192"/>
      <c r="BW686" s="192"/>
      <c r="BX686" s="192"/>
      <c r="BY686" s="192"/>
      <c r="BZ686" s="192"/>
      <c r="CA686" s="192"/>
      <c r="CB686" s="192"/>
      <c r="CC686" s="192"/>
      <c r="CD686" s="192"/>
      <c r="CE686" s="192"/>
      <c r="CF686" s="192"/>
      <c r="CG686" s="192"/>
      <c r="CH686" s="192"/>
      <c r="CI686" s="192"/>
      <c r="CJ686" s="192"/>
    </row>
    <row r="687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92"/>
      <c r="AF687" s="192"/>
      <c r="AG687" s="192"/>
      <c r="AH687" s="192"/>
      <c r="AI687" s="192"/>
      <c r="AJ687" s="192"/>
      <c r="AK687" s="192"/>
      <c r="AL687" s="192"/>
      <c r="AM687" s="192"/>
      <c r="AN687" s="192"/>
      <c r="AO687" s="192"/>
      <c r="AP687" s="192"/>
      <c r="AQ687" s="192"/>
      <c r="AR687" s="192"/>
      <c r="AS687" s="192"/>
      <c r="AT687" s="192"/>
      <c r="AU687" s="192"/>
      <c r="AV687" s="192"/>
      <c r="AW687" s="192"/>
      <c r="AX687" s="192"/>
      <c r="AY687" s="192"/>
      <c r="AZ687" s="192"/>
      <c r="BA687" s="192"/>
      <c r="BB687" s="192"/>
      <c r="BC687" s="192"/>
      <c r="BD687" s="192"/>
      <c r="BE687" s="192"/>
      <c r="BF687" s="192"/>
      <c r="BG687" s="192"/>
      <c r="BH687" s="192"/>
      <c r="BI687" s="192"/>
      <c r="BJ687" s="192"/>
      <c r="BK687" s="192"/>
      <c r="BL687" s="192"/>
      <c r="BM687" s="192"/>
      <c r="BN687" s="192"/>
      <c r="BO687" s="192"/>
      <c r="BP687" s="192"/>
      <c r="BQ687" s="192"/>
      <c r="BR687" s="192"/>
      <c r="BS687" s="192"/>
      <c r="BT687" s="192"/>
      <c r="BU687" s="192"/>
      <c r="BV687" s="192"/>
      <c r="BW687" s="192"/>
      <c r="BX687" s="192"/>
      <c r="BY687" s="192"/>
      <c r="BZ687" s="192"/>
      <c r="CA687" s="192"/>
      <c r="CB687" s="192"/>
      <c r="CC687" s="192"/>
      <c r="CD687" s="192"/>
      <c r="CE687" s="192"/>
      <c r="CF687" s="192"/>
      <c r="CG687" s="192"/>
      <c r="CH687" s="192"/>
      <c r="CI687" s="192"/>
      <c r="CJ687" s="192"/>
    </row>
    <row r="688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92"/>
      <c r="AF688" s="192"/>
      <c r="AG688" s="192"/>
      <c r="AH688" s="192"/>
      <c r="AI688" s="192"/>
      <c r="AJ688" s="192"/>
      <c r="AK688" s="192"/>
      <c r="AL688" s="192"/>
      <c r="AM688" s="192"/>
      <c r="AN688" s="192"/>
      <c r="AO688" s="192"/>
      <c r="AP688" s="192"/>
      <c r="AQ688" s="192"/>
      <c r="AR688" s="192"/>
      <c r="AS688" s="192"/>
      <c r="AT688" s="192"/>
      <c r="AU688" s="192"/>
      <c r="AV688" s="192"/>
      <c r="AW688" s="192"/>
      <c r="AX688" s="192"/>
      <c r="AY688" s="192"/>
      <c r="AZ688" s="192"/>
      <c r="BA688" s="192"/>
      <c r="BB688" s="192"/>
      <c r="BC688" s="192"/>
      <c r="BD688" s="192"/>
      <c r="BE688" s="192"/>
      <c r="BF688" s="192"/>
      <c r="BG688" s="192"/>
      <c r="BH688" s="192"/>
      <c r="BI688" s="192"/>
      <c r="BJ688" s="192"/>
      <c r="BK688" s="192"/>
      <c r="BL688" s="192"/>
      <c r="BM688" s="192"/>
      <c r="BN688" s="192"/>
      <c r="BO688" s="192"/>
      <c r="BP688" s="192"/>
      <c r="BQ688" s="192"/>
      <c r="BR688" s="192"/>
      <c r="BS688" s="192"/>
      <c r="BT688" s="192"/>
      <c r="BU688" s="192"/>
      <c r="BV688" s="192"/>
      <c r="BW688" s="192"/>
      <c r="BX688" s="192"/>
      <c r="BY688" s="192"/>
      <c r="BZ688" s="192"/>
      <c r="CA688" s="192"/>
      <c r="CB688" s="192"/>
      <c r="CC688" s="192"/>
      <c r="CD688" s="192"/>
      <c r="CE688" s="192"/>
      <c r="CF688" s="192"/>
      <c r="CG688" s="192"/>
      <c r="CH688" s="192"/>
      <c r="CI688" s="192"/>
      <c r="CJ688" s="192"/>
    </row>
    <row r="689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92"/>
      <c r="AF689" s="192"/>
      <c r="AG689" s="192"/>
      <c r="AH689" s="192"/>
      <c r="AI689" s="192"/>
      <c r="AJ689" s="192"/>
      <c r="AK689" s="192"/>
      <c r="AL689" s="192"/>
      <c r="AM689" s="192"/>
      <c r="AN689" s="192"/>
      <c r="AO689" s="192"/>
      <c r="AP689" s="192"/>
      <c r="AQ689" s="192"/>
      <c r="AR689" s="192"/>
      <c r="AS689" s="192"/>
      <c r="AT689" s="192"/>
      <c r="AU689" s="192"/>
      <c r="AV689" s="192"/>
      <c r="AW689" s="192"/>
      <c r="AX689" s="192"/>
      <c r="AY689" s="192"/>
      <c r="AZ689" s="192"/>
      <c r="BA689" s="192"/>
      <c r="BB689" s="192"/>
      <c r="BC689" s="192"/>
      <c r="BD689" s="192"/>
      <c r="BE689" s="192"/>
      <c r="BF689" s="192"/>
      <c r="BG689" s="192"/>
      <c r="BH689" s="192"/>
      <c r="BI689" s="192"/>
      <c r="BJ689" s="192"/>
      <c r="BK689" s="192"/>
      <c r="BL689" s="192"/>
      <c r="BM689" s="192"/>
      <c r="BN689" s="192"/>
      <c r="BO689" s="192"/>
      <c r="BP689" s="192"/>
      <c r="BQ689" s="192"/>
      <c r="BR689" s="192"/>
      <c r="BS689" s="192"/>
      <c r="BT689" s="192"/>
      <c r="BU689" s="192"/>
      <c r="BV689" s="192"/>
      <c r="BW689" s="192"/>
      <c r="BX689" s="192"/>
      <c r="BY689" s="192"/>
      <c r="BZ689" s="192"/>
      <c r="CA689" s="192"/>
      <c r="CB689" s="192"/>
      <c r="CC689" s="192"/>
      <c r="CD689" s="192"/>
      <c r="CE689" s="192"/>
      <c r="CF689" s="192"/>
      <c r="CG689" s="192"/>
      <c r="CH689" s="192"/>
      <c r="CI689" s="192"/>
      <c r="CJ689" s="192"/>
    </row>
    <row r="690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  <c r="AJ690" s="192"/>
      <c r="AK690" s="192"/>
      <c r="AL690" s="192"/>
      <c r="AM690" s="192"/>
      <c r="AN690" s="192"/>
      <c r="AO690" s="192"/>
      <c r="AP690" s="192"/>
      <c r="AQ690" s="192"/>
      <c r="AR690" s="192"/>
      <c r="AS690" s="192"/>
      <c r="AT690" s="192"/>
      <c r="AU690" s="192"/>
      <c r="AV690" s="192"/>
      <c r="AW690" s="192"/>
      <c r="AX690" s="192"/>
      <c r="AY690" s="192"/>
      <c r="AZ690" s="192"/>
      <c r="BA690" s="192"/>
      <c r="BB690" s="192"/>
      <c r="BC690" s="192"/>
      <c r="BD690" s="192"/>
      <c r="BE690" s="192"/>
      <c r="BF690" s="192"/>
      <c r="BG690" s="192"/>
      <c r="BH690" s="192"/>
      <c r="BI690" s="192"/>
      <c r="BJ690" s="192"/>
      <c r="BK690" s="192"/>
      <c r="BL690" s="192"/>
      <c r="BM690" s="192"/>
      <c r="BN690" s="192"/>
      <c r="BO690" s="192"/>
      <c r="BP690" s="192"/>
      <c r="BQ690" s="192"/>
      <c r="BR690" s="192"/>
      <c r="BS690" s="192"/>
      <c r="BT690" s="192"/>
      <c r="BU690" s="192"/>
      <c r="BV690" s="192"/>
      <c r="BW690" s="192"/>
      <c r="BX690" s="192"/>
      <c r="BY690" s="192"/>
      <c r="BZ690" s="192"/>
      <c r="CA690" s="192"/>
      <c r="CB690" s="192"/>
      <c r="CC690" s="192"/>
      <c r="CD690" s="192"/>
      <c r="CE690" s="192"/>
      <c r="CF690" s="192"/>
      <c r="CG690" s="192"/>
      <c r="CH690" s="192"/>
      <c r="CI690" s="192"/>
      <c r="CJ690" s="192"/>
    </row>
    <row r="691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  <c r="AJ691" s="192"/>
      <c r="AK691" s="192"/>
      <c r="AL691" s="192"/>
      <c r="AM691" s="192"/>
      <c r="AN691" s="192"/>
      <c r="AO691" s="192"/>
      <c r="AP691" s="192"/>
      <c r="AQ691" s="192"/>
      <c r="AR691" s="192"/>
      <c r="AS691" s="192"/>
      <c r="AT691" s="192"/>
      <c r="AU691" s="192"/>
      <c r="AV691" s="192"/>
      <c r="AW691" s="192"/>
      <c r="AX691" s="192"/>
      <c r="AY691" s="192"/>
      <c r="AZ691" s="192"/>
      <c r="BA691" s="192"/>
      <c r="BB691" s="192"/>
      <c r="BC691" s="192"/>
      <c r="BD691" s="192"/>
      <c r="BE691" s="192"/>
      <c r="BF691" s="192"/>
      <c r="BG691" s="192"/>
      <c r="BH691" s="192"/>
      <c r="BI691" s="192"/>
      <c r="BJ691" s="192"/>
      <c r="BK691" s="192"/>
      <c r="BL691" s="192"/>
      <c r="BM691" s="192"/>
      <c r="BN691" s="192"/>
      <c r="BO691" s="192"/>
      <c r="BP691" s="192"/>
      <c r="BQ691" s="192"/>
      <c r="BR691" s="192"/>
      <c r="BS691" s="192"/>
      <c r="BT691" s="192"/>
      <c r="BU691" s="192"/>
      <c r="BV691" s="192"/>
      <c r="BW691" s="192"/>
      <c r="BX691" s="192"/>
      <c r="BY691" s="192"/>
      <c r="BZ691" s="192"/>
      <c r="CA691" s="192"/>
      <c r="CB691" s="192"/>
      <c r="CC691" s="192"/>
      <c r="CD691" s="192"/>
      <c r="CE691" s="192"/>
      <c r="CF691" s="192"/>
      <c r="CG691" s="192"/>
      <c r="CH691" s="192"/>
      <c r="CI691" s="192"/>
      <c r="CJ691" s="192"/>
    </row>
    <row r="692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  <c r="AJ692" s="192"/>
      <c r="AK692" s="192"/>
      <c r="AL692" s="192"/>
      <c r="AM692" s="192"/>
      <c r="AN692" s="192"/>
      <c r="AO692" s="192"/>
      <c r="AP692" s="192"/>
      <c r="AQ692" s="192"/>
      <c r="AR692" s="192"/>
      <c r="AS692" s="192"/>
      <c r="AT692" s="192"/>
      <c r="AU692" s="192"/>
      <c r="AV692" s="192"/>
      <c r="AW692" s="192"/>
      <c r="AX692" s="192"/>
      <c r="AY692" s="192"/>
      <c r="AZ692" s="192"/>
      <c r="BA692" s="192"/>
      <c r="BB692" s="192"/>
      <c r="BC692" s="192"/>
      <c r="BD692" s="192"/>
      <c r="BE692" s="192"/>
      <c r="BF692" s="192"/>
      <c r="BG692" s="192"/>
      <c r="BH692" s="192"/>
      <c r="BI692" s="192"/>
      <c r="BJ692" s="192"/>
      <c r="BK692" s="192"/>
      <c r="BL692" s="192"/>
      <c r="BM692" s="192"/>
      <c r="BN692" s="192"/>
      <c r="BO692" s="192"/>
      <c r="BP692" s="192"/>
      <c r="BQ692" s="192"/>
      <c r="BR692" s="192"/>
      <c r="BS692" s="192"/>
      <c r="BT692" s="192"/>
      <c r="BU692" s="192"/>
      <c r="BV692" s="192"/>
      <c r="BW692" s="192"/>
      <c r="BX692" s="192"/>
      <c r="BY692" s="192"/>
      <c r="BZ692" s="192"/>
      <c r="CA692" s="192"/>
      <c r="CB692" s="192"/>
      <c r="CC692" s="192"/>
      <c r="CD692" s="192"/>
      <c r="CE692" s="192"/>
      <c r="CF692" s="192"/>
      <c r="CG692" s="192"/>
      <c r="CH692" s="192"/>
      <c r="CI692" s="192"/>
      <c r="CJ692" s="192"/>
    </row>
    <row r="693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  <c r="AJ693" s="192"/>
      <c r="AK693" s="192"/>
      <c r="AL693" s="192"/>
      <c r="AM693" s="192"/>
      <c r="AN693" s="192"/>
      <c r="AO693" s="192"/>
      <c r="AP693" s="192"/>
      <c r="AQ693" s="192"/>
      <c r="AR693" s="192"/>
      <c r="AS693" s="192"/>
      <c r="AT693" s="192"/>
      <c r="AU693" s="192"/>
      <c r="AV693" s="192"/>
      <c r="AW693" s="192"/>
      <c r="AX693" s="192"/>
      <c r="AY693" s="192"/>
      <c r="AZ693" s="192"/>
      <c r="BA693" s="192"/>
      <c r="BB693" s="192"/>
      <c r="BC693" s="192"/>
      <c r="BD693" s="192"/>
      <c r="BE693" s="192"/>
      <c r="BF693" s="192"/>
      <c r="BG693" s="192"/>
      <c r="BH693" s="192"/>
      <c r="BI693" s="192"/>
      <c r="BJ693" s="192"/>
      <c r="BK693" s="192"/>
      <c r="BL693" s="192"/>
      <c r="BM693" s="192"/>
      <c r="BN693" s="192"/>
      <c r="BO693" s="192"/>
      <c r="BP693" s="192"/>
      <c r="BQ693" s="192"/>
      <c r="BR693" s="192"/>
      <c r="BS693" s="192"/>
      <c r="BT693" s="192"/>
      <c r="BU693" s="192"/>
      <c r="BV693" s="192"/>
      <c r="BW693" s="192"/>
      <c r="BX693" s="192"/>
      <c r="BY693" s="192"/>
      <c r="BZ693" s="192"/>
      <c r="CA693" s="192"/>
      <c r="CB693" s="192"/>
      <c r="CC693" s="192"/>
      <c r="CD693" s="192"/>
      <c r="CE693" s="192"/>
      <c r="CF693" s="192"/>
      <c r="CG693" s="192"/>
      <c r="CH693" s="192"/>
      <c r="CI693" s="192"/>
      <c r="CJ693" s="192"/>
    </row>
    <row r="694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  <c r="AJ694" s="192"/>
      <c r="AK694" s="192"/>
      <c r="AL694" s="192"/>
      <c r="AM694" s="192"/>
      <c r="AN694" s="192"/>
      <c r="AO694" s="192"/>
      <c r="AP694" s="192"/>
      <c r="AQ694" s="192"/>
      <c r="AR694" s="192"/>
      <c r="AS694" s="192"/>
      <c r="AT694" s="192"/>
      <c r="AU694" s="192"/>
      <c r="AV694" s="192"/>
      <c r="AW694" s="192"/>
      <c r="AX694" s="192"/>
      <c r="AY694" s="192"/>
      <c r="AZ694" s="192"/>
      <c r="BA694" s="192"/>
      <c r="BB694" s="192"/>
      <c r="BC694" s="192"/>
      <c r="BD694" s="192"/>
      <c r="BE694" s="192"/>
      <c r="BF694" s="192"/>
      <c r="BG694" s="192"/>
      <c r="BH694" s="192"/>
      <c r="BI694" s="192"/>
      <c r="BJ694" s="192"/>
      <c r="BK694" s="192"/>
      <c r="BL694" s="192"/>
      <c r="BM694" s="192"/>
      <c r="BN694" s="192"/>
      <c r="BO694" s="192"/>
      <c r="BP694" s="192"/>
      <c r="BQ694" s="192"/>
      <c r="BR694" s="192"/>
      <c r="BS694" s="192"/>
      <c r="BT694" s="192"/>
      <c r="BU694" s="192"/>
      <c r="BV694" s="192"/>
      <c r="BW694" s="192"/>
      <c r="BX694" s="192"/>
      <c r="BY694" s="192"/>
      <c r="BZ694" s="192"/>
      <c r="CA694" s="192"/>
      <c r="CB694" s="192"/>
      <c r="CC694" s="192"/>
      <c r="CD694" s="192"/>
      <c r="CE694" s="192"/>
      <c r="CF694" s="192"/>
      <c r="CG694" s="192"/>
      <c r="CH694" s="192"/>
      <c r="CI694" s="192"/>
      <c r="CJ694" s="192"/>
    </row>
    <row r="695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  <c r="AJ695" s="192"/>
      <c r="AK695" s="192"/>
      <c r="AL695" s="192"/>
      <c r="AM695" s="192"/>
      <c r="AN695" s="192"/>
      <c r="AO695" s="192"/>
      <c r="AP695" s="192"/>
      <c r="AQ695" s="192"/>
      <c r="AR695" s="192"/>
      <c r="AS695" s="192"/>
      <c r="AT695" s="192"/>
      <c r="AU695" s="192"/>
      <c r="AV695" s="192"/>
      <c r="AW695" s="192"/>
      <c r="AX695" s="192"/>
      <c r="AY695" s="192"/>
      <c r="AZ695" s="192"/>
      <c r="BA695" s="192"/>
      <c r="BB695" s="192"/>
      <c r="BC695" s="192"/>
      <c r="BD695" s="192"/>
      <c r="BE695" s="192"/>
      <c r="BF695" s="192"/>
      <c r="BG695" s="192"/>
      <c r="BH695" s="192"/>
      <c r="BI695" s="192"/>
      <c r="BJ695" s="192"/>
      <c r="BK695" s="192"/>
      <c r="BL695" s="192"/>
      <c r="BM695" s="192"/>
      <c r="BN695" s="192"/>
      <c r="BO695" s="192"/>
      <c r="BP695" s="192"/>
      <c r="BQ695" s="192"/>
      <c r="BR695" s="192"/>
      <c r="BS695" s="192"/>
      <c r="BT695" s="192"/>
      <c r="BU695" s="192"/>
      <c r="BV695" s="192"/>
      <c r="BW695" s="192"/>
      <c r="BX695" s="192"/>
      <c r="BY695" s="192"/>
      <c r="BZ695" s="192"/>
      <c r="CA695" s="192"/>
      <c r="CB695" s="192"/>
      <c r="CC695" s="192"/>
      <c r="CD695" s="192"/>
      <c r="CE695" s="192"/>
      <c r="CF695" s="192"/>
      <c r="CG695" s="192"/>
      <c r="CH695" s="192"/>
      <c r="CI695" s="192"/>
      <c r="CJ695" s="192"/>
    </row>
    <row r="696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  <c r="AJ696" s="192"/>
      <c r="AK696" s="192"/>
      <c r="AL696" s="192"/>
      <c r="AM696" s="192"/>
      <c r="AN696" s="192"/>
      <c r="AO696" s="192"/>
      <c r="AP696" s="192"/>
      <c r="AQ696" s="192"/>
      <c r="AR696" s="192"/>
      <c r="AS696" s="192"/>
      <c r="AT696" s="192"/>
      <c r="AU696" s="192"/>
      <c r="AV696" s="192"/>
      <c r="AW696" s="192"/>
      <c r="AX696" s="192"/>
      <c r="AY696" s="192"/>
      <c r="AZ696" s="192"/>
      <c r="BA696" s="192"/>
      <c r="BB696" s="192"/>
      <c r="BC696" s="192"/>
      <c r="BD696" s="192"/>
      <c r="BE696" s="192"/>
      <c r="BF696" s="192"/>
      <c r="BG696" s="192"/>
      <c r="BH696" s="192"/>
      <c r="BI696" s="192"/>
      <c r="BJ696" s="192"/>
      <c r="BK696" s="192"/>
      <c r="BL696" s="192"/>
      <c r="BM696" s="192"/>
      <c r="BN696" s="192"/>
      <c r="BO696" s="192"/>
      <c r="BP696" s="192"/>
      <c r="BQ696" s="192"/>
      <c r="BR696" s="192"/>
      <c r="BS696" s="192"/>
      <c r="BT696" s="192"/>
      <c r="BU696" s="192"/>
      <c r="BV696" s="192"/>
      <c r="BW696" s="192"/>
      <c r="BX696" s="192"/>
      <c r="BY696" s="192"/>
      <c r="BZ696" s="192"/>
      <c r="CA696" s="192"/>
      <c r="CB696" s="192"/>
      <c r="CC696" s="192"/>
      <c r="CD696" s="192"/>
      <c r="CE696" s="192"/>
      <c r="CF696" s="192"/>
      <c r="CG696" s="192"/>
      <c r="CH696" s="192"/>
      <c r="CI696" s="192"/>
      <c r="CJ696" s="192"/>
    </row>
    <row r="697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  <c r="AJ697" s="192"/>
      <c r="AK697" s="192"/>
      <c r="AL697" s="192"/>
      <c r="AM697" s="192"/>
      <c r="AN697" s="192"/>
      <c r="AO697" s="192"/>
      <c r="AP697" s="192"/>
      <c r="AQ697" s="192"/>
      <c r="AR697" s="192"/>
      <c r="AS697" s="192"/>
      <c r="AT697" s="192"/>
      <c r="AU697" s="192"/>
      <c r="AV697" s="192"/>
      <c r="AW697" s="192"/>
      <c r="AX697" s="192"/>
      <c r="AY697" s="192"/>
      <c r="AZ697" s="192"/>
      <c r="BA697" s="192"/>
      <c r="BB697" s="192"/>
      <c r="BC697" s="192"/>
      <c r="BD697" s="192"/>
      <c r="BE697" s="192"/>
      <c r="BF697" s="192"/>
      <c r="BG697" s="192"/>
      <c r="BH697" s="192"/>
      <c r="BI697" s="192"/>
      <c r="BJ697" s="192"/>
      <c r="BK697" s="192"/>
      <c r="BL697" s="192"/>
      <c r="BM697" s="192"/>
      <c r="BN697" s="192"/>
      <c r="BO697" s="192"/>
      <c r="BP697" s="192"/>
      <c r="BQ697" s="192"/>
      <c r="BR697" s="192"/>
      <c r="BS697" s="192"/>
      <c r="BT697" s="192"/>
      <c r="BU697" s="192"/>
      <c r="BV697" s="192"/>
      <c r="BW697" s="192"/>
      <c r="BX697" s="192"/>
      <c r="BY697" s="192"/>
      <c r="BZ697" s="192"/>
      <c r="CA697" s="192"/>
      <c r="CB697" s="192"/>
      <c r="CC697" s="192"/>
      <c r="CD697" s="192"/>
      <c r="CE697" s="192"/>
      <c r="CF697" s="192"/>
      <c r="CG697" s="192"/>
      <c r="CH697" s="192"/>
      <c r="CI697" s="192"/>
      <c r="CJ697" s="192"/>
    </row>
    <row r="698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  <c r="AJ698" s="192"/>
      <c r="AK698" s="192"/>
      <c r="AL698" s="192"/>
      <c r="AM698" s="192"/>
      <c r="AN698" s="192"/>
      <c r="AO698" s="192"/>
      <c r="AP698" s="192"/>
      <c r="AQ698" s="192"/>
      <c r="AR698" s="192"/>
      <c r="AS698" s="192"/>
      <c r="AT698" s="192"/>
      <c r="AU698" s="192"/>
      <c r="AV698" s="192"/>
      <c r="AW698" s="192"/>
      <c r="AX698" s="192"/>
      <c r="AY698" s="192"/>
      <c r="AZ698" s="192"/>
      <c r="BA698" s="192"/>
      <c r="BB698" s="192"/>
      <c r="BC698" s="192"/>
      <c r="BD698" s="192"/>
      <c r="BE698" s="192"/>
      <c r="BF698" s="192"/>
      <c r="BG698" s="192"/>
      <c r="BH698" s="192"/>
      <c r="BI698" s="192"/>
      <c r="BJ698" s="192"/>
      <c r="BK698" s="192"/>
      <c r="BL698" s="192"/>
      <c r="BM698" s="192"/>
      <c r="BN698" s="192"/>
      <c r="BO698" s="192"/>
      <c r="BP698" s="192"/>
      <c r="BQ698" s="192"/>
      <c r="BR698" s="192"/>
      <c r="BS698" s="192"/>
      <c r="BT698" s="192"/>
      <c r="BU698" s="192"/>
      <c r="BV698" s="192"/>
      <c r="BW698" s="192"/>
      <c r="BX698" s="192"/>
      <c r="BY698" s="192"/>
      <c r="BZ698" s="192"/>
      <c r="CA698" s="192"/>
      <c r="CB698" s="192"/>
      <c r="CC698" s="192"/>
      <c r="CD698" s="192"/>
      <c r="CE698" s="192"/>
      <c r="CF698" s="192"/>
      <c r="CG698" s="192"/>
      <c r="CH698" s="192"/>
      <c r="CI698" s="192"/>
      <c r="CJ698" s="192"/>
    </row>
    <row r="699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92"/>
      <c r="AF699" s="192"/>
      <c r="AG699" s="192"/>
      <c r="AH699" s="192"/>
      <c r="AI699" s="192"/>
      <c r="AJ699" s="192"/>
      <c r="AK699" s="192"/>
      <c r="AL699" s="192"/>
      <c r="AM699" s="192"/>
      <c r="AN699" s="192"/>
      <c r="AO699" s="192"/>
      <c r="AP699" s="192"/>
      <c r="AQ699" s="192"/>
      <c r="AR699" s="192"/>
      <c r="AS699" s="192"/>
      <c r="AT699" s="192"/>
      <c r="AU699" s="192"/>
      <c r="AV699" s="192"/>
      <c r="AW699" s="192"/>
      <c r="AX699" s="192"/>
      <c r="AY699" s="192"/>
      <c r="AZ699" s="192"/>
      <c r="BA699" s="192"/>
      <c r="BB699" s="192"/>
      <c r="BC699" s="192"/>
      <c r="BD699" s="192"/>
      <c r="BE699" s="192"/>
      <c r="BF699" s="192"/>
      <c r="BG699" s="192"/>
      <c r="BH699" s="192"/>
      <c r="BI699" s="192"/>
      <c r="BJ699" s="192"/>
      <c r="BK699" s="192"/>
      <c r="BL699" s="192"/>
      <c r="BM699" s="192"/>
      <c r="BN699" s="192"/>
      <c r="BO699" s="192"/>
      <c r="BP699" s="192"/>
      <c r="BQ699" s="192"/>
      <c r="BR699" s="192"/>
      <c r="BS699" s="192"/>
      <c r="BT699" s="192"/>
      <c r="BU699" s="192"/>
      <c r="BV699" s="192"/>
      <c r="BW699" s="192"/>
      <c r="BX699" s="192"/>
      <c r="BY699" s="192"/>
      <c r="BZ699" s="192"/>
      <c r="CA699" s="192"/>
      <c r="CB699" s="192"/>
      <c r="CC699" s="192"/>
      <c r="CD699" s="192"/>
      <c r="CE699" s="192"/>
      <c r="CF699" s="192"/>
      <c r="CG699" s="192"/>
      <c r="CH699" s="192"/>
      <c r="CI699" s="192"/>
      <c r="CJ699" s="192"/>
    </row>
    <row r="700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92"/>
      <c r="AF700" s="192"/>
      <c r="AG700" s="192"/>
      <c r="AH700" s="192"/>
      <c r="AI700" s="192"/>
      <c r="AJ700" s="192"/>
      <c r="AK700" s="192"/>
      <c r="AL700" s="192"/>
      <c r="AM700" s="192"/>
      <c r="AN700" s="192"/>
      <c r="AO700" s="192"/>
      <c r="AP700" s="192"/>
      <c r="AQ700" s="192"/>
      <c r="AR700" s="192"/>
      <c r="AS700" s="192"/>
      <c r="AT700" s="192"/>
      <c r="AU700" s="192"/>
      <c r="AV700" s="192"/>
      <c r="AW700" s="192"/>
      <c r="AX700" s="192"/>
      <c r="AY700" s="192"/>
      <c r="AZ700" s="192"/>
      <c r="BA700" s="192"/>
      <c r="BB700" s="192"/>
      <c r="BC700" s="192"/>
      <c r="BD700" s="192"/>
      <c r="BE700" s="192"/>
      <c r="BF700" s="192"/>
      <c r="BG700" s="192"/>
      <c r="BH700" s="192"/>
      <c r="BI700" s="192"/>
      <c r="BJ700" s="192"/>
      <c r="BK700" s="192"/>
      <c r="BL700" s="192"/>
      <c r="BM700" s="192"/>
      <c r="BN700" s="192"/>
      <c r="BO700" s="192"/>
      <c r="BP700" s="192"/>
      <c r="BQ700" s="192"/>
      <c r="BR700" s="192"/>
      <c r="BS700" s="192"/>
      <c r="BT700" s="192"/>
      <c r="BU700" s="192"/>
      <c r="BV700" s="192"/>
      <c r="BW700" s="192"/>
      <c r="BX700" s="192"/>
      <c r="BY700" s="192"/>
      <c r="BZ700" s="192"/>
      <c r="CA700" s="192"/>
      <c r="CB700" s="192"/>
      <c r="CC700" s="192"/>
      <c r="CD700" s="192"/>
      <c r="CE700" s="192"/>
      <c r="CF700" s="192"/>
      <c r="CG700" s="192"/>
      <c r="CH700" s="192"/>
      <c r="CI700" s="192"/>
      <c r="CJ700" s="192"/>
    </row>
    <row r="701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92"/>
      <c r="AF701" s="192"/>
      <c r="AG701" s="192"/>
      <c r="AH701" s="192"/>
      <c r="AI701" s="192"/>
      <c r="AJ701" s="192"/>
      <c r="AK701" s="192"/>
      <c r="AL701" s="192"/>
      <c r="AM701" s="192"/>
      <c r="AN701" s="192"/>
      <c r="AO701" s="192"/>
      <c r="AP701" s="192"/>
      <c r="AQ701" s="192"/>
      <c r="AR701" s="192"/>
      <c r="AS701" s="192"/>
      <c r="AT701" s="192"/>
      <c r="AU701" s="192"/>
      <c r="AV701" s="192"/>
      <c r="AW701" s="192"/>
      <c r="AX701" s="192"/>
      <c r="AY701" s="192"/>
      <c r="AZ701" s="192"/>
      <c r="BA701" s="192"/>
      <c r="BB701" s="192"/>
      <c r="BC701" s="192"/>
      <c r="BD701" s="192"/>
      <c r="BE701" s="192"/>
      <c r="BF701" s="192"/>
      <c r="BG701" s="192"/>
      <c r="BH701" s="192"/>
      <c r="BI701" s="192"/>
      <c r="BJ701" s="192"/>
      <c r="BK701" s="192"/>
      <c r="BL701" s="192"/>
      <c r="BM701" s="192"/>
      <c r="BN701" s="192"/>
      <c r="BO701" s="192"/>
      <c r="BP701" s="192"/>
      <c r="BQ701" s="192"/>
      <c r="BR701" s="192"/>
      <c r="BS701" s="192"/>
      <c r="BT701" s="192"/>
      <c r="BU701" s="192"/>
      <c r="BV701" s="192"/>
      <c r="BW701" s="192"/>
      <c r="BX701" s="192"/>
      <c r="BY701" s="192"/>
      <c r="BZ701" s="192"/>
      <c r="CA701" s="192"/>
      <c r="CB701" s="192"/>
      <c r="CC701" s="192"/>
      <c r="CD701" s="192"/>
      <c r="CE701" s="192"/>
      <c r="CF701" s="192"/>
      <c r="CG701" s="192"/>
      <c r="CH701" s="192"/>
      <c r="CI701" s="192"/>
      <c r="CJ701" s="192"/>
    </row>
    <row r="702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92"/>
      <c r="AF702" s="192"/>
      <c r="AG702" s="192"/>
      <c r="AH702" s="192"/>
      <c r="AI702" s="192"/>
      <c r="AJ702" s="192"/>
      <c r="AK702" s="192"/>
      <c r="AL702" s="192"/>
      <c r="AM702" s="192"/>
      <c r="AN702" s="192"/>
      <c r="AO702" s="192"/>
      <c r="AP702" s="192"/>
      <c r="AQ702" s="192"/>
      <c r="AR702" s="192"/>
      <c r="AS702" s="192"/>
      <c r="AT702" s="192"/>
      <c r="AU702" s="192"/>
      <c r="AV702" s="192"/>
      <c r="AW702" s="192"/>
      <c r="AX702" s="192"/>
      <c r="AY702" s="192"/>
      <c r="AZ702" s="192"/>
      <c r="BA702" s="192"/>
      <c r="BB702" s="192"/>
      <c r="BC702" s="192"/>
      <c r="BD702" s="192"/>
      <c r="BE702" s="192"/>
      <c r="BF702" s="192"/>
      <c r="BG702" s="192"/>
      <c r="BH702" s="192"/>
      <c r="BI702" s="192"/>
      <c r="BJ702" s="192"/>
      <c r="BK702" s="192"/>
      <c r="BL702" s="192"/>
      <c r="BM702" s="192"/>
      <c r="BN702" s="192"/>
      <c r="BO702" s="192"/>
      <c r="BP702" s="192"/>
      <c r="BQ702" s="192"/>
      <c r="BR702" s="192"/>
      <c r="BS702" s="192"/>
      <c r="BT702" s="192"/>
      <c r="BU702" s="192"/>
      <c r="BV702" s="192"/>
      <c r="BW702" s="192"/>
      <c r="BX702" s="192"/>
      <c r="BY702" s="192"/>
      <c r="BZ702" s="192"/>
      <c r="CA702" s="192"/>
      <c r="CB702" s="192"/>
      <c r="CC702" s="192"/>
      <c r="CD702" s="192"/>
      <c r="CE702" s="192"/>
      <c r="CF702" s="192"/>
      <c r="CG702" s="192"/>
      <c r="CH702" s="192"/>
      <c r="CI702" s="192"/>
      <c r="CJ702" s="192"/>
    </row>
    <row r="703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92"/>
      <c r="AF703" s="192"/>
      <c r="AG703" s="192"/>
      <c r="AH703" s="192"/>
      <c r="AI703" s="192"/>
      <c r="AJ703" s="192"/>
      <c r="AK703" s="192"/>
      <c r="AL703" s="192"/>
      <c r="AM703" s="192"/>
      <c r="AN703" s="192"/>
      <c r="AO703" s="192"/>
      <c r="AP703" s="192"/>
      <c r="AQ703" s="192"/>
      <c r="AR703" s="192"/>
      <c r="AS703" s="192"/>
      <c r="AT703" s="192"/>
      <c r="AU703" s="192"/>
      <c r="AV703" s="192"/>
      <c r="AW703" s="192"/>
      <c r="AX703" s="192"/>
      <c r="AY703" s="192"/>
      <c r="AZ703" s="192"/>
      <c r="BA703" s="192"/>
      <c r="BB703" s="192"/>
      <c r="BC703" s="192"/>
      <c r="BD703" s="192"/>
      <c r="BE703" s="192"/>
      <c r="BF703" s="192"/>
      <c r="BG703" s="192"/>
      <c r="BH703" s="192"/>
      <c r="BI703" s="192"/>
      <c r="BJ703" s="192"/>
      <c r="BK703" s="192"/>
      <c r="BL703" s="192"/>
      <c r="BM703" s="192"/>
      <c r="BN703" s="192"/>
      <c r="BO703" s="192"/>
      <c r="BP703" s="192"/>
      <c r="BQ703" s="192"/>
      <c r="BR703" s="192"/>
      <c r="BS703" s="192"/>
      <c r="BT703" s="192"/>
      <c r="BU703" s="192"/>
      <c r="BV703" s="192"/>
      <c r="BW703" s="192"/>
      <c r="BX703" s="192"/>
      <c r="BY703" s="192"/>
      <c r="BZ703" s="192"/>
      <c r="CA703" s="192"/>
      <c r="CB703" s="192"/>
      <c r="CC703" s="192"/>
      <c r="CD703" s="192"/>
      <c r="CE703" s="192"/>
      <c r="CF703" s="192"/>
      <c r="CG703" s="192"/>
      <c r="CH703" s="192"/>
      <c r="CI703" s="192"/>
      <c r="CJ703" s="192"/>
    </row>
    <row r="704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92"/>
      <c r="AF704" s="192"/>
      <c r="AG704" s="192"/>
      <c r="AH704" s="192"/>
      <c r="AI704" s="192"/>
      <c r="AJ704" s="192"/>
      <c r="AK704" s="192"/>
      <c r="AL704" s="192"/>
      <c r="AM704" s="192"/>
      <c r="AN704" s="192"/>
      <c r="AO704" s="192"/>
      <c r="AP704" s="192"/>
      <c r="AQ704" s="192"/>
      <c r="AR704" s="192"/>
      <c r="AS704" s="192"/>
      <c r="AT704" s="192"/>
      <c r="AU704" s="192"/>
      <c r="AV704" s="192"/>
      <c r="AW704" s="192"/>
      <c r="AX704" s="192"/>
      <c r="AY704" s="192"/>
      <c r="AZ704" s="192"/>
      <c r="BA704" s="192"/>
      <c r="BB704" s="192"/>
      <c r="BC704" s="192"/>
      <c r="BD704" s="192"/>
      <c r="BE704" s="192"/>
      <c r="BF704" s="192"/>
      <c r="BG704" s="192"/>
      <c r="BH704" s="192"/>
      <c r="BI704" s="192"/>
      <c r="BJ704" s="192"/>
      <c r="BK704" s="192"/>
      <c r="BL704" s="192"/>
      <c r="BM704" s="192"/>
      <c r="BN704" s="192"/>
      <c r="BO704" s="192"/>
      <c r="BP704" s="192"/>
      <c r="BQ704" s="192"/>
      <c r="BR704" s="192"/>
      <c r="BS704" s="192"/>
      <c r="BT704" s="192"/>
      <c r="BU704" s="192"/>
      <c r="BV704" s="192"/>
      <c r="BW704" s="192"/>
      <c r="BX704" s="192"/>
      <c r="BY704" s="192"/>
      <c r="BZ704" s="192"/>
      <c r="CA704" s="192"/>
      <c r="CB704" s="192"/>
      <c r="CC704" s="192"/>
      <c r="CD704" s="192"/>
      <c r="CE704" s="192"/>
      <c r="CF704" s="192"/>
      <c r="CG704" s="192"/>
      <c r="CH704" s="192"/>
      <c r="CI704" s="192"/>
      <c r="CJ704" s="192"/>
    </row>
    <row r="705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92"/>
      <c r="AF705" s="192"/>
      <c r="AG705" s="192"/>
      <c r="AH705" s="192"/>
      <c r="AI705" s="192"/>
      <c r="AJ705" s="192"/>
      <c r="AK705" s="192"/>
      <c r="AL705" s="192"/>
      <c r="AM705" s="192"/>
      <c r="AN705" s="192"/>
      <c r="AO705" s="192"/>
      <c r="AP705" s="192"/>
      <c r="AQ705" s="192"/>
      <c r="AR705" s="192"/>
      <c r="AS705" s="192"/>
      <c r="AT705" s="192"/>
      <c r="AU705" s="192"/>
      <c r="AV705" s="192"/>
      <c r="AW705" s="192"/>
      <c r="AX705" s="192"/>
      <c r="AY705" s="192"/>
      <c r="AZ705" s="192"/>
      <c r="BA705" s="192"/>
      <c r="BB705" s="192"/>
      <c r="BC705" s="192"/>
      <c r="BD705" s="192"/>
      <c r="BE705" s="192"/>
      <c r="BF705" s="192"/>
      <c r="BG705" s="192"/>
      <c r="BH705" s="192"/>
      <c r="BI705" s="192"/>
      <c r="BJ705" s="192"/>
      <c r="BK705" s="192"/>
      <c r="BL705" s="192"/>
      <c r="BM705" s="192"/>
      <c r="BN705" s="192"/>
      <c r="BO705" s="192"/>
      <c r="BP705" s="192"/>
      <c r="BQ705" s="192"/>
      <c r="BR705" s="192"/>
      <c r="BS705" s="192"/>
      <c r="BT705" s="192"/>
      <c r="BU705" s="192"/>
      <c r="BV705" s="192"/>
      <c r="BW705" s="192"/>
      <c r="BX705" s="192"/>
      <c r="BY705" s="192"/>
      <c r="BZ705" s="192"/>
      <c r="CA705" s="192"/>
      <c r="CB705" s="192"/>
      <c r="CC705" s="192"/>
      <c r="CD705" s="192"/>
      <c r="CE705" s="192"/>
      <c r="CF705" s="192"/>
      <c r="CG705" s="192"/>
      <c r="CH705" s="192"/>
      <c r="CI705" s="192"/>
      <c r="CJ705" s="192"/>
    </row>
    <row r="706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92"/>
      <c r="AF706" s="192"/>
      <c r="AG706" s="192"/>
      <c r="AH706" s="192"/>
      <c r="AI706" s="192"/>
      <c r="AJ706" s="192"/>
      <c r="AK706" s="192"/>
      <c r="AL706" s="192"/>
      <c r="AM706" s="192"/>
      <c r="AN706" s="192"/>
      <c r="AO706" s="192"/>
      <c r="AP706" s="192"/>
      <c r="AQ706" s="192"/>
      <c r="AR706" s="192"/>
      <c r="AS706" s="192"/>
      <c r="AT706" s="192"/>
      <c r="AU706" s="192"/>
      <c r="AV706" s="192"/>
      <c r="AW706" s="192"/>
      <c r="AX706" s="192"/>
      <c r="AY706" s="192"/>
      <c r="AZ706" s="192"/>
      <c r="BA706" s="192"/>
      <c r="BB706" s="192"/>
      <c r="BC706" s="192"/>
      <c r="BD706" s="192"/>
      <c r="BE706" s="192"/>
      <c r="BF706" s="192"/>
      <c r="BG706" s="192"/>
      <c r="BH706" s="192"/>
      <c r="BI706" s="192"/>
      <c r="BJ706" s="192"/>
      <c r="BK706" s="192"/>
      <c r="BL706" s="192"/>
      <c r="BM706" s="192"/>
      <c r="BN706" s="192"/>
      <c r="BO706" s="192"/>
      <c r="BP706" s="192"/>
      <c r="BQ706" s="192"/>
      <c r="BR706" s="192"/>
      <c r="BS706" s="192"/>
      <c r="BT706" s="192"/>
      <c r="BU706" s="192"/>
      <c r="BV706" s="192"/>
      <c r="BW706" s="192"/>
      <c r="BX706" s="192"/>
      <c r="BY706" s="192"/>
      <c r="BZ706" s="192"/>
      <c r="CA706" s="192"/>
      <c r="CB706" s="192"/>
      <c r="CC706" s="192"/>
      <c r="CD706" s="192"/>
      <c r="CE706" s="192"/>
      <c r="CF706" s="192"/>
      <c r="CG706" s="192"/>
      <c r="CH706" s="192"/>
      <c r="CI706" s="192"/>
      <c r="CJ706" s="192"/>
    </row>
    <row r="707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92"/>
      <c r="AF707" s="192"/>
      <c r="AG707" s="192"/>
      <c r="AH707" s="192"/>
      <c r="AI707" s="192"/>
      <c r="AJ707" s="192"/>
      <c r="AK707" s="192"/>
      <c r="AL707" s="192"/>
      <c r="AM707" s="192"/>
      <c r="AN707" s="192"/>
      <c r="AO707" s="192"/>
      <c r="AP707" s="192"/>
      <c r="AQ707" s="192"/>
      <c r="AR707" s="192"/>
      <c r="AS707" s="192"/>
      <c r="AT707" s="192"/>
      <c r="AU707" s="192"/>
      <c r="AV707" s="192"/>
      <c r="AW707" s="192"/>
      <c r="AX707" s="192"/>
      <c r="AY707" s="192"/>
      <c r="AZ707" s="192"/>
      <c r="BA707" s="192"/>
      <c r="BB707" s="192"/>
      <c r="BC707" s="192"/>
      <c r="BD707" s="192"/>
      <c r="BE707" s="192"/>
      <c r="BF707" s="192"/>
      <c r="BG707" s="192"/>
      <c r="BH707" s="192"/>
      <c r="BI707" s="192"/>
      <c r="BJ707" s="192"/>
      <c r="BK707" s="192"/>
      <c r="BL707" s="192"/>
      <c r="BM707" s="192"/>
      <c r="BN707" s="192"/>
      <c r="BO707" s="192"/>
      <c r="BP707" s="192"/>
      <c r="BQ707" s="192"/>
      <c r="BR707" s="192"/>
      <c r="BS707" s="192"/>
      <c r="BT707" s="192"/>
      <c r="BU707" s="192"/>
      <c r="BV707" s="192"/>
      <c r="BW707" s="192"/>
      <c r="BX707" s="192"/>
      <c r="BY707" s="192"/>
      <c r="BZ707" s="192"/>
      <c r="CA707" s="192"/>
      <c r="CB707" s="192"/>
      <c r="CC707" s="192"/>
      <c r="CD707" s="192"/>
      <c r="CE707" s="192"/>
      <c r="CF707" s="192"/>
      <c r="CG707" s="192"/>
      <c r="CH707" s="192"/>
      <c r="CI707" s="192"/>
      <c r="CJ707" s="192"/>
    </row>
    <row r="708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  <c r="AJ708" s="192"/>
      <c r="AK708" s="192"/>
      <c r="AL708" s="192"/>
      <c r="AM708" s="192"/>
      <c r="AN708" s="192"/>
      <c r="AO708" s="192"/>
      <c r="AP708" s="192"/>
      <c r="AQ708" s="192"/>
      <c r="AR708" s="192"/>
      <c r="AS708" s="192"/>
      <c r="AT708" s="192"/>
      <c r="AU708" s="192"/>
      <c r="AV708" s="192"/>
      <c r="AW708" s="192"/>
      <c r="AX708" s="192"/>
      <c r="AY708" s="192"/>
      <c r="AZ708" s="192"/>
      <c r="BA708" s="192"/>
      <c r="BB708" s="192"/>
      <c r="BC708" s="192"/>
      <c r="BD708" s="192"/>
      <c r="BE708" s="192"/>
      <c r="BF708" s="192"/>
      <c r="BG708" s="192"/>
      <c r="BH708" s="192"/>
      <c r="BI708" s="192"/>
      <c r="BJ708" s="192"/>
      <c r="BK708" s="192"/>
      <c r="BL708" s="192"/>
      <c r="BM708" s="192"/>
      <c r="BN708" s="192"/>
      <c r="BO708" s="192"/>
      <c r="BP708" s="192"/>
      <c r="BQ708" s="192"/>
      <c r="BR708" s="192"/>
      <c r="BS708" s="192"/>
      <c r="BT708" s="192"/>
      <c r="BU708" s="192"/>
      <c r="BV708" s="192"/>
      <c r="BW708" s="192"/>
      <c r="BX708" s="192"/>
      <c r="BY708" s="192"/>
      <c r="BZ708" s="192"/>
      <c r="CA708" s="192"/>
      <c r="CB708" s="192"/>
      <c r="CC708" s="192"/>
      <c r="CD708" s="192"/>
      <c r="CE708" s="192"/>
      <c r="CF708" s="192"/>
      <c r="CG708" s="192"/>
      <c r="CH708" s="192"/>
      <c r="CI708" s="192"/>
      <c r="CJ708" s="192"/>
    </row>
    <row r="709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  <c r="AJ709" s="192"/>
      <c r="AK709" s="192"/>
      <c r="AL709" s="192"/>
      <c r="AM709" s="192"/>
      <c r="AN709" s="192"/>
      <c r="AO709" s="192"/>
      <c r="AP709" s="192"/>
      <c r="AQ709" s="192"/>
      <c r="AR709" s="192"/>
      <c r="AS709" s="192"/>
      <c r="AT709" s="192"/>
      <c r="AU709" s="192"/>
      <c r="AV709" s="192"/>
      <c r="AW709" s="192"/>
      <c r="AX709" s="192"/>
      <c r="AY709" s="192"/>
      <c r="AZ709" s="192"/>
      <c r="BA709" s="192"/>
      <c r="BB709" s="192"/>
      <c r="BC709" s="192"/>
      <c r="BD709" s="192"/>
      <c r="BE709" s="192"/>
      <c r="BF709" s="192"/>
      <c r="BG709" s="192"/>
      <c r="BH709" s="192"/>
      <c r="BI709" s="192"/>
      <c r="BJ709" s="192"/>
      <c r="BK709" s="192"/>
      <c r="BL709" s="192"/>
      <c r="BM709" s="192"/>
      <c r="BN709" s="192"/>
      <c r="BO709" s="192"/>
      <c r="BP709" s="192"/>
      <c r="BQ709" s="192"/>
      <c r="BR709" s="192"/>
      <c r="BS709" s="192"/>
      <c r="BT709" s="192"/>
      <c r="BU709" s="192"/>
      <c r="BV709" s="192"/>
      <c r="BW709" s="192"/>
      <c r="BX709" s="192"/>
      <c r="BY709" s="192"/>
      <c r="BZ709" s="192"/>
      <c r="CA709" s="192"/>
      <c r="CB709" s="192"/>
      <c r="CC709" s="192"/>
      <c r="CD709" s="192"/>
      <c r="CE709" s="192"/>
      <c r="CF709" s="192"/>
      <c r="CG709" s="192"/>
      <c r="CH709" s="192"/>
      <c r="CI709" s="192"/>
      <c r="CJ709" s="192"/>
    </row>
    <row r="710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  <c r="AJ710" s="192"/>
      <c r="AK710" s="192"/>
      <c r="AL710" s="192"/>
      <c r="AM710" s="192"/>
      <c r="AN710" s="192"/>
      <c r="AO710" s="192"/>
      <c r="AP710" s="192"/>
      <c r="AQ710" s="192"/>
      <c r="AR710" s="192"/>
      <c r="AS710" s="192"/>
      <c r="AT710" s="192"/>
      <c r="AU710" s="192"/>
      <c r="AV710" s="192"/>
      <c r="AW710" s="192"/>
      <c r="AX710" s="192"/>
      <c r="AY710" s="192"/>
      <c r="AZ710" s="192"/>
      <c r="BA710" s="192"/>
      <c r="BB710" s="192"/>
      <c r="BC710" s="192"/>
      <c r="BD710" s="192"/>
      <c r="BE710" s="192"/>
      <c r="BF710" s="192"/>
      <c r="BG710" s="192"/>
      <c r="BH710" s="192"/>
      <c r="BI710" s="192"/>
      <c r="BJ710" s="192"/>
      <c r="BK710" s="192"/>
      <c r="BL710" s="192"/>
      <c r="BM710" s="192"/>
      <c r="BN710" s="192"/>
      <c r="BO710" s="192"/>
      <c r="BP710" s="192"/>
      <c r="BQ710" s="192"/>
      <c r="BR710" s="192"/>
      <c r="BS710" s="192"/>
      <c r="BT710" s="192"/>
      <c r="BU710" s="192"/>
      <c r="BV710" s="192"/>
      <c r="BW710" s="192"/>
      <c r="BX710" s="192"/>
      <c r="BY710" s="192"/>
      <c r="BZ710" s="192"/>
      <c r="CA710" s="192"/>
      <c r="CB710" s="192"/>
      <c r="CC710" s="192"/>
      <c r="CD710" s="192"/>
      <c r="CE710" s="192"/>
      <c r="CF710" s="192"/>
      <c r="CG710" s="192"/>
      <c r="CH710" s="192"/>
      <c r="CI710" s="192"/>
      <c r="CJ710" s="192"/>
    </row>
    <row r="711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  <c r="AJ711" s="192"/>
      <c r="AK711" s="192"/>
      <c r="AL711" s="192"/>
      <c r="AM711" s="192"/>
      <c r="AN711" s="192"/>
      <c r="AO711" s="192"/>
      <c r="AP711" s="192"/>
      <c r="AQ711" s="192"/>
      <c r="AR711" s="192"/>
      <c r="AS711" s="192"/>
      <c r="AT711" s="192"/>
      <c r="AU711" s="192"/>
      <c r="AV711" s="192"/>
      <c r="AW711" s="192"/>
      <c r="AX711" s="192"/>
      <c r="AY711" s="192"/>
      <c r="AZ711" s="192"/>
      <c r="BA711" s="192"/>
      <c r="BB711" s="192"/>
      <c r="BC711" s="192"/>
      <c r="BD711" s="192"/>
      <c r="BE711" s="192"/>
      <c r="BF711" s="192"/>
      <c r="BG711" s="192"/>
      <c r="BH711" s="192"/>
      <c r="BI711" s="192"/>
      <c r="BJ711" s="192"/>
      <c r="BK711" s="192"/>
      <c r="BL711" s="192"/>
      <c r="BM711" s="192"/>
      <c r="BN711" s="192"/>
      <c r="BO711" s="192"/>
      <c r="BP711" s="192"/>
      <c r="BQ711" s="192"/>
      <c r="BR711" s="192"/>
      <c r="BS711" s="192"/>
      <c r="BT711" s="192"/>
      <c r="BU711" s="192"/>
      <c r="BV711" s="192"/>
      <c r="BW711" s="192"/>
      <c r="BX711" s="192"/>
      <c r="BY711" s="192"/>
      <c r="BZ711" s="192"/>
      <c r="CA711" s="192"/>
      <c r="CB711" s="192"/>
      <c r="CC711" s="192"/>
      <c r="CD711" s="192"/>
      <c r="CE711" s="192"/>
      <c r="CF711" s="192"/>
      <c r="CG711" s="192"/>
      <c r="CH711" s="192"/>
      <c r="CI711" s="192"/>
      <c r="CJ711" s="192"/>
    </row>
    <row r="712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  <c r="AJ712" s="192"/>
      <c r="AK712" s="192"/>
      <c r="AL712" s="192"/>
      <c r="AM712" s="192"/>
      <c r="AN712" s="192"/>
      <c r="AO712" s="192"/>
      <c r="AP712" s="192"/>
      <c r="AQ712" s="192"/>
      <c r="AR712" s="192"/>
      <c r="AS712" s="192"/>
      <c r="AT712" s="192"/>
      <c r="AU712" s="192"/>
      <c r="AV712" s="192"/>
      <c r="AW712" s="192"/>
      <c r="AX712" s="192"/>
      <c r="AY712" s="192"/>
      <c r="AZ712" s="192"/>
      <c r="BA712" s="192"/>
      <c r="BB712" s="192"/>
      <c r="BC712" s="192"/>
      <c r="BD712" s="192"/>
      <c r="BE712" s="192"/>
      <c r="BF712" s="192"/>
      <c r="BG712" s="192"/>
      <c r="BH712" s="192"/>
      <c r="BI712" s="192"/>
      <c r="BJ712" s="192"/>
      <c r="BK712" s="192"/>
      <c r="BL712" s="192"/>
      <c r="BM712" s="192"/>
      <c r="BN712" s="192"/>
      <c r="BO712" s="192"/>
      <c r="BP712" s="192"/>
      <c r="BQ712" s="192"/>
      <c r="BR712" s="192"/>
      <c r="BS712" s="192"/>
      <c r="BT712" s="192"/>
      <c r="BU712" s="192"/>
      <c r="BV712" s="192"/>
      <c r="BW712" s="192"/>
      <c r="BX712" s="192"/>
      <c r="BY712" s="192"/>
      <c r="BZ712" s="192"/>
      <c r="CA712" s="192"/>
      <c r="CB712" s="192"/>
      <c r="CC712" s="192"/>
      <c r="CD712" s="192"/>
      <c r="CE712" s="192"/>
      <c r="CF712" s="192"/>
      <c r="CG712" s="192"/>
      <c r="CH712" s="192"/>
      <c r="CI712" s="192"/>
      <c r="CJ712" s="192"/>
    </row>
    <row r="713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  <c r="AO713" s="192"/>
      <c r="AP713" s="192"/>
      <c r="AQ713" s="192"/>
      <c r="AR713" s="192"/>
      <c r="AS713" s="192"/>
      <c r="AT713" s="192"/>
      <c r="AU713" s="192"/>
      <c r="AV713" s="192"/>
      <c r="AW713" s="192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2"/>
      <c r="BN713" s="192"/>
      <c r="BO713" s="192"/>
      <c r="BP713" s="192"/>
      <c r="BQ713" s="192"/>
      <c r="BR713" s="192"/>
      <c r="BS713" s="192"/>
      <c r="BT713" s="192"/>
      <c r="BU713" s="192"/>
      <c r="BV713" s="192"/>
      <c r="BW713" s="192"/>
      <c r="BX713" s="192"/>
      <c r="BY713" s="192"/>
      <c r="BZ713" s="192"/>
      <c r="CA713" s="192"/>
      <c r="CB713" s="192"/>
      <c r="CC713" s="192"/>
      <c r="CD713" s="192"/>
      <c r="CE713" s="192"/>
      <c r="CF713" s="192"/>
      <c r="CG713" s="192"/>
      <c r="CH713" s="192"/>
      <c r="CI713" s="192"/>
      <c r="CJ713" s="192"/>
    </row>
    <row r="714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  <c r="AO714" s="192"/>
      <c r="AP714" s="192"/>
      <c r="AQ714" s="192"/>
      <c r="AR714" s="192"/>
      <c r="AS714" s="192"/>
      <c r="AT714" s="192"/>
      <c r="AU714" s="192"/>
      <c r="AV714" s="192"/>
      <c r="AW714" s="192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2"/>
      <c r="BN714" s="192"/>
      <c r="BO714" s="192"/>
      <c r="BP714" s="192"/>
      <c r="BQ714" s="192"/>
      <c r="BR714" s="192"/>
      <c r="BS714" s="192"/>
      <c r="BT714" s="192"/>
      <c r="BU714" s="192"/>
      <c r="BV714" s="192"/>
      <c r="BW714" s="192"/>
      <c r="BX714" s="192"/>
      <c r="BY714" s="192"/>
      <c r="BZ714" s="192"/>
      <c r="CA714" s="192"/>
      <c r="CB714" s="192"/>
      <c r="CC714" s="192"/>
      <c r="CD714" s="192"/>
      <c r="CE714" s="192"/>
      <c r="CF714" s="192"/>
      <c r="CG714" s="192"/>
      <c r="CH714" s="192"/>
      <c r="CI714" s="192"/>
      <c r="CJ714" s="192"/>
    </row>
    <row r="715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  <c r="AO715" s="192"/>
      <c r="AP715" s="192"/>
      <c r="AQ715" s="192"/>
      <c r="AR715" s="192"/>
      <c r="AS715" s="192"/>
      <c r="AT715" s="192"/>
      <c r="AU715" s="192"/>
      <c r="AV715" s="192"/>
      <c r="AW715" s="192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2"/>
      <c r="BN715" s="192"/>
      <c r="BO715" s="192"/>
      <c r="BP715" s="192"/>
      <c r="BQ715" s="192"/>
      <c r="BR715" s="192"/>
      <c r="BS715" s="192"/>
      <c r="BT715" s="192"/>
      <c r="BU715" s="192"/>
      <c r="BV715" s="192"/>
      <c r="BW715" s="192"/>
      <c r="BX715" s="192"/>
      <c r="BY715" s="192"/>
      <c r="BZ715" s="192"/>
      <c r="CA715" s="192"/>
      <c r="CB715" s="192"/>
      <c r="CC715" s="192"/>
      <c r="CD715" s="192"/>
      <c r="CE715" s="192"/>
      <c r="CF715" s="192"/>
      <c r="CG715" s="192"/>
      <c r="CH715" s="192"/>
      <c r="CI715" s="192"/>
      <c r="CJ715" s="192"/>
    </row>
    <row r="716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  <c r="AO716" s="192"/>
      <c r="AP716" s="192"/>
      <c r="AQ716" s="192"/>
      <c r="AR716" s="192"/>
      <c r="AS716" s="192"/>
      <c r="AT716" s="192"/>
      <c r="AU716" s="192"/>
      <c r="AV716" s="192"/>
      <c r="AW716" s="192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92"/>
      <c r="BH716" s="192"/>
      <c r="BI716" s="192"/>
      <c r="BJ716" s="192"/>
      <c r="BK716" s="192"/>
      <c r="BL716" s="192"/>
      <c r="BM716" s="192"/>
      <c r="BN716" s="192"/>
      <c r="BO716" s="192"/>
      <c r="BP716" s="192"/>
      <c r="BQ716" s="192"/>
      <c r="BR716" s="192"/>
      <c r="BS716" s="192"/>
      <c r="BT716" s="192"/>
      <c r="BU716" s="192"/>
      <c r="BV716" s="192"/>
      <c r="BW716" s="192"/>
      <c r="BX716" s="192"/>
      <c r="BY716" s="192"/>
      <c r="BZ716" s="192"/>
      <c r="CA716" s="192"/>
      <c r="CB716" s="192"/>
      <c r="CC716" s="192"/>
      <c r="CD716" s="192"/>
      <c r="CE716" s="192"/>
      <c r="CF716" s="192"/>
      <c r="CG716" s="192"/>
      <c r="CH716" s="192"/>
      <c r="CI716" s="192"/>
      <c r="CJ716" s="192"/>
    </row>
    <row r="717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  <c r="AJ717" s="192"/>
      <c r="AK717" s="192"/>
      <c r="AL717" s="192"/>
      <c r="AM717" s="192"/>
      <c r="AN717" s="192"/>
      <c r="AO717" s="192"/>
      <c r="AP717" s="192"/>
      <c r="AQ717" s="192"/>
      <c r="AR717" s="192"/>
      <c r="AS717" s="192"/>
      <c r="AT717" s="192"/>
      <c r="AU717" s="192"/>
      <c r="AV717" s="192"/>
      <c r="AW717" s="192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92"/>
      <c r="BH717" s="192"/>
      <c r="BI717" s="192"/>
      <c r="BJ717" s="192"/>
      <c r="BK717" s="192"/>
      <c r="BL717" s="192"/>
      <c r="BM717" s="192"/>
      <c r="BN717" s="192"/>
      <c r="BO717" s="192"/>
      <c r="BP717" s="192"/>
      <c r="BQ717" s="192"/>
      <c r="BR717" s="192"/>
      <c r="BS717" s="192"/>
      <c r="BT717" s="192"/>
      <c r="BU717" s="192"/>
      <c r="BV717" s="192"/>
      <c r="BW717" s="192"/>
      <c r="BX717" s="192"/>
      <c r="BY717" s="192"/>
      <c r="BZ717" s="192"/>
      <c r="CA717" s="192"/>
      <c r="CB717" s="192"/>
      <c r="CC717" s="192"/>
      <c r="CD717" s="192"/>
      <c r="CE717" s="192"/>
      <c r="CF717" s="192"/>
      <c r="CG717" s="192"/>
      <c r="CH717" s="192"/>
      <c r="CI717" s="192"/>
      <c r="CJ717" s="192"/>
    </row>
    <row r="718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  <c r="AJ718" s="192"/>
      <c r="AK718" s="192"/>
      <c r="AL718" s="192"/>
      <c r="AM718" s="192"/>
      <c r="AN718" s="192"/>
      <c r="AO718" s="192"/>
      <c r="AP718" s="192"/>
      <c r="AQ718" s="192"/>
      <c r="AR718" s="192"/>
      <c r="AS718" s="192"/>
      <c r="AT718" s="192"/>
      <c r="AU718" s="192"/>
      <c r="AV718" s="192"/>
      <c r="AW718" s="192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92"/>
      <c r="BH718" s="192"/>
      <c r="BI718" s="192"/>
      <c r="BJ718" s="192"/>
      <c r="BK718" s="192"/>
      <c r="BL718" s="192"/>
      <c r="BM718" s="192"/>
      <c r="BN718" s="192"/>
      <c r="BO718" s="192"/>
      <c r="BP718" s="192"/>
      <c r="BQ718" s="192"/>
      <c r="BR718" s="192"/>
      <c r="BS718" s="192"/>
      <c r="BT718" s="192"/>
      <c r="BU718" s="192"/>
      <c r="BV718" s="192"/>
      <c r="BW718" s="192"/>
      <c r="BX718" s="192"/>
      <c r="BY718" s="192"/>
      <c r="BZ718" s="192"/>
      <c r="CA718" s="192"/>
      <c r="CB718" s="192"/>
      <c r="CC718" s="192"/>
      <c r="CD718" s="192"/>
      <c r="CE718" s="192"/>
      <c r="CF718" s="192"/>
      <c r="CG718" s="192"/>
      <c r="CH718" s="192"/>
      <c r="CI718" s="192"/>
      <c r="CJ718" s="192"/>
    </row>
    <row r="719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  <c r="AO719" s="192"/>
      <c r="AP719" s="192"/>
      <c r="AQ719" s="192"/>
      <c r="AR719" s="192"/>
      <c r="AS719" s="192"/>
      <c r="AT719" s="192"/>
      <c r="AU719" s="192"/>
      <c r="AV719" s="192"/>
      <c r="AW719" s="192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92"/>
      <c r="BH719" s="192"/>
      <c r="BI719" s="192"/>
      <c r="BJ719" s="192"/>
      <c r="BK719" s="192"/>
      <c r="BL719" s="192"/>
      <c r="BM719" s="192"/>
      <c r="BN719" s="192"/>
      <c r="BO719" s="192"/>
      <c r="BP719" s="192"/>
      <c r="BQ719" s="192"/>
      <c r="BR719" s="192"/>
      <c r="BS719" s="192"/>
      <c r="BT719" s="192"/>
      <c r="BU719" s="192"/>
      <c r="BV719" s="192"/>
      <c r="BW719" s="192"/>
      <c r="BX719" s="192"/>
      <c r="BY719" s="192"/>
      <c r="BZ719" s="192"/>
      <c r="CA719" s="192"/>
      <c r="CB719" s="192"/>
      <c r="CC719" s="192"/>
      <c r="CD719" s="192"/>
      <c r="CE719" s="192"/>
      <c r="CF719" s="192"/>
      <c r="CG719" s="192"/>
      <c r="CH719" s="192"/>
      <c r="CI719" s="192"/>
      <c r="CJ719" s="192"/>
    </row>
    <row r="720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  <c r="AO720" s="192"/>
      <c r="AP720" s="192"/>
      <c r="AQ720" s="192"/>
      <c r="AR720" s="192"/>
      <c r="AS720" s="192"/>
      <c r="AT720" s="192"/>
      <c r="AU720" s="192"/>
      <c r="AV720" s="192"/>
      <c r="AW720" s="192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92"/>
      <c r="BH720" s="192"/>
      <c r="BI720" s="192"/>
      <c r="BJ720" s="192"/>
      <c r="BK720" s="192"/>
      <c r="BL720" s="192"/>
      <c r="BM720" s="192"/>
      <c r="BN720" s="192"/>
      <c r="BO720" s="192"/>
      <c r="BP720" s="192"/>
      <c r="BQ720" s="192"/>
      <c r="BR720" s="192"/>
      <c r="BS720" s="192"/>
      <c r="BT720" s="192"/>
      <c r="BU720" s="192"/>
      <c r="BV720" s="192"/>
      <c r="BW720" s="192"/>
      <c r="BX720" s="192"/>
      <c r="BY720" s="192"/>
      <c r="BZ720" s="192"/>
      <c r="CA720" s="192"/>
      <c r="CB720" s="192"/>
      <c r="CC720" s="192"/>
      <c r="CD720" s="192"/>
      <c r="CE720" s="192"/>
      <c r="CF720" s="192"/>
      <c r="CG720" s="192"/>
      <c r="CH720" s="192"/>
      <c r="CI720" s="192"/>
      <c r="CJ720" s="192"/>
    </row>
    <row r="721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  <c r="AO721" s="192"/>
      <c r="AP721" s="192"/>
      <c r="AQ721" s="192"/>
      <c r="AR721" s="192"/>
      <c r="AS721" s="192"/>
      <c r="AT721" s="192"/>
      <c r="AU721" s="192"/>
      <c r="AV721" s="192"/>
      <c r="AW721" s="192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192"/>
      <c r="BH721" s="192"/>
      <c r="BI721" s="192"/>
      <c r="BJ721" s="192"/>
      <c r="BK721" s="192"/>
      <c r="BL721" s="192"/>
      <c r="BM721" s="192"/>
      <c r="BN721" s="192"/>
      <c r="BO721" s="192"/>
      <c r="BP721" s="192"/>
      <c r="BQ721" s="192"/>
      <c r="BR721" s="192"/>
      <c r="BS721" s="192"/>
      <c r="BT721" s="192"/>
      <c r="BU721" s="192"/>
      <c r="BV721" s="192"/>
      <c r="BW721" s="192"/>
      <c r="BX721" s="192"/>
      <c r="BY721" s="192"/>
      <c r="BZ721" s="192"/>
      <c r="CA721" s="192"/>
      <c r="CB721" s="192"/>
      <c r="CC721" s="192"/>
      <c r="CD721" s="192"/>
      <c r="CE721" s="192"/>
      <c r="CF721" s="192"/>
      <c r="CG721" s="192"/>
      <c r="CH721" s="192"/>
      <c r="CI721" s="192"/>
      <c r="CJ721" s="192"/>
    </row>
    <row r="722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  <c r="AJ722" s="192"/>
      <c r="AK722" s="192"/>
      <c r="AL722" s="192"/>
      <c r="AM722" s="192"/>
      <c r="AN722" s="192"/>
      <c r="AO722" s="192"/>
      <c r="AP722" s="192"/>
      <c r="AQ722" s="192"/>
      <c r="AR722" s="192"/>
      <c r="AS722" s="192"/>
      <c r="AT722" s="192"/>
      <c r="AU722" s="192"/>
      <c r="AV722" s="192"/>
      <c r="AW722" s="192"/>
      <c r="AX722" s="192"/>
      <c r="AY722" s="192"/>
      <c r="AZ722" s="192"/>
      <c r="BA722" s="192"/>
      <c r="BB722" s="192"/>
      <c r="BC722" s="192"/>
      <c r="BD722" s="192"/>
      <c r="BE722" s="192"/>
      <c r="BF722" s="192"/>
      <c r="BG722" s="192"/>
      <c r="BH722" s="192"/>
      <c r="BI722" s="192"/>
      <c r="BJ722" s="192"/>
      <c r="BK722" s="192"/>
      <c r="BL722" s="192"/>
      <c r="BM722" s="192"/>
      <c r="BN722" s="192"/>
      <c r="BO722" s="192"/>
      <c r="BP722" s="192"/>
      <c r="BQ722" s="192"/>
      <c r="BR722" s="192"/>
      <c r="BS722" s="192"/>
      <c r="BT722" s="192"/>
      <c r="BU722" s="192"/>
      <c r="BV722" s="192"/>
      <c r="BW722" s="192"/>
      <c r="BX722" s="192"/>
      <c r="BY722" s="192"/>
      <c r="BZ722" s="192"/>
      <c r="CA722" s="192"/>
      <c r="CB722" s="192"/>
      <c r="CC722" s="192"/>
      <c r="CD722" s="192"/>
      <c r="CE722" s="192"/>
      <c r="CF722" s="192"/>
      <c r="CG722" s="192"/>
      <c r="CH722" s="192"/>
      <c r="CI722" s="192"/>
      <c r="CJ722" s="192"/>
    </row>
    <row r="723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  <c r="AJ723" s="192"/>
      <c r="AK723" s="192"/>
      <c r="AL723" s="192"/>
      <c r="AM723" s="192"/>
      <c r="AN723" s="192"/>
      <c r="AO723" s="192"/>
      <c r="AP723" s="192"/>
      <c r="AQ723" s="192"/>
      <c r="AR723" s="192"/>
      <c r="AS723" s="192"/>
      <c r="AT723" s="192"/>
      <c r="AU723" s="192"/>
      <c r="AV723" s="192"/>
      <c r="AW723" s="192"/>
      <c r="AX723" s="192"/>
      <c r="AY723" s="192"/>
      <c r="AZ723" s="192"/>
      <c r="BA723" s="192"/>
      <c r="BB723" s="192"/>
      <c r="BC723" s="192"/>
      <c r="BD723" s="192"/>
      <c r="BE723" s="192"/>
      <c r="BF723" s="192"/>
      <c r="BG723" s="192"/>
      <c r="BH723" s="192"/>
      <c r="BI723" s="192"/>
      <c r="BJ723" s="192"/>
      <c r="BK723" s="192"/>
      <c r="BL723" s="192"/>
      <c r="BM723" s="192"/>
      <c r="BN723" s="192"/>
      <c r="BO723" s="192"/>
      <c r="BP723" s="192"/>
      <c r="BQ723" s="192"/>
      <c r="BR723" s="192"/>
      <c r="BS723" s="192"/>
      <c r="BT723" s="192"/>
      <c r="BU723" s="192"/>
      <c r="BV723" s="192"/>
      <c r="BW723" s="192"/>
      <c r="BX723" s="192"/>
      <c r="BY723" s="192"/>
      <c r="BZ723" s="192"/>
      <c r="CA723" s="192"/>
      <c r="CB723" s="192"/>
      <c r="CC723" s="192"/>
      <c r="CD723" s="192"/>
      <c r="CE723" s="192"/>
      <c r="CF723" s="192"/>
      <c r="CG723" s="192"/>
      <c r="CH723" s="192"/>
      <c r="CI723" s="192"/>
      <c r="CJ723" s="192"/>
    </row>
    <row r="724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  <c r="AJ724" s="192"/>
      <c r="AK724" s="192"/>
      <c r="AL724" s="192"/>
      <c r="AM724" s="192"/>
      <c r="AN724" s="192"/>
      <c r="AO724" s="192"/>
      <c r="AP724" s="192"/>
      <c r="AQ724" s="192"/>
      <c r="AR724" s="192"/>
      <c r="AS724" s="192"/>
      <c r="AT724" s="192"/>
      <c r="AU724" s="192"/>
      <c r="AV724" s="192"/>
      <c r="AW724" s="192"/>
      <c r="AX724" s="192"/>
      <c r="AY724" s="192"/>
      <c r="AZ724" s="192"/>
      <c r="BA724" s="192"/>
      <c r="BB724" s="192"/>
      <c r="BC724" s="192"/>
      <c r="BD724" s="192"/>
      <c r="BE724" s="192"/>
      <c r="BF724" s="192"/>
      <c r="BG724" s="192"/>
      <c r="BH724" s="192"/>
      <c r="BI724" s="192"/>
      <c r="BJ724" s="192"/>
      <c r="BK724" s="192"/>
      <c r="BL724" s="192"/>
      <c r="BM724" s="192"/>
      <c r="BN724" s="192"/>
      <c r="BO724" s="192"/>
      <c r="BP724" s="192"/>
      <c r="BQ724" s="192"/>
      <c r="BR724" s="192"/>
      <c r="BS724" s="192"/>
      <c r="BT724" s="192"/>
      <c r="BU724" s="192"/>
      <c r="BV724" s="192"/>
      <c r="BW724" s="192"/>
      <c r="BX724" s="192"/>
      <c r="BY724" s="192"/>
      <c r="BZ724" s="192"/>
      <c r="CA724" s="192"/>
      <c r="CB724" s="192"/>
      <c r="CC724" s="192"/>
      <c r="CD724" s="192"/>
      <c r="CE724" s="192"/>
      <c r="CF724" s="192"/>
      <c r="CG724" s="192"/>
      <c r="CH724" s="192"/>
      <c r="CI724" s="192"/>
      <c r="CJ724" s="192"/>
    </row>
    <row r="725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  <c r="AJ725" s="192"/>
      <c r="AK725" s="192"/>
      <c r="AL725" s="192"/>
      <c r="AM725" s="192"/>
      <c r="AN725" s="192"/>
      <c r="AO725" s="192"/>
      <c r="AP725" s="192"/>
      <c r="AQ725" s="192"/>
      <c r="AR725" s="192"/>
      <c r="AS725" s="192"/>
      <c r="AT725" s="192"/>
      <c r="AU725" s="192"/>
      <c r="AV725" s="192"/>
      <c r="AW725" s="192"/>
      <c r="AX725" s="192"/>
      <c r="AY725" s="192"/>
      <c r="AZ725" s="192"/>
      <c r="BA725" s="192"/>
      <c r="BB725" s="192"/>
      <c r="BC725" s="192"/>
      <c r="BD725" s="192"/>
      <c r="BE725" s="192"/>
      <c r="BF725" s="192"/>
      <c r="BG725" s="192"/>
      <c r="BH725" s="192"/>
      <c r="BI725" s="192"/>
      <c r="BJ725" s="192"/>
      <c r="BK725" s="192"/>
      <c r="BL725" s="192"/>
      <c r="BM725" s="192"/>
      <c r="BN725" s="192"/>
      <c r="BO725" s="192"/>
      <c r="BP725" s="192"/>
      <c r="BQ725" s="192"/>
      <c r="BR725" s="192"/>
      <c r="BS725" s="192"/>
      <c r="BT725" s="192"/>
      <c r="BU725" s="192"/>
      <c r="BV725" s="192"/>
      <c r="BW725" s="192"/>
      <c r="BX725" s="192"/>
      <c r="BY725" s="192"/>
      <c r="BZ725" s="192"/>
      <c r="CA725" s="192"/>
      <c r="CB725" s="192"/>
      <c r="CC725" s="192"/>
      <c r="CD725" s="192"/>
      <c r="CE725" s="192"/>
      <c r="CF725" s="192"/>
      <c r="CG725" s="192"/>
      <c r="CH725" s="192"/>
      <c r="CI725" s="192"/>
      <c r="CJ725" s="192"/>
    </row>
    <row r="726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  <c r="AJ726" s="192"/>
      <c r="AK726" s="192"/>
      <c r="AL726" s="192"/>
      <c r="AM726" s="192"/>
      <c r="AN726" s="192"/>
      <c r="AO726" s="192"/>
      <c r="AP726" s="192"/>
      <c r="AQ726" s="192"/>
      <c r="AR726" s="192"/>
      <c r="AS726" s="192"/>
      <c r="AT726" s="192"/>
      <c r="AU726" s="192"/>
      <c r="AV726" s="192"/>
      <c r="AW726" s="192"/>
      <c r="AX726" s="192"/>
      <c r="AY726" s="192"/>
      <c r="AZ726" s="192"/>
      <c r="BA726" s="192"/>
      <c r="BB726" s="192"/>
      <c r="BC726" s="192"/>
      <c r="BD726" s="192"/>
      <c r="BE726" s="192"/>
      <c r="BF726" s="192"/>
      <c r="BG726" s="192"/>
      <c r="BH726" s="192"/>
      <c r="BI726" s="192"/>
      <c r="BJ726" s="192"/>
      <c r="BK726" s="192"/>
      <c r="BL726" s="192"/>
      <c r="BM726" s="192"/>
      <c r="BN726" s="192"/>
      <c r="BO726" s="192"/>
      <c r="BP726" s="192"/>
      <c r="BQ726" s="192"/>
      <c r="BR726" s="192"/>
      <c r="BS726" s="192"/>
      <c r="BT726" s="192"/>
      <c r="BU726" s="192"/>
      <c r="BV726" s="192"/>
      <c r="BW726" s="192"/>
      <c r="BX726" s="192"/>
      <c r="BY726" s="192"/>
      <c r="BZ726" s="192"/>
      <c r="CA726" s="192"/>
      <c r="CB726" s="192"/>
      <c r="CC726" s="192"/>
      <c r="CD726" s="192"/>
      <c r="CE726" s="192"/>
      <c r="CF726" s="192"/>
      <c r="CG726" s="192"/>
      <c r="CH726" s="192"/>
      <c r="CI726" s="192"/>
      <c r="CJ726" s="192"/>
    </row>
    <row r="727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  <c r="AJ727" s="192"/>
      <c r="AK727" s="192"/>
      <c r="AL727" s="192"/>
      <c r="AM727" s="192"/>
      <c r="AN727" s="192"/>
      <c r="AO727" s="192"/>
      <c r="AP727" s="192"/>
      <c r="AQ727" s="192"/>
      <c r="AR727" s="192"/>
      <c r="AS727" s="192"/>
      <c r="AT727" s="192"/>
      <c r="AU727" s="192"/>
      <c r="AV727" s="192"/>
      <c r="AW727" s="192"/>
      <c r="AX727" s="192"/>
      <c r="AY727" s="192"/>
      <c r="AZ727" s="192"/>
      <c r="BA727" s="192"/>
      <c r="BB727" s="192"/>
      <c r="BC727" s="192"/>
      <c r="BD727" s="192"/>
      <c r="BE727" s="192"/>
      <c r="BF727" s="192"/>
      <c r="BG727" s="192"/>
      <c r="BH727" s="192"/>
      <c r="BI727" s="192"/>
      <c r="BJ727" s="192"/>
      <c r="BK727" s="192"/>
      <c r="BL727" s="192"/>
      <c r="BM727" s="192"/>
      <c r="BN727" s="192"/>
      <c r="BO727" s="192"/>
      <c r="BP727" s="192"/>
      <c r="BQ727" s="192"/>
      <c r="BR727" s="192"/>
      <c r="BS727" s="192"/>
      <c r="BT727" s="192"/>
      <c r="BU727" s="192"/>
      <c r="BV727" s="192"/>
      <c r="BW727" s="192"/>
      <c r="BX727" s="192"/>
      <c r="BY727" s="192"/>
      <c r="BZ727" s="192"/>
      <c r="CA727" s="192"/>
      <c r="CB727" s="192"/>
      <c r="CC727" s="192"/>
      <c r="CD727" s="192"/>
      <c r="CE727" s="192"/>
      <c r="CF727" s="192"/>
      <c r="CG727" s="192"/>
      <c r="CH727" s="192"/>
      <c r="CI727" s="192"/>
      <c r="CJ727" s="192"/>
    </row>
    <row r="728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92"/>
      <c r="AF728" s="192"/>
      <c r="AG728" s="192"/>
      <c r="AH728" s="192"/>
      <c r="AI728" s="192"/>
      <c r="AJ728" s="192"/>
      <c r="AK728" s="192"/>
      <c r="AL728" s="192"/>
      <c r="AM728" s="192"/>
      <c r="AN728" s="192"/>
      <c r="AO728" s="192"/>
      <c r="AP728" s="192"/>
      <c r="AQ728" s="192"/>
      <c r="AR728" s="192"/>
      <c r="AS728" s="192"/>
      <c r="AT728" s="192"/>
      <c r="AU728" s="192"/>
      <c r="AV728" s="192"/>
      <c r="AW728" s="192"/>
      <c r="AX728" s="192"/>
      <c r="AY728" s="192"/>
      <c r="AZ728" s="192"/>
      <c r="BA728" s="192"/>
      <c r="BB728" s="192"/>
      <c r="BC728" s="192"/>
      <c r="BD728" s="192"/>
      <c r="BE728" s="192"/>
      <c r="BF728" s="192"/>
      <c r="BG728" s="192"/>
      <c r="BH728" s="192"/>
      <c r="BI728" s="192"/>
      <c r="BJ728" s="192"/>
      <c r="BK728" s="192"/>
      <c r="BL728" s="192"/>
      <c r="BM728" s="192"/>
      <c r="BN728" s="192"/>
      <c r="BO728" s="192"/>
      <c r="BP728" s="192"/>
      <c r="BQ728" s="192"/>
      <c r="BR728" s="192"/>
      <c r="BS728" s="192"/>
      <c r="BT728" s="192"/>
      <c r="BU728" s="192"/>
      <c r="BV728" s="192"/>
      <c r="BW728" s="192"/>
      <c r="BX728" s="192"/>
      <c r="BY728" s="192"/>
      <c r="BZ728" s="192"/>
      <c r="CA728" s="192"/>
      <c r="CB728" s="192"/>
      <c r="CC728" s="192"/>
      <c r="CD728" s="192"/>
      <c r="CE728" s="192"/>
      <c r="CF728" s="192"/>
      <c r="CG728" s="192"/>
      <c r="CH728" s="192"/>
      <c r="CI728" s="192"/>
      <c r="CJ728" s="192"/>
    </row>
    <row r="729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92"/>
      <c r="AF729" s="192"/>
      <c r="AG729" s="192"/>
      <c r="AH729" s="192"/>
      <c r="AI729" s="192"/>
      <c r="AJ729" s="192"/>
      <c r="AK729" s="192"/>
      <c r="AL729" s="192"/>
      <c r="AM729" s="192"/>
      <c r="AN729" s="192"/>
      <c r="AO729" s="192"/>
      <c r="AP729" s="192"/>
      <c r="AQ729" s="192"/>
      <c r="AR729" s="192"/>
      <c r="AS729" s="192"/>
      <c r="AT729" s="192"/>
      <c r="AU729" s="192"/>
      <c r="AV729" s="192"/>
      <c r="AW729" s="192"/>
      <c r="AX729" s="192"/>
      <c r="AY729" s="192"/>
      <c r="AZ729" s="192"/>
      <c r="BA729" s="192"/>
      <c r="BB729" s="192"/>
      <c r="BC729" s="192"/>
      <c r="BD729" s="192"/>
      <c r="BE729" s="192"/>
      <c r="BF729" s="192"/>
      <c r="BG729" s="192"/>
      <c r="BH729" s="192"/>
      <c r="BI729" s="192"/>
      <c r="BJ729" s="192"/>
      <c r="BK729" s="192"/>
      <c r="BL729" s="192"/>
      <c r="BM729" s="192"/>
      <c r="BN729" s="192"/>
      <c r="BO729" s="192"/>
      <c r="BP729" s="192"/>
      <c r="BQ729" s="192"/>
      <c r="BR729" s="192"/>
      <c r="BS729" s="192"/>
      <c r="BT729" s="192"/>
      <c r="BU729" s="192"/>
      <c r="BV729" s="192"/>
      <c r="BW729" s="192"/>
      <c r="BX729" s="192"/>
      <c r="BY729" s="192"/>
      <c r="BZ729" s="192"/>
      <c r="CA729" s="192"/>
      <c r="CB729" s="192"/>
      <c r="CC729" s="192"/>
      <c r="CD729" s="192"/>
      <c r="CE729" s="192"/>
      <c r="CF729" s="192"/>
      <c r="CG729" s="192"/>
      <c r="CH729" s="192"/>
      <c r="CI729" s="192"/>
      <c r="CJ729" s="192"/>
    </row>
    <row r="730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92"/>
      <c r="AF730" s="192"/>
      <c r="AG730" s="192"/>
      <c r="AH730" s="192"/>
      <c r="AI730" s="192"/>
      <c r="AJ730" s="192"/>
      <c r="AK730" s="192"/>
      <c r="AL730" s="192"/>
      <c r="AM730" s="192"/>
      <c r="AN730" s="192"/>
      <c r="AO730" s="192"/>
      <c r="AP730" s="192"/>
      <c r="AQ730" s="192"/>
      <c r="AR730" s="192"/>
      <c r="AS730" s="192"/>
      <c r="AT730" s="192"/>
      <c r="AU730" s="192"/>
      <c r="AV730" s="192"/>
      <c r="AW730" s="192"/>
      <c r="AX730" s="192"/>
      <c r="AY730" s="192"/>
      <c r="AZ730" s="192"/>
      <c r="BA730" s="192"/>
      <c r="BB730" s="192"/>
      <c r="BC730" s="192"/>
      <c r="BD730" s="192"/>
      <c r="BE730" s="192"/>
      <c r="BF730" s="192"/>
      <c r="BG730" s="192"/>
      <c r="BH730" s="192"/>
      <c r="BI730" s="192"/>
      <c r="BJ730" s="192"/>
      <c r="BK730" s="192"/>
      <c r="BL730" s="192"/>
      <c r="BM730" s="192"/>
      <c r="BN730" s="192"/>
      <c r="BO730" s="192"/>
      <c r="BP730" s="192"/>
      <c r="BQ730" s="192"/>
      <c r="BR730" s="192"/>
      <c r="BS730" s="192"/>
      <c r="BT730" s="192"/>
      <c r="BU730" s="192"/>
      <c r="BV730" s="192"/>
      <c r="BW730" s="192"/>
      <c r="BX730" s="192"/>
      <c r="BY730" s="192"/>
      <c r="BZ730" s="192"/>
      <c r="CA730" s="192"/>
      <c r="CB730" s="192"/>
      <c r="CC730" s="192"/>
      <c r="CD730" s="192"/>
      <c r="CE730" s="192"/>
      <c r="CF730" s="192"/>
      <c r="CG730" s="192"/>
      <c r="CH730" s="192"/>
      <c r="CI730" s="192"/>
      <c r="CJ730" s="192"/>
    </row>
    <row r="731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  <c r="AJ731" s="192"/>
      <c r="AK731" s="192"/>
      <c r="AL731" s="192"/>
      <c r="AM731" s="192"/>
      <c r="AN731" s="192"/>
      <c r="AO731" s="192"/>
      <c r="AP731" s="192"/>
      <c r="AQ731" s="192"/>
      <c r="AR731" s="192"/>
      <c r="AS731" s="192"/>
      <c r="AT731" s="192"/>
      <c r="AU731" s="192"/>
      <c r="AV731" s="192"/>
      <c r="AW731" s="192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2"/>
      <c r="BN731" s="192"/>
      <c r="BO731" s="192"/>
      <c r="BP731" s="192"/>
      <c r="BQ731" s="192"/>
      <c r="BR731" s="192"/>
      <c r="BS731" s="192"/>
      <c r="BT731" s="192"/>
      <c r="BU731" s="192"/>
      <c r="BV731" s="192"/>
      <c r="BW731" s="192"/>
      <c r="BX731" s="192"/>
      <c r="BY731" s="192"/>
      <c r="BZ731" s="192"/>
      <c r="CA731" s="192"/>
      <c r="CB731" s="192"/>
      <c r="CC731" s="192"/>
      <c r="CD731" s="192"/>
      <c r="CE731" s="192"/>
      <c r="CF731" s="192"/>
      <c r="CG731" s="192"/>
      <c r="CH731" s="192"/>
      <c r="CI731" s="192"/>
      <c r="CJ731" s="192"/>
    </row>
    <row r="732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  <c r="AJ732" s="192"/>
      <c r="AK732" s="192"/>
      <c r="AL732" s="192"/>
      <c r="AM732" s="192"/>
      <c r="AN732" s="192"/>
      <c r="AO732" s="192"/>
      <c r="AP732" s="192"/>
      <c r="AQ732" s="192"/>
      <c r="AR732" s="192"/>
      <c r="AS732" s="192"/>
      <c r="AT732" s="192"/>
      <c r="AU732" s="192"/>
      <c r="AV732" s="192"/>
      <c r="AW732" s="192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2"/>
      <c r="BN732" s="192"/>
      <c r="BO732" s="192"/>
      <c r="BP732" s="192"/>
      <c r="BQ732" s="192"/>
      <c r="BR732" s="192"/>
      <c r="BS732" s="192"/>
      <c r="BT732" s="192"/>
      <c r="BU732" s="192"/>
      <c r="BV732" s="192"/>
      <c r="BW732" s="192"/>
      <c r="BX732" s="192"/>
      <c r="BY732" s="192"/>
      <c r="BZ732" s="192"/>
      <c r="CA732" s="192"/>
      <c r="CB732" s="192"/>
      <c r="CC732" s="192"/>
      <c r="CD732" s="192"/>
      <c r="CE732" s="192"/>
      <c r="CF732" s="192"/>
      <c r="CG732" s="192"/>
      <c r="CH732" s="192"/>
      <c r="CI732" s="192"/>
      <c r="CJ732" s="192"/>
    </row>
    <row r="733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  <c r="AJ733" s="192"/>
      <c r="AK733" s="192"/>
      <c r="AL733" s="192"/>
      <c r="AM733" s="192"/>
      <c r="AN733" s="192"/>
      <c r="AO733" s="192"/>
      <c r="AP733" s="192"/>
      <c r="AQ733" s="192"/>
      <c r="AR733" s="192"/>
      <c r="AS733" s="192"/>
      <c r="AT733" s="192"/>
      <c r="AU733" s="192"/>
      <c r="AV733" s="192"/>
      <c r="AW733" s="192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2"/>
      <c r="BN733" s="192"/>
      <c r="BO733" s="192"/>
      <c r="BP733" s="192"/>
      <c r="BQ733" s="192"/>
      <c r="BR733" s="192"/>
      <c r="BS733" s="192"/>
      <c r="BT733" s="192"/>
      <c r="BU733" s="192"/>
      <c r="BV733" s="192"/>
      <c r="BW733" s="192"/>
      <c r="BX733" s="192"/>
      <c r="BY733" s="192"/>
      <c r="BZ733" s="192"/>
      <c r="CA733" s="192"/>
      <c r="CB733" s="192"/>
      <c r="CC733" s="192"/>
      <c r="CD733" s="192"/>
      <c r="CE733" s="192"/>
      <c r="CF733" s="192"/>
      <c r="CG733" s="192"/>
      <c r="CH733" s="192"/>
      <c r="CI733" s="192"/>
      <c r="CJ733" s="192"/>
    </row>
    <row r="734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  <c r="AJ734" s="192"/>
      <c r="AK734" s="192"/>
      <c r="AL734" s="192"/>
      <c r="AM734" s="192"/>
      <c r="AN734" s="192"/>
      <c r="AO734" s="192"/>
      <c r="AP734" s="192"/>
      <c r="AQ734" s="192"/>
      <c r="AR734" s="192"/>
      <c r="AS734" s="192"/>
      <c r="AT734" s="192"/>
      <c r="AU734" s="192"/>
      <c r="AV734" s="192"/>
      <c r="AW734" s="192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2"/>
      <c r="BN734" s="192"/>
      <c r="BO734" s="192"/>
      <c r="BP734" s="192"/>
      <c r="BQ734" s="192"/>
      <c r="BR734" s="192"/>
      <c r="BS734" s="192"/>
      <c r="BT734" s="192"/>
      <c r="BU734" s="192"/>
      <c r="BV734" s="192"/>
      <c r="BW734" s="192"/>
      <c r="BX734" s="192"/>
      <c r="BY734" s="192"/>
      <c r="BZ734" s="192"/>
      <c r="CA734" s="192"/>
      <c r="CB734" s="192"/>
      <c r="CC734" s="192"/>
      <c r="CD734" s="192"/>
      <c r="CE734" s="192"/>
      <c r="CF734" s="192"/>
      <c r="CG734" s="192"/>
      <c r="CH734" s="192"/>
      <c r="CI734" s="192"/>
      <c r="CJ734" s="192"/>
    </row>
    <row r="735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  <c r="AJ735" s="192"/>
      <c r="AK735" s="192"/>
      <c r="AL735" s="192"/>
      <c r="AM735" s="192"/>
      <c r="AN735" s="192"/>
      <c r="AO735" s="192"/>
      <c r="AP735" s="192"/>
      <c r="AQ735" s="192"/>
      <c r="AR735" s="192"/>
      <c r="AS735" s="192"/>
      <c r="AT735" s="192"/>
      <c r="AU735" s="192"/>
      <c r="AV735" s="192"/>
      <c r="AW735" s="192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2"/>
      <c r="BN735" s="192"/>
      <c r="BO735" s="192"/>
      <c r="BP735" s="192"/>
      <c r="BQ735" s="192"/>
      <c r="BR735" s="192"/>
      <c r="BS735" s="192"/>
      <c r="BT735" s="192"/>
      <c r="BU735" s="192"/>
      <c r="BV735" s="192"/>
      <c r="BW735" s="192"/>
      <c r="BX735" s="192"/>
      <c r="BY735" s="192"/>
      <c r="BZ735" s="192"/>
      <c r="CA735" s="192"/>
      <c r="CB735" s="192"/>
      <c r="CC735" s="192"/>
      <c r="CD735" s="192"/>
      <c r="CE735" s="192"/>
      <c r="CF735" s="192"/>
      <c r="CG735" s="192"/>
      <c r="CH735" s="192"/>
      <c r="CI735" s="192"/>
      <c r="CJ735" s="192"/>
    </row>
    <row r="736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  <c r="AJ736" s="192"/>
      <c r="AK736" s="192"/>
      <c r="AL736" s="192"/>
      <c r="AM736" s="192"/>
      <c r="AN736" s="192"/>
      <c r="AO736" s="192"/>
      <c r="AP736" s="192"/>
      <c r="AQ736" s="192"/>
      <c r="AR736" s="192"/>
      <c r="AS736" s="192"/>
      <c r="AT736" s="192"/>
      <c r="AU736" s="192"/>
      <c r="AV736" s="192"/>
      <c r="AW736" s="192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192"/>
      <c r="BN736" s="192"/>
      <c r="BO736" s="192"/>
      <c r="BP736" s="192"/>
      <c r="BQ736" s="192"/>
      <c r="BR736" s="192"/>
      <c r="BS736" s="192"/>
      <c r="BT736" s="192"/>
      <c r="BU736" s="192"/>
      <c r="BV736" s="192"/>
      <c r="BW736" s="192"/>
      <c r="BX736" s="192"/>
      <c r="BY736" s="192"/>
      <c r="BZ736" s="192"/>
      <c r="CA736" s="192"/>
      <c r="CB736" s="192"/>
      <c r="CC736" s="192"/>
      <c r="CD736" s="192"/>
      <c r="CE736" s="192"/>
      <c r="CF736" s="192"/>
      <c r="CG736" s="192"/>
      <c r="CH736" s="192"/>
      <c r="CI736" s="192"/>
      <c r="CJ736" s="192"/>
    </row>
    <row r="737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  <c r="AJ737" s="192"/>
      <c r="AK737" s="192"/>
      <c r="AL737" s="192"/>
      <c r="AM737" s="192"/>
      <c r="AN737" s="192"/>
      <c r="AO737" s="192"/>
      <c r="AP737" s="192"/>
      <c r="AQ737" s="192"/>
      <c r="AR737" s="192"/>
      <c r="AS737" s="192"/>
      <c r="AT737" s="192"/>
      <c r="AU737" s="192"/>
      <c r="AV737" s="192"/>
      <c r="AW737" s="192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192"/>
      <c r="BN737" s="192"/>
      <c r="BO737" s="192"/>
      <c r="BP737" s="192"/>
      <c r="BQ737" s="192"/>
      <c r="BR737" s="192"/>
      <c r="BS737" s="192"/>
      <c r="BT737" s="192"/>
      <c r="BU737" s="192"/>
      <c r="BV737" s="192"/>
      <c r="BW737" s="192"/>
      <c r="BX737" s="192"/>
      <c r="BY737" s="192"/>
      <c r="BZ737" s="192"/>
      <c r="CA737" s="192"/>
      <c r="CB737" s="192"/>
      <c r="CC737" s="192"/>
      <c r="CD737" s="192"/>
      <c r="CE737" s="192"/>
      <c r="CF737" s="192"/>
      <c r="CG737" s="192"/>
      <c r="CH737" s="192"/>
      <c r="CI737" s="192"/>
      <c r="CJ737" s="192"/>
    </row>
    <row r="738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  <c r="AJ738" s="192"/>
      <c r="AK738" s="192"/>
      <c r="AL738" s="192"/>
      <c r="AM738" s="192"/>
      <c r="AN738" s="192"/>
      <c r="AO738" s="192"/>
      <c r="AP738" s="192"/>
      <c r="AQ738" s="192"/>
      <c r="AR738" s="192"/>
      <c r="AS738" s="192"/>
      <c r="AT738" s="192"/>
      <c r="AU738" s="192"/>
      <c r="AV738" s="192"/>
      <c r="AW738" s="192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192"/>
      <c r="BN738" s="192"/>
      <c r="BO738" s="192"/>
      <c r="BP738" s="192"/>
      <c r="BQ738" s="192"/>
      <c r="BR738" s="192"/>
      <c r="BS738" s="192"/>
      <c r="BT738" s="192"/>
      <c r="BU738" s="192"/>
      <c r="BV738" s="192"/>
      <c r="BW738" s="192"/>
      <c r="BX738" s="192"/>
      <c r="BY738" s="192"/>
      <c r="BZ738" s="192"/>
      <c r="CA738" s="192"/>
      <c r="CB738" s="192"/>
      <c r="CC738" s="192"/>
      <c r="CD738" s="192"/>
      <c r="CE738" s="192"/>
      <c r="CF738" s="192"/>
      <c r="CG738" s="192"/>
      <c r="CH738" s="192"/>
      <c r="CI738" s="192"/>
      <c r="CJ738" s="192"/>
    </row>
    <row r="739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  <c r="AJ739" s="192"/>
      <c r="AK739" s="192"/>
      <c r="AL739" s="192"/>
      <c r="AM739" s="192"/>
      <c r="AN739" s="192"/>
      <c r="AO739" s="192"/>
      <c r="AP739" s="192"/>
      <c r="AQ739" s="192"/>
      <c r="AR739" s="192"/>
      <c r="AS739" s="192"/>
      <c r="AT739" s="192"/>
      <c r="AU739" s="192"/>
      <c r="AV739" s="192"/>
      <c r="AW739" s="192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192"/>
      <c r="BN739" s="192"/>
      <c r="BO739" s="192"/>
      <c r="BP739" s="192"/>
      <c r="BQ739" s="192"/>
      <c r="BR739" s="192"/>
      <c r="BS739" s="192"/>
      <c r="BT739" s="192"/>
      <c r="BU739" s="192"/>
      <c r="BV739" s="192"/>
      <c r="BW739" s="192"/>
      <c r="BX739" s="192"/>
      <c r="BY739" s="192"/>
      <c r="BZ739" s="192"/>
      <c r="CA739" s="192"/>
      <c r="CB739" s="192"/>
      <c r="CC739" s="192"/>
      <c r="CD739" s="192"/>
      <c r="CE739" s="192"/>
      <c r="CF739" s="192"/>
      <c r="CG739" s="192"/>
      <c r="CH739" s="192"/>
      <c r="CI739" s="192"/>
      <c r="CJ739" s="192"/>
    </row>
    <row r="740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92"/>
      <c r="AF740" s="192"/>
      <c r="AG740" s="192"/>
      <c r="AH740" s="192"/>
      <c r="AI740" s="192"/>
      <c r="AJ740" s="192"/>
      <c r="AK740" s="192"/>
      <c r="AL740" s="192"/>
      <c r="AM740" s="192"/>
      <c r="AN740" s="192"/>
      <c r="AO740" s="192"/>
      <c r="AP740" s="192"/>
      <c r="AQ740" s="192"/>
      <c r="AR740" s="192"/>
      <c r="AS740" s="192"/>
      <c r="AT740" s="192"/>
      <c r="AU740" s="192"/>
      <c r="AV740" s="192"/>
      <c r="AW740" s="192"/>
      <c r="AX740" s="192"/>
      <c r="AY740" s="192"/>
      <c r="AZ740" s="192"/>
      <c r="BA740" s="192"/>
      <c r="BB740" s="192"/>
      <c r="BC740" s="192"/>
      <c r="BD740" s="192"/>
      <c r="BE740" s="192"/>
      <c r="BF740" s="192"/>
      <c r="BG740" s="192"/>
      <c r="BH740" s="192"/>
      <c r="BI740" s="192"/>
      <c r="BJ740" s="192"/>
      <c r="BK740" s="192"/>
      <c r="BL740" s="192"/>
      <c r="BM740" s="192"/>
      <c r="BN740" s="192"/>
      <c r="BO740" s="192"/>
      <c r="BP740" s="192"/>
      <c r="BQ740" s="192"/>
      <c r="BR740" s="192"/>
      <c r="BS740" s="192"/>
      <c r="BT740" s="192"/>
      <c r="BU740" s="192"/>
      <c r="BV740" s="192"/>
      <c r="BW740" s="192"/>
      <c r="BX740" s="192"/>
      <c r="BY740" s="192"/>
      <c r="BZ740" s="192"/>
      <c r="CA740" s="192"/>
      <c r="CB740" s="192"/>
      <c r="CC740" s="192"/>
      <c r="CD740" s="192"/>
      <c r="CE740" s="192"/>
      <c r="CF740" s="192"/>
      <c r="CG740" s="192"/>
      <c r="CH740" s="192"/>
      <c r="CI740" s="192"/>
      <c r="CJ740" s="192"/>
    </row>
    <row r="741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92"/>
      <c r="AF741" s="192"/>
      <c r="AG741" s="192"/>
      <c r="AH741" s="192"/>
      <c r="AI741" s="192"/>
      <c r="AJ741" s="192"/>
      <c r="AK741" s="192"/>
      <c r="AL741" s="192"/>
      <c r="AM741" s="192"/>
      <c r="AN741" s="192"/>
      <c r="AO741" s="192"/>
      <c r="AP741" s="192"/>
      <c r="AQ741" s="192"/>
      <c r="AR741" s="192"/>
      <c r="AS741" s="192"/>
      <c r="AT741" s="192"/>
      <c r="AU741" s="192"/>
      <c r="AV741" s="192"/>
      <c r="AW741" s="192"/>
      <c r="AX741" s="192"/>
      <c r="AY741" s="192"/>
      <c r="AZ741" s="192"/>
      <c r="BA741" s="192"/>
      <c r="BB741" s="192"/>
      <c r="BC741" s="192"/>
      <c r="BD741" s="192"/>
      <c r="BE741" s="192"/>
      <c r="BF741" s="192"/>
      <c r="BG741" s="192"/>
      <c r="BH741" s="192"/>
      <c r="BI741" s="192"/>
      <c r="BJ741" s="192"/>
      <c r="BK741" s="192"/>
      <c r="BL741" s="192"/>
      <c r="BM741" s="192"/>
      <c r="BN741" s="192"/>
      <c r="BO741" s="192"/>
      <c r="BP741" s="192"/>
      <c r="BQ741" s="192"/>
      <c r="BR741" s="192"/>
      <c r="BS741" s="192"/>
      <c r="BT741" s="192"/>
      <c r="BU741" s="192"/>
      <c r="BV741" s="192"/>
      <c r="BW741" s="192"/>
      <c r="BX741" s="192"/>
      <c r="BY741" s="192"/>
      <c r="BZ741" s="192"/>
      <c r="CA741" s="192"/>
      <c r="CB741" s="192"/>
      <c r="CC741" s="192"/>
      <c r="CD741" s="192"/>
      <c r="CE741" s="192"/>
      <c r="CF741" s="192"/>
      <c r="CG741" s="192"/>
      <c r="CH741" s="192"/>
      <c r="CI741" s="192"/>
      <c r="CJ741" s="192"/>
    </row>
    <row r="742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92"/>
      <c r="AF742" s="192"/>
      <c r="AG742" s="192"/>
      <c r="AH742" s="192"/>
      <c r="AI742" s="192"/>
      <c r="AJ742" s="192"/>
      <c r="AK742" s="192"/>
      <c r="AL742" s="192"/>
      <c r="AM742" s="192"/>
      <c r="AN742" s="192"/>
      <c r="AO742" s="192"/>
      <c r="AP742" s="192"/>
      <c r="AQ742" s="192"/>
      <c r="AR742" s="192"/>
      <c r="AS742" s="192"/>
      <c r="AT742" s="192"/>
      <c r="AU742" s="192"/>
      <c r="AV742" s="192"/>
      <c r="AW742" s="192"/>
      <c r="AX742" s="192"/>
      <c r="AY742" s="192"/>
      <c r="AZ742" s="192"/>
      <c r="BA742" s="192"/>
      <c r="BB742" s="192"/>
      <c r="BC742" s="192"/>
      <c r="BD742" s="192"/>
      <c r="BE742" s="192"/>
      <c r="BF742" s="192"/>
      <c r="BG742" s="192"/>
      <c r="BH742" s="192"/>
      <c r="BI742" s="192"/>
      <c r="BJ742" s="192"/>
      <c r="BK742" s="192"/>
      <c r="BL742" s="192"/>
      <c r="BM742" s="192"/>
      <c r="BN742" s="192"/>
      <c r="BO742" s="192"/>
      <c r="BP742" s="192"/>
      <c r="BQ742" s="192"/>
      <c r="BR742" s="192"/>
      <c r="BS742" s="192"/>
      <c r="BT742" s="192"/>
      <c r="BU742" s="192"/>
      <c r="BV742" s="192"/>
      <c r="BW742" s="192"/>
      <c r="BX742" s="192"/>
      <c r="BY742" s="192"/>
      <c r="BZ742" s="192"/>
      <c r="CA742" s="192"/>
      <c r="CB742" s="192"/>
      <c r="CC742" s="192"/>
      <c r="CD742" s="192"/>
      <c r="CE742" s="192"/>
      <c r="CF742" s="192"/>
      <c r="CG742" s="192"/>
      <c r="CH742" s="192"/>
      <c r="CI742" s="192"/>
      <c r="CJ742" s="192"/>
    </row>
    <row r="743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92"/>
      <c r="AF743" s="192"/>
      <c r="AG743" s="192"/>
      <c r="AH743" s="192"/>
      <c r="AI743" s="192"/>
      <c r="AJ743" s="192"/>
      <c r="AK743" s="192"/>
      <c r="AL743" s="192"/>
      <c r="AM743" s="192"/>
      <c r="AN743" s="192"/>
      <c r="AO743" s="192"/>
      <c r="AP743" s="192"/>
      <c r="AQ743" s="192"/>
      <c r="AR743" s="192"/>
      <c r="AS743" s="192"/>
      <c r="AT743" s="192"/>
      <c r="AU743" s="192"/>
      <c r="AV743" s="192"/>
      <c r="AW743" s="192"/>
      <c r="AX743" s="192"/>
      <c r="AY743" s="192"/>
      <c r="AZ743" s="192"/>
      <c r="BA743" s="192"/>
      <c r="BB743" s="192"/>
      <c r="BC743" s="192"/>
      <c r="BD743" s="192"/>
      <c r="BE743" s="192"/>
      <c r="BF743" s="192"/>
      <c r="BG743" s="192"/>
      <c r="BH743" s="192"/>
      <c r="BI743" s="192"/>
      <c r="BJ743" s="192"/>
      <c r="BK743" s="192"/>
      <c r="BL743" s="192"/>
      <c r="BM743" s="192"/>
      <c r="BN743" s="192"/>
      <c r="BO743" s="192"/>
      <c r="BP743" s="192"/>
      <c r="BQ743" s="192"/>
      <c r="BR743" s="192"/>
      <c r="BS743" s="192"/>
      <c r="BT743" s="192"/>
      <c r="BU743" s="192"/>
      <c r="BV743" s="192"/>
      <c r="BW743" s="192"/>
      <c r="BX743" s="192"/>
      <c r="BY743" s="192"/>
      <c r="BZ743" s="192"/>
      <c r="CA743" s="192"/>
      <c r="CB743" s="192"/>
      <c r="CC743" s="192"/>
      <c r="CD743" s="192"/>
      <c r="CE743" s="192"/>
      <c r="CF743" s="192"/>
      <c r="CG743" s="192"/>
      <c r="CH743" s="192"/>
      <c r="CI743" s="192"/>
      <c r="CJ743" s="192"/>
    </row>
    <row r="744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  <c r="AJ744" s="192"/>
      <c r="AK744" s="192"/>
      <c r="AL744" s="192"/>
      <c r="AM744" s="192"/>
      <c r="AN744" s="192"/>
      <c r="AO744" s="192"/>
      <c r="AP744" s="192"/>
      <c r="AQ744" s="192"/>
      <c r="AR744" s="192"/>
      <c r="AS744" s="192"/>
      <c r="AT744" s="192"/>
      <c r="AU744" s="192"/>
      <c r="AV744" s="192"/>
      <c r="AW744" s="192"/>
      <c r="AX744" s="192"/>
      <c r="AY744" s="192"/>
      <c r="AZ744" s="192"/>
      <c r="BA744" s="192"/>
      <c r="BB744" s="192"/>
      <c r="BC744" s="192"/>
      <c r="BD744" s="192"/>
      <c r="BE744" s="192"/>
      <c r="BF744" s="192"/>
      <c r="BG744" s="192"/>
      <c r="BH744" s="192"/>
      <c r="BI744" s="192"/>
      <c r="BJ744" s="192"/>
      <c r="BK744" s="192"/>
      <c r="BL744" s="192"/>
      <c r="BM744" s="192"/>
      <c r="BN744" s="192"/>
      <c r="BO744" s="192"/>
      <c r="BP744" s="192"/>
      <c r="BQ744" s="192"/>
      <c r="BR744" s="192"/>
      <c r="BS744" s="192"/>
      <c r="BT744" s="192"/>
      <c r="BU744" s="192"/>
      <c r="BV744" s="192"/>
      <c r="BW744" s="192"/>
      <c r="BX744" s="192"/>
      <c r="BY744" s="192"/>
      <c r="BZ744" s="192"/>
      <c r="CA744" s="192"/>
      <c r="CB744" s="192"/>
      <c r="CC744" s="192"/>
      <c r="CD744" s="192"/>
      <c r="CE744" s="192"/>
      <c r="CF744" s="192"/>
      <c r="CG744" s="192"/>
      <c r="CH744" s="192"/>
      <c r="CI744" s="192"/>
      <c r="CJ744" s="192"/>
    </row>
    <row r="745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  <c r="AO745" s="192"/>
      <c r="AP745" s="192"/>
      <c r="AQ745" s="192"/>
      <c r="AR745" s="192"/>
      <c r="AS745" s="192"/>
      <c r="AT745" s="192"/>
      <c r="AU745" s="192"/>
      <c r="AV745" s="192"/>
      <c r="AW745" s="192"/>
      <c r="AX745" s="192"/>
      <c r="AY745" s="192"/>
      <c r="AZ745" s="192"/>
      <c r="BA745" s="192"/>
      <c r="BB745" s="192"/>
      <c r="BC745" s="192"/>
      <c r="BD745" s="192"/>
      <c r="BE745" s="192"/>
      <c r="BF745" s="192"/>
      <c r="BG745" s="192"/>
      <c r="BH745" s="192"/>
      <c r="BI745" s="192"/>
      <c r="BJ745" s="192"/>
      <c r="BK745" s="192"/>
      <c r="BL745" s="192"/>
      <c r="BM745" s="192"/>
      <c r="BN745" s="192"/>
      <c r="BO745" s="192"/>
      <c r="BP745" s="192"/>
      <c r="BQ745" s="192"/>
      <c r="BR745" s="192"/>
      <c r="BS745" s="192"/>
      <c r="BT745" s="192"/>
      <c r="BU745" s="192"/>
      <c r="BV745" s="192"/>
      <c r="BW745" s="192"/>
      <c r="BX745" s="192"/>
      <c r="BY745" s="192"/>
      <c r="BZ745" s="192"/>
      <c r="CA745" s="192"/>
      <c r="CB745" s="192"/>
      <c r="CC745" s="192"/>
      <c r="CD745" s="192"/>
      <c r="CE745" s="192"/>
      <c r="CF745" s="192"/>
      <c r="CG745" s="192"/>
      <c r="CH745" s="192"/>
      <c r="CI745" s="192"/>
      <c r="CJ745" s="192"/>
    </row>
    <row r="746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  <c r="AJ746" s="192"/>
      <c r="AK746" s="192"/>
      <c r="AL746" s="192"/>
      <c r="AM746" s="192"/>
      <c r="AN746" s="192"/>
      <c r="AO746" s="192"/>
      <c r="AP746" s="192"/>
      <c r="AQ746" s="192"/>
      <c r="AR746" s="192"/>
      <c r="AS746" s="192"/>
      <c r="AT746" s="192"/>
      <c r="AU746" s="192"/>
      <c r="AV746" s="192"/>
      <c r="AW746" s="192"/>
      <c r="AX746" s="192"/>
      <c r="AY746" s="192"/>
      <c r="AZ746" s="192"/>
      <c r="BA746" s="192"/>
      <c r="BB746" s="192"/>
      <c r="BC746" s="192"/>
      <c r="BD746" s="192"/>
      <c r="BE746" s="192"/>
      <c r="BF746" s="192"/>
      <c r="BG746" s="192"/>
      <c r="BH746" s="192"/>
      <c r="BI746" s="192"/>
      <c r="BJ746" s="192"/>
      <c r="BK746" s="192"/>
      <c r="BL746" s="192"/>
      <c r="BM746" s="192"/>
      <c r="BN746" s="192"/>
      <c r="BO746" s="192"/>
      <c r="BP746" s="192"/>
      <c r="BQ746" s="192"/>
      <c r="BR746" s="192"/>
      <c r="BS746" s="192"/>
      <c r="BT746" s="192"/>
      <c r="BU746" s="192"/>
      <c r="BV746" s="192"/>
      <c r="BW746" s="192"/>
      <c r="BX746" s="192"/>
      <c r="BY746" s="192"/>
      <c r="BZ746" s="192"/>
      <c r="CA746" s="192"/>
      <c r="CB746" s="192"/>
      <c r="CC746" s="192"/>
      <c r="CD746" s="192"/>
      <c r="CE746" s="192"/>
      <c r="CF746" s="192"/>
      <c r="CG746" s="192"/>
      <c r="CH746" s="192"/>
      <c r="CI746" s="192"/>
      <c r="CJ746" s="192"/>
    </row>
    <row r="747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  <c r="AJ747" s="192"/>
      <c r="AK747" s="192"/>
      <c r="AL747" s="192"/>
      <c r="AM747" s="192"/>
      <c r="AN747" s="192"/>
      <c r="AO747" s="192"/>
      <c r="AP747" s="192"/>
      <c r="AQ747" s="192"/>
      <c r="AR747" s="192"/>
      <c r="AS747" s="192"/>
      <c r="AT747" s="192"/>
      <c r="AU747" s="192"/>
      <c r="AV747" s="192"/>
      <c r="AW747" s="192"/>
      <c r="AX747" s="192"/>
      <c r="AY747" s="192"/>
      <c r="AZ747" s="192"/>
      <c r="BA747" s="192"/>
      <c r="BB747" s="192"/>
      <c r="BC747" s="192"/>
      <c r="BD747" s="192"/>
      <c r="BE747" s="192"/>
      <c r="BF747" s="192"/>
      <c r="BG747" s="192"/>
      <c r="BH747" s="192"/>
      <c r="BI747" s="192"/>
      <c r="BJ747" s="192"/>
      <c r="BK747" s="192"/>
      <c r="BL747" s="192"/>
      <c r="BM747" s="192"/>
      <c r="BN747" s="192"/>
      <c r="BO747" s="192"/>
      <c r="BP747" s="192"/>
      <c r="BQ747" s="192"/>
      <c r="BR747" s="192"/>
      <c r="BS747" s="192"/>
      <c r="BT747" s="192"/>
      <c r="BU747" s="192"/>
      <c r="BV747" s="192"/>
      <c r="BW747" s="192"/>
      <c r="BX747" s="192"/>
      <c r="BY747" s="192"/>
      <c r="BZ747" s="192"/>
      <c r="CA747" s="192"/>
      <c r="CB747" s="192"/>
      <c r="CC747" s="192"/>
      <c r="CD747" s="192"/>
      <c r="CE747" s="192"/>
      <c r="CF747" s="192"/>
      <c r="CG747" s="192"/>
      <c r="CH747" s="192"/>
      <c r="CI747" s="192"/>
      <c r="CJ747" s="192"/>
    </row>
    <row r="748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  <c r="AJ748" s="192"/>
      <c r="AK748" s="192"/>
      <c r="AL748" s="192"/>
      <c r="AM748" s="192"/>
      <c r="AN748" s="192"/>
      <c r="AO748" s="192"/>
      <c r="AP748" s="192"/>
      <c r="AQ748" s="192"/>
      <c r="AR748" s="192"/>
      <c r="AS748" s="192"/>
      <c r="AT748" s="192"/>
      <c r="AU748" s="192"/>
      <c r="AV748" s="192"/>
      <c r="AW748" s="192"/>
      <c r="AX748" s="192"/>
      <c r="AY748" s="192"/>
      <c r="AZ748" s="192"/>
      <c r="BA748" s="192"/>
      <c r="BB748" s="192"/>
      <c r="BC748" s="192"/>
      <c r="BD748" s="192"/>
      <c r="BE748" s="192"/>
      <c r="BF748" s="192"/>
      <c r="BG748" s="192"/>
      <c r="BH748" s="192"/>
      <c r="BI748" s="192"/>
      <c r="BJ748" s="192"/>
      <c r="BK748" s="192"/>
      <c r="BL748" s="192"/>
      <c r="BM748" s="192"/>
      <c r="BN748" s="192"/>
      <c r="BO748" s="192"/>
      <c r="BP748" s="192"/>
      <c r="BQ748" s="192"/>
      <c r="BR748" s="192"/>
      <c r="BS748" s="192"/>
      <c r="BT748" s="192"/>
      <c r="BU748" s="192"/>
      <c r="BV748" s="192"/>
      <c r="BW748" s="192"/>
      <c r="BX748" s="192"/>
      <c r="BY748" s="192"/>
      <c r="BZ748" s="192"/>
      <c r="CA748" s="192"/>
      <c r="CB748" s="192"/>
      <c r="CC748" s="192"/>
      <c r="CD748" s="192"/>
      <c r="CE748" s="192"/>
      <c r="CF748" s="192"/>
      <c r="CG748" s="192"/>
      <c r="CH748" s="192"/>
      <c r="CI748" s="192"/>
      <c r="CJ748" s="192"/>
    </row>
    <row r="749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  <c r="AJ749" s="192"/>
      <c r="AK749" s="192"/>
      <c r="AL749" s="192"/>
      <c r="AM749" s="192"/>
      <c r="AN749" s="192"/>
      <c r="AO749" s="192"/>
      <c r="AP749" s="192"/>
      <c r="AQ749" s="192"/>
      <c r="AR749" s="192"/>
      <c r="AS749" s="192"/>
      <c r="AT749" s="192"/>
      <c r="AU749" s="192"/>
      <c r="AV749" s="192"/>
      <c r="AW749" s="192"/>
      <c r="AX749" s="192"/>
      <c r="AY749" s="192"/>
      <c r="AZ749" s="192"/>
      <c r="BA749" s="192"/>
      <c r="BB749" s="192"/>
      <c r="BC749" s="192"/>
      <c r="BD749" s="192"/>
      <c r="BE749" s="192"/>
      <c r="BF749" s="192"/>
      <c r="BG749" s="192"/>
      <c r="BH749" s="192"/>
      <c r="BI749" s="192"/>
      <c r="BJ749" s="192"/>
      <c r="BK749" s="192"/>
      <c r="BL749" s="192"/>
      <c r="BM749" s="192"/>
      <c r="BN749" s="192"/>
      <c r="BO749" s="192"/>
      <c r="BP749" s="192"/>
      <c r="BQ749" s="192"/>
      <c r="BR749" s="192"/>
      <c r="BS749" s="192"/>
      <c r="BT749" s="192"/>
      <c r="BU749" s="192"/>
      <c r="BV749" s="192"/>
      <c r="BW749" s="192"/>
      <c r="BX749" s="192"/>
      <c r="BY749" s="192"/>
      <c r="BZ749" s="192"/>
      <c r="CA749" s="192"/>
      <c r="CB749" s="192"/>
      <c r="CC749" s="192"/>
      <c r="CD749" s="192"/>
      <c r="CE749" s="192"/>
      <c r="CF749" s="192"/>
      <c r="CG749" s="192"/>
      <c r="CH749" s="192"/>
      <c r="CI749" s="192"/>
      <c r="CJ749" s="192"/>
    </row>
    <row r="750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  <c r="AJ750" s="192"/>
      <c r="AK750" s="192"/>
      <c r="AL750" s="192"/>
      <c r="AM750" s="192"/>
      <c r="AN750" s="192"/>
      <c r="AO750" s="192"/>
      <c r="AP750" s="192"/>
      <c r="AQ750" s="192"/>
      <c r="AR750" s="192"/>
      <c r="AS750" s="192"/>
      <c r="AT750" s="192"/>
      <c r="AU750" s="192"/>
      <c r="AV750" s="192"/>
      <c r="AW750" s="192"/>
      <c r="AX750" s="192"/>
      <c r="AY750" s="192"/>
      <c r="AZ750" s="192"/>
      <c r="BA750" s="192"/>
      <c r="BB750" s="192"/>
      <c r="BC750" s="192"/>
      <c r="BD750" s="192"/>
      <c r="BE750" s="192"/>
      <c r="BF750" s="192"/>
      <c r="BG750" s="192"/>
      <c r="BH750" s="192"/>
      <c r="BI750" s="192"/>
      <c r="BJ750" s="192"/>
      <c r="BK750" s="192"/>
      <c r="BL750" s="192"/>
      <c r="BM750" s="192"/>
      <c r="BN750" s="192"/>
      <c r="BO750" s="192"/>
      <c r="BP750" s="192"/>
      <c r="BQ750" s="192"/>
      <c r="BR750" s="192"/>
      <c r="BS750" s="192"/>
      <c r="BT750" s="192"/>
      <c r="BU750" s="192"/>
      <c r="BV750" s="192"/>
      <c r="BW750" s="192"/>
      <c r="BX750" s="192"/>
      <c r="BY750" s="192"/>
      <c r="BZ750" s="192"/>
      <c r="CA750" s="192"/>
      <c r="CB750" s="192"/>
      <c r="CC750" s="192"/>
      <c r="CD750" s="192"/>
      <c r="CE750" s="192"/>
      <c r="CF750" s="192"/>
      <c r="CG750" s="192"/>
      <c r="CH750" s="192"/>
      <c r="CI750" s="192"/>
      <c r="CJ750" s="192"/>
    </row>
    <row r="751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  <c r="AJ751" s="192"/>
      <c r="AK751" s="192"/>
      <c r="AL751" s="192"/>
      <c r="AM751" s="192"/>
      <c r="AN751" s="192"/>
      <c r="AO751" s="192"/>
      <c r="AP751" s="192"/>
      <c r="AQ751" s="192"/>
      <c r="AR751" s="192"/>
      <c r="AS751" s="192"/>
      <c r="AT751" s="192"/>
      <c r="AU751" s="192"/>
      <c r="AV751" s="192"/>
      <c r="AW751" s="192"/>
      <c r="AX751" s="192"/>
      <c r="AY751" s="192"/>
      <c r="AZ751" s="192"/>
      <c r="BA751" s="192"/>
      <c r="BB751" s="192"/>
      <c r="BC751" s="192"/>
      <c r="BD751" s="192"/>
      <c r="BE751" s="192"/>
      <c r="BF751" s="192"/>
      <c r="BG751" s="192"/>
      <c r="BH751" s="192"/>
      <c r="BI751" s="192"/>
      <c r="BJ751" s="192"/>
      <c r="BK751" s="192"/>
      <c r="BL751" s="192"/>
      <c r="BM751" s="192"/>
      <c r="BN751" s="192"/>
      <c r="BO751" s="192"/>
      <c r="BP751" s="192"/>
      <c r="BQ751" s="192"/>
      <c r="BR751" s="192"/>
      <c r="BS751" s="192"/>
      <c r="BT751" s="192"/>
      <c r="BU751" s="192"/>
      <c r="BV751" s="192"/>
      <c r="BW751" s="192"/>
      <c r="BX751" s="192"/>
      <c r="BY751" s="192"/>
      <c r="BZ751" s="192"/>
      <c r="CA751" s="192"/>
      <c r="CB751" s="192"/>
      <c r="CC751" s="192"/>
      <c r="CD751" s="192"/>
      <c r="CE751" s="192"/>
      <c r="CF751" s="192"/>
      <c r="CG751" s="192"/>
      <c r="CH751" s="192"/>
      <c r="CI751" s="192"/>
      <c r="CJ751" s="192"/>
    </row>
    <row r="752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  <c r="AJ752" s="192"/>
      <c r="AK752" s="192"/>
      <c r="AL752" s="192"/>
      <c r="AM752" s="192"/>
      <c r="AN752" s="192"/>
      <c r="AO752" s="192"/>
      <c r="AP752" s="192"/>
      <c r="AQ752" s="192"/>
      <c r="AR752" s="192"/>
      <c r="AS752" s="192"/>
      <c r="AT752" s="192"/>
      <c r="AU752" s="192"/>
      <c r="AV752" s="192"/>
      <c r="AW752" s="192"/>
      <c r="AX752" s="192"/>
      <c r="AY752" s="192"/>
      <c r="AZ752" s="192"/>
      <c r="BA752" s="192"/>
      <c r="BB752" s="192"/>
      <c r="BC752" s="192"/>
      <c r="BD752" s="192"/>
      <c r="BE752" s="192"/>
      <c r="BF752" s="192"/>
      <c r="BG752" s="192"/>
      <c r="BH752" s="192"/>
      <c r="BI752" s="192"/>
      <c r="BJ752" s="192"/>
      <c r="BK752" s="192"/>
      <c r="BL752" s="192"/>
      <c r="BM752" s="192"/>
      <c r="BN752" s="192"/>
      <c r="BO752" s="192"/>
      <c r="BP752" s="192"/>
      <c r="BQ752" s="192"/>
      <c r="BR752" s="192"/>
      <c r="BS752" s="192"/>
      <c r="BT752" s="192"/>
      <c r="BU752" s="192"/>
      <c r="BV752" s="192"/>
      <c r="BW752" s="192"/>
      <c r="BX752" s="192"/>
      <c r="BY752" s="192"/>
      <c r="BZ752" s="192"/>
      <c r="CA752" s="192"/>
      <c r="CB752" s="192"/>
      <c r="CC752" s="192"/>
      <c r="CD752" s="192"/>
      <c r="CE752" s="192"/>
      <c r="CF752" s="192"/>
      <c r="CG752" s="192"/>
      <c r="CH752" s="192"/>
      <c r="CI752" s="192"/>
      <c r="CJ752" s="192"/>
    </row>
    <row r="753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92"/>
      <c r="AF753" s="192"/>
      <c r="AG753" s="192"/>
      <c r="AH753" s="192"/>
      <c r="AI753" s="192"/>
      <c r="AJ753" s="192"/>
      <c r="AK753" s="192"/>
      <c r="AL753" s="192"/>
      <c r="AM753" s="192"/>
      <c r="AN753" s="192"/>
      <c r="AO753" s="192"/>
      <c r="AP753" s="192"/>
      <c r="AQ753" s="192"/>
      <c r="AR753" s="192"/>
      <c r="AS753" s="192"/>
      <c r="AT753" s="192"/>
      <c r="AU753" s="192"/>
      <c r="AV753" s="192"/>
      <c r="AW753" s="192"/>
      <c r="AX753" s="192"/>
      <c r="AY753" s="192"/>
      <c r="AZ753" s="192"/>
      <c r="BA753" s="192"/>
      <c r="BB753" s="192"/>
      <c r="BC753" s="192"/>
      <c r="BD753" s="192"/>
      <c r="BE753" s="192"/>
      <c r="BF753" s="192"/>
      <c r="BG753" s="192"/>
      <c r="BH753" s="192"/>
      <c r="BI753" s="192"/>
      <c r="BJ753" s="192"/>
      <c r="BK753" s="192"/>
      <c r="BL753" s="192"/>
      <c r="BM753" s="192"/>
      <c r="BN753" s="192"/>
      <c r="BO753" s="192"/>
      <c r="BP753" s="192"/>
      <c r="BQ753" s="192"/>
      <c r="BR753" s="192"/>
      <c r="BS753" s="192"/>
      <c r="BT753" s="192"/>
      <c r="BU753" s="192"/>
      <c r="BV753" s="192"/>
      <c r="BW753" s="192"/>
      <c r="BX753" s="192"/>
      <c r="BY753" s="192"/>
      <c r="BZ753" s="192"/>
      <c r="CA753" s="192"/>
      <c r="CB753" s="192"/>
      <c r="CC753" s="192"/>
      <c r="CD753" s="192"/>
      <c r="CE753" s="192"/>
      <c r="CF753" s="192"/>
      <c r="CG753" s="192"/>
      <c r="CH753" s="192"/>
      <c r="CI753" s="192"/>
      <c r="CJ753" s="192"/>
    </row>
    <row r="754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92"/>
      <c r="AF754" s="192"/>
      <c r="AG754" s="192"/>
      <c r="AH754" s="192"/>
      <c r="AI754" s="192"/>
      <c r="AJ754" s="192"/>
      <c r="AK754" s="192"/>
      <c r="AL754" s="192"/>
      <c r="AM754" s="192"/>
      <c r="AN754" s="192"/>
      <c r="AO754" s="192"/>
      <c r="AP754" s="192"/>
      <c r="AQ754" s="192"/>
      <c r="AR754" s="192"/>
      <c r="AS754" s="192"/>
      <c r="AT754" s="192"/>
      <c r="AU754" s="192"/>
      <c r="AV754" s="192"/>
      <c r="AW754" s="192"/>
      <c r="AX754" s="192"/>
      <c r="AY754" s="192"/>
      <c r="AZ754" s="192"/>
      <c r="BA754" s="192"/>
      <c r="BB754" s="192"/>
      <c r="BC754" s="192"/>
      <c r="BD754" s="192"/>
      <c r="BE754" s="192"/>
      <c r="BF754" s="192"/>
      <c r="BG754" s="192"/>
      <c r="BH754" s="192"/>
      <c r="BI754" s="192"/>
      <c r="BJ754" s="192"/>
      <c r="BK754" s="192"/>
      <c r="BL754" s="192"/>
      <c r="BM754" s="192"/>
      <c r="BN754" s="192"/>
      <c r="BO754" s="192"/>
      <c r="BP754" s="192"/>
      <c r="BQ754" s="192"/>
      <c r="BR754" s="192"/>
      <c r="BS754" s="192"/>
      <c r="BT754" s="192"/>
      <c r="BU754" s="192"/>
      <c r="BV754" s="192"/>
      <c r="BW754" s="192"/>
      <c r="BX754" s="192"/>
      <c r="BY754" s="192"/>
      <c r="BZ754" s="192"/>
      <c r="CA754" s="192"/>
      <c r="CB754" s="192"/>
      <c r="CC754" s="192"/>
      <c r="CD754" s="192"/>
      <c r="CE754" s="192"/>
      <c r="CF754" s="192"/>
      <c r="CG754" s="192"/>
      <c r="CH754" s="192"/>
      <c r="CI754" s="192"/>
      <c r="CJ754" s="192"/>
    </row>
    <row r="755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92"/>
      <c r="AF755" s="192"/>
      <c r="AG755" s="192"/>
      <c r="AH755" s="192"/>
      <c r="AI755" s="192"/>
      <c r="AJ755" s="192"/>
      <c r="AK755" s="192"/>
      <c r="AL755" s="192"/>
      <c r="AM755" s="192"/>
      <c r="AN755" s="192"/>
      <c r="AO755" s="192"/>
      <c r="AP755" s="192"/>
      <c r="AQ755" s="192"/>
      <c r="AR755" s="192"/>
      <c r="AS755" s="192"/>
      <c r="AT755" s="192"/>
      <c r="AU755" s="192"/>
      <c r="AV755" s="192"/>
      <c r="AW755" s="192"/>
      <c r="AX755" s="192"/>
      <c r="AY755" s="192"/>
      <c r="AZ755" s="192"/>
      <c r="BA755" s="192"/>
      <c r="BB755" s="192"/>
      <c r="BC755" s="192"/>
      <c r="BD755" s="192"/>
      <c r="BE755" s="192"/>
      <c r="BF755" s="192"/>
      <c r="BG755" s="192"/>
      <c r="BH755" s="192"/>
      <c r="BI755" s="192"/>
      <c r="BJ755" s="192"/>
      <c r="BK755" s="192"/>
      <c r="BL755" s="192"/>
      <c r="BM755" s="192"/>
      <c r="BN755" s="192"/>
      <c r="BO755" s="192"/>
      <c r="BP755" s="192"/>
      <c r="BQ755" s="192"/>
      <c r="BR755" s="192"/>
      <c r="BS755" s="192"/>
      <c r="BT755" s="192"/>
      <c r="BU755" s="192"/>
      <c r="BV755" s="192"/>
      <c r="BW755" s="192"/>
      <c r="BX755" s="192"/>
      <c r="BY755" s="192"/>
      <c r="BZ755" s="192"/>
      <c r="CA755" s="192"/>
      <c r="CB755" s="192"/>
      <c r="CC755" s="192"/>
      <c r="CD755" s="192"/>
      <c r="CE755" s="192"/>
      <c r="CF755" s="192"/>
      <c r="CG755" s="192"/>
      <c r="CH755" s="192"/>
      <c r="CI755" s="192"/>
      <c r="CJ755" s="192"/>
    </row>
    <row r="756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92"/>
      <c r="AF756" s="192"/>
      <c r="AG756" s="192"/>
      <c r="AH756" s="192"/>
      <c r="AI756" s="192"/>
      <c r="AJ756" s="192"/>
      <c r="AK756" s="192"/>
      <c r="AL756" s="192"/>
      <c r="AM756" s="192"/>
      <c r="AN756" s="192"/>
      <c r="AO756" s="192"/>
      <c r="AP756" s="192"/>
      <c r="AQ756" s="192"/>
      <c r="AR756" s="192"/>
      <c r="AS756" s="192"/>
      <c r="AT756" s="192"/>
      <c r="AU756" s="192"/>
      <c r="AV756" s="192"/>
      <c r="AW756" s="192"/>
      <c r="AX756" s="192"/>
      <c r="AY756" s="192"/>
      <c r="AZ756" s="192"/>
      <c r="BA756" s="192"/>
      <c r="BB756" s="192"/>
      <c r="BC756" s="192"/>
      <c r="BD756" s="192"/>
      <c r="BE756" s="192"/>
      <c r="BF756" s="192"/>
      <c r="BG756" s="192"/>
      <c r="BH756" s="192"/>
      <c r="BI756" s="192"/>
      <c r="BJ756" s="192"/>
      <c r="BK756" s="192"/>
      <c r="BL756" s="192"/>
      <c r="BM756" s="192"/>
      <c r="BN756" s="192"/>
      <c r="BO756" s="192"/>
      <c r="BP756" s="192"/>
      <c r="BQ756" s="192"/>
      <c r="BR756" s="192"/>
      <c r="BS756" s="192"/>
      <c r="BT756" s="192"/>
      <c r="BU756" s="192"/>
      <c r="BV756" s="192"/>
      <c r="BW756" s="192"/>
      <c r="BX756" s="192"/>
      <c r="BY756" s="192"/>
      <c r="BZ756" s="192"/>
      <c r="CA756" s="192"/>
      <c r="CB756" s="192"/>
      <c r="CC756" s="192"/>
      <c r="CD756" s="192"/>
      <c r="CE756" s="192"/>
      <c r="CF756" s="192"/>
      <c r="CG756" s="192"/>
      <c r="CH756" s="192"/>
      <c r="CI756" s="192"/>
      <c r="CJ756" s="192"/>
    </row>
    <row r="757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92"/>
      <c r="AF757" s="192"/>
      <c r="AG757" s="192"/>
      <c r="AH757" s="192"/>
      <c r="AI757" s="192"/>
      <c r="AJ757" s="192"/>
      <c r="AK757" s="192"/>
      <c r="AL757" s="192"/>
      <c r="AM757" s="192"/>
      <c r="AN757" s="192"/>
      <c r="AO757" s="192"/>
      <c r="AP757" s="192"/>
      <c r="AQ757" s="192"/>
      <c r="AR757" s="192"/>
      <c r="AS757" s="192"/>
      <c r="AT757" s="192"/>
      <c r="AU757" s="192"/>
      <c r="AV757" s="192"/>
      <c r="AW757" s="192"/>
      <c r="AX757" s="192"/>
      <c r="AY757" s="192"/>
      <c r="AZ757" s="192"/>
      <c r="BA757" s="192"/>
      <c r="BB757" s="192"/>
      <c r="BC757" s="192"/>
      <c r="BD757" s="192"/>
      <c r="BE757" s="192"/>
      <c r="BF757" s="192"/>
      <c r="BG757" s="192"/>
      <c r="BH757" s="192"/>
      <c r="BI757" s="192"/>
      <c r="BJ757" s="192"/>
      <c r="BK757" s="192"/>
      <c r="BL757" s="192"/>
      <c r="BM757" s="192"/>
      <c r="BN757" s="192"/>
      <c r="BO757" s="192"/>
      <c r="BP757" s="192"/>
      <c r="BQ757" s="192"/>
      <c r="BR757" s="192"/>
      <c r="BS757" s="192"/>
      <c r="BT757" s="192"/>
      <c r="BU757" s="192"/>
      <c r="BV757" s="192"/>
      <c r="BW757" s="192"/>
      <c r="BX757" s="192"/>
      <c r="BY757" s="192"/>
      <c r="BZ757" s="192"/>
      <c r="CA757" s="192"/>
      <c r="CB757" s="192"/>
      <c r="CC757" s="192"/>
      <c r="CD757" s="192"/>
      <c r="CE757" s="192"/>
      <c r="CF757" s="192"/>
      <c r="CG757" s="192"/>
      <c r="CH757" s="192"/>
      <c r="CI757" s="192"/>
      <c r="CJ757" s="192"/>
    </row>
    <row r="758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92"/>
      <c r="AF758" s="192"/>
      <c r="AG758" s="192"/>
      <c r="AH758" s="192"/>
      <c r="AI758" s="192"/>
      <c r="AJ758" s="192"/>
      <c r="AK758" s="192"/>
      <c r="AL758" s="192"/>
      <c r="AM758" s="192"/>
      <c r="AN758" s="192"/>
      <c r="AO758" s="192"/>
      <c r="AP758" s="192"/>
      <c r="AQ758" s="192"/>
      <c r="AR758" s="192"/>
      <c r="AS758" s="192"/>
      <c r="AT758" s="192"/>
      <c r="AU758" s="192"/>
      <c r="AV758" s="192"/>
      <c r="AW758" s="192"/>
      <c r="AX758" s="192"/>
      <c r="AY758" s="192"/>
      <c r="AZ758" s="192"/>
      <c r="BA758" s="192"/>
      <c r="BB758" s="192"/>
      <c r="BC758" s="192"/>
      <c r="BD758" s="192"/>
      <c r="BE758" s="192"/>
      <c r="BF758" s="192"/>
      <c r="BG758" s="192"/>
      <c r="BH758" s="192"/>
      <c r="BI758" s="192"/>
      <c r="BJ758" s="192"/>
      <c r="BK758" s="192"/>
      <c r="BL758" s="192"/>
      <c r="BM758" s="192"/>
      <c r="BN758" s="192"/>
      <c r="BO758" s="192"/>
      <c r="BP758" s="192"/>
      <c r="BQ758" s="192"/>
      <c r="BR758" s="192"/>
      <c r="BS758" s="192"/>
      <c r="BT758" s="192"/>
      <c r="BU758" s="192"/>
      <c r="BV758" s="192"/>
      <c r="BW758" s="192"/>
      <c r="BX758" s="192"/>
      <c r="BY758" s="192"/>
      <c r="BZ758" s="192"/>
      <c r="CA758" s="192"/>
      <c r="CB758" s="192"/>
      <c r="CC758" s="192"/>
      <c r="CD758" s="192"/>
      <c r="CE758" s="192"/>
      <c r="CF758" s="192"/>
      <c r="CG758" s="192"/>
      <c r="CH758" s="192"/>
      <c r="CI758" s="192"/>
      <c r="CJ758" s="192"/>
    </row>
    <row r="759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92"/>
      <c r="AF759" s="192"/>
      <c r="AG759" s="192"/>
      <c r="AH759" s="192"/>
      <c r="AI759" s="192"/>
      <c r="AJ759" s="192"/>
      <c r="AK759" s="192"/>
      <c r="AL759" s="192"/>
      <c r="AM759" s="192"/>
      <c r="AN759" s="192"/>
      <c r="AO759" s="192"/>
      <c r="AP759" s="192"/>
      <c r="AQ759" s="192"/>
      <c r="AR759" s="192"/>
      <c r="AS759" s="192"/>
      <c r="AT759" s="192"/>
      <c r="AU759" s="192"/>
      <c r="AV759" s="192"/>
      <c r="AW759" s="192"/>
      <c r="AX759" s="192"/>
      <c r="AY759" s="192"/>
      <c r="AZ759" s="192"/>
      <c r="BA759" s="192"/>
      <c r="BB759" s="192"/>
      <c r="BC759" s="192"/>
      <c r="BD759" s="192"/>
      <c r="BE759" s="192"/>
      <c r="BF759" s="192"/>
      <c r="BG759" s="192"/>
      <c r="BH759" s="192"/>
      <c r="BI759" s="192"/>
      <c r="BJ759" s="192"/>
      <c r="BK759" s="192"/>
      <c r="BL759" s="192"/>
      <c r="BM759" s="192"/>
      <c r="BN759" s="192"/>
      <c r="BO759" s="192"/>
      <c r="BP759" s="192"/>
      <c r="BQ759" s="192"/>
      <c r="BR759" s="192"/>
      <c r="BS759" s="192"/>
      <c r="BT759" s="192"/>
      <c r="BU759" s="192"/>
      <c r="BV759" s="192"/>
      <c r="BW759" s="192"/>
      <c r="BX759" s="192"/>
      <c r="BY759" s="192"/>
      <c r="BZ759" s="192"/>
      <c r="CA759" s="192"/>
      <c r="CB759" s="192"/>
      <c r="CC759" s="192"/>
      <c r="CD759" s="192"/>
      <c r="CE759" s="192"/>
      <c r="CF759" s="192"/>
      <c r="CG759" s="192"/>
      <c r="CH759" s="192"/>
      <c r="CI759" s="192"/>
      <c r="CJ759" s="192"/>
    </row>
    <row r="760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92"/>
      <c r="AF760" s="192"/>
      <c r="AG760" s="192"/>
      <c r="AH760" s="192"/>
      <c r="AI760" s="192"/>
      <c r="AJ760" s="192"/>
      <c r="AK760" s="192"/>
      <c r="AL760" s="192"/>
      <c r="AM760" s="192"/>
      <c r="AN760" s="192"/>
      <c r="AO760" s="192"/>
      <c r="AP760" s="192"/>
      <c r="AQ760" s="192"/>
      <c r="AR760" s="192"/>
      <c r="AS760" s="192"/>
      <c r="AT760" s="192"/>
      <c r="AU760" s="192"/>
      <c r="AV760" s="192"/>
      <c r="AW760" s="192"/>
      <c r="AX760" s="192"/>
      <c r="AY760" s="192"/>
      <c r="AZ760" s="192"/>
      <c r="BA760" s="192"/>
      <c r="BB760" s="192"/>
      <c r="BC760" s="192"/>
      <c r="BD760" s="192"/>
      <c r="BE760" s="192"/>
      <c r="BF760" s="192"/>
      <c r="BG760" s="192"/>
      <c r="BH760" s="192"/>
      <c r="BI760" s="192"/>
      <c r="BJ760" s="192"/>
      <c r="BK760" s="192"/>
      <c r="BL760" s="192"/>
      <c r="BM760" s="192"/>
      <c r="BN760" s="192"/>
      <c r="BO760" s="192"/>
      <c r="BP760" s="192"/>
      <c r="BQ760" s="192"/>
      <c r="BR760" s="192"/>
      <c r="BS760" s="192"/>
      <c r="BT760" s="192"/>
      <c r="BU760" s="192"/>
      <c r="BV760" s="192"/>
      <c r="BW760" s="192"/>
      <c r="BX760" s="192"/>
      <c r="BY760" s="192"/>
      <c r="BZ760" s="192"/>
      <c r="CA760" s="192"/>
      <c r="CB760" s="192"/>
      <c r="CC760" s="192"/>
      <c r="CD760" s="192"/>
      <c r="CE760" s="192"/>
      <c r="CF760" s="192"/>
      <c r="CG760" s="192"/>
      <c r="CH760" s="192"/>
      <c r="CI760" s="192"/>
      <c r="CJ760" s="192"/>
    </row>
    <row r="761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92"/>
      <c r="AF761" s="192"/>
      <c r="AG761" s="192"/>
      <c r="AH761" s="192"/>
      <c r="AI761" s="192"/>
      <c r="AJ761" s="192"/>
      <c r="AK761" s="192"/>
      <c r="AL761" s="192"/>
      <c r="AM761" s="192"/>
      <c r="AN761" s="192"/>
      <c r="AO761" s="192"/>
      <c r="AP761" s="192"/>
      <c r="AQ761" s="192"/>
      <c r="AR761" s="192"/>
      <c r="AS761" s="192"/>
      <c r="AT761" s="192"/>
      <c r="AU761" s="192"/>
      <c r="AV761" s="192"/>
      <c r="AW761" s="192"/>
      <c r="AX761" s="192"/>
      <c r="AY761" s="192"/>
      <c r="AZ761" s="192"/>
      <c r="BA761" s="192"/>
      <c r="BB761" s="192"/>
      <c r="BC761" s="192"/>
      <c r="BD761" s="192"/>
      <c r="BE761" s="192"/>
      <c r="BF761" s="192"/>
      <c r="BG761" s="192"/>
      <c r="BH761" s="192"/>
      <c r="BI761" s="192"/>
      <c r="BJ761" s="192"/>
      <c r="BK761" s="192"/>
      <c r="BL761" s="192"/>
      <c r="BM761" s="192"/>
      <c r="BN761" s="192"/>
      <c r="BO761" s="192"/>
      <c r="BP761" s="192"/>
      <c r="BQ761" s="192"/>
      <c r="BR761" s="192"/>
      <c r="BS761" s="192"/>
      <c r="BT761" s="192"/>
      <c r="BU761" s="192"/>
      <c r="BV761" s="192"/>
      <c r="BW761" s="192"/>
      <c r="BX761" s="192"/>
      <c r="BY761" s="192"/>
      <c r="BZ761" s="192"/>
      <c r="CA761" s="192"/>
      <c r="CB761" s="192"/>
      <c r="CC761" s="192"/>
      <c r="CD761" s="192"/>
      <c r="CE761" s="192"/>
      <c r="CF761" s="192"/>
      <c r="CG761" s="192"/>
      <c r="CH761" s="192"/>
      <c r="CI761" s="192"/>
      <c r="CJ761" s="192"/>
    </row>
    <row r="762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92"/>
      <c r="AF762" s="192"/>
      <c r="AG762" s="192"/>
      <c r="AH762" s="192"/>
      <c r="AI762" s="192"/>
      <c r="AJ762" s="192"/>
      <c r="AK762" s="192"/>
      <c r="AL762" s="192"/>
      <c r="AM762" s="192"/>
      <c r="AN762" s="192"/>
      <c r="AO762" s="192"/>
      <c r="AP762" s="192"/>
      <c r="AQ762" s="192"/>
      <c r="AR762" s="192"/>
      <c r="AS762" s="192"/>
      <c r="AT762" s="192"/>
      <c r="AU762" s="192"/>
      <c r="AV762" s="192"/>
      <c r="AW762" s="192"/>
      <c r="AX762" s="192"/>
      <c r="AY762" s="192"/>
      <c r="AZ762" s="192"/>
      <c r="BA762" s="192"/>
      <c r="BB762" s="192"/>
      <c r="BC762" s="192"/>
      <c r="BD762" s="192"/>
      <c r="BE762" s="192"/>
      <c r="BF762" s="192"/>
      <c r="BG762" s="192"/>
      <c r="BH762" s="192"/>
      <c r="BI762" s="192"/>
      <c r="BJ762" s="192"/>
      <c r="BK762" s="192"/>
      <c r="BL762" s="192"/>
      <c r="BM762" s="192"/>
      <c r="BN762" s="192"/>
      <c r="BO762" s="192"/>
      <c r="BP762" s="192"/>
      <c r="BQ762" s="192"/>
      <c r="BR762" s="192"/>
      <c r="BS762" s="192"/>
      <c r="BT762" s="192"/>
      <c r="BU762" s="192"/>
      <c r="BV762" s="192"/>
      <c r="BW762" s="192"/>
      <c r="BX762" s="192"/>
      <c r="BY762" s="192"/>
      <c r="BZ762" s="192"/>
      <c r="CA762" s="192"/>
      <c r="CB762" s="192"/>
      <c r="CC762" s="192"/>
      <c r="CD762" s="192"/>
      <c r="CE762" s="192"/>
      <c r="CF762" s="192"/>
      <c r="CG762" s="192"/>
      <c r="CH762" s="192"/>
      <c r="CI762" s="192"/>
      <c r="CJ762" s="192"/>
    </row>
    <row r="763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92"/>
      <c r="AF763" s="192"/>
      <c r="AG763" s="192"/>
      <c r="AH763" s="192"/>
      <c r="AI763" s="192"/>
      <c r="AJ763" s="192"/>
      <c r="AK763" s="192"/>
      <c r="AL763" s="192"/>
      <c r="AM763" s="192"/>
      <c r="AN763" s="192"/>
      <c r="AO763" s="192"/>
      <c r="AP763" s="192"/>
      <c r="AQ763" s="192"/>
      <c r="AR763" s="192"/>
      <c r="AS763" s="192"/>
      <c r="AT763" s="192"/>
      <c r="AU763" s="192"/>
      <c r="AV763" s="192"/>
      <c r="AW763" s="192"/>
      <c r="AX763" s="192"/>
      <c r="AY763" s="192"/>
      <c r="AZ763" s="192"/>
      <c r="BA763" s="192"/>
      <c r="BB763" s="192"/>
      <c r="BC763" s="192"/>
      <c r="BD763" s="192"/>
      <c r="BE763" s="192"/>
      <c r="BF763" s="192"/>
      <c r="BG763" s="192"/>
      <c r="BH763" s="192"/>
      <c r="BI763" s="192"/>
      <c r="BJ763" s="192"/>
      <c r="BK763" s="192"/>
      <c r="BL763" s="192"/>
      <c r="BM763" s="192"/>
      <c r="BN763" s="192"/>
      <c r="BO763" s="192"/>
      <c r="BP763" s="192"/>
      <c r="BQ763" s="192"/>
      <c r="BR763" s="192"/>
      <c r="BS763" s="192"/>
      <c r="BT763" s="192"/>
      <c r="BU763" s="192"/>
      <c r="BV763" s="192"/>
      <c r="BW763" s="192"/>
      <c r="BX763" s="192"/>
      <c r="BY763" s="192"/>
      <c r="BZ763" s="192"/>
      <c r="CA763" s="192"/>
      <c r="CB763" s="192"/>
      <c r="CC763" s="192"/>
      <c r="CD763" s="192"/>
      <c r="CE763" s="192"/>
      <c r="CF763" s="192"/>
      <c r="CG763" s="192"/>
      <c r="CH763" s="192"/>
      <c r="CI763" s="192"/>
      <c r="CJ763" s="192"/>
    </row>
    <row r="764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92"/>
      <c r="AF764" s="192"/>
      <c r="AG764" s="192"/>
      <c r="AH764" s="192"/>
      <c r="AI764" s="192"/>
      <c r="AJ764" s="192"/>
      <c r="AK764" s="192"/>
      <c r="AL764" s="192"/>
      <c r="AM764" s="192"/>
      <c r="AN764" s="192"/>
      <c r="AO764" s="192"/>
      <c r="AP764" s="192"/>
      <c r="AQ764" s="192"/>
      <c r="AR764" s="192"/>
      <c r="AS764" s="192"/>
      <c r="AT764" s="192"/>
      <c r="AU764" s="192"/>
      <c r="AV764" s="192"/>
      <c r="AW764" s="192"/>
      <c r="AX764" s="192"/>
      <c r="AY764" s="192"/>
      <c r="AZ764" s="192"/>
      <c r="BA764" s="192"/>
      <c r="BB764" s="192"/>
      <c r="BC764" s="192"/>
      <c r="BD764" s="192"/>
      <c r="BE764" s="192"/>
      <c r="BF764" s="192"/>
      <c r="BG764" s="192"/>
      <c r="BH764" s="192"/>
      <c r="BI764" s="192"/>
      <c r="BJ764" s="192"/>
      <c r="BK764" s="192"/>
      <c r="BL764" s="192"/>
      <c r="BM764" s="192"/>
      <c r="BN764" s="192"/>
      <c r="BO764" s="192"/>
      <c r="BP764" s="192"/>
      <c r="BQ764" s="192"/>
      <c r="BR764" s="192"/>
      <c r="BS764" s="192"/>
      <c r="BT764" s="192"/>
      <c r="BU764" s="192"/>
      <c r="BV764" s="192"/>
      <c r="BW764" s="192"/>
      <c r="BX764" s="192"/>
      <c r="BY764" s="192"/>
      <c r="BZ764" s="192"/>
      <c r="CA764" s="192"/>
      <c r="CB764" s="192"/>
      <c r="CC764" s="192"/>
      <c r="CD764" s="192"/>
      <c r="CE764" s="192"/>
      <c r="CF764" s="192"/>
      <c r="CG764" s="192"/>
      <c r="CH764" s="192"/>
      <c r="CI764" s="192"/>
      <c r="CJ764" s="192"/>
    </row>
    <row r="765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92"/>
      <c r="AF765" s="192"/>
      <c r="AG765" s="192"/>
      <c r="AH765" s="192"/>
      <c r="AI765" s="192"/>
      <c r="AJ765" s="192"/>
      <c r="AK765" s="192"/>
      <c r="AL765" s="192"/>
      <c r="AM765" s="192"/>
      <c r="AN765" s="192"/>
      <c r="AO765" s="192"/>
      <c r="AP765" s="192"/>
      <c r="AQ765" s="192"/>
      <c r="AR765" s="192"/>
      <c r="AS765" s="192"/>
      <c r="AT765" s="192"/>
      <c r="AU765" s="192"/>
      <c r="AV765" s="192"/>
      <c r="AW765" s="192"/>
      <c r="AX765" s="192"/>
      <c r="AY765" s="192"/>
      <c r="AZ765" s="192"/>
      <c r="BA765" s="192"/>
      <c r="BB765" s="192"/>
      <c r="BC765" s="192"/>
      <c r="BD765" s="192"/>
      <c r="BE765" s="192"/>
      <c r="BF765" s="192"/>
      <c r="BG765" s="192"/>
      <c r="BH765" s="192"/>
      <c r="BI765" s="192"/>
      <c r="BJ765" s="192"/>
      <c r="BK765" s="192"/>
      <c r="BL765" s="192"/>
      <c r="BM765" s="192"/>
      <c r="BN765" s="192"/>
      <c r="BO765" s="192"/>
      <c r="BP765" s="192"/>
      <c r="BQ765" s="192"/>
      <c r="BR765" s="192"/>
      <c r="BS765" s="192"/>
      <c r="BT765" s="192"/>
      <c r="BU765" s="192"/>
      <c r="BV765" s="192"/>
      <c r="BW765" s="192"/>
      <c r="BX765" s="192"/>
      <c r="BY765" s="192"/>
      <c r="BZ765" s="192"/>
      <c r="CA765" s="192"/>
      <c r="CB765" s="192"/>
      <c r="CC765" s="192"/>
      <c r="CD765" s="192"/>
      <c r="CE765" s="192"/>
      <c r="CF765" s="192"/>
      <c r="CG765" s="192"/>
      <c r="CH765" s="192"/>
      <c r="CI765" s="192"/>
      <c r="CJ765" s="192"/>
    </row>
    <row r="766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92"/>
      <c r="AF766" s="192"/>
      <c r="AG766" s="192"/>
      <c r="AH766" s="192"/>
      <c r="AI766" s="192"/>
      <c r="AJ766" s="192"/>
      <c r="AK766" s="192"/>
      <c r="AL766" s="192"/>
      <c r="AM766" s="192"/>
      <c r="AN766" s="192"/>
      <c r="AO766" s="192"/>
      <c r="AP766" s="192"/>
      <c r="AQ766" s="192"/>
      <c r="AR766" s="192"/>
      <c r="AS766" s="192"/>
      <c r="AT766" s="192"/>
      <c r="AU766" s="192"/>
      <c r="AV766" s="192"/>
      <c r="AW766" s="192"/>
      <c r="AX766" s="192"/>
      <c r="AY766" s="192"/>
      <c r="AZ766" s="192"/>
      <c r="BA766" s="192"/>
      <c r="BB766" s="192"/>
      <c r="BC766" s="192"/>
      <c r="BD766" s="192"/>
      <c r="BE766" s="192"/>
      <c r="BF766" s="192"/>
      <c r="BG766" s="192"/>
      <c r="BH766" s="192"/>
      <c r="BI766" s="192"/>
      <c r="BJ766" s="192"/>
      <c r="BK766" s="192"/>
      <c r="BL766" s="192"/>
      <c r="BM766" s="192"/>
      <c r="BN766" s="192"/>
      <c r="BO766" s="192"/>
      <c r="BP766" s="192"/>
      <c r="BQ766" s="192"/>
      <c r="BR766" s="192"/>
      <c r="BS766" s="192"/>
      <c r="BT766" s="192"/>
      <c r="BU766" s="192"/>
      <c r="BV766" s="192"/>
      <c r="BW766" s="192"/>
      <c r="BX766" s="192"/>
      <c r="BY766" s="192"/>
      <c r="BZ766" s="192"/>
      <c r="CA766" s="192"/>
      <c r="CB766" s="192"/>
      <c r="CC766" s="192"/>
      <c r="CD766" s="192"/>
      <c r="CE766" s="192"/>
      <c r="CF766" s="192"/>
      <c r="CG766" s="192"/>
      <c r="CH766" s="192"/>
      <c r="CI766" s="192"/>
      <c r="CJ766" s="192"/>
    </row>
    <row r="767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92"/>
      <c r="AF767" s="192"/>
      <c r="AG767" s="192"/>
      <c r="AH767" s="192"/>
      <c r="AI767" s="192"/>
      <c r="AJ767" s="192"/>
      <c r="AK767" s="192"/>
      <c r="AL767" s="192"/>
      <c r="AM767" s="192"/>
      <c r="AN767" s="192"/>
      <c r="AO767" s="192"/>
      <c r="AP767" s="192"/>
      <c r="AQ767" s="192"/>
      <c r="AR767" s="192"/>
      <c r="AS767" s="192"/>
      <c r="AT767" s="192"/>
      <c r="AU767" s="192"/>
      <c r="AV767" s="192"/>
      <c r="AW767" s="192"/>
      <c r="AX767" s="192"/>
      <c r="AY767" s="192"/>
      <c r="AZ767" s="192"/>
      <c r="BA767" s="192"/>
      <c r="BB767" s="192"/>
      <c r="BC767" s="192"/>
      <c r="BD767" s="192"/>
      <c r="BE767" s="192"/>
      <c r="BF767" s="192"/>
      <c r="BG767" s="192"/>
      <c r="BH767" s="192"/>
      <c r="BI767" s="192"/>
      <c r="BJ767" s="192"/>
      <c r="BK767" s="192"/>
      <c r="BL767" s="192"/>
      <c r="BM767" s="192"/>
      <c r="BN767" s="192"/>
      <c r="BO767" s="192"/>
      <c r="BP767" s="192"/>
      <c r="BQ767" s="192"/>
      <c r="BR767" s="192"/>
      <c r="BS767" s="192"/>
      <c r="BT767" s="192"/>
      <c r="BU767" s="192"/>
      <c r="BV767" s="192"/>
      <c r="BW767" s="192"/>
      <c r="BX767" s="192"/>
      <c r="BY767" s="192"/>
      <c r="BZ767" s="192"/>
      <c r="CA767" s="192"/>
      <c r="CB767" s="192"/>
      <c r="CC767" s="192"/>
      <c r="CD767" s="192"/>
      <c r="CE767" s="192"/>
      <c r="CF767" s="192"/>
      <c r="CG767" s="192"/>
      <c r="CH767" s="192"/>
      <c r="CI767" s="192"/>
      <c r="CJ767" s="192"/>
    </row>
    <row r="768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92"/>
      <c r="AF768" s="192"/>
      <c r="AG768" s="192"/>
      <c r="AH768" s="192"/>
      <c r="AI768" s="192"/>
      <c r="AJ768" s="192"/>
      <c r="AK768" s="192"/>
      <c r="AL768" s="192"/>
      <c r="AM768" s="192"/>
      <c r="AN768" s="192"/>
      <c r="AO768" s="192"/>
      <c r="AP768" s="192"/>
      <c r="AQ768" s="192"/>
      <c r="AR768" s="192"/>
      <c r="AS768" s="192"/>
      <c r="AT768" s="192"/>
      <c r="AU768" s="192"/>
      <c r="AV768" s="192"/>
      <c r="AW768" s="192"/>
      <c r="AX768" s="192"/>
      <c r="AY768" s="192"/>
      <c r="AZ768" s="192"/>
      <c r="BA768" s="192"/>
      <c r="BB768" s="192"/>
      <c r="BC768" s="192"/>
      <c r="BD768" s="192"/>
      <c r="BE768" s="192"/>
      <c r="BF768" s="192"/>
      <c r="BG768" s="192"/>
      <c r="BH768" s="192"/>
      <c r="BI768" s="192"/>
      <c r="BJ768" s="192"/>
      <c r="BK768" s="192"/>
      <c r="BL768" s="192"/>
      <c r="BM768" s="192"/>
      <c r="BN768" s="192"/>
      <c r="BO768" s="192"/>
      <c r="BP768" s="192"/>
      <c r="BQ768" s="192"/>
      <c r="BR768" s="192"/>
      <c r="BS768" s="192"/>
      <c r="BT768" s="192"/>
      <c r="BU768" s="192"/>
      <c r="BV768" s="192"/>
      <c r="BW768" s="192"/>
      <c r="BX768" s="192"/>
      <c r="BY768" s="192"/>
      <c r="BZ768" s="192"/>
      <c r="CA768" s="192"/>
      <c r="CB768" s="192"/>
      <c r="CC768" s="192"/>
      <c r="CD768" s="192"/>
      <c r="CE768" s="192"/>
      <c r="CF768" s="192"/>
      <c r="CG768" s="192"/>
      <c r="CH768" s="192"/>
      <c r="CI768" s="192"/>
      <c r="CJ768" s="192"/>
    </row>
    <row r="769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92"/>
      <c r="AF769" s="192"/>
      <c r="AG769" s="192"/>
      <c r="AH769" s="192"/>
      <c r="AI769" s="192"/>
      <c r="AJ769" s="192"/>
      <c r="AK769" s="192"/>
      <c r="AL769" s="192"/>
      <c r="AM769" s="192"/>
      <c r="AN769" s="192"/>
      <c r="AO769" s="192"/>
      <c r="AP769" s="192"/>
      <c r="AQ769" s="192"/>
      <c r="AR769" s="192"/>
      <c r="AS769" s="192"/>
      <c r="AT769" s="192"/>
      <c r="AU769" s="192"/>
      <c r="AV769" s="192"/>
      <c r="AW769" s="192"/>
      <c r="AX769" s="192"/>
      <c r="AY769" s="192"/>
      <c r="AZ769" s="192"/>
      <c r="BA769" s="192"/>
      <c r="BB769" s="192"/>
      <c r="BC769" s="192"/>
      <c r="BD769" s="192"/>
      <c r="BE769" s="192"/>
      <c r="BF769" s="192"/>
      <c r="BG769" s="192"/>
      <c r="BH769" s="192"/>
      <c r="BI769" s="192"/>
      <c r="BJ769" s="192"/>
      <c r="BK769" s="192"/>
      <c r="BL769" s="192"/>
      <c r="BM769" s="192"/>
      <c r="BN769" s="192"/>
      <c r="BO769" s="192"/>
      <c r="BP769" s="192"/>
      <c r="BQ769" s="192"/>
      <c r="BR769" s="192"/>
      <c r="BS769" s="192"/>
      <c r="BT769" s="192"/>
      <c r="BU769" s="192"/>
      <c r="BV769" s="192"/>
      <c r="BW769" s="192"/>
      <c r="BX769" s="192"/>
      <c r="BY769" s="192"/>
      <c r="BZ769" s="192"/>
      <c r="CA769" s="192"/>
      <c r="CB769" s="192"/>
      <c r="CC769" s="192"/>
      <c r="CD769" s="192"/>
      <c r="CE769" s="192"/>
      <c r="CF769" s="192"/>
      <c r="CG769" s="192"/>
      <c r="CH769" s="192"/>
      <c r="CI769" s="192"/>
      <c r="CJ769" s="192"/>
    </row>
    <row r="770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92"/>
      <c r="AF770" s="192"/>
      <c r="AG770" s="192"/>
      <c r="AH770" s="192"/>
      <c r="AI770" s="192"/>
      <c r="AJ770" s="192"/>
      <c r="AK770" s="192"/>
      <c r="AL770" s="192"/>
      <c r="AM770" s="192"/>
      <c r="AN770" s="192"/>
      <c r="AO770" s="192"/>
      <c r="AP770" s="192"/>
      <c r="AQ770" s="192"/>
      <c r="AR770" s="192"/>
      <c r="AS770" s="192"/>
      <c r="AT770" s="192"/>
      <c r="AU770" s="192"/>
      <c r="AV770" s="192"/>
      <c r="AW770" s="192"/>
      <c r="AX770" s="192"/>
      <c r="AY770" s="192"/>
      <c r="AZ770" s="192"/>
      <c r="BA770" s="192"/>
      <c r="BB770" s="192"/>
      <c r="BC770" s="192"/>
      <c r="BD770" s="192"/>
      <c r="BE770" s="192"/>
      <c r="BF770" s="192"/>
      <c r="BG770" s="192"/>
      <c r="BH770" s="192"/>
      <c r="BI770" s="192"/>
      <c r="BJ770" s="192"/>
      <c r="BK770" s="192"/>
      <c r="BL770" s="192"/>
      <c r="BM770" s="192"/>
      <c r="BN770" s="192"/>
      <c r="BO770" s="192"/>
      <c r="BP770" s="192"/>
      <c r="BQ770" s="192"/>
      <c r="BR770" s="192"/>
      <c r="BS770" s="192"/>
      <c r="BT770" s="192"/>
      <c r="BU770" s="192"/>
      <c r="BV770" s="192"/>
      <c r="BW770" s="192"/>
      <c r="BX770" s="192"/>
      <c r="BY770" s="192"/>
      <c r="BZ770" s="192"/>
      <c r="CA770" s="192"/>
      <c r="CB770" s="192"/>
      <c r="CC770" s="192"/>
      <c r="CD770" s="192"/>
      <c r="CE770" s="192"/>
      <c r="CF770" s="192"/>
      <c r="CG770" s="192"/>
      <c r="CH770" s="192"/>
      <c r="CI770" s="192"/>
      <c r="CJ770" s="192"/>
    </row>
    <row r="771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92"/>
      <c r="AF771" s="192"/>
      <c r="AG771" s="192"/>
      <c r="AH771" s="192"/>
      <c r="AI771" s="192"/>
      <c r="AJ771" s="192"/>
      <c r="AK771" s="192"/>
      <c r="AL771" s="192"/>
      <c r="AM771" s="192"/>
      <c r="AN771" s="192"/>
      <c r="AO771" s="192"/>
      <c r="AP771" s="192"/>
      <c r="AQ771" s="192"/>
      <c r="AR771" s="192"/>
      <c r="AS771" s="192"/>
      <c r="AT771" s="192"/>
      <c r="AU771" s="192"/>
      <c r="AV771" s="192"/>
      <c r="AW771" s="192"/>
      <c r="AX771" s="192"/>
      <c r="AY771" s="192"/>
      <c r="AZ771" s="192"/>
      <c r="BA771" s="192"/>
      <c r="BB771" s="192"/>
      <c r="BC771" s="192"/>
      <c r="BD771" s="192"/>
      <c r="BE771" s="192"/>
      <c r="BF771" s="192"/>
      <c r="BG771" s="192"/>
      <c r="BH771" s="192"/>
      <c r="BI771" s="192"/>
      <c r="BJ771" s="192"/>
      <c r="BK771" s="192"/>
      <c r="BL771" s="192"/>
      <c r="BM771" s="192"/>
      <c r="BN771" s="192"/>
      <c r="BO771" s="192"/>
      <c r="BP771" s="192"/>
      <c r="BQ771" s="192"/>
      <c r="BR771" s="192"/>
      <c r="BS771" s="192"/>
      <c r="BT771" s="192"/>
      <c r="BU771" s="192"/>
      <c r="BV771" s="192"/>
      <c r="BW771" s="192"/>
      <c r="BX771" s="192"/>
      <c r="BY771" s="192"/>
      <c r="BZ771" s="192"/>
      <c r="CA771" s="192"/>
      <c r="CB771" s="192"/>
      <c r="CC771" s="192"/>
      <c r="CD771" s="192"/>
      <c r="CE771" s="192"/>
      <c r="CF771" s="192"/>
      <c r="CG771" s="192"/>
      <c r="CH771" s="192"/>
      <c r="CI771" s="192"/>
      <c r="CJ771" s="192"/>
    </row>
    <row r="772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92"/>
      <c r="AF772" s="192"/>
      <c r="AG772" s="192"/>
      <c r="AH772" s="192"/>
      <c r="AI772" s="192"/>
      <c r="AJ772" s="192"/>
      <c r="AK772" s="192"/>
      <c r="AL772" s="192"/>
      <c r="AM772" s="192"/>
      <c r="AN772" s="192"/>
      <c r="AO772" s="192"/>
      <c r="AP772" s="192"/>
      <c r="AQ772" s="192"/>
      <c r="AR772" s="192"/>
      <c r="AS772" s="192"/>
      <c r="AT772" s="192"/>
      <c r="AU772" s="192"/>
      <c r="AV772" s="192"/>
      <c r="AW772" s="192"/>
      <c r="AX772" s="192"/>
      <c r="AY772" s="192"/>
      <c r="AZ772" s="192"/>
      <c r="BA772" s="192"/>
      <c r="BB772" s="192"/>
      <c r="BC772" s="192"/>
      <c r="BD772" s="192"/>
      <c r="BE772" s="192"/>
      <c r="BF772" s="192"/>
      <c r="BG772" s="192"/>
      <c r="BH772" s="192"/>
      <c r="BI772" s="192"/>
      <c r="BJ772" s="192"/>
      <c r="BK772" s="192"/>
      <c r="BL772" s="192"/>
      <c r="BM772" s="192"/>
      <c r="BN772" s="192"/>
      <c r="BO772" s="192"/>
      <c r="BP772" s="192"/>
      <c r="BQ772" s="192"/>
      <c r="BR772" s="192"/>
      <c r="BS772" s="192"/>
      <c r="BT772" s="192"/>
      <c r="BU772" s="192"/>
      <c r="BV772" s="192"/>
      <c r="BW772" s="192"/>
      <c r="BX772" s="192"/>
      <c r="BY772" s="192"/>
      <c r="BZ772" s="192"/>
      <c r="CA772" s="192"/>
      <c r="CB772" s="192"/>
      <c r="CC772" s="192"/>
      <c r="CD772" s="192"/>
      <c r="CE772" s="192"/>
      <c r="CF772" s="192"/>
      <c r="CG772" s="192"/>
      <c r="CH772" s="192"/>
      <c r="CI772" s="192"/>
      <c r="CJ772" s="192"/>
    </row>
    <row r="773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92"/>
      <c r="AF773" s="192"/>
      <c r="AG773" s="192"/>
      <c r="AH773" s="192"/>
      <c r="AI773" s="192"/>
      <c r="AJ773" s="192"/>
      <c r="AK773" s="192"/>
      <c r="AL773" s="192"/>
      <c r="AM773" s="192"/>
      <c r="AN773" s="192"/>
      <c r="AO773" s="192"/>
      <c r="AP773" s="192"/>
      <c r="AQ773" s="192"/>
      <c r="AR773" s="192"/>
      <c r="AS773" s="192"/>
      <c r="AT773" s="192"/>
      <c r="AU773" s="192"/>
      <c r="AV773" s="192"/>
      <c r="AW773" s="192"/>
      <c r="AX773" s="192"/>
      <c r="AY773" s="192"/>
      <c r="AZ773" s="192"/>
      <c r="BA773" s="192"/>
      <c r="BB773" s="192"/>
      <c r="BC773" s="192"/>
      <c r="BD773" s="192"/>
      <c r="BE773" s="192"/>
      <c r="BF773" s="192"/>
      <c r="BG773" s="192"/>
      <c r="BH773" s="192"/>
      <c r="BI773" s="192"/>
      <c r="BJ773" s="192"/>
      <c r="BK773" s="192"/>
      <c r="BL773" s="192"/>
      <c r="BM773" s="192"/>
      <c r="BN773" s="192"/>
      <c r="BO773" s="192"/>
      <c r="BP773" s="192"/>
      <c r="BQ773" s="192"/>
      <c r="BR773" s="192"/>
      <c r="BS773" s="192"/>
      <c r="BT773" s="192"/>
      <c r="BU773" s="192"/>
      <c r="BV773" s="192"/>
      <c r="BW773" s="192"/>
      <c r="BX773" s="192"/>
      <c r="BY773" s="192"/>
      <c r="BZ773" s="192"/>
      <c r="CA773" s="192"/>
      <c r="CB773" s="192"/>
      <c r="CC773" s="192"/>
      <c r="CD773" s="192"/>
      <c r="CE773" s="192"/>
      <c r="CF773" s="192"/>
      <c r="CG773" s="192"/>
      <c r="CH773" s="192"/>
      <c r="CI773" s="192"/>
      <c r="CJ773" s="192"/>
    </row>
    <row r="774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92"/>
      <c r="AF774" s="192"/>
      <c r="AG774" s="192"/>
      <c r="AH774" s="192"/>
      <c r="AI774" s="192"/>
      <c r="AJ774" s="192"/>
      <c r="AK774" s="192"/>
      <c r="AL774" s="192"/>
      <c r="AM774" s="192"/>
      <c r="AN774" s="192"/>
      <c r="AO774" s="192"/>
      <c r="AP774" s="192"/>
      <c r="AQ774" s="192"/>
      <c r="AR774" s="192"/>
      <c r="AS774" s="192"/>
      <c r="AT774" s="192"/>
      <c r="AU774" s="192"/>
      <c r="AV774" s="192"/>
      <c r="AW774" s="192"/>
      <c r="AX774" s="192"/>
      <c r="AY774" s="192"/>
      <c r="AZ774" s="192"/>
      <c r="BA774" s="192"/>
      <c r="BB774" s="192"/>
      <c r="BC774" s="192"/>
      <c r="BD774" s="192"/>
      <c r="BE774" s="192"/>
      <c r="BF774" s="192"/>
      <c r="BG774" s="192"/>
      <c r="BH774" s="192"/>
      <c r="BI774" s="192"/>
      <c r="BJ774" s="192"/>
      <c r="BK774" s="192"/>
      <c r="BL774" s="192"/>
      <c r="BM774" s="192"/>
      <c r="BN774" s="192"/>
      <c r="BO774" s="192"/>
      <c r="BP774" s="192"/>
      <c r="BQ774" s="192"/>
      <c r="BR774" s="192"/>
      <c r="BS774" s="192"/>
      <c r="BT774" s="192"/>
      <c r="BU774" s="192"/>
      <c r="BV774" s="192"/>
      <c r="BW774" s="192"/>
      <c r="BX774" s="192"/>
      <c r="BY774" s="192"/>
      <c r="BZ774" s="192"/>
      <c r="CA774" s="192"/>
      <c r="CB774" s="192"/>
      <c r="CC774" s="192"/>
      <c r="CD774" s="192"/>
      <c r="CE774" s="192"/>
      <c r="CF774" s="192"/>
      <c r="CG774" s="192"/>
      <c r="CH774" s="192"/>
      <c r="CI774" s="192"/>
      <c r="CJ774" s="192"/>
    </row>
    <row r="775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92"/>
      <c r="AF775" s="192"/>
      <c r="AG775" s="192"/>
      <c r="AH775" s="192"/>
      <c r="AI775" s="192"/>
      <c r="AJ775" s="192"/>
      <c r="AK775" s="192"/>
      <c r="AL775" s="192"/>
      <c r="AM775" s="192"/>
      <c r="AN775" s="192"/>
      <c r="AO775" s="192"/>
      <c r="AP775" s="192"/>
      <c r="AQ775" s="192"/>
      <c r="AR775" s="192"/>
      <c r="AS775" s="192"/>
      <c r="AT775" s="192"/>
      <c r="AU775" s="192"/>
      <c r="AV775" s="192"/>
      <c r="AW775" s="192"/>
      <c r="AX775" s="192"/>
      <c r="AY775" s="192"/>
      <c r="AZ775" s="192"/>
      <c r="BA775" s="192"/>
      <c r="BB775" s="192"/>
      <c r="BC775" s="192"/>
      <c r="BD775" s="192"/>
      <c r="BE775" s="192"/>
      <c r="BF775" s="192"/>
      <c r="BG775" s="192"/>
      <c r="BH775" s="192"/>
      <c r="BI775" s="192"/>
      <c r="BJ775" s="192"/>
      <c r="BK775" s="192"/>
      <c r="BL775" s="192"/>
      <c r="BM775" s="192"/>
      <c r="BN775" s="192"/>
      <c r="BO775" s="192"/>
      <c r="BP775" s="192"/>
      <c r="BQ775" s="192"/>
      <c r="BR775" s="192"/>
      <c r="BS775" s="192"/>
      <c r="BT775" s="192"/>
      <c r="BU775" s="192"/>
      <c r="BV775" s="192"/>
      <c r="BW775" s="192"/>
      <c r="BX775" s="192"/>
      <c r="BY775" s="192"/>
      <c r="BZ775" s="192"/>
      <c r="CA775" s="192"/>
      <c r="CB775" s="192"/>
      <c r="CC775" s="192"/>
      <c r="CD775" s="192"/>
      <c r="CE775" s="192"/>
      <c r="CF775" s="192"/>
      <c r="CG775" s="192"/>
      <c r="CH775" s="192"/>
      <c r="CI775" s="192"/>
      <c r="CJ775" s="192"/>
    </row>
    <row r="776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92"/>
      <c r="AF776" s="192"/>
      <c r="AG776" s="192"/>
      <c r="AH776" s="192"/>
      <c r="AI776" s="192"/>
      <c r="AJ776" s="192"/>
      <c r="AK776" s="192"/>
      <c r="AL776" s="192"/>
      <c r="AM776" s="192"/>
      <c r="AN776" s="192"/>
      <c r="AO776" s="192"/>
      <c r="AP776" s="192"/>
      <c r="AQ776" s="192"/>
      <c r="AR776" s="192"/>
      <c r="AS776" s="192"/>
      <c r="AT776" s="192"/>
      <c r="AU776" s="192"/>
      <c r="AV776" s="192"/>
      <c r="AW776" s="192"/>
      <c r="AX776" s="192"/>
      <c r="AY776" s="192"/>
      <c r="AZ776" s="192"/>
      <c r="BA776" s="192"/>
      <c r="BB776" s="192"/>
      <c r="BC776" s="192"/>
      <c r="BD776" s="192"/>
      <c r="BE776" s="192"/>
      <c r="BF776" s="192"/>
      <c r="BG776" s="192"/>
      <c r="BH776" s="192"/>
      <c r="BI776" s="192"/>
      <c r="BJ776" s="192"/>
      <c r="BK776" s="192"/>
      <c r="BL776" s="192"/>
      <c r="BM776" s="192"/>
      <c r="BN776" s="192"/>
      <c r="BO776" s="192"/>
      <c r="BP776" s="192"/>
      <c r="BQ776" s="192"/>
      <c r="BR776" s="192"/>
      <c r="BS776" s="192"/>
      <c r="BT776" s="192"/>
      <c r="BU776" s="192"/>
      <c r="BV776" s="192"/>
      <c r="BW776" s="192"/>
      <c r="BX776" s="192"/>
      <c r="BY776" s="192"/>
      <c r="BZ776" s="192"/>
      <c r="CA776" s="192"/>
      <c r="CB776" s="192"/>
      <c r="CC776" s="192"/>
      <c r="CD776" s="192"/>
      <c r="CE776" s="192"/>
      <c r="CF776" s="192"/>
      <c r="CG776" s="192"/>
      <c r="CH776" s="192"/>
      <c r="CI776" s="192"/>
      <c r="CJ776" s="192"/>
    </row>
    <row r="777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92"/>
      <c r="AF777" s="192"/>
      <c r="AG777" s="192"/>
      <c r="AH777" s="192"/>
      <c r="AI777" s="192"/>
      <c r="AJ777" s="192"/>
      <c r="AK777" s="192"/>
      <c r="AL777" s="192"/>
      <c r="AM777" s="192"/>
      <c r="AN777" s="192"/>
      <c r="AO777" s="192"/>
      <c r="AP777" s="192"/>
      <c r="AQ777" s="192"/>
      <c r="AR777" s="192"/>
      <c r="AS777" s="192"/>
      <c r="AT777" s="192"/>
      <c r="AU777" s="192"/>
      <c r="AV777" s="192"/>
      <c r="AW777" s="192"/>
      <c r="AX777" s="192"/>
      <c r="AY777" s="192"/>
      <c r="AZ777" s="192"/>
      <c r="BA777" s="192"/>
      <c r="BB777" s="192"/>
      <c r="BC777" s="192"/>
      <c r="BD777" s="192"/>
      <c r="BE777" s="192"/>
      <c r="BF777" s="192"/>
      <c r="BG777" s="192"/>
      <c r="BH777" s="192"/>
      <c r="BI777" s="192"/>
      <c r="BJ777" s="192"/>
      <c r="BK777" s="192"/>
      <c r="BL777" s="192"/>
      <c r="BM777" s="192"/>
      <c r="BN777" s="192"/>
      <c r="BO777" s="192"/>
      <c r="BP777" s="192"/>
      <c r="BQ777" s="192"/>
      <c r="BR777" s="192"/>
      <c r="BS777" s="192"/>
      <c r="BT777" s="192"/>
      <c r="BU777" s="192"/>
      <c r="BV777" s="192"/>
      <c r="BW777" s="192"/>
      <c r="BX777" s="192"/>
      <c r="BY777" s="192"/>
      <c r="BZ777" s="192"/>
      <c r="CA777" s="192"/>
      <c r="CB777" s="192"/>
      <c r="CC777" s="192"/>
      <c r="CD777" s="192"/>
      <c r="CE777" s="192"/>
      <c r="CF777" s="192"/>
      <c r="CG777" s="192"/>
      <c r="CH777" s="192"/>
      <c r="CI777" s="192"/>
      <c r="CJ777" s="192"/>
    </row>
    <row r="778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92"/>
      <c r="AF778" s="192"/>
      <c r="AG778" s="192"/>
      <c r="AH778" s="192"/>
      <c r="AI778" s="192"/>
      <c r="AJ778" s="192"/>
      <c r="AK778" s="192"/>
      <c r="AL778" s="192"/>
      <c r="AM778" s="192"/>
      <c r="AN778" s="192"/>
      <c r="AO778" s="192"/>
      <c r="AP778" s="192"/>
      <c r="AQ778" s="192"/>
      <c r="AR778" s="192"/>
      <c r="AS778" s="192"/>
      <c r="AT778" s="192"/>
      <c r="AU778" s="192"/>
      <c r="AV778" s="192"/>
      <c r="AW778" s="192"/>
      <c r="AX778" s="192"/>
      <c r="AY778" s="192"/>
      <c r="AZ778" s="192"/>
      <c r="BA778" s="192"/>
      <c r="BB778" s="192"/>
      <c r="BC778" s="192"/>
      <c r="BD778" s="192"/>
      <c r="BE778" s="192"/>
      <c r="BF778" s="192"/>
      <c r="BG778" s="192"/>
      <c r="BH778" s="192"/>
      <c r="BI778" s="192"/>
      <c r="BJ778" s="192"/>
      <c r="BK778" s="192"/>
      <c r="BL778" s="192"/>
      <c r="BM778" s="192"/>
      <c r="BN778" s="192"/>
      <c r="BO778" s="192"/>
      <c r="BP778" s="192"/>
      <c r="BQ778" s="192"/>
      <c r="BR778" s="192"/>
      <c r="BS778" s="192"/>
      <c r="BT778" s="192"/>
      <c r="BU778" s="192"/>
      <c r="BV778" s="192"/>
      <c r="BW778" s="192"/>
      <c r="BX778" s="192"/>
      <c r="BY778" s="192"/>
      <c r="BZ778" s="192"/>
      <c r="CA778" s="192"/>
      <c r="CB778" s="192"/>
      <c r="CC778" s="192"/>
      <c r="CD778" s="192"/>
      <c r="CE778" s="192"/>
      <c r="CF778" s="192"/>
      <c r="CG778" s="192"/>
      <c r="CH778" s="192"/>
      <c r="CI778" s="192"/>
      <c r="CJ778" s="192"/>
    </row>
    <row r="779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92"/>
      <c r="AF779" s="192"/>
      <c r="AG779" s="192"/>
      <c r="AH779" s="192"/>
      <c r="AI779" s="192"/>
      <c r="AJ779" s="192"/>
      <c r="AK779" s="192"/>
      <c r="AL779" s="192"/>
      <c r="AM779" s="192"/>
      <c r="AN779" s="192"/>
      <c r="AO779" s="192"/>
      <c r="AP779" s="192"/>
      <c r="AQ779" s="192"/>
      <c r="AR779" s="192"/>
      <c r="AS779" s="192"/>
      <c r="AT779" s="192"/>
      <c r="AU779" s="192"/>
      <c r="AV779" s="192"/>
      <c r="AW779" s="192"/>
      <c r="AX779" s="192"/>
      <c r="AY779" s="192"/>
      <c r="AZ779" s="192"/>
      <c r="BA779" s="192"/>
      <c r="BB779" s="192"/>
      <c r="BC779" s="192"/>
      <c r="BD779" s="192"/>
      <c r="BE779" s="192"/>
      <c r="BF779" s="192"/>
      <c r="BG779" s="192"/>
      <c r="BH779" s="192"/>
      <c r="BI779" s="192"/>
      <c r="BJ779" s="192"/>
      <c r="BK779" s="192"/>
      <c r="BL779" s="192"/>
      <c r="BM779" s="192"/>
      <c r="BN779" s="192"/>
      <c r="BO779" s="192"/>
      <c r="BP779" s="192"/>
      <c r="BQ779" s="192"/>
      <c r="BR779" s="192"/>
      <c r="BS779" s="192"/>
      <c r="BT779" s="192"/>
      <c r="BU779" s="192"/>
      <c r="BV779" s="192"/>
      <c r="BW779" s="192"/>
      <c r="BX779" s="192"/>
      <c r="BY779" s="192"/>
      <c r="BZ779" s="192"/>
      <c r="CA779" s="192"/>
      <c r="CB779" s="192"/>
      <c r="CC779" s="192"/>
      <c r="CD779" s="192"/>
      <c r="CE779" s="192"/>
      <c r="CF779" s="192"/>
      <c r="CG779" s="192"/>
      <c r="CH779" s="192"/>
      <c r="CI779" s="192"/>
      <c r="CJ779" s="192"/>
    </row>
    <row r="780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92"/>
      <c r="AF780" s="192"/>
      <c r="AG780" s="192"/>
      <c r="AH780" s="192"/>
      <c r="AI780" s="192"/>
      <c r="AJ780" s="192"/>
      <c r="AK780" s="192"/>
      <c r="AL780" s="192"/>
      <c r="AM780" s="192"/>
      <c r="AN780" s="192"/>
      <c r="AO780" s="192"/>
      <c r="AP780" s="192"/>
      <c r="AQ780" s="192"/>
      <c r="AR780" s="192"/>
      <c r="AS780" s="192"/>
      <c r="AT780" s="192"/>
      <c r="AU780" s="192"/>
      <c r="AV780" s="192"/>
      <c r="AW780" s="192"/>
      <c r="AX780" s="192"/>
      <c r="AY780" s="192"/>
      <c r="AZ780" s="192"/>
      <c r="BA780" s="192"/>
      <c r="BB780" s="192"/>
      <c r="BC780" s="192"/>
      <c r="BD780" s="192"/>
      <c r="BE780" s="192"/>
      <c r="BF780" s="192"/>
      <c r="BG780" s="192"/>
      <c r="BH780" s="192"/>
      <c r="BI780" s="192"/>
      <c r="BJ780" s="192"/>
      <c r="BK780" s="192"/>
      <c r="BL780" s="192"/>
      <c r="BM780" s="192"/>
      <c r="BN780" s="192"/>
      <c r="BO780" s="192"/>
      <c r="BP780" s="192"/>
      <c r="BQ780" s="192"/>
      <c r="BR780" s="192"/>
      <c r="BS780" s="192"/>
      <c r="BT780" s="192"/>
      <c r="BU780" s="192"/>
      <c r="BV780" s="192"/>
      <c r="BW780" s="192"/>
      <c r="BX780" s="192"/>
      <c r="BY780" s="192"/>
      <c r="BZ780" s="192"/>
      <c r="CA780" s="192"/>
      <c r="CB780" s="192"/>
      <c r="CC780" s="192"/>
      <c r="CD780" s="192"/>
      <c r="CE780" s="192"/>
      <c r="CF780" s="192"/>
      <c r="CG780" s="192"/>
      <c r="CH780" s="192"/>
      <c r="CI780" s="192"/>
      <c r="CJ780" s="192"/>
    </row>
    <row r="781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92"/>
      <c r="AF781" s="192"/>
      <c r="AG781" s="192"/>
      <c r="AH781" s="192"/>
      <c r="AI781" s="192"/>
      <c r="AJ781" s="192"/>
      <c r="AK781" s="192"/>
      <c r="AL781" s="192"/>
      <c r="AM781" s="192"/>
      <c r="AN781" s="192"/>
      <c r="AO781" s="192"/>
      <c r="AP781" s="192"/>
      <c r="AQ781" s="192"/>
      <c r="AR781" s="192"/>
      <c r="AS781" s="192"/>
      <c r="AT781" s="192"/>
      <c r="AU781" s="192"/>
      <c r="AV781" s="192"/>
      <c r="AW781" s="192"/>
      <c r="AX781" s="192"/>
      <c r="AY781" s="192"/>
      <c r="AZ781" s="192"/>
      <c r="BA781" s="192"/>
      <c r="BB781" s="192"/>
      <c r="BC781" s="192"/>
      <c r="BD781" s="192"/>
      <c r="BE781" s="192"/>
      <c r="BF781" s="192"/>
      <c r="BG781" s="192"/>
      <c r="BH781" s="192"/>
      <c r="BI781" s="192"/>
      <c r="BJ781" s="192"/>
      <c r="BK781" s="192"/>
      <c r="BL781" s="192"/>
      <c r="BM781" s="192"/>
      <c r="BN781" s="192"/>
      <c r="BO781" s="192"/>
      <c r="BP781" s="192"/>
      <c r="BQ781" s="192"/>
      <c r="BR781" s="192"/>
      <c r="BS781" s="192"/>
      <c r="BT781" s="192"/>
      <c r="BU781" s="192"/>
      <c r="BV781" s="192"/>
      <c r="BW781" s="192"/>
      <c r="BX781" s="192"/>
      <c r="BY781" s="192"/>
      <c r="BZ781" s="192"/>
      <c r="CA781" s="192"/>
      <c r="CB781" s="192"/>
      <c r="CC781" s="192"/>
      <c r="CD781" s="192"/>
      <c r="CE781" s="192"/>
      <c r="CF781" s="192"/>
      <c r="CG781" s="192"/>
      <c r="CH781" s="192"/>
      <c r="CI781" s="192"/>
      <c r="CJ781" s="192"/>
    </row>
    <row r="782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92"/>
      <c r="AF782" s="192"/>
      <c r="AG782" s="192"/>
      <c r="AH782" s="192"/>
      <c r="AI782" s="192"/>
      <c r="AJ782" s="192"/>
      <c r="AK782" s="192"/>
      <c r="AL782" s="192"/>
      <c r="AM782" s="192"/>
      <c r="AN782" s="192"/>
      <c r="AO782" s="192"/>
      <c r="AP782" s="192"/>
      <c r="AQ782" s="192"/>
      <c r="AR782" s="192"/>
      <c r="AS782" s="192"/>
      <c r="AT782" s="192"/>
      <c r="AU782" s="192"/>
      <c r="AV782" s="192"/>
      <c r="AW782" s="192"/>
      <c r="AX782" s="192"/>
      <c r="AY782" s="192"/>
      <c r="AZ782" s="192"/>
      <c r="BA782" s="192"/>
      <c r="BB782" s="192"/>
      <c r="BC782" s="192"/>
      <c r="BD782" s="192"/>
      <c r="BE782" s="192"/>
      <c r="BF782" s="192"/>
      <c r="BG782" s="192"/>
      <c r="BH782" s="192"/>
      <c r="BI782" s="192"/>
      <c r="BJ782" s="192"/>
      <c r="BK782" s="192"/>
      <c r="BL782" s="192"/>
      <c r="BM782" s="192"/>
      <c r="BN782" s="192"/>
      <c r="BO782" s="192"/>
      <c r="BP782" s="192"/>
      <c r="BQ782" s="192"/>
      <c r="BR782" s="192"/>
      <c r="BS782" s="192"/>
      <c r="BT782" s="192"/>
      <c r="BU782" s="192"/>
      <c r="BV782" s="192"/>
      <c r="BW782" s="192"/>
      <c r="BX782" s="192"/>
      <c r="BY782" s="192"/>
      <c r="BZ782" s="192"/>
      <c r="CA782" s="192"/>
      <c r="CB782" s="192"/>
      <c r="CC782" s="192"/>
      <c r="CD782" s="192"/>
      <c r="CE782" s="192"/>
      <c r="CF782" s="192"/>
      <c r="CG782" s="192"/>
      <c r="CH782" s="192"/>
      <c r="CI782" s="192"/>
      <c r="CJ782" s="192"/>
    </row>
    <row r="783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92"/>
      <c r="AF783" s="192"/>
      <c r="AG783" s="192"/>
      <c r="AH783" s="192"/>
      <c r="AI783" s="192"/>
      <c r="AJ783" s="192"/>
      <c r="AK783" s="192"/>
      <c r="AL783" s="192"/>
      <c r="AM783" s="192"/>
      <c r="AN783" s="192"/>
      <c r="AO783" s="192"/>
      <c r="AP783" s="192"/>
      <c r="AQ783" s="192"/>
      <c r="AR783" s="192"/>
      <c r="AS783" s="192"/>
      <c r="AT783" s="192"/>
      <c r="AU783" s="192"/>
      <c r="AV783" s="192"/>
      <c r="AW783" s="192"/>
      <c r="AX783" s="192"/>
      <c r="AY783" s="192"/>
      <c r="AZ783" s="192"/>
      <c r="BA783" s="192"/>
      <c r="BB783" s="192"/>
      <c r="BC783" s="192"/>
      <c r="BD783" s="192"/>
      <c r="BE783" s="192"/>
      <c r="BF783" s="192"/>
      <c r="BG783" s="192"/>
      <c r="BH783" s="192"/>
      <c r="BI783" s="192"/>
      <c r="BJ783" s="192"/>
      <c r="BK783" s="192"/>
      <c r="BL783" s="192"/>
      <c r="BM783" s="192"/>
      <c r="BN783" s="192"/>
      <c r="BO783" s="192"/>
      <c r="BP783" s="192"/>
      <c r="BQ783" s="192"/>
      <c r="BR783" s="192"/>
      <c r="BS783" s="192"/>
      <c r="BT783" s="192"/>
      <c r="BU783" s="192"/>
      <c r="BV783" s="192"/>
      <c r="BW783" s="192"/>
      <c r="BX783" s="192"/>
      <c r="BY783" s="192"/>
      <c r="BZ783" s="192"/>
      <c r="CA783" s="192"/>
      <c r="CB783" s="192"/>
      <c r="CC783" s="192"/>
      <c r="CD783" s="192"/>
      <c r="CE783" s="192"/>
      <c r="CF783" s="192"/>
      <c r="CG783" s="192"/>
      <c r="CH783" s="192"/>
      <c r="CI783" s="192"/>
      <c r="CJ783" s="192"/>
    </row>
    <row r="784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92"/>
      <c r="AF784" s="192"/>
      <c r="AG784" s="192"/>
      <c r="AH784" s="192"/>
      <c r="AI784" s="192"/>
      <c r="AJ784" s="192"/>
      <c r="AK784" s="192"/>
      <c r="AL784" s="192"/>
      <c r="AM784" s="192"/>
      <c r="AN784" s="192"/>
      <c r="AO784" s="192"/>
      <c r="AP784" s="192"/>
      <c r="AQ784" s="192"/>
      <c r="AR784" s="192"/>
      <c r="AS784" s="192"/>
      <c r="AT784" s="192"/>
      <c r="AU784" s="192"/>
      <c r="AV784" s="192"/>
      <c r="AW784" s="192"/>
      <c r="AX784" s="192"/>
      <c r="AY784" s="192"/>
      <c r="AZ784" s="192"/>
      <c r="BA784" s="192"/>
      <c r="BB784" s="192"/>
      <c r="BC784" s="192"/>
      <c r="BD784" s="192"/>
      <c r="BE784" s="192"/>
      <c r="BF784" s="192"/>
      <c r="BG784" s="192"/>
      <c r="BH784" s="192"/>
      <c r="BI784" s="192"/>
      <c r="BJ784" s="192"/>
      <c r="BK784" s="192"/>
      <c r="BL784" s="192"/>
      <c r="BM784" s="192"/>
      <c r="BN784" s="192"/>
      <c r="BO784" s="192"/>
      <c r="BP784" s="192"/>
      <c r="BQ784" s="192"/>
      <c r="BR784" s="192"/>
      <c r="BS784" s="192"/>
      <c r="BT784" s="192"/>
      <c r="BU784" s="192"/>
      <c r="BV784" s="192"/>
      <c r="BW784" s="192"/>
      <c r="BX784" s="192"/>
      <c r="BY784" s="192"/>
      <c r="BZ784" s="192"/>
      <c r="CA784" s="192"/>
      <c r="CB784" s="192"/>
      <c r="CC784" s="192"/>
      <c r="CD784" s="192"/>
      <c r="CE784" s="192"/>
      <c r="CF784" s="192"/>
      <c r="CG784" s="192"/>
      <c r="CH784" s="192"/>
      <c r="CI784" s="192"/>
      <c r="CJ784" s="192"/>
    </row>
    <row r="785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92"/>
      <c r="AF785" s="192"/>
      <c r="AG785" s="192"/>
      <c r="AH785" s="192"/>
      <c r="AI785" s="192"/>
      <c r="AJ785" s="192"/>
      <c r="AK785" s="192"/>
      <c r="AL785" s="192"/>
      <c r="AM785" s="192"/>
      <c r="AN785" s="192"/>
      <c r="AO785" s="192"/>
      <c r="AP785" s="192"/>
      <c r="AQ785" s="192"/>
      <c r="AR785" s="192"/>
      <c r="AS785" s="192"/>
      <c r="AT785" s="192"/>
      <c r="AU785" s="192"/>
      <c r="AV785" s="192"/>
      <c r="AW785" s="192"/>
      <c r="AX785" s="192"/>
      <c r="AY785" s="192"/>
      <c r="AZ785" s="192"/>
      <c r="BA785" s="192"/>
      <c r="BB785" s="192"/>
      <c r="BC785" s="192"/>
      <c r="BD785" s="192"/>
      <c r="BE785" s="192"/>
      <c r="BF785" s="192"/>
      <c r="BG785" s="192"/>
      <c r="BH785" s="192"/>
      <c r="BI785" s="192"/>
      <c r="BJ785" s="192"/>
      <c r="BK785" s="192"/>
      <c r="BL785" s="192"/>
      <c r="BM785" s="192"/>
      <c r="BN785" s="192"/>
      <c r="BO785" s="192"/>
      <c r="BP785" s="192"/>
      <c r="BQ785" s="192"/>
      <c r="BR785" s="192"/>
      <c r="BS785" s="192"/>
      <c r="BT785" s="192"/>
      <c r="BU785" s="192"/>
      <c r="BV785" s="192"/>
      <c r="BW785" s="192"/>
      <c r="BX785" s="192"/>
      <c r="BY785" s="192"/>
      <c r="BZ785" s="192"/>
      <c r="CA785" s="192"/>
      <c r="CB785" s="192"/>
      <c r="CC785" s="192"/>
      <c r="CD785" s="192"/>
      <c r="CE785" s="192"/>
      <c r="CF785" s="192"/>
      <c r="CG785" s="192"/>
      <c r="CH785" s="192"/>
      <c r="CI785" s="192"/>
      <c r="CJ785" s="192"/>
    </row>
    <row r="786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92"/>
      <c r="AF786" s="192"/>
      <c r="AG786" s="192"/>
      <c r="AH786" s="192"/>
      <c r="AI786" s="192"/>
      <c r="AJ786" s="192"/>
      <c r="AK786" s="192"/>
      <c r="AL786" s="192"/>
      <c r="AM786" s="192"/>
      <c r="AN786" s="192"/>
      <c r="AO786" s="192"/>
      <c r="AP786" s="192"/>
      <c r="AQ786" s="192"/>
      <c r="AR786" s="192"/>
      <c r="AS786" s="192"/>
      <c r="AT786" s="192"/>
      <c r="AU786" s="192"/>
      <c r="AV786" s="192"/>
      <c r="AW786" s="192"/>
      <c r="AX786" s="192"/>
      <c r="AY786" s="192"/>
      <c r="AZ786" s="192"/>
      <c r="BA786" s="192"/>
      <c r="BB786" s="192"/>
      <c r="BC786" s="192"/>
      <c r="BD786" s="192"/>
      <c r="BE786" s="192"/>
      <c r="BF786" s="192"/>
      <c r="BG786" s="192"/>
      <c r="BH786" s="192"/>
      <c r="BI786" s="192"/>
      <c r="BJ786" s="192"/>
      <c r="BK786" s="192"/>
      <c r="BL786" s="192"/>
      <c r="BM786" s="192"/>
      <c r="BN786" s="192"/>
      <c r="BO786" s="192"/>
      <c r="BP786" s="192"/>
      <c r="BQ786" s="192"/>
      <c r="BR786" s="192"/>
      <c r="BS786" s="192"/>
      <c r="BT786" s="192"/>
      <c r="BU786" s="192"/>
      <c r="BV786" s="192"/>
      <c r="BW786" s="192"/>
      <c r="BX786" s="192"/>
      <c r="BY786" s="192"/>
      <c r="BZ786" s="192"/>
      <c r="CA786" s="192"/>
      <c r="CB786" s="192"/>
      <c r="CC786" s="192"/>
      <c r="CD786" s="192"/>
      <c r="CE786" s="192"/>
      <c r="CF786" s="192"/>
      <c r="CG786" s="192"/>
      <c r="CH786" s="192"/>
      <c r="CI786" s="192"/>
      <c r="CJ786" s="192"/>
    </row>
    <row r="787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92"/>
      <c r="AF787" s="192"/>
      <c r="AG787" s="192"/>
      <c r="AH787" s="192"/>
      <c r="AI787" s="192"/>
      <c r="AJ787" s="192"/>
      <c r="AK787" s="192"/>
      <c r="AL787" s="192"/>
      <c r="AM787" s="192"/>
      <c r="AN787" s="192"/>
      <c r="AO787" s="192"/>
      <c r="AP787" s="192"/>
      <c r="AQ787" s="192"/>
      <c r="AR787" s="192"/>
      <c r="AS787" s="192"/>
      <c r="AT787" s="192"/>
      <c r="AU787" s="192"/>
      <c r="AV787" s="192"/>
      <c r="AW787" s="192"/>
      <c r="AX787" s="192"/>
      <c r="AY787" s="192"/>
      <c r="AZ787" s="192"/>
      <c r="BA787" s="192"/>
      <c r="BB787" s="192"/>
      <c r="BC787" s="192"/>
      <c r="BD787" s="192"/>
      <c r="BE787" s="192"/>
      <c r="BF787" s="192"/>
      <c r="BG787" s="192"/>
      <c r="BH787" s="192"/>
      <c r="BI787" s="192"/>
      <c r="BJ787" s="192"/>
      <c r="BK787" s="192"/>
      <c r="BL787" s="192"/>
      <c r="BM787" s="192"/>
      <c r="BN787" s="192"/>
      <c r="BO787" s="192"/>
      <c r="BP787" s="192"/>
      <c r="BQ787" s="192"/>
      <c r="BR787" s="192"/>
      <c r="BS787" s="192"/>
      <c r="BT787" s="192"/>
      <c r="BU787" s="192"/>
      <c r="BV787" s="192"/>
      <c r="BW787" s="192"/>
      <c r="BX787" s="192"/>
      <c r="BY787" s="192"/>
      <c r="BZ787" s="192"/>
      <c r="CA787" s="192"/>
      <c r="CB787" s="192"/>
      <c r="CC787" s="192"/>
      <c r="CD787" s="192"/>
      <c r="CE787" s="192"/>
      <c r="CF787" s="192"/>
      <c r="CG787" s="192"/>
      <c r="CH787" s="192"/>
      <c r="CI787" s="192"/>
      <c r="CJ787" s="192"/>
    </row>
    <row r="788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92"/>
      <c r="AF788" s="192"/>
      <c r="AG788" s="192"/>
      <c r="AH788" s="192"/>
      <c r="AI788" s="192"/>
      <c r="AJ788" s="192"/>
      <c r="AK788" s="192"/>
      <c r="AL788" s="192"/>
      <c r="AM788" s="192"/>
      <c r="AN788" s="192"/>
      <c r="AO788" s="192"/>
      <c r="AP788" s="192"/>
      <c r="AQ788" s="192"/>
      <c r="AR788" s="192"/>
      <c r="AS788" s="192"/>
      <c r="AT788" s="192"/>
      <c r="AU788" s="192"/>
      <c r="AV788" s="192"/>
      <c r="AW788" s="192"/>
      <c r="AX788" s="192"/>
      <c r="AY788" s="192"/>
      <c r="AZ788" s="192"/>
      <c r="BA788" s="192"/>
      <c r="BB788" s="192"/>
      <c r="BC788" s="192"/>
      <c r="BD788" s="192"/>
      <c r="BE788" s="192"/>
      <c r="BF788" s="192"/>
      <c r="BG788" s="192"/>
      <c r="BH788" s="192"/>
      <c r="BI788" s="192"/>
      <c r="BJ788" s="192"/>
      <c r="BK788" s="192"/>
      <c r="BL788" s="192"/>
      <c r="BM788" s="192"/>
      <c r="BN788" s="192"/>
      <c r="BO788" s="192"/>
      <c r="BP788" s="192"/>
      <c r="BQ788" s="192"/>
      <c r="BR788" s="192"/>
      <c r="BS788" s="192"/>
      <c r="BT788" s="192"/>
      <c r="BU788" s="192"/>
      <c r="BV788" s="192"/>
      <c r="BW788" s="192"/>
      <c r="BX788" s="192"/>
      <c r="BY788" s="192"/>
      <c r="BZ788" s="192"/>
      <c r="CA788" s="192"/>
      <c r="CB788" s="192"/>
      <c r="CC788" s="192"/>
      <c r="CD788" s="192"/>
      <c r="CE788" s="192"/>
      <c r="CF788" s="192"/>
      <c r="CG788" s="192"/>
      <c r="CH788" s="192"/>
      <c r="CI788" s="192"/>
      <c r="CJ788" s="192"/>
    </row>
    <row r="789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92"/>
      <c r="AF789" s="192"/>
      <c r="AG789" s="192"/>
      <c r="AH789" s="192"/>
      <c r="AI789" s="192"/>
      <c r="AJ789" s="192"/>
      <c r="AK789" s="192"/>
      <c r="AL789" s="192"/>
      <c r="AM789" s="192"/>
      <c r="AN789" s="192"/>
      <c r="AO789" s="192"/>
      <c r="AP789" s="192"/>
      <c r="AQ789" s="192"/>
      <c r="AR789" s="192"/>
      <c r="AS789" s="192"/>
      <c r="AT789" s="192"/>
      <c r="AU789" s="192"/>
      <c r="AV789" s="192"/>
      <c r="AW789" s="192"/>
      <c r="AX789" s="192"/>
      <c r="AY789" s="192"/>
      <c r="AZ789" s="192"/>
      <c r="BA789" s="192"/>
      <c r="BB789" s="192"/>
      <c r="BC789" s="192"/>
      <c r="BD789" s="192"/>
      <c r="BE789" s="192"/>
      <c r="BF789" s="192"/>
      <c r="BG789" s="192"/>
      <c r="BH789" s="192"/>
      <c r="BI789" s="192"/>
      <c r="BJ789" s="192"/>
      <c r="BK789" s="192"/>
      <c r="BL789" s="192"/>
      <c r="BM789" s="192"/>
      <c r="BN789" s="192"/>
      <c r="BO789" s="192"/>
      <c r="BP789" s="192"/>
      <c r="BQ789" s="192"/>
      <c r="BR789" s="192"/>
      <c r="BS789" s="192"/>
      <c r="BT789" s="192"/>
      <c r="BU789" s="192"/>
      <c r="BV789" s="192"/>
      <c r="BW789" s="192"/>
      <c r="BX789" s="192"/>
      <c r="BY789" s="192"/>
      <c r="BZ789" s="192"/>
      <c r="CA789" s="192"/>
      <c r="CB789" s="192"/>
      <c r="CC789" s="192"/>
      <c r="CD789" s="192"/>
      <c r="CE789" s="192"/>
      <c r="CF789" s="192"/>
      <c r="CG789" s="192"/>
      <c r="CH789" s="192"/>
      <c r="CI789" s="192"/>
      <c r="CJ789" s="192"/>
    </row>
    <row r="790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92"/>
      <c r="AF790" s="192"/>
      <c r="AG790" s="192"/>
      <c r="AH790" s="192"/>
      <c r="AI790" s="192"/>
      <c r="AJ790" s="192"/>
      <c r="AK790" s="192"/>
      <c r="AL790" s="192"/>
      <c r="AM790" s="192"/>
      <c r="AN790" s="192"/>
      <c r="AO790" s="192"/>
      <c r="AP790" s="192"/>
      <c r="AQ790" s="192"/>
      <c r="AR790" s="192"/>
      <c r="AS790" s="192"/>
      <c r="AT790" s="192"/>
      <c r="AU790" s="192"/>
      <c r="AV790" s="192"/>
      <c r="AW790" s="192"/>
      <c r="AX790" s="192"/>
      <c r="AY790" s="192"/>
      <c r="AZ790" s="192"/>
      <c r="BA790" s="192"/>
      <c r="BB790" s="192"/>
      <c r="BC790" s="192"/>
      <c r="BD790" s="192"/>
      <c r="BE790" s="192"/>
      <c r="BF790" s="192"/>
      <c r="BG790" s="192"/>
      <c r="BH790" s="192"/>
      <c r="BI790" s="192"/>
      <c r="BJ790" s="192"/>
      <c r="BK790" s="192"/>
      <c r="BL790" s="192"/>
      <c r="BM790" s="192"/>
      <c r="BN790" s="192"/>
      <c r="BO790" s="192"/>
      <c r="BP790" s="192"/>
      <c r="BQ790" s="192"/>
      <c r="BR790" s="192"/>
      <c r="BS790" s="192"/>
      <c r="BT790" s="192"/>
      <c r="BU790" s="192"/>
      <c r="BV790" s="192"/>
      <c r="BW790" s="192"/>
      <c r="BX790" s="192"/>
      <c r="BY790" s="192"/>
      <c r="BZ790" s="192"/>
      <c r="CA790" s="192"/>
      <c r="CB790" s="192"/>
      <c r="CC790" s="192"/>
      <c r="CD790" s="192"/>
      <c r="CE790" s="192"/>
      <c r="CF790" s="192"/>
      <c r="CG790" s="192"/>
      <c r="CH790" s="192"/>
      <c r="CI790" s="192"/>
      <c r="CJ790" s="192"/>
    </row>
    <row r="791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92"/>
      <c r="AF791" s="192"/>
      <c r="AG791" s="192"/>
      <c r="AH791" s="192"/>
      <c r="AI791" s="192"/>
      <c r="AJ791" s="192"/>
      <c r="AK791" s="192"/>
      <c r="AL791" s="192"/>
      <c r="AM791" s="192"/>
      <c r="AN791" s="192"/>
      <c r="AO791" s="192"/>
      <c r="AP791" s="192"/>
      <c r="AQ791" s="192"/>
      <c r="AR791" s="192"/>
      <c r="AS791" s="192"/>
      <c r="AT791" s="192"/>
      <c r="AU791" s="192"/>
      <c r="AV791" s="192"/>
      <c r="AW791" s="192"/>
      <c r="AX791" s="192"/>
      <c r="AY791" s="192"/>
      <c r="AZ791" s="192"/>
      <c r="BA791" s="192"/>
      <c r="BB791" s="192"/>
      <c r="BC791" s="192"/>
      <c r="BD791" s="192"/>
      <c r="BE791" s="192"/>
      <c r="BF791" s="192"/>
      <c r="BG791" s="192"/>
      <c r="BH791" s="192"/>
      <c r="BI791" s="192"/>
      <c r="BJ791" s="192"/>
      <c r="BK791" s="192"/>
      <c r="BL791" s="192"/>
      <c r="BM791" s="192"/>
      <c r="BN791" s="192"/>
      <c r="BO791" s="192"/>
      <c r="BP791" s="192"/>
      <c r="BQ791" s="192"/>
      <c r="BR791" s="192"/>
      <c r="BS791" s="192"/>
      <c r="BT791" s="192"/>
      <c r="BU791" s="192"/>
      <c r="BV791" s="192"/>
      <c r="BW791" s="192"/>
      <c r="BX791" s="192"/>
      <c r="BY791" s="192"/>
      <c r="BZ791" s="192"/>
      <c r="CA791" s="192"/>
      <c r="CB791" s="192"/>
      <c r="CC791" s="192"/>
      <c r="CD791" s="192"/>
      <c r="CE791" s="192"/>
      <c r="CF791" s="192"/>
      <c r="CG791" s="192"/>
      <c r="CH791" s="192"/>
      <c r="CI791" s="192"/>
      <c r="CJ791" s="192"/>
    </row>
    <row r="792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92"/>
      <c r="AF792" s="192"/>
      <c r="AG792" s="192"/>
      <c r="AH792" s="192"/>
      <c r="AI792" s="192"/>
      <c r="AJ792" s="192"/>
      <c r="AK792" s="192"/>
      <c r="AL792" s="192"/>
      <c r="AM792" s="192"/>
      <c r="AN792" s="192"/>
      <c r="AO792" s="192"/>
      <c r="AP792" s="192"/>
      <c r="AQ792" s="192"/>
      <c r="AR792" s="192"/>
      <c r="AS792" s="192"/>
      <c r="AT792" s="192"/>
      <c r="AU792" s="192"/>
      <c r="AV792" s="192"/>
      <c r="AW792" s="192"/>
      <c r="AX792" s="192"/>
      <c r="AY792" s="192"/>
      <c r="AZ792" s="192"/>
      <c r="BA792" s="192"/>
      <c r="BB792" s="192"/>
      <c r="BC792" s="192"/>
      <c r="BD792" s="192"/>
      <c r="BE792" s="192"/>
      <c r="BF792" s="192"/>
      <c r="BG792" s="192"/>
      <c r="BH792" s="192"/>
      <c r="BI792" s="192"/>
      <c r="BJ792" s="192"/>
      <c r="BK792" s="192"/>
      <c r="BL792" s="192"/>
      <c r="BM792" s="192"/>
      <c r="BN792" s="192"/>
      <c r="BO792" s="192"/>
      <c r="BP792" s="192"/>
      <c r="BQ792" s="192"/>
      <c r="BR792" s="192"/>
      <c r="BS792" s="192"/>
      <c r="BT792" s="192"/>
      <c r="BU792" s="192"/>
      <c r="BV792" s="192"/>
      <c r="BW792" s="192"/>
      <c r="BX792" s="192"/>
      <c r="BY792" s="192"/>
      <c r="BZ792" s="192"/>
      <c r="CA792" s="192"/>
      <c r="CB792" s="192"/>
      <c r="CC792" s="192"/>
      <c r="CD792" s="192"/>
      <c r="CE792" s="192"/>
      <c r="CF792" s="192"/>
      <c r="CG792" s="192"/>
      <c r="CH792" s="192"/>
      <c r="CI792" s="192"/>
      <c r="CJ792" s="192"/>
    </row>
    <row r="793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92"/>
      <c r="AF793" s="192"/>
      <c r="AG793" s="192"/>
      <c r="AH793" s="192"/>
      <c r="AI793" s="192"/>
      <c r="AJ793" s="192"/>
      <c r="AK793" s="192"/>
      <c r="AL793" s="192"/>
      <c r="AM793" s="192"/>
      <c r="AN793" s="192"/>
      <c r="AO793" s="192"/>
      <c r="AP793" s="192"/>
      <c r="AQ793" s="192"/>
      <c r="AR793" s="192"/>
      <c r="AS793" s="192"/>
      <c r="AT793" s="192"/>
      <c r="AU793" s="192"/>
      <c r="AV793" s="192"/>
      <c r="AW793" s="192"/>
      <c r="AX793" s="192"/>
      <c r="AY793" s="192"/>
      <c r="AZ793" s="192"/>
      <c r="BA793" s="192"/>
      <c r="BB793" s="192"/>
      <c r="BC793" s="192"/>
      <c r="BD793" s="192"/>
      <c r="BE793" s="192"/>
      <c r="BF793" s="192"/>
      <c r="BG793" s="192"/>
      <c r="BH793" s="192"/>
      <c r="BI793" s="192"/>
      <c r="BJ793" s="192"/>
      <c r="BK793" s="192"/>
      <c r="BL793" s="192"/>
      <c r="BM793" s="192"/>
      <c r="BN793" s="192"/>
      <c r="BO793" s="192"/>
      <c r="BP793" s="192"/>
      <c r="BQ793" s="192"/>
      <c r="BR793" s="192"/>
      <c r="BS793" s="192"/>
      <c r="BT793" s="192"/>
      <c r="BU793" s="192"/>
      <c r="BV793" s="192"/>
      <c r="BW793" s="192"/>
      <c r="BX793" s="192"/>
      <c r="BY793" s="192"/>
      <c r="BZ793" s="192"/>
      <c r="CA793" s="192"/>
      <c r="CB793" s="192"/>
      <c r="CC793" s="192"/>
      <c r="CD793" s="192"/>
      <c r="CE793" s="192"/>
      <c r="CF793" s="192"/>
      <c r="CG793" s="192"/>
      <c r="CH793" s="192"/>
      <c r="CI793" s="192"/>
      <c r="CJ793" s="192"/>
    </row>
    <row r="794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92"/>
      <c r="AF794" s="192"/>
      <c r="AG794" s="192"/>
      <c r="AH794" s="192"/>
      <c r="AI794" s="192"/>
      <c r="AJ794" s="192"/>
      <c r="AK794" s="192"/>
      <c r="AL794" s="192"/>
      <c r="AM794" s="192"/>
      <c r="AN794" s="192"/>
      <c r="AO794" s="192"/>
      <c r="AP794" s="192"/>
      <c r="AQ794" s="192"/>
      <c r="AR794" s="192"/>
      <c r="AS794" s="192"/>
      <c r="AT794" s="192"/>
      <c r="AU794" s="192"/>
      <c r="AV794" s="192"/>
      <c r="AW794" s="192"/>
      <c r="AX794" s="192"/>
      <c r="AY794" s="192"/>
      <c r="AZ794" s="192"/>
      <c r="BA794" s="192"/>
      <c r="BB794" s="192"/>
      <c r="BC794" s="192"/>
      <c r="BD794" s="192"/>
      <c r="BE794" s="192"/>
      <c r="BF794" s="192"/>
      <c r="BG794" s="192"/>
      <c r="BH794" s="192"/>
      <c r="BI794" s="192"/>
      <c r="BJ794" s="192"/>
      <c r="BK794" s="192"/>
      <c r="BL794" s="192"/>
      <c r="BM794" s="192"/>
      <c r="BN794" s="192"/>
      <c r="BO794" s="192"/>
      <c r="BP794" s="192"/>
      <c r="BQ794" s="192"/>
      <c r="BR794" s="192"/>
      <c r="BS794" s="192"/>
      <c r="BT794" s="192"/>
      <c r="BU794" s="192"/>
      <c r="BV794" s="192"/>
      <c r="BW794" s="192"/>
      <c r="BX794" s="192"/>
      <c r="BY794" s="192"/>
      <c r="BZ794" s="192"/>
      <c r="CA794" s="192"/>
      <c r="CB794" s="192"/>
      <c r="CC794" s="192"/>
      <c r="CD794" s="192"/>
      <c r="CE794" s="192"/>
      <c r="CF794" s="192"/>
      <c r="CG794" s="192"/>
      <c r="CH794" s="192"/>
      <c r="CI794" s="192"/>
      <c r="CJ794" s="192"/>
    </row>
    <row r="795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92"/>
      <c r="AF795" s="192"/>
      <c r="AG795" s="192"/>
      <c r="AH795" s="192"/>
      <c r="AI795" s="192"/>
      <c r="AJ795" s="192"/>
      <c r="AK795" s="192"/>
      <c r="AL795" s="192"/>
      <c r="AM795" s="192"/>
      <c r="AN795" s="192"/>
      <c r="AO795" s="192"/>
      <c r="AP795" s="192"/>
      <c r="AQ795" s="192"/>
      <c r="AR795" s="192"/>
      <c r="AS795" s="192"/>
      <c r="AT795" s="192"/>
      <c r="AU795" s="192"/>
      <c r="AV795" s="192"/>
      <c r="AW795" s="192"/>
      <c r="AX795" s="192"/>
      <c r="AY795" s="192"/>
      <c r="AZ795" s="192"/>
      <c r="BA795" s="192"/>
      <c r="BB795" s="192"/>
      <c r="BC795" s="192"/>
      <c r="BD795" s="192"/>
      <c r="BE795" s="192"/>
      <c r="BF795" s="192"/>
      <c r="BG795" s="192"/>
      <c r="BH795" s="192"/>
      <c r="BI795" s="192"/>
      <c r="BJ795" s="192"/>
      <c r="BK795" s="192"/>
      <c r="BL795" s="192"/>
      <c r="BM795" s="192"/>
      <c r="BN795" s="192"/>
      <c r="BO795" s="192"/>
      <c r="BP795" s="192"/>
      <c r="BQ795" s="192"/>
      <c r="BR795" s="192"/>
      <c r="BS795" s="192"/>
      <c r="BT795" s="192"/>
      <c r="BU795" s="192"/>
      <c r="BV795" s="192"/>
      <c r="BW795" s="192"/>
      <c r="BX795" s="192"/>
      <c r="BY795" s="192"/>
      <c r="BZ795" s="192"/>
      <c r="CA795" s="192"/>
      <c r="CB795" s="192"/>
      <c r="CC795" s="192"/>
      <c r="CD795" s="192"/>
      <c r="CE795" s="192"/>
      <c r="CF795" s="192"/>
      <c r="CG795" s="192"/>
      <c r="CH795" s="192"/>
      <c r="CI795" s="192"/>
      <c r="CJ795" s="192"/>
    </row>
    <row r="796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92"/>
      <c r="AF796" s="192"/>
      <c r="AG796" s="192"/>
      <c r="AH796" s="192"/>
      <c r="AI796" s="192"/>
      <c r="AJ796" s="192"/>
      <c r="AK796" s="192"/>
      <c r="AL796" s="192"/>
      <c r="AM796" s="192"/>
      <c r="AN796" s="192"/>
      <c r="AO796" s="192"/>
      <c r="AP796" s="192"/>
      <c r="AQ796" s="192"/>
      <c r="AR796" s="192"/>
      <c r="AS796" s="192"/>
      <c r="AT796" s="192"/>
      <c r="AU796" s="192"/>
      <c r="AV796" s="192"/>
      <c r="AW796" s="192"/>
      <c r="AX796" s="192"/>
      <c r="AY796" s="192"/>
      <c r="AZ796" s="192"/>
      <c r="BA796" s="192"/>
      <c r="BB796" s="192"/>
      <c r="BC796" s="192"/>
      <c r="BD796" s="192"/>
      <c r="BE796" s="192"/>
      <c r="BF796" s="192"/>
      <c r="BG796" s="192"/>
      <c r="BH796" s="192"/>
      <c r="BI796" s="192"/>
      <c r="BJ796" s="192"/>
      <c r="BK796" s="192"/>
      <c r="BL796" s="192"/>
      <c r="BM796" s="192"/>
      <c r="BN796" s="192"/>
      <c r="BO796" s="192"/>
      <c r="BP796" s="192"/>
      <c r="BQ796" s="192"/>
      <c r="BR796" s="192"/>
      <c r="BS796" s="192"/>
      <c r="BT796" s="192"/>
      <c r="BU796" s="192"/>
      <c r="BV796" s="192"/>
      <c r="BW796" s="192"/>
      <c r="BX796" s="192"/>
      <c r="BY796" s="192"/>
      <c r="BZ796" s="192"/>
      <c r="CA796" s="192"/>
      <c r="CB796" s="192"/>
      <c r="CC796" s="192"/>
      <c r="CD796" s="192"/>
      <c r="CE796" s="192"/>
      <c r="CF796" s="192"/>
      <c r="CG796" s="192"/>
      <c r="CH796" s="192"/>
      <c r="CI796" s="192"/>
      <c r="CJ796" s="192"/>
    </row>
    <row r="797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92"/>
      <c r="AF797" s="192"/>
      <c r="AG797" s="192"/>
      <c r="AH797" s="192"/>
      <c r="AI797" s="192"/>
      <c r="AJ797" s="192"/>
      <c r="AK797" s="192"/>
      <c r="AL797" s="192"/>
      <c r="AM797" s="192"/>
      <c r="AN797" s="192"/>
      <c r="AO797" s="192"/>
      <c r="AP797" s="192"/>
      <c r="AQ797" s="192"/>
      <c r="AR797" s="192"/>
      <c r="AS797" s="192"/>
      <c r="AT797" s="192"/>
      <c r="AU797" s="192"/>
      <c r="AV797" s="192"/>
      <c r="AW797" s="192"/>
      <c r="AX797" s="192"/>
      <c r="AY797" s="192"/>
      <c r="AZ797" s="192"/>
      <c r="BA797" s="192"/>
      <c r="BB797" s="192"/>
      <c r="BC797" s="192"/>
      <c r="BD797" s="192"/>
      <c r="BE797" s="192"/>
      <c r="BF797" s="192"/>
      <c r="BG797" s="192"/>
      <c r="BH797" s="192"/>
      <c r="BI797" s="192"/>
      <c r="BJ797" s="192"/>
      <c r="BK797" s="192"/>
      <c r="BL797" s="192"/>
      <c r="BM797" s="192"/>
      <c r="BN797" s="192"/>
      <c r="BO797" s="192"/>
      <c r="BP797" s="192"/>
      <c r="BQ797" s="192"/>
      <c r="BR797" s="192"/>
      <c r="BS797" s="192"/>
      <c r="BT797" s="192"/>
      <c r="BU797" s="192"/>
      <c r="BV797" s="192"/>
      <c r="BW797" s="192"/>
      <c r="BX797" s="192"/>
      <c r="BY797" s="192"/>
      <c r="BZ797" s="192"/>
      <c r="CA797" s="192"/>
      <c r="CB797" s="192"/>
      <c r="CC797" s="192"/>
      <c r="CD797" s="192"/>
      <c r="CE797" s="192"/>
      <c r="CF797" s="192"/>
      <c r="CG797" s="192"/>
      <c r="CH797" s="192"/>
      <c r="CI797" s="192"/>
      <c r="CJ797" s="192"/>
    </row>
    <row r="798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92"/>
      <c r="AF798" s="192"/>
      <c r="AG798" s="192"/>
      <c r="AH798" s="192"/>
      <c r="AI798" s="192"/>
      <c r="AJ798" s="192"/>
      <c r="AK798" s="192"/>
      <c r="AL798" s="192"/>
      <c r="AM798" s="192"/>
      <c r="AN798" s="192"/>
      <c r="AO798" s="192"/>
      <c r="AP798" s="192"/>
      <c r="AQ798" s="192"/>
      <c r="AR798" s="192"/>
      <c r="AS798" s="192"/>
      <c r="AT798" s="192"/>
      <c r="AU798" s="192"/>
      <c r="AV798" s="192"/>
      <c r="AW798" s="192"/>
      <c r="AX798" s="192"/>
      <c r="AY798" s="192"/>
      <c r="AZ798" s="192"/>
      <c r="BA798" s="192"/>
      <c r="BB798" s="192"/>
      <c r="BC798" s="192"/>
      <c r="BD798" s="192"/>
      <c r="BE798" s="192"/>
      <c r="BF798" s="192"/>
      <c r="BG798" s="192"/>
      <c r="BH798" s="192"/>
      <c r="BI798" s="192"/>
      <c r="BJ798" s="192"/>
      <c r="BK798" s="192"/>
      <c r="BL798" s="192"/>
      <c r="BM798" s="192"/>
      <c r="BN798" s="192"/>
      <c r="BO798" s="192"/>
      <c r="BP798" s="192"/>
      <c r="BQ798" s="192"/>
      <c r="BR798" s="192"/>
      <c r="BS798" s="192"/>
      <c r="BT798" s="192"/>
      <c r="BU798" s="192"/>
      <c r="BV798" s="192"/>
      <c r="BW798" s="192"/>
      <c r="BX798" s="192"/>
      <c r="BY798" s="192"/>
      <c r="BZ798" s="192"/>
      <c r="CA798" s="192"/>
      <c r="CB798" s="192"/>
      <c r="CC798" s="192"/>
      <c r="CD798" s="192"/>
      <c r="CE798" s="192"/>
      <c r="CF798" s="192"/>
      <c r="CG798" s="192"/>
      <c r="CH798" s="192"/>
      <c r="CI798" s="192"/>
      <c r="CJ798" s="192"/>
    </row>
    <row r="799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92"/>
      <c r="AF799" s="192"/>
      <c r="AG799" s="192"/>
      <c r="AH799" s="192"/>
      <c r="AI799" s="192"/>
      <c r="AJ799" s="192"/>
      <c r="AK799" s="192"/>
      <c r="AL799" s="192"/>
      <c r="AM799" s="192"/>
      <c r="AN799" s="192"/>
      <c r="AO799" s="192"/>
      <c r="AP799" s="192"/>
      <c r="AQ799" s="192"/>
      <c r="AR799" s="192"/>
      <c r="AS799" s="192"/>
      <c r="AT799" s="192"/>
      <c r="AU799" s="192"/>
      <c r="AV799" s="192"/>
      <c r="AW799" s="192"/>
      <c r="AX799" s="192"/>
      <c r="AY799" s="192"/>
      <c r="AZ799" s="192"/>
      <c r="BA799" s="192"/>
      <c r="BB799" s="192"/>
      <c r="BC799" s="192"/>
      <c r="BD799" s="192"/>
      <c r="BE799" s="192"/>
      <c r="BF799" s="192"/>
      <c r="BG799" s="192"/>
      <c r="BH799" s="192"/>
      <c r="BI799" s="192"/>
      <c r="BJ799" s="192"/>
      <c r="BK799" s="192"/>
      <c r="BL799" s="192"/>
      <c r="BM799" s="192"/>
      <c r="BN799" s="192"/>
      <c r="BO799" s="192"/>
      <c r="BP799" s="192"/>
      <c r="BQ799" s="192"/>
      <c r="BR799" s="192"/>
      <c r="BS799" s="192"/>
      <c r="BT799" s="192"/>
      <c r="BU799" s="192"/>
      <c r="BV799" s="192"/>
      <c r="BW799" s="192"/>
      <c r="BX799" s="192"/>
      <c r="BY799" s="192"/>
      <c r="BZ799" s="192"/>
      <c r="CA799" s="192"/>
      <c r="CB799" s="192"/>
      <c r="CC799" s="192"/>
      <c r="CD799" s="192"/>
      <c r="CE799" s="192"/>
      <c r="CF799" s="192"/>
      <c r="CG799" s="192"/>
      <c r="CH799" s="192"/>
      <c r="CI799" s="192"/>
      <c r="CJ799" s="192"/>
    </row>
    <row r="800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92"/>
      <c r="AF800" s="192"/>
      <c r="AG800" s="192"/>
      <c r="AH800" s="192"/>
      <c r="AI800" s="192"/>
      <c r="AJ800" s="192"/>
      <c r="AK800" s="192"/>
      <c r="AL800" s="192"/>
      <c r="AM800" s="192"/>
      <c r="AN800" s="192"/>
      <c r="AO800" s="192"/>
      <c r="AP800" s="192"/>
      <c r="AQ800" s="192"/>
      <c r="AR800" s="192"/>
      <c r="AS800" s="192"/>
      <c r="AT800" s="192"/>
      <c r="AU800" s="192"/>
      <c r="AV800" s="192"/>
      <c r="AW800" s="192"/>
      <c r="AX800" s="192"/>
      <c r="AY800" s="192"/>
      <c r="AZ800" s="192"/>
      <c r="BA800" s="192"/>
      <c r="BB800" s="192"/>
      <c r="BC800" s="192"/>
      <c r="BD800" s="192"/>
      <c r="BE800" s="192"/>
      <c r="BF800" s="192"/>
      <c r="BG800" s="192"/>
      <c r="BH800" s="192"/>
      <c r="BI800" s="192"/>
      <c r="BJ800" s="192"/>
      <c r="BK800" s="192"/>
      <c r="BL800" s="192"/>
      <c r="BM800" s="192"/>
      <c r="BN800" s="192"/>
      <c r="BO800" s="192"/>
      <c r="BP800" s="192"/>
      <c r="BQ800" s="192"/>
      <c r="BR800" s="192"/>
      <c r="BS800" s="192"/>
      <c r="BT800" s="192"/>
      <c r="BU800" s="192"/>
      <c r="BV800" s="192"/>
      <c r="BW800" s="192"/>
      <c r="BX800" s="192"/>
      <c r="BY800" s="192"/>
      <c r="BZ800" s="192"/>
      <c r="CA800" s="192"/>
      <c r="CB800" s="192"/>
      <c r="CC800" s="192"/>
      <c r="CD800" s="192"/>
      <c r="CE800" s="192"/>
      <c r="CF800" s="192"/>
      <c r="CG800" s="192"/>
      <c r="CH800" s="192"/>
      <c r="CI800" s="192"/>
      <c r="CJ800" s="192"/>
    </row>
    <row r="801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92"/>
      <c r="AF801" s="192"/>
      <c r="AG801" s="192"/>
      <c r="AH801" s="192"/>
      <c r="AI801" s="192"/>
      <c r="AJ801" s="192"/>
      <c r="AK801" s="192"/>
      <c r="AL801" s="192"/>
      <c r="AM801" s="192"/>
      <c r="AN801" s="192"/>
      <c r="AO801" s="192"/>
      <c r="AP801" s="192"/>
      <c r="AQ801" s="192"/>
      <c r="AR801" s="192"/>
      <c r="AS801" s="192"/>
      <c r="AT801" s="192"/>
      <c r="AU801" s="192"/>
      <c r="AV801" s="192"/>
      <c r="AW801" s="192"/>
      <c r="AX801" s="192"/>
      <c r="AY801" s="192"/>
      <c r="AZ801" s="192"/>
      <c r="BA801" s="192"/>
      <c r="BB801" s="192"/>
      <c r="BC801" s="192"/>
      <c r="BD801" s="192"/>
      <c r="BE801" s="192"/>
      <c r="BF801" s="192"/>
      <c r="BG801" s="192"/>
      <c r="BH801" s="192"/>
      <c r="BI801" s="192"/>
      <c r="BJ801" s="192"/>
      <c r="BK801" s="192"/>
      <c r="BL801" s="192"/>
      <c r="BM801" s="192"/>
      <c r="BN801" s="192"/>
      <c r="BO801" s="192"/>
      <c r="BP801" s="192"/>
      <c r="BQ801" s="192"/>
      <c r="BR801" s="192"/>
      <c r="BS801" s="192"/>
      <c r="BT801" s="192"/>
      <c r="BU801" s="192"/>
      <c r="BV801" s="192"/>
      <c r="BW801" s="192"/>
      <c r="BX801" s="192"/>
      <c r="BY801" s="192"/>
      <c r="BZ801" s="192"/>
      <c r="CA801" s="192"/>
      <c r="CB801" s="192"/>
      <c r="CC801" s="192"/>
      <c r="CD801" s="192"/>
      <c r="CE801" s="192"/>
      <c r="CF801" s="192"/>
      <c r="CG801" s="192"/>
      <c r="CH801" s="192"/>
      <c r="CI801" s="192"/>
      <c r="CJ801" s="192"/>
    </row>
    <row r="802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92"/>
      <c r="AF802" s="192"/>
      <c r="AG802" s="192"/>
      <c r="AH802" s="192"/>
      <c r="AI802" s="192"/>
      <c r="AJ802" s="192"/>
      <c r="AK802" s="192"/>
      <c r="AL802" s="192"/>
      <c r="AM802" s="192"/>
      <c r="AN802" s="192"/>
      <c r="AO802" s="192"/>
      <c r="AP802" s="192"/>
      <c r="AQ802" s="192"/>
      <c r="AR802" s="192"/>
      <c r="AS802" s="192"/>
      <c r="AT802" s="192"/>
      <c r="AU802" s="192"/>
      <c r="AV802" s="192"/>
      <c r="AW802" s="192"/>
      <c r="AX802" s="192"/>
      <c r="AY802" s="192"/>
      <c r="AZ802" s="192"/>
      <c r="BA802" s="192"/>
      <c r="BB802" s="192"/>
      <c r="BC802" s="192"/>
      <c r="BD802" s="192"/>
      <c r="BE802" s="192"/>
      <c r="BF802" s="192"/>
      <c r="BG802" s="192"/>
      <c r="BH802" s="192"/>
      <c r="BI802" s="192"/>
      <c r="BJ802" s="192"/>
      <c r="BK802" s="192"/>
      <c r="BL802" s="192"/>
      <c r="BM802" s="192"/>
      <c r="BN802" s="192"/>
      <c r="BO802" s="192"/>
      <c r="BP802" s="192"/>
      <c r="BQ802" s="192"/>
      <c r="BR802" s="192"/>
      <c r="BS802" s="192"/>
      <c r="BT802" s="192"/>
      <c r="BU802" s="192"/>
      <c r="BV802" s="192"/>
      <c r="BW802" s="192"/>
      <c r="BX802" s="192"/>
      <c r="BY802" s="192"/>
      <c r="BZ802" s="192"/>
      <c r="CA802" s="192"/>
      <c r="CB802" s="192"/>
      <c r="CC802" s="192"/>
      <c r="CD802" s="192"/>
      <c r="CE802" s="192"/>
      <c r="CF802" s="192"/>
      <c r="CG802" s="192"/>
      <c r="CH802" s="192"/>
      <c r="CI802" s="192"/>
      <c r="CJ802" s="192"/>
    </row>
    <row r="803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92"/>
      <c r="AF803" s="192"/>
      <c r="AG803" s="192"/>
      <c r="AH803" s="192"/>
      <c r="AI803" s="192"/>
      <c r="AJ803" s="192"/>
      <c r="AK803" s="192"/>
      <c r="AL803" s="192"/>
      <c r="AM803" s="192"/>
      <c r="AN803" s="192"/>
      <c r="AO803" s="192"/>
      <c r="AP803" s="192"/>
      <c r="AQ803" s="192"/>
      <c r="AR803" s="192"/>
      <c r="AS803" s="192"/>
      <c r="AT803" s="192"/>
      <c r="AU803" s="192"/>
      <c r="AV803" s="192"/>
      <c r="AW803" s="192"/>
      <c r="AX803" s="192"/>
      <c r="AY803" s="192"/>
      <c r="AZ803" s="192"/>
      <c r="BA803" s="192"/>
      <c r="BB803" s="192"/>
      <c r="BC803" s="192"/>
      <c r="BD803" s="192"/>
      <c r="BE803" s="192"/>
      <c r="BF803" s="192"/>
      <c r="BG803" s="192"/>
      <c r="BH803" s="192"/>
      <c r="BI803" s="192"/>
      <c r="BJ803" s="192"/>
      <c r="BK803" s="192"/>
      <c r="BL803" s="192"/>
      <c r="BM803" s="192"/>
      <c r="BN803" s="192"/>
      <c r="BO803" s="192"/>
      <c r="BP803" s="192"/>
      <c r="BQ803" s="192"/>
      <c r="BR803" s="192"/>
      <c r="BS803" s="192"/>
      <c r="BT803" s="192"/>
      <c r="BU803" s="192"/>
      <c r="BV803" s="192"/>
      <c r="BW803" s="192"/>
      <c r="BX803" s="192"/>
      <c r="BY803" s="192"/>
      <c r="BZ803" s="192"/>
      <c r="CA803" s="192"/>
      <c r="CB803" s="192"/>
      <c r="CC803" s="192"/>
      <c r="CD803" s="192"/>
      <c r="CE803" s="192"/>
      <c r="CF803" s="192"/>
      <c r="CG803" s="192"/>
      <c r="CH803" s="192"/>
      <c r="CI803" s="192"/>
      <c r="CJ803" s="192"/>
    </row>
    <row r="804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92"/>
      <c r="AF804" s="192"/>
      <c r="AG804" s="192"/>
      <c r="AH804" s="192"/>
      <c r="AI804" s="192"/>
      <c r="AJ804" s="192"/>
      <c r="AK804" s="192"/>
      <c r="AL804" s="192"/>
      <c r="AM804" s="192"/>
      <c r="AN804" s="192"/>
      <c r="AO804" s="192"/>
      <c r="AP804" s="192"/>
      <c r="AQ804" s="192"/>
      <c r="AR804" s="192"/>
      <c r="AS804" s="192"/>
      <c r="AT804" s="192"/>
      <c r="AU804" s="192"/>
      <c r="AV804" s="192"/>
      <c r="AW804" s="192"/>
      <c r="AX804" s="192"/>
      <c r="AY804" s="192"/>
      <c r="AZ804" s="192"/>
      <c r="BA804" s="192"/>
      <c r="BB804" s="192"/>
      <c r="BC804" s="192"/>
      <c r="BD804" s="192"/>
      <c r="BE804" s="192"/>
      <c r="BF804" s="192"/>
      <c r="BG804" s="192"/>
      <c r="BH804" s="192"/>
      <c r="BI804" s="192"/>
      <c r="BJ804" s="192"/>
      <c r="BK804" s="192"/>
      <c r="BL804" s="192"/>
      <c r="BM804" s="192"/>
      <c r="BN804" s="192"/>
      <c r="BO804" s="192"/>
      <c r="BP804" s="192"/>
      <c r="BQ804" s="192"/>
      <c r="BR804" s="192"/>
      <c r="BS804" s="192"/>
      <c r="BT804" s="192"/>
      <c r="BU804" s="192"/>
      <c r="BV804" s="192"/>
      <c r="BW804" s="192"/>
      <c r="BX804" s="192"/>
      <c r="BY804" s="192"/>
      <c r="BZ804" s="192"/>
      <c r="CA804" s="192"/>
      <c r="CB804" s="192"/>
      <c r="CC804" s="192"/>
      <c r="CD804" s="192"/>
      <c r="CE804" s="192"/>
      <c r="CF804" s="192"/>
      <c r="CG804" s="192"/>
      <c r="CH804" s="192"/>
      <c r="CI804" s="192"/>
      <c r="CJ804" s="192"/>
    </row>
    <row r="805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92"/>
      <c r="AF805" s="192"/>
      <c r="AG805" s="192"/>
      <c r="AH805" s="192"/>
      <c r="AI805" s="192"/>
      <c r="AJ805" s="192"/>
      <c r="AK805" s="192"/>
      <c r="AL805" s="192"/>
      <c r="AM805" s="192"/>
      <c r="AN805" s="192"/>
      <c r="AO805" s="192"/>
      <c r="AP805" s="192"/>
      <c r="AQ805" s="192"/>
      <c r="AR805" s="192"/>
      <c r="AS805" s="192"/>
      <c r="AT805" s="192"/>
      <c r="AU805" s="192"/>
      <c r="AV805" s="192"/>
      <c r="AW805" s="192"/>
      <c r="AX805" s="192"/>
      <c r="AY805" s="192"/>
      <c r="AZ805" s="192"/>
      <c r="BA805" s="192"/>
      <c r="BB805" s="192"/>
      <c r="BC805" s="192"/>
      <c r="BD805" s="192"/>
      <c r="BE805" s="192"/>
      <c r="BF805" s="192"/>
      <c r="BG805" s="192"/>
      <c r="BH805" s="192"/>
      <c r="BI805" s="192"/>
      <c r="BJ805" s="192"/>
      <c r="BK805" s="192"/>
      <c r="BL805" s="192"/>
      <c r="BM805" s="192"/>
      <c r="BN805" s="192"/>
      <c r="BO805" s="192"/>
      <c r="BP805" s="192"/>
      <c r="BQ805" s="192"/>
      <c r="BR805" s="192"/>
      <c r="BS805" s="192"/>
      <c r="BT805" s="192"/>
      <c r="BU805" s="192"/>
      <c r="BV805" s="192"/>
      <c r="BW805" s="192"/>
      <c r="BX805" s="192"/>
      <c r="BY805" s="192"/>
      <c r="BZ805" s="192"/>
      <c r="CA805" s="192"/>
      <c r="CB805" s="192"/>
      <c r="CC805" s="192"/>
      <c r="CD805" s="192"/>
      <c r="CE805" s="192"/>
      <c r="CF805" s="192"/>
      <c r="CG805" s="192"/>
      <c r="CH805" s="192"/>
      <c r="CI805" s="192"/>
      <c r="CJ805" s="192"/>
    </row>
    <row r="806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92"/>
      <c r="AF806" s="192"/>
      <c r="AG806" s="192"/>
      <c r="AH806" s="192"/>
      <c r="AI806" s="192"/>
      <c r="AJ806" s="192"/>
      <c r="AK806" s="192"/>
      <c r="AL806" s="192"/>
      <c r="AM806" s="192"/>
      <c r="AN806" s="192"/>
      <c r="AO806" s="192"/>
      <c r="AP806" s="192"/>
      <c r="AQ806" s="192"/>
      <c r="AR806" s="192"/>
      <c r="AS806" s="192"/>
      <c r="AT806" s="192"/>
      <c r="AU806" s="192"/>
      <c r="AV806" s="192"/>
      <c r="AW806" s="192"/>
      <c r="AX806" s="192"/>
      <c r="AY806" s="192"/>
      <c r="AZ806" s="192"/>
      <c r="BA806" s="192"/>
      <c r="BB806" s="192"/>
      <c r="BC806" s="192"/>
      <c r="BD806" s="192"/>
      <c r="BE806" s="192"/>
      <c r="BF806" s="192"/>
      <c r="BG806" s="192"/>
      <c r="BH806" s="192"/>
      <c r="BI806" s="192"/>
      <c r="BJ806" s="192"/>
      <c r="BK806" s="192"/>
      <c r="BL806" s="192"/>
      <c r="BM806" s="192"/>
      <c r="BN806" s="192"/>
      <c r="BO806" s="192"/>
      <c r="BP806" s="192"/>
      <c r="BQ806" s="192"/>
      <c r="BR806" s="192"/>
      <c r="BS806" s="192"/>
      <c r="BT806" s="192"/>
      <c r="BU806" s="192"/>
      <c r="BV806" s="192"/>
      <c r="BW806" s="192"/>
      <c r="BX806" s="192"/>
      <c r="BY806" s="192"/>
      <c r="BZ806" s="192"/>
      <c r="CA806" s="192"/>
      <c r="CB806" s="192"/>
      <c r="CC806" s="192"/>
      <c r="CD806" s="192"/>
      <c r="CE806" s="192"/>
      <c r="CF806" s="192"/>
      <c r="CG806" s="192"/>
      <c r="CH806" s="192"/>
      <c r="CI806" s="192"/>
      <c r="CJ806" s="192"/>
    </row>
    <row r="807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92"/>
      <c r="AF807" s="192"/>
      <c r="AG807" s="192"/>
      <c r="AH807" s="192"/>
      <c r="AI807" s="192"/>
      <c r="AJ807" s="192"/>
      <c r="AK807" s="192"/>
      <c r="AL807" s="192"/>
      <c r="AM807" s="192"/>
      <c r="AN807" s="192"/>
      <c r="AO807" s="192"/>
      <c r="AP807" s="192"/>
      <c r="AQ807" s="192"/>
      <c r="AR807" s="192"/>
      <c r="AS807" s="192"/>
      <c r="AT807" s="192"/>
      <c r="AU807" s="192"/>
      <c r="AV807" s="192"/>
      <c r="AW807" s="192"/>
      <c r="AX807" s="192"/>
      <c r="AY807" s="192"/>
      <c r="AZ807" s="192"/>
      <c r="BA807" s="192"/>
      <c r="BB807" s="192"/>
      <c r="BC807" s="192"/>
      <c r="BD807" s="192"/>
      <c r="BE807" s="192"/>
      <c r="BF807" s="192"/>
      <c r="BG807" s="192"/>
      <c r="BH807" s="192"/>
      <c r="BI807" s="192"/>
      <c r="BJ807" s="192"/>
      <c r="BK807" s="192"/>
      <c r="BL807" s="192"/>
      <c r="BM807" s="192"/>
      <c r="BN807" s="192"/>
      <c r="BO807" s="192"/>
      <c r="BP807" s="192"/>
      <c r="BQ807" s="192"/>
      <c r="BR807" s="192"/>
      <c r="BS807" s="192"/>
      <c r="BT807" s="192"/>
      <c r="BU807" s="192"/>
      <c r="BV807" s="192"/>
      <c r="BW807" s="192"/>
      <c r="BX807" s="192"/>
      <c r="BY807" s="192"/>
      <c r="BZ807" s="192"/>
      <c r="CA807" s="192"/>
      <c r="CB807" s="192"/>
      <c r="CC807" s="192"/>
      <c r="CD807" s="192"/>
      <c r="CE807" s="192"/>
      <c r="CF807" s="192"/>
      <c r="CG807" s="192"/>
      <c r="CH807" s="192"/>
      <c r="CI807" s="192"/>
      <c r="CJ807" s="192"/>
    </row>
    <row r="808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92"/>
      <c r="AF808" s="192"/>
      <c r="AG808" s="192"/>
      <c r="AH808" s="192"/>
      <c r="AI808" s="192"/>
      <c r="AJ808" s="192"/>
      <c r="AK808" s="192"/>
      <c r="AL808" s="192"/>
      <c r="AM808" s="192"/>
      <c r="AN808" s="192"/>
      <c r="AO808" s="192"/>
      <c r="AP808" s="192"/>
      <c r="AQ808" s="192"/>
      <c r="AR808" s="192"/>
      <c r="AS808" s="192"/>
      <c r="AT808" s="192"/>
      <c r="AU808" s="192"/>
      <c r="AV808" s="192"/>
      <c r="AW808" s="192"/>
      <c r="AX808" s="192"/>
      <c r="AY808" s="192"/>
      <c r="AZ808" s="192"/>
      <c r="BA808" s="192"/>
      <c r="BB808" s="192"/>
      <c r="BC808" s="192"/>
      <c r="BD808" s="192"/>
      <c r="BE808" s="192"/>
      <c r="BF808" s="192"/>
      <c r="BG808" s="192"/>
      <c r="BH808" s="192"/>
      <c r="BI808" s="192"/>
      <c r="BJ808" s="192"/>
      <c r="BK808" s="192"/>
      <c r="BL808" s="192"/>
      <c r="BM808" s="192"/>
      <c r="BN808" s="192"/>
      <c r="BO808" s="192"/>
      <c r="BP808" s="192"/>
      <c r="BQ808" s="192"/>
      <c r="BR808" s="192"/>
      <c r="BS808" s="192"/>
      <c r="BT808" s="192"/>
      <c r="BU808" s="192"/>
      <c r="BV808" s="192"/>
      <c r="BW808" s="192"/>
      <c r="BX808" s="192"/>
      <c r="BY808" s="192"/>
      <c r="BZ808" s="192"/>
      <c r="CA808" s="192"/>
      <c r="CB808" s="192"/>
      <c r="CC808" s="192"/>
      <c r="CD808" s="192"/>
      <c r="CE808" s="192"/>
      <c r="CF808" s="192"/>
      <c r="CG808" s="192"/>
      <c r="CH808" s="192"/>
      <c r="CI808" s="192"/>
      <c r="CJ808" s="192"/>
    </row>
    <row r="809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92"/>
      <c r="AF809" s="192"/>
      <c r="AG809" s="192"/>
      <c r="AH809" s="192"/>
      <c r="AI809" s="192"/>
      <c r="AJ809" s="192"/>
      <c r="AK809" s="192"/>
      <c r="AL809" s="192"/>
      <c r="AM809" s="192"/>
      <c r="AN809" s="192"/>
      <c r="AO809" s="192"/>
      <c r="AP809" s="192"/>
      <c r="AQ809" s="192"/>
      <c r="AR809" s="192"/>
      <c r="AS809" s="192"/>
      <c r="AT809" s="192"/>
      <c r="AU809" s="192"/>
      <c r="AV809" s="192"/>
      <c r="AW809" s="192"/>
      <c r="AX809" s="192"/>
      <c r="AY809" s="192"/>
      <c r="AZ809" s="192"/>
      <c r="BA809" s="192"/>
      <c r="BB809" s="192"/>
      <c r="BC809" s="192"/>
      <c r="BD809" s="192"/>
      <c r="BE809" s="192"/>
      <c r="BF809" s="192"/>
      <c r="BG809" s="192"/>
      <c r="BH809" s="192"/>
      <c r="BI809" s="192"/>
      <c r="BJ809" s="192"/>
      <c r="BK809" s="192"/>
      <c r="BL809" s="192"/>
      <c r="BM809" s="192"/>
      <c r="BN809" s="192"/>
      <c r="BO809" s="192"/>
      <c r="BP809" s="192"/>
      <c r="BQ809" s="192"/>
      <c r="BR809" s="192"/>
      <c r="BS809" s="192"/>
      <c r="BT809" s="192"/>
      <c r="BU809" s="192"/>
      <c r="BV809" s="192"/>
      <c r="BW809" s="192"/>
      <c r="BX809" s="192"/>
      <c r="BY809" s="192"/>
      <c r="BZ809" s="192"/>
      <c r="CA809" s="192"/>
      <c r="CB809" s="192"/>
      <c r="CC809" s="192"/>
      <c r="CD809" s="192"/>
      <c r="CE809" s="192"/>
      <c r="CF809" s="192"/>
      <c r="CG809" s="192"/>
      <c r="CH809" s="192"/>
      <c r="CI809" s="192"/>
      <c r="CJ809" s="192"/>
    </row>
    <row r="810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92"/>
      <c r="AF810" s="192"/>
      <c r="AG810" s="192"/>
      <c r="AH810" s="192"/>
      <c r="AI810" s="192"/>
      <c r="AJ810" s="192"/>
      <c r="AK810" s="192"/>
      <c r="AL810" s="192"/>
      <c r="AM810" s="192"/>
      <c r="AN810" s="192"/>
      <c r="AO810" s="192"/>
      <c r="AP810" s="192"/>
      <c r="AQ810" s="192"/>
      <c r="AR810" s="192"/>
      <c r="AS810" s="192"/>
      <c r="AT810" s="192"/>
      <c r="AU810" s="192"/>
      <c r="AV810" s="192"/>
      <c r="AW810" s="192"/>
      <c r="AX810" s="192"/>
      <c r="AY810" s="192"/>
      <c r="AZ810" s="192"/>
      <c r="BA810" s="192"/>
      <c r="BB810" s="192"/>
      <c r="BC810" s="192"/>
      <c r="BD810" s="192"/>
      <c r="BE810" s="192"/>
      <c r="BF810" s="192"/>
      <c r="BG810" s="192"/>
      <c r="BH810" s="192"/>
      <c r="BI810" s="192"/>
      <c r="BJ810" s="192"/>
      <c r="BK810" s="192"/>
      <c r="BL810" s="192"/>
      <c r="BM810" s="192"/>
      <c r="BN810" s="192"/>
      <c r="BO810" s="192"/>
      <c r="BP810" s="192"/>
      <c r="BQ810" s="192"/>
      <c r="BR810" s="192"/>
      <c r="BS810" s="192"/>
      <c r="BT810" s="192"/>
      <c r="BU810" s="192"/>
      <c r="BV810" s="192"/>
      <c r="BW810" s="192"/>
      <c r="BX810" s="192"/>
      <c r="BY810" s="192"/>
      <c r="BZ810" s="192"/>
      <c r="CA810" s="192"/>
      <c r="CB810" s="192"/>
      <c r="CC810" s="192"/>
      <c r="CD810" s="192"/>
      <c r="CE810" s="192"/>
      <c r="CF810" s="192"/>
      <c r="CG810" s="192"/>
      <c r="CH810" s="192"/>
      <c r="CI810" s="192"/>
      <c r="CJ810" s="192"/>
    </row>
    <row r="811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92"/>
      <c r="AF811" s="192"/>
      <c r="AG811" s="192"/>
      <c r="AH811" s="192"/>
      <c r="AI811" s="192"/>
      <c r="AJ811" s="192"/>
      <c r="AK811" s="192"/>
      <c r="AL811" s="192"/>
      <c r="AM811" s="192"/>
      <c r="AN811" s="192"/>
      <c r="AO811" s="192"/>
      <c r="AP811" s="192"/>
      <c r="AQ811" s="192"/>
      <c r="AR811" s="192"/>
      <c r="AS811" s="192"/>
      <c r="AT811" s="192"/>
      <c r="AU811" s="192"/>
      <c r="AV811" s="192"/>
      <c r="AW811" s="192"/>
      <c r="AX811" s="192"/>
      <c r="AY811" s="192"/>
      <c r="AZ811" s="192"/>
      <c r="BA811" s="192"/>
      <c r="BB811" s="192"/>
      <c r="BC811" s="192"/>
      <c r="BD811" s="192"/>
      <c r="BE811" s="192"/>
      <c r="BF811" s="192"/>
      <c r="BG811" s="192"/>
      <c r="BH811" s="192"/>
      <c r="BI811" s="192"/>
      <c r="BJ811" s="192"/>
      <c r="BK811" s="192"/>
      <c r="BL811" s="192"/>
      <c r="BM811" s="192"/>
      <c r="BN811" s="192"/>
      <c r="BO811" s="192"/>
      <c r="BP811" s="192"/>
      <c r="BQ811" s="192"/>
      <c r="BR811" s="192"/>
      <c r="BS811" s="192"/>
      <c r="BT811" s="192"/>
      <c r="BU811" s="192"/>
      <c r="BV811" s="192"/>
      <c r="BW811" s="192"/>
      <c r="BX811" s="192"/>
      <c r="BY811" s="192"/>
      <c r="BZ811" s="192"/>
      <c r="CA811" s="192"/>
      <c r="CB811" s="192"/>
      <c r="CC811" s="192"/>
      <c r="CD811" s="192"/>
      <c r="CE811" s="192"/>
      <c r="CF811" s="192"/>
      <c r="CG811" s="192"/>
      <c r="CH811" s="192"/>
      <c r="CI811" s="192"/>
      <c r="CJ811" s="192"/>
    </row>
    <row r="812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  <c r="AJ812" s="192"/>
      <c r="AK812" s="192"/>
      <c r="AL812" s="192"/>
      <c r="AM812" s="192"/>
      <c r="AN812" s="192"/>
      <c r="AO812" s="192"/>
      <c r="AP812" s="192"/>
      <c r="AQ812" s="192"/>
      <c r="AR812" s="192"/>
      <c r="AS812" s="192"/>
      <c r="AT812" s="192"/>
      <c r="AU812" s="192"/>
      <c r="AV812" s="192"/>
      <c r="AW812" s="192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192"/>
      <c r="BN812" s="192"/>
      <c r="BO812" s="192"/>
      <c r="BP812" s="192"/>
      <c r="BQ812" s="192"/>
      <c r="BR812" s="192"/>
      <c r="BS812" s="192"/>
      <c r="BT812" s="192"/>
      <c r="BU812" s="192"/>
      <c r="BV812" s="192"/>
      <c r="BW812" s="192"/>
      <c r="BX812" s="192"/>
      <c r="BY812" s="192"/>
      <c r="BZ812" s="192"/>
      <c r="CA812" s="192"/>
      <c r="CB812" s="192"/>
      <c r="CC812" s="192"/>
      <c r="CD812" s="192"/>
      <c r="CE812" s="192"/>
      <c r="CF812" s="192"/>
      <c r="CG812" s="192"/>
      <c r="CH812" s="192"/>
      <c r="CI812" s="192"/>
      <c r="CJ812" s="192"/>
    </row>
    <row r="813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92"/>
      <c r="AF813" s="192"/>
      <c r="AG813" s="192"/>
      <c r="AH813" s="192"/>
      <c r="AI813" s="192"/>
      <c r="AJ813" s="192"/>
      <c r="AK813" s="192"/>
      <c r="AL813" s="192"/>
      <c r="AM813" s="192"/>
      <c r="AN813" s="192"/>
      <c r="AO813" s="192"/>
      <c r="AP813" s="192"/>
      <c r="AQ813" s="192"/>
      <c r="AR813" s="192"/>
      <c r="AS813" s="192"/>
      <c r="AT813" s="192"/>
      <c r="AU813" s="192"/>
      <c r="AV813" s="192"/>
      <c r="AW813" s="192"/>
      <c r="AX813" s="192"/>
      <c r="AY813" s="192"/>
      <c r="AZ813" s="192"/>
      <c r="BA813" s="192"/>
      <c r="BB813" s="192"/>
      <c r="BC813" s="192"/>
      <c r="BD813" s="192"/>
      <c r="BE813" s="192"/>
      <c r="BF813" s="192"/>
      <c r="BG813" s="192"/>
      <c r="BH813" s="192"/>
      <c r="BI813" s="192"/>
      <c r="BJ813" s="192"/>
      <c r="BK813" s="192"/>
      <c r="BL813" s="192"/>
      <c r="BM813" s="192"/>
      <c r="BN813" s="192"/>
      <c r="BO813" s="192"/>
      <c r="BP813" s="192"/>
      <c r="BQ813" s="192"/>
      <c r="BR813" s="192"/>
      <c r="BS813" s="192"/>
      <c r="BT813" s="192"/>
      <c r="BU813" s="192"/>
      <c r="BV813" s="192"/>
      <c r="BW813" s="192"/>
      <c r="BX813" s="192"/>
      <c r="BY813" s="192"/>
      <c r="BZ813" s="192"/>
      <c r="CA813" s="192"/>
      <c r="CB813" s="192"/>
      <c r="CC813" s="192"/>
      <c r="CD813" s="192"/>
      <c r="CE813" s="192"/>
      <c r="CF813" s="192"/>
      <c r="CG813" s="192"/>
      <c r="CH813" s="192"/>
      <c r="CI813" s="192"/>
      <c r="CJ813" s="192"/>
    </row>
    <row r="814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92"/>
      <c r="AF814" s="192"/>
      <c r="AG814" s="192"/>
      <c r="AH814" s="192"/>
      <c r="AI814" s="192"/>
      <c r="AJ814" s="192"/>
      <c r="AK814" s="192"/>
      <c r="AL814" s="192"/>
      <c r="AM814" s="192"/>
      <c r="AN814" s="192"/>
      <c r="AO814" s="192"/>
      <c r="AP814" s="192"/>
      <c r="AQ814" s="192"/>
      <c r="AR814" s="192"/>
      <c r="AS814" s="192"/>
      <c r="AT814" s="192"/>
      <c r="AU814" s="192"/>
      <c r="AV814" s="192"/>
      <c r="AW814" s="192"/>
      <c r="AX814" s="192"/>
      <c r="AY814" s="192"/>
      <c r="AZ814" s="192"/>
      <c r="BA814" s="192"/>
      <c r="BB814" s="192"/>
      <c r="BC814" s="192"/>
      <c r="BD814" s="192"/>
      <c r="BE814" s="192"/>
      <c r="BF814" s="192"/>
      <c r="BG814" s="192"/>
      <c r="BH814" s="192"/>
      <c r="BI814" s="192"/>
      <c r="BJ814" s="192"/>
      <c r="BK814" s="192"/>
      <c r="BL814" s="192"/>
      <c r="BM814" s="192"/>
      <c r="BN814" s="192"/>
      <c r="BO814" s="192"/>
      <c r="BP814" s="192"/>
      <c r="BQ814" s="192"/>
      <c r="BR814" s="192"/>
      <c r="BS814" s="192"/>
      <c r="BT814" s="192"/>
      <c r="BU814" s="192"/>
      <c r="BV814" s="192"/>
      <c r="BW814" s="192"/>
      <c r="BX814" s="192"/>
      <c r="BY814" s="192"/>
      <c r="BZ814" s="192"/>
      <c r="CA814" s="192"/>
      <c r="CB814" s="192"/>
      <c r="CC814" s="192"/>
      <c r="CD814" s="192"/>
      <c r="CE814" s="192"/>
      <c r="CF814" s="192"/>
      <c r="CG814" s="192"/>
      <c r="CH814" s="192"/>
      <c r="CI814" s="192"/>
      <c r="CJ814" s="192"/>
    </row>
    <row r="815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92"/>
      <c r="AF815" s="192"/>
      <c r="AG815" s="192"/>
      <c r="AH815" s="192"/>
      <c r="AI815" s="192"/>
      <c r="AJ815" s="192"/>
      <c r="AK815" s="192"/>
      <c r="AL815" s="192"/>
      <c r="AM815" s="192"/>
      <c r="AN815" s="192"/>
      <c r="AO815" s="192"/>
      <c r="AP815" s="192"/>
      <c r="AQ815" s="192"/>
      <c r="AR815" s="192"/>
      <c r="AS815" s="192"/>
      <c r="AT815" s="192"/>
      <c r="AU815" s="192"/>
      <c r="AV815" s="192"/>
      <c r="AW815" s="192"/>
      <c r="AX815" s="192"/>
      <c r="AY815" s="192"/>
      <c r="AZ815" s="192"/>
      <c r="BA815" s="192"/>
      <c r="BB815" s="192"/>
      <c r="BC815" s="192"/>
      <c r="BD815" s="192"/>
      <c r="BE815" s="192"/>
      <c r="BF815" s="192"/>
      <c r="BG815" s="192"/>
      <c r="BH815" s="192"/>
      <c r="BI815" s="192"/>
      <c r="BJ815" s="192"/>
      <c r="BK815" s="192"/>
      <c r="BL815" s="192"/>
      <c r="BM815" s="192"/>
      <c r="BN815" s="192"/>
      <c r="BO815" s="192"/>
      <c r="BP815" s="192"/>
      <c r="BQ815" s="192"/>
      <c r="BR815" s="192"/>
      <c r="BS815" s="192"/>
      <c r="BT815" s="192"/>
      <c r="BU815" s="192"/>
      <c r="BV815" s="192"/>
      <c r="BW815" s="192"/>
      <c r="BX815" s="192"/>
      <c r="BY815" s="192"/>
      <c r="BZ815" s="192"/>
      <c r="CA815" s="192"/>
      <c r="CB815" s="192"/>
      <c r="CC815" s="192"/>
      <c r="CD815" s="192"/>
      <c r="CE815" s="192"/>
      <c r="CF815" s="192"/>
      <c r="CG815" s="192"/>
      <c r="CH815" s="192"/>
      <c r="CI815" s="192"/>
      <c r="CJ815" s="192"/>
    </row>
    <row r="816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92"/>
      <c r="AF816" s="192"/>
      <c r="AG816" s="192"/>
      <c r="AH816" s="192"/>
      <c r="AI816" s="192"/>
      <c r="AJ816" s="192"/>
      <c r="AK816" s="192"/>
      <c r="AL816" s="192"/>
      <c r="AM816" s="192"/>
      <c r="AN816" s="192"/>
      <c r="AO816" s="192"/>
      <c r="AP816" s="192"/>
      <c r="AQ816" s="192"/>
      <c r="AR816" s="192"/>
      <c r="AS816" s="192"/>
      <c r="AT816" s="192"/>
      <c r="AU816" s="192"/>
      <c r="AV816" s="192"/>
      <c r="AW816" s="192"/>
      <c r="AX816" s="192"/>
      <c r="AY816" s="192"/>
      <c r="AZ816" s="192"/>
      <c r="BA816" s="192"/>
      <c r="BB816" s="192"/>
      <c r="BC816" s="192"/>
      <c r="BD816" s="192"/>
      <c r="BE816" s="192"/>
      <c r="BF816" s="192"/>
      <c r="BG816" s="192"/>
      <c r="BH816" s="192"/>
      <c r="BI816" s="192"/>
      <c r="BJ816" s="192"/>
      <c r="BK816" s="192"/>
      <c r="BL816" s="192"/>
      <c r="BM816" s="192"/>
      <c r="BN816" s="192"/>
      <c r="BO816" s="192"/>
      <c r="BP816" s="192"/>
      <c r="BQ816" s="192"/>
      <c r="BR816" s="192"/>
      <c r="BS816" s="192"/>
      <c r="BT816" s="192"/>
      <c r="BU816" s="192"/>
      <c r="BV816" s="192"/>
      <c r="BW816" s="192"/>
      <c r="BX816" s="192"/>
      <c r="BY816" s="192"/>
      <c r="BZ816" s="192"/>
      <c r="CA816" s="192"/>
      <c r="CB816" s="192"/>
      <c r="CC816" s="192"/>
      <c r="CD816" s="192"/>
      <c r="CE816" s="192"/>
      <c r="CF816" s="192"/>
      <c r="CG816" s="192"/>
      <c r="CH816" s="192"/>
      <c r="CI816" s="192"/>
      <c r="CJ816" s="192"/>
    </row>
    <row r="817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92"/>
      <c r="AF817" s="192"/>
      <c r="AG817" s="192"/>
      <c r="AH817" s="192"/>
      <c r="AI817" s="192"/>
      <c r="AJ817" s="192"/>
      <c r="AK817" s="192"/>
      <c r="AL817" s="192"/>
      <c r="AM817" s="192"/>
      <c r="AN817" s="192"/>
      <c r="AO817" s="192"/>
      <c r="AP817" s="192"/>
      <c r="AQ817" s="192"/>
      <c r="AR817" s="192"/>
      <c r="AS817" s="192"/>
      <c r="AT817" s="192"/>
      <c r="AU817" s="192"/>
      <c r="AV817" s="192"/>
      <c r="AW817" s="192"/>
      <c r="AX817" s="192"/>
      <c r="AY817" s="192"/>
      <c r="AZ817" s="192"/>
      <c r="BA817" s="192"/>
      <c r="BB817" s="192"/>
      <c r="BC817" s="192"/>
      <c r="BD817" s="192"/>
      <c r="BE817" s="192"/>
      <c r="BF817" s="192"/>
      <c r="BG817" s="192"/>
      <c r="BH817" s="192"/>
      <c r="BI817" s="192"/>
      <c r="BJ817" s="192"/>
      <c r="BK817" s="192"/>
      <c r="BL817" s="192"/>
      <c r="BM817" s="192"/>
      <c r="BN817" s="192"/>
      <c r="BO817" s="192"/>
      <c r="BP817" s="192"/>
      <c r="BQ817" s="192"/>
      <c r="BR817" s="192"/>
      <c r="BS817" s="192"/>
      <c r="BT817" s="192"/>
      <c r="BU817" s="192"/>
      <c r="BV817" s="192"/>
      <c r="BW817" s="192"/>
      <c r="BX817" s="192"/>
      <c r="BY817" s="192"/>
      <c r="BZ817" s="192"/>
      <c r="CA817" s="192"/>
      <c r="CB817" s="192"/>
      <c r="CC817" s="192"/>
      <c r="CD817" s="192"/>
      <c r="CE817" s="192"/>
      <c r="CF817" s="192"/>
      <c r="CG817" s="192"/>
      <c r="CH817" s="192"/>
      <c r="CI817" s="192"/>
      <c r="CJ817" s="192"/>
    </row>
    <row r="818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92"/>
      <c r="AF818" s="192"/>
      <c r="AG818" s="192"/>
      <c r="AH818" s="192"/>
      <c r="AI818" s="192"/>
      <c r="AJ818" s="192"/>
      <c r="AK818" s="192"/>
      <c r="AL818" s="192"/>
      <c r="AM818" s="192"/>
      <c r="AN818" s="192"/>
      <c r="AO818" s="192"/>
      <c r="AP818" s="192"/>
      <c r="AQ818" s="192"/>
      <c r="AR818" s="192"/>
      <c r="AS818" s="192"/>
      <c r="AT818" s="192"/>
      <c r="AU818" s="192"/>
      <c r="AV818" s="192"/>
      <c r="AW818" s="192"/>
      <c r="AX818" s="192"/>
      <c r="AY818" s="192"/>
      <c r="AZ818" s="192"/>
      <c r="BA818" s="192"/>
      <c r="BB818" s="192"/>
      <c r="BC818" s="192"/>
      <c r="BD818" s="192"/>
      <c r="BE818" s="192"/>
      <c r="BF818" s="192"/>
      <c r="BG818" s="192"/>
      <c r="BH818" s="192"/>
      <c r="BI818" s="192"/>
      <c r="BJ818" s="192"/>
      <c r="BK818" s="192"/>
      <c r="BL818" s="192"/>
      <c r="BM818" s="192"/>
      <c r="BN818" s="192"/>
      <c r="BO818" s="192"/>
      <c r="BP818" s="192"/>
      <c r="BQ818" s="192"/>
      <c r="BR818" s="192"/>
      <c r="BS818" s="192"/>
      <c r="BT818" s="192"/>
      <c r="BU818" s="192"/>
      <c r="BV818" s="192"/>
      <c r="BW818" s="192"/>
      <c r="BX818" s="192"/>
      <c r="BY818" s="192"/>
      <c r="BZ818" s="192"/>
      <c r="CA818" s="192"/>
      <c r="CB818" s="192"/>
      <c r="CC818" s="192"/>
      <c r="CD818" s="192"/>
      <c r="CE818" s="192"/>
      <c r="CF818" s="192"/>
      <c r="CG818" s="192"/>
      <c r="CH818" s="192"/>
      <c r="CI818" s="192"/>
      <c r="CJ818" s="192"/>
    </row>
    <row r="819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92"/>
      <c r="AF819" s="192"/>
      <c r="AG819" s="192"/>
      <c r="AH819" s="192"/>
      <c r="AI819" s="192"/>
      <c r="AJ819" s="192"/>
      <c r="AK819" s="192"/>
      <c r="AL819" s="192"/>
      <c r="AM819" s="192"/>
      <c r="AN819" s="192"/>
      <c r="AO819" s="192"/>
      <c r="AP819" s="192"/>
      <c r="AQ819" s="192"/>
      <c r="AR819" s="192"/>
      <c r="AS819" s="192"/>
      <c r="AT819" s="192"/>
      <c r="AU819" s="192"/>
      <c r="AV819" s="192"/>
      <c r="AW819" s="192"/>
      <c r="AX819" s="192"/>
      <c r="AY819" s="192"/>
      <c r="AZ819" s="192"/>
      <c r="BA819" s="192"/>
      <c r="BB819" s="192"/>
      <c r="BC819" s="192"/>
      <c r="BD819" s="192"/>
      <c r="BE819" s="192"/>
      <c r="BF819" s="192"/>
      <c r="BG819" s="192"/>
      <c r="BH819" s="192"/>
      <c r="BI819" s="192"/>
      <c r="BJ819" s="192"/>
      <c r="BK819" s="192"/>
      <c r="BL819" s="192"/>
      <c r="BM819" s="192"/>
      <c r="BN819" s="192"/>
      <c r="BO819" s="192"/>
      <c r="BP819" s="192"/>
      <c r="BQ819" s="192"/>
      <c r="BR819" s="192"/>
      <c r="BS819" s="192"/>
      <c r="BT819" s="192"/>
      <c r="BU819" s="192"/>
      <c r="BV819" s="192"/>
      <c r="BW819" s="192"/>
      <c r="BX819" s="192"/>
      <c r="BY819" s="192"/>
      <c r="BZ819" s="192"/>
      <c r="CA819" s="192"/>
      <c r="CB819" s="192"/>
      <c r="CC819" s="192"/>
      <c r="CD819" s="192"/>
      <c r="CE819" s="192"/>
      <c r="CF819" s="192"/>
      <c r="CG819" s="192"/>
      <c r="CH819" s="192"/>
      <c r="CI819" s="192"/>
      <c r="CJ819" s="192"/>
    </row>
    <row r="820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92"/>
      <c r="AF820" s="192"/>
      <c r="AG820" s="192"/>
      <c r="AH820" s="192"/>
      <c r="AI820" s="192"/>
      <c r="AJ820" s="192"/>
      <c r="AK820" s="192"/>
      <c r="AL820" s="192"/>
      <c r="AM820" s="192"/>
      <c r="AN820" s="192"/>
      <c r="AO820" s="192"/>
      <c r="AP820" s="192"/>
      <c r="AQ820" s="192"/>
      <c r="AR820" s="192"/>
      <c r="AS820" s="192"/>
      <c r="AT820" s="192"/>
      <c r="AU820" s="192"/>
      <c r="AV820" s="192"/>
      <c r="AW820" s="192"/>
      <c r="AX820" s="192"/>
      <c r="AY820" s="192"/>
      <c r="AZ820" s="192"/>
      <c r="BA820" s="192"/>
      <c r="BB820" s="192"/>
      <c r="BC820" s="192"/>
      <c r="BD820" s="192"/>
      <c r="BE820" s="192"/>
      <c r="BF820" s="192"/>
      <c r="BG820" s="192"/>
      <c r="BH820" s="192"/>
      <c r="BI820" s="192"/>
      <c r="BJ820" s="192"/>
      <c r="BK820" s="192"/>
      <c r="BL820" s="192"/>
      <c r="BM820" s="192"/>
      <c r="BN820" s="192"/>
      <c r="BO820" s="192"/>
      <c r="BP820" s="192"/>
      <c r="BQ820" s="192"/>
      <c r="BR820" s="192"/>
      <c r="BS820" s="192"/>
      <c r="BT820" s="192"/>
      <c r="BU820" s="192"/>
      <c r="BV820" s="192"/>
      <c r="BW820" s="192"/>
      <c r="BX820" s="192"/>
      <c r="BY820" s="192"/>
      <c r="BZ820" s="192"/>
      <c r="CA820" s="192"/>
      <c r="CB820" s="192"/>
      <c r="CC820" s="192"/>
      <c r="CD820" s="192"/>
      <c r="CE820" s="192"/>
      <c r="CF820" s="192"/>
      <c r="CG820" s="192"/>
      <c r="CH820" s="192"/>
      <c r="CI820" s="192"/>
      <c r="CJ820" s="192"/>
    </row>
    <row r="821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92"/>
      <c r="AF821" s="192"/>
      <c r="AG821" s="192"/>
      <c r="AH821" s="192"/>
      <c r="AI821" s="192"/>
      <c r="AJ821" s="192"/>
      <c r="AK821" s="192"/>
      <c r="AL821" s="192"/>
      <c r="AM821" s="192"/>
      <c r="AN821" s="192"/>
      <c r="AO821" s="192"/>
      <c r="AP821" s="192"/>
      <c r="AQ821" s="192"/>
      <c r="AR821" s="192"/>
      <c r="AS821" s="192"/>
      <c r="AT821" s="192"/>
      <c r="AU821" s="192"/>
      <c r="AV821" s="192"/>
      <c r="AW821" s="192"/>
      <c r="AX821" s="192"/>
      <c r="AY821" s="192"/>
      <c r="AZ821" s="192"/>
      <c r="BA821" s="192"/>
      <c r="BB821" s="192"/>
      <c r="BC821" s="192"/>
      <c r="BD821" s="192"/>
      <c r="BE821" s="192"/>
      <c r="BF821" s="192"/>
      <c r="BG821" s="192"/>
      <c r="BH821" s="192"/>
      <c r="BI821" s="192"/>
      <c r="BJ821" s="192"/>
      <c r="BK821" s="192"/>
      <c r="BL821" s="192"/>
      <c r="BM821" s="192"/>
      <c r="BN821" s="192"/>
      <c r="BO821" s="192"/>
      <c r="BP821" s="192"/>
      <c r="BQ821" s="192"/>
      <c r="BR821" s="192"/>
      <c r="BS821" s="192"/>
      <c r="BT821" s="192"/>
      <c r="BU821" s="192"/>
      <c r="BV821" s="192"/>
      <c r="BW821" s="192"/>
      <c r="BX821" s="192"/>
      <c r="BY821" s="192"/>
      <c r="BZ821" s="192"/>
      <c r="CA821" s="192"/>
      <c r="CB821" s="192"/>
      <c r="CC821" s="192"/>
      <c r="CD821" s="192"/>
      <c r="CE821" s="192"/>
      <c r="CF821" s="192"/>
      <c r="CG821" s="192"/>
      <c r="CH821" s="192"/>
      <c r="CI821" s="192"/>
      <c r="CJ821" s="192"/>
    </row>
    <row r="822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92"/>
      <c r="AF822" s="192"/>
      <c r="AG822" s="192"/>
      <c r="AH822" s="192"/>
      <c r="AI822" s="192"/>
      <c r="AJ822" s="192"/>
      <c r="AK822" s="192"/>
      <c r="AL822" s="192"/>
      <c r="AM822" s="192"/>
      <c r="AN822" s="192"/>
      <c r="AO822" s="192"/>
      <c r="AP822" s="192"/>
      <c r="AQ822" s="192"/>
      <c r="AR822" s="192"/>
      <c r="AS822" s="192"/>
      <c r="AT822" s="192"/>
      <c r="AU822" s="192"/>
      <c r="AV822" s="192"/>
      <c r="AW822" s="192"/>
      <c r="AX822" s="192"/>
      <c r="AY822" s="192"/>
      <c r="AZ822" s="192"/>
      <c r="BA822" s="192"/>
      <c r="BB822" s="192"/>
      <c r="BC822" s="192"/>
      <c r="BD822" s="192"/>
      <c r="BE822" s="192"/>
      <c r="BF822" s="192"/>
      <c r="BG822" s="192"/>
      <c r="BH822" s="192"/>
      <c r="BI822" s="192"/>
      <c r="BJ822" s="192"/>
      <c r="BK822" s="192"/>
      <c r="BL822" s="192"/>
      <c r="BM822" s="192"/>
      <c r="BN822" s="192"/>
      <c r="BO822" s="192"/>
      <c r="BP822" s="192"/>
      <c r="BQ822" s="192"/>
      <c r="BR822" s="192"/>
      <c r="BS822" s="192"/>
      <c r="BT822" s="192"/>
      <c r="BU822" s="192"/>
      <c r="BV822" s="192"/>
      <c r="BW822" s="192"/>
      <c r="BX822" s="192"/>
      <c r="BY822" s="192"/>
      <c r="BZ822" s="192"/>
      <c r="CA822" s="192"/>
      <c r="CB822" s="192"/>
      <c r="CC822" s="192"/>
      <c r="CD822" s="192"/>
      <c r="CE822" s="192"/>
      <c r="CF822" s="192"/>
      <c r="CG822" s="192"/>
      <c r="CH822" s="192"/>
      <c r="CI822" s="192"/>
      <c r="CJ822" s="192"/>
    </row>
    <row r="823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92"/>
      <c r="AF823" s="192"/>
      <c r="AG823" s="192"/>
      <c r="AH823" s="192"/>
      <c r="AI823" s="192"/>
      <c r="AJ823" s="192"/>
      <c r="AK823" s="192"/>
      <c r="AL823" s="192"/>
      <c r="AM823" s="192"/>
      <c r="AN823" s="192"/>
      <c r="AO823" s="192"/>
      <c r="AP823" s="192"/>
      <c r="AQ823" s="192"/>
      <c r="AR823" s="192"/>
      <c r="AS823" s="192"/>
      <c r="AT823" s="192"/>
      <c r="AU823" s="192"/>
      <c r="AV823" s="192"/>
      <c r="AW823" s="192"/>
      <c r="AX823" s="192"/>
      <c r="AY823" s="192"/>
      <c r="AZ823" s="192"/>
      <c r="BA823" s="192"/>
      <c r="BB823" s="192"/>
      <c r="BC823" s="192"/>
      <c r="BD823" s="192"/>
      <c r="BE823" s="192"/>
      <c r="BF823" s="192"/>
      <c r="BG823" s="192"/>
      <c r="BH823" s="192"/>
      <c r="BI823" s="192"/>
      <c r="BJ823" s="192"/>
      <c r="BK823" s="192"/>
      <c r="BL823" s="192"/>
      <c r="BM823" s="192"/>
      <c r="BN823" s="192"/>
      <c r="BO823" s="192"/>
      <c r="BP823" s="192"/>
      <c r="BQ823" s="192"/>
      <c r="BR823" s="192"/>
      <c r="BS823" s="192"/>
      <c r="BT823" s="192"/>
      <c r="BU823" s="192"/>
      <c r="BV823" s="192"/>
      <c r="BW823" s="192"/>
      <c r="BX823" s="192"/>
      <c r="BY823" s="192"/>
      <c r="BZ823" s="192"/>
      <c r="CA823" s="192"/>
      <c r="CB823" s="192"/>
      <c r="CC823" s="192"/>
      <c r="CD823" s="192"/>
      <c r="CE823" s="192"/>
      <c r="CF823" s="192"/>
      <c r="CG823" s="192"/>
      <c r="CH823" s="192"/>
      <c r="CI823" s="192"/>
      <c r="CJ823" s="192"/>
    </row>
    <row r="824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92"/>
      <c r="AF824" s="192"/>
      <c r="AG824" s="192"/>
      <c r="AH824" s="192"/>
      <c r="AI824" s="192"/>
      <c r="AJ824" s="192"/>
      <c r="AK824" s="192"/>
      <c r="AL824" s="192"/>
      <c r="AM824" s="192"/>
      <c r="AN824" s="192"/>
      <c r="AO824" s="192"/>
      <c r="AP824" s="192"/>
      <c r="AQ824" s="192"/>
      <c r="AR824" s="192"/>
      <c r="AS824" s="192"/>
      <c r="AT824" s="192"/>
      <c r="AU824" s="192"/>
      <c r="AV824" s="192"/>
      <c r="AW824" s="192"/>
      <c r="AX824" s="192"/>
      <c r="AY824" s="192"/>
      <c r="AZ824" s="192"/>
      <c r="BA824" s="192"/>
      <c r="BB824" s="192"/>
      <c r="BC824" s="192"/>
      <c r="BD824" s="192"/>
      <c r="BE824" s="192"/>
      <c r="BF824" s="192"/>
      <c r="BG824" s="192"/>
      <c r="BH824" s="192"/>
      <c r="BI824" s="192"/>
      <c r="BJ824" s="192"/>
      <c r="BK824" s="192"/>
      <c r="BL824" s="192"/>
      <c r="BM824" s="192"/>
      <c r="BN824" s="192"/>
      <c r="BO824" s="192"/>
      <c r="BP824" s="192"/>
      <c r="BQ824" s="192"/>
      <c r="BR824" s="192"/>
      <c r="BS824" s="192"/>
      <c r="BT824" s="192"/>
      <c r="BU824" s="192"/>
      <c r="BV824" s="192"/>
      <c r="BW824" s="192"/>
      <c r="BX824" s="192"/>
      <c r="BY824" s="192"/>
      <c r="BZ824" s="192"/>
      <c r="CA824" s="192"/>
      <c r="CB824" s="192"/>
      <c r="CC824" s="192"/>
      <c r="CD824" s="192"/>
      <c r="CE824" s="192"/>
      <c r="CF824" s="192"/>
      <c r="CG824" s="192"/>
      <c r="CH824" s="192"/>
      <c r="CI824" s="192"/>
      <c r="CJ824" s="192"/>
    </row>
    <row r="825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92"/>
      <c r="AF825" s="192"/>
      <c r="AG825" s="192"/>
      <c r="AH825" s="192"/>
      <c r="AI825" s="192"/>
      <c r="AJ825" s="192"/>
      <c r="AK825" s="192"/>
      <c r="AL825" s="192"/>
      <c r="AM825" s="192"/>
      <c r="AN825" s="192"/>
      <c r="AO825" s="192"/>
      <c r="AP825" s="192"/>
      <c r="AQ825" s="192"/>
      <c r="AR825" s="192"/>
      <c r="AS825" s="192"/>
      <c r="AT825" s="192"/>
      <c r="AU825" s="192"/>
      <c r="AV825" s="192"/>
      <c r="AW825" s="192"/>
      <c r="AX825" s="192"/>
      <c r="AY825" s="192"/>
      <c r="AZ825" s="192"/>
      <c r="BA825" s="192"/>
      <c r="BB825" s="192"/>
      <c r="BC825" s="192"/>
      <c r="BD825" s="192"/>
      <c r="BE825" s="192"/>
      <c r="BF825" s="192"/>
      <c r="BG825" s="192"/>
      <c r="BH825" s="192"/>
      <c r="BI825" s="192"/>
      <c r="BJ825" s="192"/>
      <c r="BK825" s="192"/>
      <c r="BL825" s="192"/>
      <c r="BM825" s="192"/>
      <c r="BN825" s="192"/>
      <c r="BO825" s="192"/>
      <c r="BP825" s="192"/>
      <c r="BQ825" s="192"/>
      <c r="BR825" s="192"/>
      <c r="BS825" s="192"/>
      <c r="BT825" s="192"/>
      <c r="BU825" s="192"/>
      <c r="BV825" s="192"/>
      <c r="BW825" s="192"/>
      <c r="BX825" s="192"/>
      <c r="BY825" s="192"/>
      <c r="BZ825" s="192"/>
      <c r="CA825" s="192"/>
      <c r="CB825" s="192"/>
      <c r="CC825" s="192"/>
      <c r="CD825" s="192"/>
      <c r="CE825" s="192"/>
      <c r="CF825" s="192"/>
      <c r="CG825" s="192"/>
      <c r="CH825" s="192"/>
      <c r="CI825" s="192"/>
      <c r="CJ825" s="192"/>
    </row>
    <row r="826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92"/>
      <c r="AF826" s="192"/>
      <c r="AG826" s="192"/>
      <c r="AH826" s="192"/>
      <c r="AI826" s="192"/>
      <c r="AJ826" s="192"/>
      <c r="AK826" s="192"/>
      <c r="AL826" s="192"/>
      <c r="AM826" s="192"/>
      <c r="AN826" s="192"/>
      <c r="AO826" s="192"/>
      <c r="AP826" s="192"/>
      <c r="AQ826" s="192"/>
      <c r="AR826" s="192"/>
      <c r="AS826" s="192"/>
      <c r="AT826" s="192"/>
      <c r="AU826" s="192"/>
      <c r="AV826" s="192"/>
      <c r="AW826" s="192"/>
      <c r="AX826" s="192"/>
      <c r="AY826" s="192"/>
      <c r="AZ826" s="192"/>
      <c r="BA826" s="192"/>
      <c r="BB826" s="192"/>
      <c r="BC826" s="192"/>
      <c r="BD826" s="192"/>
      <c r="BE826" s="192"/>
      <c r="BF826" s="192"/>
      <c r="BG826" s="192"/>
      <c r="BH826" s="192"/>
      <c r="BI826" s="192"/>
      <c r="BJ826" s="192"/>
      <c r="BK826" s="192"/>
      <c r="BL826" s="192"/>
      <c r="BM826" s="192"/>
      <c r="BN826" s="192"/>
      <c r="BO826" s="192"/>
      <c r="BP826" s="192"/>
      <c r="BQ826" s="192"/>
      <c r="BR826" s="192"/>
      <c r="BS826" s="192"/>
      <c r="BT826" s="192"/>
      <c r="BU826" s="192"/>
      <c r="BV826" s="192"/>
      <c r="BW826" s="192"/>
      <c r="BX826" s="192"/>
      <c r="BY826" s="192"/>
      <c r="BZ826" s="192"/>
      <c r="CA826" s="192"/>
      <c r="CB826" s="192"/>
      <c r="CC826" s="192"/>
      <c r="CD826" s="192"/>
      <c r="CE826" s="192"/>
      <c r="CF826" s="192"/>
      <c r="CG826" s="192"/>
      <c r="CH826" s="192"/>
      <c r="CI826" s="192"/>
      <c r="CJ826" s="192"/>
    </row>
    <row r="827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  <c r="AJ827" s="192"/>
      <c r="AK827" s="192"/>
      <c r="AL827" s="192"/>
      <c r="AM827" s="192"/>
      <c r="AN827" s="192"/>
      <c r="AO827" s="192"/>
      <c r="AP827" s="192"/>
      <c r="AQ827" s="192"/>
      <c r="AR827" s="192"/>
      <c r="AS827" s="192"/>
      <c r="AT827" s="192"/>
      <c r="AU827" s="192"/>
      <c r="AV827" s="192"/>
      <c r="AW827" s="192"/>
      <c r="AX827" s="192"/>
      <c r="AY827" s="192"/>
      <c r="AZ827" s="192"/>
      <c r="BA827" s="192"/>
      <c r="BB827" s="192"/>
      <c r="BC827" s="192"/>
      <c r="BD827" s="192"/>
      <c r="BE827" s="192"/>
      <c r="BF827" s="192"/>
      <c r="BG827" s="192"/>
      <c r="BH827" s="192"/>
      <c r="BI827" s="192"/>
      <c r="BJ827" s="192"/>
      <c r="BK827" s="192"/>
      <c r="BL827" s="192"/>
      <c r="BM827" s="192"/>
      <c r="BN827" s="192"/>
      <c r="BO827" s="192"/>
      <c r="BP827" s="192"/>
      <c r="BQ827" s="192"/>
      <c r="BR827" s="192"/>
      <c r="BS827" s="192"/>
      <c r="BT827" s="192"/>
      <c r="BU827" s="192"/>
      <c r="BV827" s="192"/>
      <c r="BW827" s="192"/>
      <c r="BX827" s="192"/>
      <c r="BY827" s="192"/>
      <c r="BZ827" s="192"/>
      <c r="CA827" s="192"/>
      <c r="CB827" s="192"/>
      <c r="CC827" s="192"/>
      <c r="CD827" s="192"/>
      <c r="CE827" s="192"/>
      <c r="CF827" s="192"/>
      <c r="CG827" s="192"/>
      <c r="CH827" s="192"/>
      <c r="CI827" s="192"/>
      <c r="CJ827" s="192"/>
    </row>
    <row r="828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  <c r="AJ828" s="192"/>
      <c r="AK828" s="192"/>
      <c r="AL828" s="192"/>
      <c r="AM828" s="192"/>
      <c r="AN828" s="192"/>
      <c r="AO828" s="192"/>
      <c r="AP828" s="192"/>
      <c r="AQ828" s="192"/>
      <c r="AR828" s="192"/>
      <c r="AS828" s="192"/>
      <c r="AT828" s="192"/>
      <c r="AU828" s="192"/>
      <c r="AV828" s="192"/>
      <c r="AW828" s="192"/>
      <c r="AX828" s="192"/>
      <c r="AY828" s="192"/>
      <c r="AZ828" s="192"/>
      <c r="BA828" s="192"/>
      <c r="BB828" s="192"/>
      <c r="BC828" s="192"/>
      <c r="BD828" s="192"/>
      <c r="BE828" s="192"/>
      <c r="BF828" s="192"/>
      <c r="BG828" s="192"/>
      <c r="BH828" s="192"/>
      <c r="BI828" s="192"/>
      <c r="BJ828" s="192"/>
      <c r="BK828" s="192"/>
      <c r="BL828" s="192"/>
      <c r="BM828" s="192"/>
      <c r="BN828" s="192"/>
      <c r="BO828" s="192"/>
      <c r="BP828" s="192"/>
      <c r="BQ828" s="192"/>
      <c r="BR828" s="192"/>
      <c r="BS828" s="192"/>
      <c r="BT828" s="192"/>
      <c r="BU828" s="192"/>
      <c r="BV828" s="192"/>
      <c r="BW828" s="192"/>
      <c r="BX828" s="192"/>
      <c r="BY828" s="192"/>
      <c r="BZ828" s="192"/>
      <c r="CA828" s="192"/>
      <c r="CB828" s="192"/>
      <c r="CC828" s="192"/>
      <c r="CD828" s="192"/>
      <c r="CE828" s="192"/>
      <c r="CF828" s="192"/>
      <c r="CG828" s="192"/>
      <c r="CH828" s="192"/>
      <c r="CI828" s="192"/>
      <c r="CJ828" s="192"/>
    </row>
    <row r="829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  <c r="AJ829" s="192"/>
      <c r="AK829" s="192"/>
      <c r="AL829" s="192"/>
      <c r="AM829" s="192"/>
      <c r="AN829" s="192"/>
      <c r="AO829" s="192"/>
      <c r="AP829" s="192"/>
      <c r="AQ829" s="192"/>
      <c r="AR829" s="192"/>
      <c r="AS829" s="192"/>
      <c r="AT829" s="192"/>
      <c r="AU829" s="192"/>
      <c r="AV829" s="192"/>
      <c r="AW829" s="192"/>
      <c r="AX829" s="192"/>
      <c r="AY829" s="192"/>
      <c r="AZ829" s="192"/>
      <c r="BA829" s="192"/>
      <c r="BB829" s="192"/>
      <c r="BC829" s="192"/>
      <c r="BD829" s="192"/>
      <c r="BE829" s="192"/>
      <c r="BF829" s="192"/>
      <c r="BG829" s="192"/>
      <c r="BH829" s="192"/>
      <c r="BI829" s="192"/>
      <c r="BJ829" s="192"/>
      <c r="BK829" s="192"/>
      <c r="BL829" s="192"/>
      <c r="BM829" s="192"/>
      <c r="BN829" s="192"/>
      <c r="BO829" s="192"/>
      <c r="BP829" s="192"/>
      <c r="BQ829" s="192"/>
      <c r="BR829" s="192"/>
      <c r="BS829" s="192"/>
      <c r="BT829" s="192"/>
      <c r="BU829" s="192"/>
      <c r="BV829" s="192"/>
      <c r="BW829" s="192"/>
      <c r="BX829" s="192"/>
      <c r="BY829" s="192"/>
      <c r="BZ829" s="192"/>
      <c r="CA829" s="192"/>
      <c r="CB829" s="192"/>
      <c r="CC829" s="192"/>
      <c r="CD829" s="192"/>
      <c r="CE829" s="192"/>
      <c r="CF829" s="192"/>
      <c r="CG829" s="192"/>
      <c r="CH829" s="192"/>
      <c r="CI829" s="192"/>
      <c r="CJ829" s="192"/>
    </row>
    <row r="830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  <c r="AO830" s="192"/>
      <c r="AP830" s="192"/>
      <c r="AQ830" s="192"/>
      <c r="AR830" s="192"/>
      <c r="AS830" s="192"/>
      <c r="AT830" s="192"/>
      <c r="AU830" s="192"/>
      <c r="AV830" s="192"/>
      <c r="AW830" s="192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192"/>
      <c r="BN830" s="192"/>
      <c r="BO830" s="192"/>
      <c r="BP830" s="192"/>
      <c r="BQ830" s="192"/>
      <c r="BR830" s="192"/>
      <c r="BS830" s="192"/>
      <c r="BT830" s="192"/>
      <c r="BU830" s="192"/>
      <c r="BV830" s="192"/>
      <c r="BW830" s="192"/>
      <c r="BX830" s="192"/>
      <c r="BY830" s="192"/>
      <c r="BZ830" s="192"/>
      <c r="CA830" s="192"/>
      <c r="CB830" s="192"/>
      <c r="CC830" s="192"/>
      <c r="CD830" s="192"/>
      <c r="CE830" s="192"/>
      <c r="CF830" s="192"/>
      <c r="CG830" s="192"/>
      <c r="CH830" s="192"/>
      <c r="CI830" s="192"/>
      <c r="CJ830" s="192"/>
    </row>
    <row r="831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  <c r="AJ831" s="192"/>
      <c r="AK831" s="192"/>
      <c r="AL831" s="192"/>
      <c r="AM831" s="192"/>
      <c r="AN831" s="192"/>
      <c r="AO831" s="192"/>
      <c r="AP831" s="192"/>
      <c r="AQ831" s="192"/>
      <c r="AR831" s="192"/>
      <c r="AS831" s="192"/>
      <c r="AT831" s="192"/>
      <c r="AU831" s="192"/>
      <c r="AV831" s="192"/>
      <c r="AW831" s="192"/>
      <c r="AX831" s="192"/>
      <c r="AY831" s="192"/>
      <c r="AZ831" s="192"/>
      <c r="BA831" s="192"/>
      <c r="BB831" s="192"/>
      <c r="BC831" s="192"/>
      <c r="BD831" s="192"/>
      <c r="BE831" s="192"/>
      <c r="BF831" s="192"/>
      <c r="BG831" s="192"/>
      <c r="BH831" s="192"/>
      <c r="BI831" s="192"/>
      <c r="BJ831" s="192"/>
      <c r="BK831" s="192"/>
      <c r="BL831" s="192"/>
      <c r="BM831" s="192"/>
      <c r="BN831" s="192"/>
      <c r="BO831" s="192"/>
      <c r="BP831" s="192"/>
      <c r="BQ831" s="192"/>
      <c r="BR831" s="192"/>
      <c r="BS831" s="192"/>
      <c r="BT831" s="192"/>
      <c r="BU831" s="192"/>
      <c r="BV831" s="192"/>
      <c r="BW831" s="192"/>
      <c r="BX831" s="192"/>
      <c r="BY831" s="192"/>
      <c r="BZ831" s="192"/>
      <c r="CA831" s="192"/>
      <c r="CB831" s="192"/>
      <c r="CC831" s="192"/>
      <c r="CD831" s="192"/>
      <c r="CE831" s="192"/>
      <c r="CF831" s="192"/>
      <c r="CG831" s="192"/>
      <c r="CH831" s="192"/>
      <c r="CI831" s="192"/>
      <c r="CJ831" s="192"/>
    </row>
    <row r="832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  <c r="AJ832" s="192"/>
      <c r="AK832" s="192"/>
      <c r="AL832" s="192"/>
      <c r="AM832" s="192"/>
      <c r="AN832" s="192"/>
      <c r="AO832" s="192"/>
      <c r="AP832" s="192"/>
      <c r="AQ832" s="192"/>
      <c r="AR832" s="192"/>
      <c r="AS832" s="192"/>
      <c r="AT832" s="192"/>
      <c r="AU832" s="192"/>
      <c r="AV832" s="192"/>
      <c r="AW832" s="192"/>
      <c r="AX832" s="192"/>
      <c r="AY832" s="192"/>
      <c r="AZ832" s="192"/>
      <c r="BA832" s="192"/>
      <c r="BB832" s="192"/>
      <c r="BC832" s="192"/>
      <c r="BD832" s="192"/>
      <c r="BE832" s="192"/>
      <c r="BF832" s="192"/>
      <c r="BG832" s="192"/>
      <c r="BH832" s="192"/>
      <c r="BI832" s="192"/>
      <c r="BJ832" s="192"/>
      <c r="BK832" s="192"/>
      <c r="BL832" s="192"/>
      <c r="BM832" s="192"/>
      <c r="BN832" s="192"/>
      <c r="BO832" s="192"/>
      <c r="BP832" s="192"/>
      <c r="BQ832" s="192"/>
      <c r="BR832" s="192"/>
      <c r="BS832" s="192"/>
      <c r="BT832" s="192"/>
      <c r="BU832" s="192"/>
      <c r="BV832" s="192"/>
      <c r="BW832" s="192"/>
      <c r="BX832" s="192"/>
      <c r="BY832" s="192"/>
      <c r="BZ832" s="192"/>
      <c r="CA832" s="192"/>
      <c r="CB832" s="192"/>
      <c r="CC832" s="192"/>
      <c r="CD832" s="192"/>
      <c r="CE832" s="192"/>
      <c r="CF832" s="192"/>
      <c r="CG832" s="192"/>
      <c r="CH832" s="192"/>
      <c r="CI832" s="192"/>
      <c r="CJ832" s="192"/>
    </row>
    <row r="833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  <c r="AJ833" s="192"/>
      <c r="AK833" s="192"/>
      <c r="AL833" s="192"/>
      <c r="AM833" s="192"/>
      <c r="AN833" s="192"/>
      <c r="AO833" s="192"/>
      <c r="AP833" s="192"/>
      <c r="AQ833" s="192"/>
      <c r="AR833" s="192"/>
      <c r="AS833" s="192"/>
      <c r="AT833" s="192"/>
      <c r="AU833" s="192"/>
      <c r="AV833" s="192"/>
      <c r="AW833" s="192"/>
      <c r="AX833" s="192"/>
      <c r="AY833" s="192"/>
      <c r="AZ833" s="192"/>
      <c r="BA833" s="192"/>
      <c r="BB833" s="192"/>
      <c r="BC833" s="192"/>
      <c r="BD833" s="192"/>
      <c r="BE833" s="192"/>
      <c r="BF833" s="192"/>
      <c r="BG833" s="192"/>
      <c r="BH833" s="192"/>
      <c r="BI833" s="192"/>
      <c r="BJ833" s="192"/>
      <c r="BK833" s="192"/>
      <c r="BL833" s="192"/>
      <c r="BM833" s="192"/>
      <c r="BN833" s="192"/>
      <c r="BO833" s="192"/>
      <c r="BP833" s="192"/>
      <c r="BQ833" s="192"/>
      <c r="BR833" s="192"/>
      <c r="BS833" s="192"/>
      <c r="BT833" s="192"/>
      <c r="BU833" s="192"/>
      <c r="BV833" s="192"/>
      <c r="BW833" s="192"/>
      <c r="BX833" s="192"/>
      <c r="BY833" s="192"/>
      <c r="BZ833" s="192"/>
      <c r="CA833" s="192"/>
      <c r="CB833" s="192"/>
      <c r="CC833" s="192"/>
      <c r="CD833" s="192"/>
      <c r="CE833" s="192"/>
      <c r="CF833" s="192"/>
      <c r="CG833" s="192"/>
      <c r="CH833" s="192"/>
      <c r="CI833" s="192"/>
      <c r="CJ833" s="192"/>
    </row>
    <row r="834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192"/>
      <c r="AT834" s="192"/>
      <c r="AU834" s="192"/>
      <c r="AV834" s="192"/>
      <c r="AW834" s="192"/>
      <c r="AX834" s="192"/>
      <c r="AY834" s="192"/>
      <c r="AZ834" s="192"/>
      <c r="BA834" s="192"/>
      <c r="BB834" s="192"/>
      <c r="BC834" s="192"/>
      <c r="BD834" s="192"/>
      <c r="BE834" s="192"/>
      <c r="BF834" s="192"/>
      <c r="BG834" s="192"/>
      <c r="BH834" s="192"/>
      <c r="BI834" s="192"/>
      <c r="BJ834" s="192"/>
      <c r="BK834" s="192"/>
      <c r="BL834" s="192"/>
      <c r="BM834" s="192"/>
      <c r="BN834" s="192"/>
      <c r="BO834" s="192"/>
      <c r="BP834" s="192"/>
      <c r="BQ834" s="192"/>
      <c r="BR834" s="192"/>
      <c r="BS834" s="192"/>
      <c r="BT834" s="192"/>
      <c r="BU834" s="192"/>
      <c r="BV834" s="192"/>
      <c r="BW834" s="192"/>
      <c r="BX834" s="192"/>
      <c r="BY834" s="192"/>
      <c r="BZ834" s="192"/>
      <c r="CA834" s="192"/>
      <c r="CB834" s="192"/>
      <c r="CC834" s="192"/>
      <c r="CD834" s="192"/>
      <c r="CE834" s="192"/>
      <c r="CF834" s="192"/>
      <c r="CG834" s="192"/>
      <c r="CH834" s="192"/>
      <c r="CI834" s="192"/>
      <c r="CJ834" s="192"/>
    </row>
    <row r="835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192"/>
      <c r="AT835" s="192"/>
      <c r="AU835" s="192"/>
      <c r="AV835" s="192"/>
      <c r="AW835" s="192"/>
      <c r="AX835" s="192"/>
      <c r="AY835" s="192"/>
      <c r="AZ835" s="192"/>
      <c r="BA835" s="192"/>
      <c r="BB835" s="192"/>
      <c r="BC835" s="192"/>
      <c r="BD835" s="192"/>
      <c r="BE835" s="192"/>
      <c r="BF835" s="192"/>
      <c r="BG835" s="192"/>
      <c r="BH835" s="192"/>
      <c r="BI835" s="192"/>
      <c r="BJ835" s="192"/>
      <c r="BK835" s="192"/>
      <c r="BL835" s="192"/>
      <c r="BM835" s="192"/>
      <c r="BN835" s="192"/>
      <c r="BO835" s="192"/>
      <c r="BP835" s="192"/>
      <c r="BQ835" s="192"/>
      <c r="BR835" s="192"/>
      <c r="BS835" s="192"/>
      <c r="BT835" s="192"/>
      <c r="BU835" s="192"/>
      <c r="BV835" s="192"/>
      <c r="BW835" s="192"/>
      <c r="BX835" s="192"/>
      <c r="BY835" s="192"/>
      <c r="BZ835" s="192"/>
      <c r="CA835" s="192"/>
      <c r="CB835" s="192"/>
      <c r="CC835" s="192"/>
      <c r="CD835" s="192"/>
      <c r="CE835" s="192"/>
      <c r="CF835" s="192"/>
      <c r="CG835" s="192"/>
      <c r="CH835" s="192"/>
      <c r="CI835" s="192"/>
      <c r="CJ835" s="192"/>
    </row>
    <row r="836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  <c r="AO836" s="192"/>
      <c r="AP836" s="192"/>
      <c r="AQ836" s="192"/>
      <c r="AR836" s="192"/>
      <c r="AS836" s="192"/>
      <c r="AT836" s="192"/>
      <c r="AU836" s="192"/>
      <c r="AV836" s="192"/>
      <c r="AW836" s="192"/>
      <c r="AX836" s="192"/>
      <c r="AY836" s="192"/>
      <c r="AZ836" s="192"/>
      <c r="BA836" s="192"/>
      <c r="BB836" s="192"/>
      <c r="BC836" s="192"/>
      <c r="BD836" s="192"/>
      <c r="BE836" s="192"/>
      <c r="BF836" s="192"/>
      <c r="BG836" s="192"/>
      <c r="BH836" s="192"/>
      <c r="BI836" s="192"/>
      <c r="BJ836" s="192"/>
      <c r="BK836" s="192"/>
      <c r="BL836" s="192"/>
      <c r="BM836" s="192"/>
      <c r="BN836" s="192"/>
      <c r="BO836" s="192"/>
      <c r="BP836" s="192"/>
      <c r="BQ836" s="192"/>
      <c r="BR836" s="192"/>
      <c r="BS836" s="192"/>
      <c r="BT836" s="192"/>
      <c r="BU836" s="192"/>
      <c r="BV836" s="192"/>
      <c r="BW836" s="192"/>
      <c r="BX836" s="192"/>
      <c r="BY836" s="192"/>
      <c r="BZ836" s="192"/>
      <c r="CA836" s="192"/>
      <c r="CB836" s="192"/>
      <c r="CC836" s="192"/>
      <c r="CD836" s="192"/>
      <c r="CE836" s="192"/>
      <c r="CF836" s="192"/>
      <c r="CG836" s="192"/>
      <c r="CH836" s="192"/>
      <c r="CI836" s="192"/>
      <c r="CJ836" s="192"/>
    </row>
    <row r="837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  <c r="AO837" s="192"/>
      <c r="AP837" s="192"/>
      <c r="AQ837" s="192"/>
      <c r="AR837" s="192"/>
      <c r="AS837" s="192"/>
      <c r="AT837" s="192"/>
      <c r="AU837" s="192"/>
      <c r="AV837" s="192"/>
      <c r="AW837" s="192"/>
      <c r="AX837" s="192"/>
      <c r="AY837" s="192"/>
      <c r="AZ837" s="192"/>
      <c r="BA837" s="192"/>
      <c r="BB837" s="192"/>
      <c r="BC837" s="192"/>
      <c r="BD837" s="192"/>
      <c r="BE837" s="192"/>
      <c r="BF837" s="192"/>
      <c r="BG837" s="192"/>
      <c r="BH837" s="192"/>
      <c r="BI837" s="192"/>
      <c r="BJ837" s="192"/>
      <c r="BK837" s="192"/>
      <c r="BL837" s="192"/>
      <c r="BM837" s="192"/>
      <c r="BN837" s="192"/>
      <c r="BO837" s="192"/>
      <c r="BP837" s="192"/>
      <c r="BQ837" s="192"/>
      <c r="BR837" s="192"/>
      <c r="BS837" s="192"/>
      <c r="BT837" s="192"/>
      <c r="BU837" s="192"/>
      <c r="BV837" s="192"/>
      <c r="BW837" s="192"/>
      <c r="BX837" s="192"/>
      <c r="BY837" s="192"/>
      <c r="BZ837" s="192"/>
      <c r="CA837" s="192"/>
      <c r="CB837" s="192"/>
      <c r="CC837" s="192"/>
      <c r="CD837" s="192"/>
      <c r="CE837" s="192"/>
      <c r="CF837" s="192"/>
      <c r="CG837" s="192"/>
      <c r="CH837" s="192"/>
      <c r="CI837" s="192"/>
      <c r="CJ837" s="192"/>
    </row>
    <row r="838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  <c r="AO838" s="192"/>
      <c r="AP838" s="192"/>
      <c r="AQ838" s="192"/>
      <c r="AR838" s="192"/>
      <c r="AS838" s="192"/>
      <c r="AT838" s="192"/>
      <c r="AU838" s="192"/>
      <c r="AV838" s="192"/>
      <c r="AW838" s="192"/>
      <c r="AX838" s="192"/>
      <c r="AY838" s="192"/>
      <c r="AZ838" s="192"/>
      <c r="BA838" s="192"/>
      <c r="BB838" s="192"/>
      <c r="BC838" s="192"/>
      <c r="BD838" s="192"/>
      <c r="BE838" s="192"/>
      <c r="BF838" s="192"/>
      <c r="BG838" s="192"/>
      <c r="BH838" s="192"/>
      <c r="BI838" s="192"/>
      <c r="BJ838" s="192"/>
      <c r="BK838" s="192"/>
      <c r="BL838" s="192"/>
      <c r="BM838" s="192"/>
      <c r="BN838" s="192"/>
      <c r="BO838" s="192"/>
      <c r="BP838" s="192"/>
      <c r="BQ838" s="192"/>
      <c r="BR838" s="192"/>
      <c r="BS838" s="192"/>
      <c r="BT838" s="192"/>
      <c r="BU838" s="192"/>
      <c r="BV838" s="192"/>
      <c r="BW838" s="192"/>
      <c r="BX838" s="192"/>
      <c r="BY838" s="192"/>
      <c r="BZ838" s="192"/>
      <c r="CA838" s="192"/>
      <c r="CB838" s="192"/>
      <c r="CC838" s="192"/>
      <c r="CD838" s="192"/>
      <c r="CE838" s="192"/>
      <c r="CF838" s="192"/>
      <c r="CG838" s="192"/>
      <c r="CH838" s="192"/>
      <c r="CI838" s="192"/>
      <c r="CJ838" s="192"/>
    </row>
    <row r="839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2"/>
      <c r="AT839" s="192"/>
      <c r="AU839" s="192"/>
      <c r="AV839" s="192"/>
      <c r="AW839" s="192"/>
      <c r="AX839" s="192"/>
      <c r="AY839" s="192"/>
      <c r="AZ839" s="192"/>
      <c r="BA839" s="192"/>
      <c r="BB839" s="192"/>
      <c r="BC839" s="192"/>
      <c r="BD839" s="192"/>
      <c r="BE839" s="192"/>
      <c r="BF839" s="192"/>
      <c r="BG839" s="192"/>
      <c r="BH839" s="192"/>
      <c r="BI839" s="192"/>
      <c r="BJ839" s="192"/>
      <c r="BK839" s="192"/>
      <c r="BL839" s="192"/>
      <c r="BM839" s="192"/>
      <c r="BN839" s="192"/>
      <c r="BO839" s="192"/>
      <c r="BP839" s="192"/>
      <c r="BQ839" s="192"/>
      <c r="BR839" s="192"/>
      <c r="BS839" s="192"/>
      <c r="BT839" s="192"/>
      <c r="BU839" s="192"/>
      <c r="BV839" s="192"/>
      <c r="BW839" s="192"/>
      <c r="BX839" s="192"/>
      <c r="BY839" s="192"/>
      <c r="BZ839" s="192"/>
      <c r="CA839" s="192"/>
      <c r="CB839" s="192"/>
      <c r="CC839" s="192"/>
      <c r="CD839" s="192"/>
      <c r="CE839" s="192"/>
      <c r="CF839" s="192"/>
      <c r="CG839" s="192"/>
      <c r="CH839" s="192"/>
      <c r="CI839" s="192"/>
      <c r="CJ839" s="192"/>
    </row>
    <row r="840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2"/>
      <c r="AT840" s="192"/>
      <c r="AU840" s="192"/>
      <c r="AV840" s="192"/>
      <c r="AW840" s="192"/>
      <c r="AX840" s="192"/>
      <c r="AY840" s="192"/>
      <c r="AZ840" s="192"/>
      <c r="BA840" s="192"/>
      <c r="BB840" s="192"/>
      <c r="BC840" s="192"/>
      <c r="BD840" s="192"/>
      <c r="BE840" s="192"/>
      <c r="BF840" s="192"/>
      <c r="BG840" s="192"/>
      <c r="BH840" s="192"/>
      <c r="BI840" s="192"/>
      <c r="BJ840" s="192"/>
      <c r="BK840" s="192"/>
      <c r="BL840" s="192"/>
      <c r="BM840" s="192"/>
      <c r="BN840" s="192"/>
      <c r="BO840" s="192"/>
      <c r="BP840" s="192"/>
      <c r="BQ840" s="192"/>
      <c r="BR840" s="192"/>
      <c r="BS840" s="192"/>
      <c r="BT840" s="192"/>
      <c r="BU840" s="192"/>
      <c r="BV840" s="192"/>
      <c r="BW840" s="192"/>
      <c r="BX840" s="192"/>
      <c r="BY840" s="192"/>
      <c r="BZ840" s="192"/>
      <c r="CA840" s="192"/>
      <c r="CB840" s="192"/>
      <c r="CC840" s="192"/>
      <c r="CD840" s="192"/>
      <c r="CE840" s="192"/>
      <c r="CF840" s="192"/>
      <c r="CG840" s="192"/>
      <c r="CH840" s="192"/>
      <c r="CI840" s="192"/>
      <c r="CJ840" s="192"/>
    </row>
    <row r="841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2"/>
      <c r="AT841" s="192"/>
      <c r="AU841" s="192"/>
      <c r="AV841" s="192"/>
      <c r="AW841" s="192"/>
      <c r="AX841" s="192"/>
      <c r="AY841" s="192"/>
      <c r="AZ841" s="192"/>
      <c r="BA841" s="192"/>
      <c r="BB841" s="192"/>
      <c r="BC841" s="192"/>
      <c r="BD841" s="192"/>
      <c r="BE841" s="192"/>
      <c r="BF841" s="192"/>
      <c r="BG841" s="192"/>
      <c r="BH841" s="192"/>
      <c r="BI841" s="192"/>
      <c r="BJ841" s="192"/>
      <c r="BK841" s="192"/>
      <c r="BL841" s="192"/>
      <c r="BM841" s="192"/>
      <c r="BN841" s="192"/>
      <c r="BO841" s="192"/>
      <c r="BP841" s="192"/>
      <c r="BQ841" s="192"/>
      <c r="BR841" s="192"/>
      <c r="BS841" s="192"/>
      <c r="BT841" s="192"/>
      <c r="BU841" s="192"/>
      <c r="BV841" s="192"/>
      <c r="BW841" s="192"/>
      <c r="BX841" s="192"/>
      <c r="BY841" s="192"/>
      <c r="BZ841" s="192"/>
      <c r="CA841" s="192"/>
      <c r="CB841" s="192"/>
      <c r="CC841" s="192"/>
      <c r="CD841" s="192"/>
      <c r="CE841" s="192"/>
      <c r="CF841" s="192"/>
      <c r="CG841" s="192"/>
      <c r="CH841" s="192"/>
      <c r="CI841" s="192"/>
      <c r="CJ841" s="192"/>
    </row>
    <row r="842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2"/>
      <c r="AT842" s="192"/>
      <c r="AU842" s="192"/>
      <c r="AV842" s="192"/>
      <c r="AW842" s="192"/>
      <c r="AX842" s="192"/>
      <c r="AY842" s="192"/>
      <c r="AZ842" s="192"/>
      <c r="BA842" s="192"/>
      <c r="BB842" s="192"/>
      <c r="BC842" s="192"/>
      <c r="BD842" s="192"/>
      <c r="BE842" s="192"/>
      <c r="BF842" s="192"/>
      <c r="BG842" s="192"/>
      <c r="BH842" s="192"/>
      <c r="BI842" s="192"/>
      <c r="BJ842" s="192"/>
      <c r="BK842" s="192"/>
      <c r="BL842" s="192"/>
      <c r="BM842" s="192"/>
      <c r="BN842" s="192"/>
      <c r="BO842" s="192"/>
      <c r="BP842" s="192"/>
      <c r="BQ842" s="192"/>
      <c r="BR842" s="192"/>
      <c r="BS842" s="192"/>
      <c r="BT842" s="192"/>
      <c r="BU842" s="192"/>
      <c r="BV842" s="192"/>
      <c r="BW842" s="192"/>
      <c r="BX842" s="192"/>
      <c r="BY842" s="192"/>
      <c r="BZ842" s="192"/>
      <c r="CA842" s="192"/>
      <c r="CB842" s="192"/>
      <c r="CC842" s="192"/>
      <c r="CD842" s="192"/>
      <c r="CE842" s="192"/>
      <c r="CF842" s="192"/>
      <c r="CG842" s="192"/>
      <c r="CH842" s="192"/>
      <c r="CI842" s="192"/>
      <c r="CJ842" s="192"/>
    </row>
    <row r="843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92"/>
      <c r="AF843" s="192"/>
      <c r="AG843" s="192"/>
      <c r="AH843" s="192"/>
      <c r="AI843" s="192"/>
      <c r="AJ843" s="192"/>
      <c r="AK843" s="192"/>
      <c r="AL843" s="192"/>
      <c r="AM843" s="192"/>
      <c r="AN843" s="192"/>
      <c r="AO843" s="192"/>
      <c r="AP843" s="192"/>
      <c r="AQ843" s="192"/>
      <c r="AR843" s="192"/>
      <c r="AS843" s="192"/>
      <c r="AT843" s="192"/>
      <c r="AU843" s="192"/>
      <c r="AV843" s="192"/>
      <c r="AW843" s="192"/>
      <c r="AX843" s="192"/>
      <c r="AY843" s="192"/>
      <c r="AZ843" s="192"/>
      <c r="BA843" s="192"/>
      <c r="BB843" s="192"/>
      <c r="BC843" s="192"/>
      <c r="BD843" s="192"/>
      <c r="BE843" s="192"/>
      <c r="BF843" s="192"/>
      <c r="BG843" s="192"/>
      <c r="BH843" s="192"/>
      <c r="BI843" s="192"/>
      <c r="BJ843" s="192"/>
      <c r="BK843" s="192"/>
      <c r="BL843" s="192"/>
      <c r="BM843" s="192"/>
      <c r="BN843" s="192"/>
      <c r="BO843" s="192"/>
      <c r="BP843" s="192"/>
      <c r="BQ843" s="192"/>
      <c r="BR843" s="192"/>
      <c r="BS843" s="192"/>
      <c r="BT843" s="192"/>
      <c r="BU843" s="192"/>
      <c r="BV843" s="192"/>
      <c r="BW843" s="192"/>
      <c r="BX843" s="192"/>
      <c r="BY843" s="192"/>
      <c r="BZ843" s="192"/>
      <c r="CA843" s="192"/>
      <c r="CB843" s="192"/>
      <c r="CC843" s="192"/>
      <c r="CD843" s="192"/>
      <c r="CE843" s="192"/>
      <c r="CF843" s="192"/>
      <c r="CG843" s="192"/>
      <c r="CH843" s="192"/>
      <c r="CI843" s="192"/>
      <c r="CJ843" s="192"/>
    </row>
    <row r="844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92"/>
      <c r="AF844" s="192"/>
      <c r="AG844" s="192"/>
      <c r="AH844" s="192"/>
      <c r="AI844" s="192"/>
      <c r="AJ844" s="192"/>
      <c r="AK844" s="192"/>
      <c r="AL844" s="192"/>
      <c r="AM844" s="192"/>
      <c r="AN844" s="192"/>
      <c r="AO844" s="192"/>
      <c r="AP844" s="192"/>
      <c r="AQ844" s="192"/>
      <c r="AR844" s="192"/>
      <c r="AS844" s="192"/>
      <c r="AT844" s="192"/>
      <c r="AU844" s="192"/>
      <c r="AV844" s="192"/>
      <c r="AW844" s="192"/>
      <c r="AX844" s="192"/>
      <c r="AY844" s="192"/>
      <c r="AZ844" s="192"/>
      <c r="BA844" s="192"/>
      <c r="BB844" s="192"/>
      <c r="BC844" s="192"/>
      <c r="BD844" s="192"/>
      <c r="BE844" s="192"/>
      <c r="BF844" s="192"/>
      <c r="BG844" s="192"/>
      <c r="BH844" s="192"/>
      <c r="BI844" s="192"/>
      <c r="BJ844" s="192"/>
      <c r="BK844" s="192"/>
      <c r="BL844" s="192"/>
      <c r="BM844" s="192"/>
      <c r="BN844" s="192"/>
      <c r="BO844" s="192"/>
      <c r="BP844" s="192"/>
      <c r="BQ844" s="192"/>
      <c r="BR844" s="192"/>
      <c r="BS844" s="192"/>
      <c r="BT844" s="192"/>
      <c r="BU844" s="192"/>
      <c r="BV844" s="192"/>
      <c r="BW844" s="192"/>
      <c r="BX844" s="192"/>
      <c r="BY844" s="192"/>
      <c r="BZ844" s="192"/>
      <c r="CA844" s="192"/>
      <c r="CB844" s="192"/>
      <c r="CC844" s="192"/>
      <c r="CD844" s="192"/>
      <c r="CE844" s="192"/>
      <c r="CF844" s="192"/>
      <c r="CG844" s="192"/>
      <c r="CH844" s="192"/>
      <c r="CI844" s="192"/>
      <c r="CJ844" s="192"/>
    </row>
    <row r="845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92"/>
      <c r="AF845" s="192"/>
      <c r="AG845" s="192"/>
      <c r="AH845" s="192"/>
      <c r="AI845" s="192"/>
      <c r="AJ845" s="192"/>
      <c r="AK845" s="192"/>
      <c r="AL845" s="192"/>
      <c r="AM845" s="192"/>
      <c r="AN845" s="192"/>
      <c r="AO845" s="192"/>
      <c r="AP845" s="192"/>
      <c r="AQ845" s="192"/>
      <c r="AR845" s="192"/>
      <c r="AS845" s="192"/>
      <c r="AT845" s="192"/>
      <c r="AU845" s="192"/>
      <c r="AV845" s="192"/>
      <c r="AW845" s="192"/>
      <c r="AX845" s="192"/>
      <c r="AY845" s="192"/>
      <c r="AZ845" s="192"/>
      <c r="BA845" s="192"/>
      <c r="BB845" s="192"/>
      <c r="BC845" s="192"/>
      <c r="BD845" s="192"/>
      <c r="BE845" s="192"/>
      <c r="BF845" s="192"/>
      <c r="BG845" s="192"/>
      <c r="BH845" s="192"/>
      <c r="BI845" s="192"/>
      <c r="BJ845" s="192"/>
      <c r="BK845" s="192"/>
      <c r="BL845" s="192"/>
      <c r="BM845" s="192"/>
      <c r="BN845" s="192"/>
      <c r="BO845" s="192"/>
      <c r="BP845" s="192"/>
      <c r="BQ845" s="192"/>
      <c r="BR845" s="192"/>
      <c r="BS845" s="192"/>
      <c r="BT845" s="192"/>
      <c r="BU845" s="192"/>
      <c r="BV845" s="192"/>
      <c r="BW845" s="192"/>
      <c r="BX845" s="192"/>
      <c r="BY845" s="192"/>
      <c r="BZ845" s="192"/>
      <c r="CA845" s="192"/>
      <c r="CB845" s="192"/>
      <c r="CC845" s="192"/>
      <c r="CD845" s="192"/>
      <c r="CE845" s="192"/>
      <c r="CF845" s="192"/>
      <c r="CG845" s="192"/>
      <c r="CH845" s="192"/>
      <c r="CI845" s="192"/>
      <c r="CJ845" s="192"/>
    </row>
    <row r="846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92"/>
      <c r="AF846" s="192"/>
      <c r="AG846" s="192"/>
      <c r="AH846" s="192"/>
      <c r="AI846" s="192"/>
      <c r="AJ846" s="192"/>
      <c r="AK846" s="192"/>
      <c r="AL846" s="192"/>
      <c r="AM846" s="192"/>
      <c r="AN846" s="192"/>
      <c r="AO846" s="192"/>
      <c r="AP846" s="192"/>
      <c r="AQ846" s="192"/>
      <c r="AR846" s="192"/>
      <c r="AS846" s="192"/>
      <c r="AT846" s="192"/>
      <c r="AU846" s="192"/>
      <c r="AV846" s="192"/>
      <c r="AW846" s="192"/>
      <c r="AX846" s="192"/>
      <c r="AY846" s="192"/>
      <c r="AZ846" s="192"/>
      <c r="BA846" s="192"/>
      <c r="BB846" s="192"/>
      <c r="BC846" s="192"/>
      <c r="BD846" s="192"/>
      <c r="BE846" s="192"/>
      <c r="BF846" s="192"/>
      <c r="BG846" s="192"/>
      <c r="BH846" s="192"/>
      <c r="BI846" s="192"/>
      <c r="BJ846" s="192"/>
      <c r="BK846" s="192"/>
      <c r="BL846" s="192"/>
      <c r="BM846" s="192"/>
      <c r="BN846" s="192"/>
      <c r="BO846" s="192"/>
      <c r="BP846" s="192"/>
      <c r="BQ846" s="192"/>
      <c r="BR846" s="192"/>
      <c r="BS846" s="192"/>
      <c r="BT846" s="192"/>
      <c r="BU846" s="192"/>
      <c r="BV846" s="192"/>
      <c r="BW846" s="192"/>
      <c r="BX846" s="192"/>
      <c r="BY846" s="192"/>
      <c r="BZ846" s="192"/>
      <c r="CA846" s="192"/>
      <c r="CB846" s="192"/>
      <c r="CC846" s="192"/>
      <c r="CD846" s="192"/>
      <c r="CE846" s="192"/>
      <c r="CF846" s="192"/>
      <c r="CG846" s="192"/>
      <c r="CH846" s="192"/>
      <c r="CI846" s="192"/>
      <c r="CJ846" s="192"/>
    </row>
    <row r="847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92"/>
      <c r="AF847" s="192"/>
      <c r="AG847" s="192"/>
      <c r="AH847" s="192"/>
      <c r="AI847" s="192"/>
      <c r="AJ847" s="192"/>
      <c r="AK847" s="192"/>
      <c r="AL847" s="192"/>
      <c r="AM847" s="192"/>
      <c r="AN847" s="192"/>
      <c r="AO847" s="192"/>
      <c r="AP847" s="192"/>
      <c r="AQ847" s="192"/>
      <c r="AR847" s="192"/>
      <c r="AS847" s="192"/>
      <c r="AT847" s="192"/>
      <c r="AU847" s="192"/>
      <c r="AV847" s="192"/>
      <c r="AW847" s="192"/>
      <c r="AX847" s="192"/>
      <c r="AY847" s="192"/>
      <c r="AZ847" s="192"/>
      <c r="BA847" s="192"/>
      <c r="BB847" s="192"/>
      <c r="BC847" s="192"/>
      <c r="BD847" s="192"/>
      <c r="BE847" s="192"/>
      <c r="BF847" s="192"/>
      <c r="BG847" s="192"/>
      <c r="BH847" s="192"/>
      <c r="BI847" s="192"/>
      <c r="BJ847" s="192"/>
      <c r="BK847" s="192"/>
      <c r="BL847" s="192"/>
      <c r="BM847" s="192"/>
      <c r="BN847" s="192"/>
      <c r="BO847" s="192"/>
      <c r="BP847" s="192"/>
      <c r="BQ847" s="192"/>
      <c r="BR847" s="192"/>
      <c r="BS847" s="192"/>
      <c r="BT847" s="192"/>
      <c r="BU847" s="192"/>
      <c r="BV847" s="192"/>
      <c r="BW847" s="192"/>
      <c r="BX847" s="192"/>
      <c r="BY847" s="192"/>
      <c r="BZ847" s="192"/>
      <c r="CA847" s="192"/>
      <c r="CB847" s="192"/>
      <c r="CC847" s="192"/>
      <c r="CD847" s="192"/>
      <c r="CE847" s="192"/>
      <c r="CF847" s="192"/>
      <c r="CG847" s="192"/>
      <c r="CH847" s="192"/>
      <c r="CI847" s="192"/>
      <c r="CJ847" s="192"/>
    </row>
    <row r="848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92"/>
      <c r="AF848" s="192"/>
      <c r="AG848" s="192"/>
      <c r="AH848" s="192"/>
      <c r="AI848" s="192"/>
      <c r="AJ848" s="192"/>
      <c r="AK848" s="192"/>
      <c r="AL848" s="192"/>
      <c r="AM848" s="192"/>
      <c r="AN848" s="192"/>
      <c r="AO848" s="192"/>
      <c r="AP848" s="192"/>
      <c r="AQ848" s="192"/>
      <c r="AR848" s="192"/>
      <c r="AS848" s="192"/>
      <c r="AT848" s="192"/>
      <c r="AU848" s="192"/>
      <c r="AV848" s="192"/>
      <c r="AW848" s="192"/>
      <c r="AX848" s="192"/>
      <c r="AY848" s="192"/>
      <c r="AZ848" s="192"/>
      <c r="BA848" s="192"/>
      <c r="BB848" s="192"/>
      <c r="BC848" s="192"/>
      <c r="BD848" s="192"/>
      <c r="BE848" s="192"/>
      <c r="BF848" s="192"/>
      <c r="BG848" s="192"/>
      <c r="BH848" s="192"/>
      <c r="BI848" s="192"/>
      <c r="BJ848" s="192"/>
      <c r="BK848" s="192"/>
      <c r="BL848" s="192"/>
      <c r="BM848" s="192"/>
      <c r="BN848" s="192"/>
      <c r="BO848" s="192"/>
      <c r="BP848" s="192"/>
      <c r="BQ848" s="192"/>
      <c r="BR848" s="192"/>
      <c r="BS848" s="192"/>
      <c r="BT848" s="192"/>
      <c r="BU848" s="192"/>
      <c r="BV848" s="192"/>
      <c r="BW848" s="192"/>
      <c r="BX848" s="192"/>
      <c r="BY848" s="192"/>
      <c r="BZ848" s="192"/>
      <c r="CA848" s="192"/>
      <c r="CB848" s="192"/>
      <c r="CC848" s="192"/>
      <c r="CD848" s="192"/>
      <c r="CE848" s="192"/>
      <c r="CF848" s="192"/>
      <c r="CG848" s="192"/>
      <c r="CH848" s="192"/>
      <c r="CI848" s="192"/>
      <c r="CJ848" s="192"/>
    </row>
    <row r="849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92"/>
      <c r="AF849" s="192"/>
      <c r="AG849" s="192"/>
      <c r="AH849" s="192"/>
      <c r="AI849" s="192"/>
      <c r="AJ849" s="192"/>
      <c r="AK849" s="192"/>
      <c r="AL849" s="192"/>
      <c r="AM849" s="192"/>
      <c r="AN849" s="192"/>
      <c r="AO849" s="192"/>
      <c r="AP849" s="192"/>
      <c r="AQ849" s="192"/>
      <c r="AR849" s="192"/>
      <c r="AS849" s="192"/>
      <c r="AT849" s="192"/>
      <c r="AU849" s="192"/>
      <c r="AV849" s="192"/>
      <c r="AW849" s="192"/>
      <c r="AX849" s="192"/>
      <c r="AY849" s="192"/>
      <c r="AZ849" s="192"/>
      <c r="BA849" s="192"/>
      <c r="BB849" s="192"/>
      <c r="BC849" s="192"/>
      <c r="BD849" s="192"/>
      <c r="BE849" s="192"/>
      <c r="BF849" s="192"/>
      <c r="BG849" s="192"/>
      <c r="BH849" s="192"/>
      <c r="BI849" s="192"/>
      <c r="BJ849" s="192"/>
      <c r="BK849" s="192"/>
      <c r="BL849" s="192"/>
      <c r="BM849" s="192"/>
      <c r="BN849" s="192"/>
      <c r="BO849" s="192"/>
      <c r="BP849" s="192"/>
      <c r="BQ849" s="192"/>
      <c r="BR849" s="192"/>
      <c r="BS849" s="192"/>
      <c r="BT849" s="192"/>
      <c r="BU849" s="192"/>
      <c r="BV849" s="192"/>
      <c r="BW849" s="192"/>
      <c r="BX849" s="192"/>
      <c r="BY849" s="192"/>
      <c r="BZ849" s="192"/>
      <c r="CA849" s="192"/>
      <c r="CB849" s="192"/>
      <c r="CC849" s="192"/>
      <c r="CD849" s="192"/>
      <c r="CE849" s="192"/>
      <c r="CF849" s="192"/>
      <c r="CG849" s="192"/>
      <c r="CH849" s="192"/>
      <c r="CI849" s="192"/>
      <c r="CJ849" s="192"/>
    </row>
    <row r="850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92"/>
      <c r="AF850" s="192"/>
      <c r="AG850" s="192"/>
      <c r="AH850" s="192"/>
      <c r="AI850" s="192"/>
      <c r="AJ850" s="192"/>
      <c r="AK850" s="192"/>
      <c r="AL850" s="192"/>
      <c r="AM850" s="192"/>
      <c r="AN850" s="192"/>
      <c r="AO850" s="192"/>
      <c r="AP850" s="192"/>
      <c r="AQ850" s="192"/>
      <c r="AR850" s="192"/>
      <c r="AS850" s="192"/>
      <c r="AT850" s="192"/>
      <c r="AU850" s="192"/>
      <c r="AV850" s="192"/>
      <c r="AW850" s="192"/>
      <c r="AX850" s="192"/>
      <c r="AY850" s="192"/>
      <c r="AZ850" s="192"/>
      <c r="BA850" s="192"/>
      <c r="BB850" s="192"/>
      <c r="BC850" s="192"/>
      <c r="BD850" s="192"/>
      <c r="BE850" s="192"/>
      <c r="BF850" s="192"/>
      <c r="BG850" s="192"/>
      <c r="BH850" s="192"/>
      <c r="BI850" s="192"/>
      <c r="BJ850" s="192"/>
      <c r="BK850" s="192"/>
      <c r="BL850" s="192"/>
      <c r="BM850" s="192"/>
      <c r="BN850" s="192"/>
      <c r="BO850" s="192"/>
      <c r="BP850" s="192"/>
      <c r="BQ850" s="192"/>
      <c r="BR850" s="192"/>
      <c r="BS850" s="192"/>
      <c r="BT850" s="192"/>
      <c r="BU850" s="192"/>
      <c r="BV850" s="192"/>
      <c r="BW850" s="192"/>
      <c r="BX850" s="192"/>
      <c r="BY850" s="192"/>
      <c r="BZ850" s="192"/>
      <c r="CA850" s="192"/>
      <c r="CB850" s="192"/>
      <c r="CC850" s="192"/>
      <c r="CD850" s="192"/>
      <c r="CE850" s="192"/>
      <c r="CF850" s="192"/>
      <c r="CG850" s="192"/>
      <c r="CH850" s="192"/>
      <c r="CI850" s="192"/>
      <c r="CJ850" s="192"/>
    </row>
    <row r="851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92"/>
      <c r="AF851" s="192"/>
      <c r="AG851" s="192"/>
      <c r="AH851" s="192"/>
      <c r="AI851" s="192"/>
      <c r="AJ851" s="192"/>
      <c r="AK851" s="192"/>
      <c r="AL851" s="192"/>
      <c r="AM851" s="192"/>
      <c r="AN851" s="192"/>
      <c r="AO851" s="192"/>
      <c r="AP851" s="192"/>
      <c r="AQ851" s="192"/>
      <c r="AR851" s="192"/>
      <c r="AS851" s="192"/>
      <c r="AT851" s="192"/>
      <c r="AU851" s="192"/>
      <c r="AV851" s="192"/>
      <c r="AW851" s="192"/>
      <c r="AX851" s="192"/>
      <c r="AY851" s="192"/>
      <c r="AZ851" s="192"/>
      <c r="BA851" s="192"/>
      <c r="BB851" s="192"/>
      <c r="BC851" s="192"/>
      <c r="BD851" s="192"/>
      <c r="BE851" s="192"/>
      <c r="BF851" s="192"/>
      <c r="BG851" s="192"/>
      <c r="BH851" s="192"/>
      <c r="BI851" s="192"/>
      <c r="BJ851" s="192"/>
      <c r="BK851" s="192"/>
      <c r="BL851" s="192"/>
      <c r="BM851" s="192"/>
      <c r="BN851" s="192"/>
      <c r="BO851" s="192"/>
      <c r="BP851" s="192"/>
      <c r="BQ851" s="192"/>
      <c r="BR851" s="192"/>
      <c r="BS851" s="192"/>
      <c r="BT851" s="192"/>
      <c r="BU851" s="192"/>
      <c r="BV851" s="192"/>
      <c r="BW851" s="192"/>
      <c r="BX851" s="192"/>
      <c r="BY851" s="192"/>
      <c r="BZ851" s="192"/>
      <c r="CA851" s="192"/>
      <c r="CB851" s="192"/>
      <c r="CC851" s="192"/>
      <c r="CD851" s="192"/>
      <c r="CE851" s="192"/>
      <c r="CF851" s="192"/>
      <c r="CG851" s="192"/>
      <c r="CH851" s="192"/>
      <c r="CI851" s="192"/>
      <c r="CJ851" s="192"/>
    </row>
    <row r="852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92"/>
      <c r="AF852" s="192"/>
      <c r="AG852" s="192"/>
      <c r="AH852" s="192"/>
      <c r="AI852" s="192"/>
      <c r="AJ852" s="192"/>
      <c r="AK852" s="192"/>
      <c r="AL852" s="192"/>
      <c r="AM852" s="192"/>
      <c r="AN852" s="192"/>
      <c r="AO852" s="192"/>
      <c r="AP852" s="192"/>
      <c r="AQ852" s="192"/>
      <c r="AR852" s="192"/>
      <c r="AS852" s="192"/>
      <c r="AT852" s="192"/>
      <c r="AU852" s="192"/>
      <c r="AV852" s="192"/>
      <c r="AW852" s="192"/>
      <c r="AX852" s="192"/>
      <c r="AY852" s="192"/>
      <c r="AZ852" s="192"/>
      <c r="BA852" s="192"/>
      <c r="BB852" s="192"/>
      <c r="BC852" s="192"/>
      <c r="BD852" s="192"/>
      <c r="BE852" s="192"/>
      <c r="BF852" s="192"/>
      <c r="BG852" s="192"/>
      <c r="BH852" s="192"/>
      <c r="BI852" s="192"/>
      <c r="BJ852" s="192"/>
      <c r="BK852" s="192"/>
      <c r="BL852" s="192"/>
      <c r="BM852" s="192"/>
      <c r="BN852" s="192"/>
      <c r="BO852" s="192"/>
      <c r="BP852" s="192"/>
      <c r="BQ852" s="192"/>
      <c r="BR852" s="192"/>
      <c r="BS852" s="192"/>
      <c r="BT852" s="192"/>
      <c r="BU852" s="192"/>
      <c r="BV852" s="192"/>
      <c r="BW852" s="192"/>
      <c r="BX852" s="192"/>
      <c r="BY852" s="192"/>
      <c r="BZ852" s="192"/>
      <c r="CA852" s="192"/>
      <c r="CB852" s="192"/>
      <c r="CC852" s="192"/>
      <c r="CD852" s="192"/>
      <c r="CE852" s="192"/>
      <c r="CF852" s="192"/>
      <c r="CG852" s="192"/>
      <c r="CH852" s="192"/>
      <c r="CI852" s="192"/>
      <c r="CJ852" s="192"/>
    </row>
    <row r="853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92"/>
      <c r="AF853" s="192"/>
      <c r="AG853" s="192"/>
      <c r="AH853" s="192"/>
      <c r="AI853" s="192"/>
      <c r="AJ853" s="192"/>
      <c r="AK853" s="192"/>
      <c r="AL853" s="192"/>
      <c r="AM853" s="192"/>
      <c r="AN853" s="192"/>
      <c r="AO853" s="192"/>
      <c r="AP853" s="192"/>
      <c r="AQ853" s="192"/>
      <c r="AR853" s="192"/>
      <c r="AS853" s="192"/>
      <c r="AT853" s="192"/>
      <c r="AU853" s="192"/>
      <c r="AV853" s="192"/>
      <c r="AW853" s="192"/>
      <c r="AX853" s="192"/>
      <c r="AY853" s="192"/>
      <c r="AZ853" s="192"/>
      <c r="BA853" s="192"/>
      <c r="BB853" s="192"/>
      <c r="BC853" s="192"/>
      <c r="BD853" s="192"/>
      <c r="BE853" s="192"/>
      <c r="BF853" s="192"/>
      <c r="BG853" s="192"/>
      <c r="BH853" s="192"/>
      <c r="BI853" s="192"/>
      <c r="BJ853" s="192"/>
      <c r="BK853" s="192"/>
      <c r="BL853" s="192"/>
      <c r="BM853" s="192"/>
      <c r="BN853" s="192"/>
      <c r="BO853" s="192"/>
      <c r="BP853" s="192"/>
      <c r="BQ853" s="192"/>
      <c r="BR853" s="192"/>
      <c r="BS853" s="192"/>
      <c r="BT853" s="192"/>
      <c r="BU853" s="192"/>
      <c r="BV853" s="192"/>
      <c r="BW853" s="192"/>
      <c r="BX853" s="192"/>
      <c r="BY853" s="192"/>
      <c r="BZ853" s="192"/>
      <c r="CA853" s="192"/>
      <c r="CB853" s="192"/>
      <c r="CC853" s="192"/>
      <c r="CD853" s="192"/>
      <c r="CE853" s="192"/>
      <c r="CF853" s="192"/>
      <c r="CG853" s="192"/>
      <c r="CH853" s="192"/>
      <c r="CI853" s="192"/>
      <c r="CJ853" s="192"/>
    </row>
    <row r="854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92"/>
      <c r="AF854" s="192"/>
      <c r="AG854" s="192"/>
      <c r="AH854" s="192"/>
      <c r="AI854" s="192"/>
      <c r="AJ854" s="192"/>
      <c r="AK854" s="192"/>
      <c r="AL854" s="192"/>
      <c r="AM854" s="192"/>
      <c r="AN854" s="192"/>
      <c r="AO854" s="192"/>
      <c r="AP854" s="192"/>
      <c r="AQ854" s="192"/>
      <c r="AR854" s="192"/>
      <c r="AS854" s="192"/>
      <c r="AT854" s="192"/>
      <c r="AU854" s="192"/>
      <c r="AV854" s="192"/>
      <c r="AW854" s="192"/>
      <c r="AX854" s="192"/>
      <c r="AY854" s="192"/>
      <c r="AZ854" s="192"/>
      <c r="BA854" s="192"/>
      <c r="BB854" s="192"/>
      <c r="BC854" s="192"/>
      <c r="BD854" s="192"/>
      <c r="BE854" s="192"/>
      <c r="BF854" s="192"/>
      <c r="BG854" s="192"/>
      <c r="BH854" s="192"/>
      <c r="BI854" s="192"/>
      <c r="BJ854" s="192"/>
      <c r="BK854" s="192"/>
      <c r="BL854" s="192"/>
      <c r="BM854" s="192"/>
      <c r="BN854" s="192"/>
      <c r="BO854" s="192"/>
      <c r="BP854" s="192"/>
      <c r="BQ854" s="192"/>
      <c r="BR854" s="192"/>
      <c r="BS854" s="192"/>
      <c r="BT854" s="192"/>
      <c r="BU854" s="192"/>
      <c r="BV854" s="192"/>
      <c r="BW854" s="192"/>
      <c r="BX854" s="192"/>
      <c r="BY854" s="192"/>
      <c r="BZ854" s="192"/>
      <c r="CA854" s="192"/>
      <c r="CB854" s="192"/>
      <c r="CC854" s="192"/>
      <c r="CD854" s="192"/>
      <c r="CE854" s="192"/>
      <c r="CF854" s="192"/>
      <c r="CG854" s="192"/>
      <c r="CH854" s="192"/>
      <c r="CI854" s="192"/>
      <c r="CJ854" s="192"/>
    </row>
    <row r="855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92"/>
      <c r="AF855" s="192"/>
      <c r="AG855" s="192"/>
      <c r="AH855" s="192"/>
      <c r="AI855" s="192"/>
      <c r="AJ855" s="192"/>
      <c r="AK855" s="192"/>
      <c r="AL855" s="192"/>
      <c r="AM855" s="192"/>
      <c r="AN855" s="192"/>
      <c r="AO855" s="192"/>
      <c r="AP855" s="192"/>
      <c r="AQ855" s="192"/>
      <c r="AR855" s="192"/>
      <c r="AS855" s="192"/>
      <c r="AT855" s="192"/>
      <c r="AU855" s="192"/>
      <c r="AV855" s="192"/>
      <c r="AW855" s="192"/>
      <c r="AX855" s="192"/>
      <c r="AY855" s="192"/>
      <c r="AZ855" s="192"/>
      <c r="BA855" s="192"/>
      <c r="BB855" s="192"/>
      <c r="BC855" s="192"/>
      <c r="BD855" s="192"/>
      <c r="BE855" s="192"/>
      <c r="BF855" s="192"/>
      <c r="BG855" s="192"/>
      <c r="BH855" s="192"/>
      <c r="BI855" s="192"/>
      <c r="BJ855" s="192"/>
      <c r="BK855" s="192"/>
      <c r="BL855" s="192"/>
      <c r="BM855" s="192"/>
      <c r="BN855" s="192"/>
      <c r="BO855" s="192"/>
      <c r="BP855" s="192"/>
      <c r="BQ855" s="192"/>
      <c r="BR855" s="192"/>
      <c r="BS855" s="192"/>
      <c r="BT855" s="192"/>
      <c r="BU855" s="192"/>
      <c r="BV855" s="192"/>
      <c r="BW855" s="192"/>
      <c r="BX855" s="192"/>
      <c r="BY855" s="192"/>
      <c r="BZ855" s="192"/>
      <c r="CA855" s="192"/>
      <c r="CB855" s="192"/>
      <c r="CC855" s="192"/>
      <c r="CD855" s="192"/>
      <c r="CE855" s="192"/>
      <c r="CF855" s="192"/>
      <c r="CG855" s="192"/>
      <c r="CH855" s="192"/>
      <c r="CI855" s="192"/>
      <c r="CJ855" s="192"/>
    </row>
    <row r="856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92"/>
      <c r="AF856" s="192"/>
      <c r="AG856" s="192"/>
      <c r="AH856" s="192"/>
      <c r="AI856" s="192"/>
      <c r="AJ856" s="192"/>
      <c r="AK856" s="192"/>
      <c r="AL856" s="192"/>
      <c r="AM856" s="192"/>
      <c r="AN856" s="192"/>
      <c r="AO856" s="192"/>
      <c r="AP856" s="192"/>
      <c r="AQ856" s="192"/>
      <c r="AR856" s="192"/>
      <c r="AS856" s="192"/>
      <c r="AT856" s="192"/>
      <c r="AU856" s="192"/>
      <c r="AV856" s="192"/>
      <c r="AW856" s="192"/>
      <c r="AX856" s="192"/>
      <c r="AY856" s="192"/>
      <c r="AZ856" s="192"/>
      <c r="BA856" s="192"/>
      <c r="BB856" s="192"/>
      <c r="BC856" s="192"/>
      <c r="BD856" s="192"/>
      <c r="BE856" s="192"/>
      <c r="BF856" s="192"/>
      <c r="BG856" s="192"/>
      <c r="BH856" s="192"/>
      <c r="BI856" s="192"/>
      <c r="BJ856" s="192"/>
      <c r="BK856" s="192"/>
      <c r="BL856" s="192"/>
      <c r="BM856" s="192"/>
      <c r="BN856" s="192"/>
      <c r="BO856" s="192"/>
      <c r="BP856" s="192"/>
      <c r="BQ856" s="192"/>
      <c r="BR856" s="192"/>
      <c r="BS856" s="192"/>
      <c r="BT856" s="192"/>
      <c r="BU856" s="192"/>
      <c r="BV856" s="192"/>
      <c r="BW856" s="192"/>
      <c r="BX856" s="192"/>
      <c r="BY856" s="192"/>
      <c r="BZ856" s="192"/>
      <c r="CA856" s="192"/>
      <c r="CB856" s="192"/>
      <c r="CC856" s="192"/>
      <c r="CD856" s="192"/>
      <c r="CE856" s="192"/>
      <c r="CF856" s="192"/>
      <c r="CG856" s="192"/>
      <c r="CH856" s="192"/>
      <c r="CI856" s="192"/>
      <c r="CJ856" s="192"/>
    </row>
    <row r="857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92"/>
      <c r="AF857" s="192"/>
      <c r="AG857" s="192"/>
      <c r="AH857" s="192"/>
      <c r="AI857" s="192"/>
      <c r="AJ857" s="192"/>
      <c r="AK857" s="192"/>
      <c r="AL857" s="192"/>
      <c r="AM857" s="192"/>
      <c r="AN857" s="192"/>
      <c r="AO857" s="192"/>
      <c r="AP857" s="192"/>
      <c r="AQ857" s="192"/>
      <c r="AR857" s="192"/>
      <c r="AS857" s="192"/>
      <c r="AT857" s="192"/>
      <c r="AU857" s="192"/>
      <c r="AV857" s="192"/>
      <c r="AW857" s="192"/>
      <c r="AX857" s="192"/>
      <c r="AY857" s="192"/>
      <c r="AZ857" s="192"/>
      <c r="BA857" s="192"/>
      <c r="BB857" s="192"/>
      <c r="BC857" s="192"/>
      <c r="BD857" s="192"/>
      <c r="BE857" s="192"/>
      <c r="BF857" s="192"/>
      <c r="BG857" s="192"/>
      <c r="BH857" s="192"/>
      <c r="BI857" s="192"/>
      <c r="BJ857" s="192"/>
      <c r="BK857" s="192"/>
      <c r="BL857" s="192"/>
      <c r="BM857" s="192"/>
      <c r="BN857" s="192"/>
      <c r="BO857" s="192"/>
      <c r="BP857" s="192"/>
      <c r="BQ857" s="192"/>
      <c r="BR857" s="192"/>
      <c r="BS857" s="192"/>
      <c r="BT857" s="192"/>
      <c r="BU857" s="192"/>
      <c r="BV857" s="192"/>
      <c r="BW857" s="192"/>
      <c r="BX857" s="192"/>
      <c r="BY857" s="192"/>
      <c r="BZ857" s="192"/>
      <c r="CA857" s="192"/>
      <c r="CB857" s="192"/>
      <c r="CC857" s="192"/>
      <c r="CD857" s="192"/>
      <c r="CE857" s="192"/>
      <c r="CF857" s="192"/>
      <c r="CG857" s="192"/>
      <c r="CH857" s="192"/>
      <c r="CI857" s="192"/>
      <c r="CJ857" s="192"/>
    </row>
    <row r="858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92"/>
      <c r="AF858" s="192"/>
      <c r="AG858" s="192"/>
      <c r="AH858" s="192"/>
      <c r="AI858" s="192"/>
      <c r="AJ858" s="192"/>
      <c r="AK858" s="192"/>
      <c r="AL858" s="192"/>
      <c r="AM858" s="192"/>
      <c r="AN858" s="192"/>
      <c r="AO858" s="192"/>
      <c r="AP858" s="192"/>
      <c r="AQ858" s="192"/>
      <c r="AR858" s="192"/>
      <c r="AS858" s="192"/>
      <c r="AT858" s="192"/>
      <c r="AU858" s="192"/>
      <c r="AV858" s="192"/>
      <c r="AW858" s="192"/>
      <c r="AX858" s="192"/>
      <c r="AY858" s="192"/>
      <c r="AZ858" s="192"/>
      <c r="BA858" s="192"/>
      <c r="BB858" s="192"/>
      <c r="BC858" s="192"/>
      <c r="BD858" s="192"/>
      <c r="BE858" s="192"/>
      <c r="BF858" s="192"/>
      <c r="BG858" s="192"/>
      <c r="BH858" s="192"/>
      <c r="BI858" s="192"/>
      <c r="BJ858" s="192"/>
      <c r="BK858" s="192"/>
      <c r="BL858" s="192"/>
      <c r="BM858" s="192"/>
      <c r="BN858" s="192"/>
      <c r="BO858" s="192"/>
      <c r="BP858" s="192"/>
      <c r="BQ858" s="192"/>
      <c r="BR858" s="192"/>
      <c r="BS858" s="192"/>
      <c r="BT858" s="192"/>
      <c r="BU858" s="192"/>
      <c r="BV858" s="192"/>
      <c r="BW858" s="192"/>
      <c r="BX858" s="192"/>
      <c r="BY858" s="192"/>
      <c r="BZ858" s="192"/>
      <c r="CA858" s="192"/>
      <c r="CB858" s="192"/>
      <c r="CC858" s="192"/>
      <c r="CD858" s="192"/>
      <c r="CE858" s="192"/>
      <c r="CF858" s="192"/>
      <c r="CG858" s="192"/>
      <c r="CH858" s="192"/>
      <c r="CI858" s="192"/>
      <c r="CJ858" s="192"/>
    </row>
    <row r="859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92"/>
      <c r="AF859" s="192"/>
      <c r="AG859" s="192"/>
      <c r="AH859" s="192"/>
      <c r="AI859" s="192"/>
      <c r="AJ859" s="192"/>
      <c r="AK859" s="192"/>
      <c r="AL859" s="192"/>
      <c r="AM859" s="192"/>
      <c r="AN859" s="192"/>
      <c r="AO859" s="192"/>
      <c r="AP859" s="192"/>
      <c r="AQ859" s="192"/>
      <c r="AR859" s="192"/>
      <c r="AS859" s="192"/>
      <c r="AT859" s="192"/>
      <c r="AU859" s="192"/>
      <c r="AV859" s="192"/>
      <c r="AW859" s="192"/>
      <c r="AX859" s="192"/>
      <c r="AY859" s="192"/>
      <c r="AZ859" s="192"/>
      <c r="BA859" s="192"/>
      <c r="BB859" s="192"/>
      <c r="BC859" s="192"/>
      <c r="BD859" s="192"/>
      <c r="BE859" s="192"/>
      <c r="BF859" s="192"/>
      <c r="BG859" s="192"/>
      <c r="BH859" s="192"/>
      <c r="BI859" s="192"/>
      <c r="BJ859" s="192"/>
      <c r="BK859" s="192"/>
      <c r="BL859" s="192"/>
      <c r="BM859" s="192"/>
      <c r="BN859" s="192"/>
      <c r="BO859" s="192"/>
      <c r="BP859" s="192"/>
      <c r="BQ859" s="192"/>
      <c r="BR859" s="192"/>
      <c r="BS859" s="192"/>
      <c r="BT859" s="192"/>
      <c r="BU859" s="192"/>
      <c r="BV859" s="192"/>
      <c r="BW859" s="192"/>
      <c r="BX859" s="192"/>
      <c r="BY859" s="192"/>
      <c r="BZ859" s="192"/>
      <c r="CA859" s="192"/>
      <c r="CB859" s="192"/>
      <c r="CC859" s="192"/>
      <c r="CD859" s="192"/>
      <c r="CE859" s="192"/>
      <c r="CF859" s="192"/>
      <c r="CG859" s="192"/>
      <c r="CH859" s="192"/>
      <c r="CI859" s="192"/>
      <c r="CJ859" s="192"/>
    </row>
    <row r="860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92"/>
      <c r="AF860" s="192"/>
      <c r="AG860" s="192"/>
      <c r="AH860" s="192"/>
      <c r="AI860" s="192"/>
      <c r="AJ860" s="192"/>
      <c r="AK860" s="192"/>
      <c r="AL860" s="192"/>
      <c r="AM860" s="192"/>
      <c r="AN860" s="192"/>
      <c r="AO860" s="192"/>
      <c r="AP860" s="192"/>
      <c r="AQ860" s="192"/>
      <c r="AR860" s="192"/>
      <c r="AS860" s="192"/>
      <c r="AT860" s="192"/>
      <c r="AU860" s="192"/>
      <c r="AV860" s="192"/>
      <c r="AW860" s="192"/>
      <c r="AX860" s="192"/>
      <c r="AY860" s="192"/>
      <c r="AZ860" s="192"/>
      <c r="BA860" s="192"/>
      <c r="BB860" s="192"/>
      <c r="BC860" s="192"/>
      <c r="BD860" s="192"/>
      <c r="BE860" s="192"/>
      <c r="BF860" s="192"/>
      <c r="BG860" s="192"/>
      <c r="BH860" s="192"/>
      <c r="BI860" s="192"/>
      <c r="BJ860" s="192"/>
      <c r="BK860" s="192"/>
      <c r="BL860" s="192"/>
      <c r="BM860" s="192"/>
      <c r="BN860" s="192"/>
      <c r="BO860" s="192"/>
      <c r="BP860" s="192"/>
      <c r="BQ860" s="192"/>
      <c r="BR860" s="192"/>
      <c r="BS860" s="192"/>
      <c r="BT860" s="192"/>
      <c r="BU860" s="192"/>
      <c r="BV860" s="192"/>
      <c r="BW860" s="192"/>
      <c r="BX860" s="192"/>
      <c r="BY860" s="192"/>
      <c r="BZ860" s="192"/>
      <c r="CA860" s="192"/>
      <c r="CB860" s="192"/>
      <c r="CC860" s="192"/>
      <c r="CD860" s="192"/>
      <c r="CE860" s="192"/>
      <c r="CF860" s="192"/>
      <c r="CG860" s="192"/>
      <c r="CH860" s="192"/>
      <c r="CI860" s="192"/>
      <c r="CJ860" s="192"/>
    </row>
    <row r="861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92"/>
      <c r="AF861" s="192"/>
      <c r="AG861" s="192"/>
      <c r="AH861" s="192"/>
      <c r="AI861" s="192"/>
      <c r="AJ861" s="192"/>
      <c r="AK861" s="192"/>
      <c r="AL861" s="192"/>
      <c r="AM861" s="192"/>
      <c r="AN861" s="192"/>
      <c r="AO861" s="192"/>
      <c r="AP861" s="192"/>
      <c r="AQ861" s="192"/>
      <c r="AR861" s="192"/>
      <c r="AS861" s="192"/>
      <c r="AT861" s="192"/>
      <c r="AU861" s="192"/>
      <c r="AV861" s="192"/>
      <c r="AW861" s="192"/>
      <c r="AX861" s="192"/>
      <c r="AY861" s="192"/>
      <c r="AZ861" s="192"/>
      <c r="BA861" s="192"/>
      <c r="BB861" s="192"/>
      <c r="BC861" s="192"/>
      <c r="BD861" s="192"/>
      <c r="BE861" s="192"/>
      <c r="BF861" s="192"/>
      <c r="BG861" s="192"/>
      <c r="BH861" s="192"/>
      <c r="BI861" s="192"/>
      <c r="BJ861" s="192"/>
      <c r="BK861" s="192"/>
      <c r="BL861" s="192"/>
      <c r="BM861" s="192"/>
      <c r="BN861" s="192"/>
      <c r="BO861" s="192"/>
      <c r="BP861" s="192"/>
      <c r="BQ861" s="192"/>
      <c r="BR861" s="192"/>
      <c r="BS861" s="192"/>
      <c r="BT861" s="192"/>
      <c r="BU861" s="192"/>
      <c r="BV861" s="192"/>
      <c r="BW861" s="192"/>
      <c r="BX861" s="192"/>
      <c r="BY861" s="192"/>
      <c r="BZ861" s="192"/>
      <c r="CA861" s="192"/>
      <c r="CB861" s="192"/>
      <c r="CC861" s="192"/>
      <c r="CD861" s="192"/>
      <c r="CE861" s="192"/>
      <c r="CF861" s="192"/>
      <c r="CG861" s="192"/>
      <c r="CH861" s="192"/>
      <c r="CI861" s="192"/>
      <c r="CJ861" s="192"/>
    </row>
    <row r="862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92"/>
      <c r="AF862" s="192"/>
      <c r="AG862" s="192"/>
      <c r="AH862" s="192"/>
      <c r="AI862" s="192"/>
      <c r="AJ862" s="192"/>
      <c r="AK862" s="192"/>
      <c r="AL862" s="192"/>
      <c r="AM862" s="192"/>
      <c r="AN862" s="192"/>
      <c r="AO862" s="192"/>
      <c r="AP862" s="192"/>
      <c r="AQ862" s="192"/>
      <c r="AR862" s="192"/>
      <c r="AS862" s="192"/>
      <c r="AT862" s="192"/>
      <c r="AU862" s="192"/>
      <c r="AV862" s="192"/>
      <c r="AW862" s="192"/>
      <c r="AX862" s="192"/>
      <c r="AY862" s="192"/>
      <c r="AZ862" s="192"/>
      <c r="BA862" s="192"/>
      <c r="BB862" s="192"/>
      <c r="BC862" s="192"/>
      <c r="BD862" s="192"/>
      <c r="BE862" s="192"/>
      <c r="BF862" s="192"/>
      <c r="BG862" s="192"/>
      <c r="BH862" s="192"/>
      <c r="BI862" s="192"/>
      <c r="BJ862" s="192"/>
      <c r="BK862" s="192"/>
      <c r="BL862" s="192"/>
      <c r="BM862" s="192"/>
      <c r="BN862" s="192"/>
      <c r="BO862" s="192"/>
      <c r="BP862" s="192"/>
      <c r="BQ862" s="192"/>
      <c r="BR862" s="192"/>
      <c r="BS862" s="192"/>
      <c r="BT862" s="192"/>
      <c r="BU862" s="192"/>
      <c r="BV862" s="192"/>
      <c r="BW862" s="192"/>
      <c r="BX862" s="192"/>
      <c r="BY862" s="192"/>
      <c r="BZ862" s="192"/>
      <c r="CA862" s="192"/>
      <c r="CB862" s="192"/>
      <c r="CC862" s="192"/>
      <c r="CD862" s="192"/>
      <c r="CE862" s="192"/>
      <c r="CF862" s="192"/>
      <c r="CG862" s="192"/>
      <c r="CH862" s="192"/>
      <c r="CI862" s="192"/>
      <c r="CJ862" s="192"/>
    </row>
    <row r="863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92"/>
      <c r="AF863" s="192"/>
      <c r="AG863" s="192"/>
      <c r="AH863" s="192"/>
      <c r="AI863" s="192"/>
      <c r="AJ863" s="192"/>
      <c r="AK863" s="192"/>
      <c r="AL863" s="192"/>
      <c r="AM863" s="192"/>
      <c r="AN863" s="192"/>
      <c r="AO863" s="192"/>
      <c r="AP863" s="192"/>
      <c r="AQ863" s="192"/>
      <c r="AR863" s="192"/>
      <c r="AS863" s="192"/>
      <c r="AT863" s="192"/>
      <c r="AU863" s="192"/>
      <c r="AV863" s="192"/>
      <c r="AW863" s="192"/>
      <c r="AX863" s="192"/>
      <c r="AY863" s="192"/>
      <c r="AZ863" s="192"/>
      <c r="BA863" s="192"/>
      <c r="BB863" s="192"/>
      <c r="BC863" s="192"/>
      <c r="BD863" s="192"/>
      <c r="BE863" s="192"/>
      <c r="BF863" s="192"/>
      <c r="BG863" s="192"/>
      <c r="BH863" s="192"/>
      <c r="BI863" s="192"/>
      <c r="BJ863" s="192"/>
      <c r="BK863" s="192"/>
      <c r="BL863" s="192"/>
      <c r="BM863" s="192"/>
      <c r="BN863" s="192"/>
      <c r="BO863" s="192"/>
      <c r="BP863" s="192"/>
      <c r="BQ863" s="192"/>
      <c r="BR863" s="192"/>
      <c r="BS863" s="192"/>
      <c r="BT863" s="192"/>
      <c r="BU863" s="192"/>
      <c r="BV863" s="192"/>
      <c r="BW863" s="192"/>
      <c r="BX863" s="192"/>
      <c r="BY863" s="192"/>
      <c r="BZ863" s="192"/>
      <c r="CA863" s="192"/>
      <c r="CB863" s="192"/>
      <c r="CC863" s="192"/>
      <c r="CD863" s="192"/>
      <c r="CE863" s="192"/>
      <c r="CF863" s="192"/>
      <c r="CG863" s="192"/>
      <c r="CH863" s="192"/>
      <c r="CI863" s="192"/>
      <c r="CJ863" s="192"/>
    </row>
    <row r="864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92"/>
      <c r="AF864" s="192"/>
      <c r="AG864" s="192"/>
      <c r="AH864" s="192"/>
      <c r="AI864" s="192"/>
      <c r="AJ864" s="192"/>
      <c r="AK864" s="192"/>
      <c r="AL864" s="192"/>
      <c r="AM864" s="192"/>
      <c r="AN864" s="192"/>
      <c r="AO864" s="192"/>
      <c r="AP864" s="192"/>
      <c r="AQ864" s="192"/>
      <c r="AR864" s="192"/>
      <c r="AS864" s="192"/>
      <c r="AT864" s="192"/>
      <c r="AU864" s="192"/>
      <c r="AV864" s="192"/>
      <c r="AW864" s="192"/>
      <c r="AX864" s="192"/>
      <c r="AY864" s="192"/>
      <c r="AZ864" s="192"/>
      <c r="BA864" s="192"/>
      <c r="BB864" s="192"/>
      <c r="BC864" s="192"/>
      <c r="BD864" s="192"/>
      <c r="BE864" s="192"/>
      <c r="BF864" s="192"/>
      <c r="BG864" s="192"/>
      <c r="BH864" s="192"/>
      <c r="BI864" s="192"/>
      <c r="BJ864" s="192"/>
      <c r="BK864" s="192"/>
      <c r="BL864" s="192"/>
      <c r="BM864" s="192"/>
      <c r="BN864" s="192"/>
      <c r="BO864" s="192"/>
      <c r="BP864" s="192"/>
      <c r="BQ864" s="192"/>
      <c r="BR864" s="192"/>
      <c r="BS864" s="192"/>
      <c r="BT864" s="192"/>
      <c r="BU864" s="192"/>
      <c r="BV864" s="192"/>
      <c r="BW864" s="192"/>
      <c r="BX864" s="192"/>
      <c r="BY864" s="192"/>
      <c r="BZ864" s="192"/>
      <c r="CA864" s="192"/>
      <c r="CB864" s="192"/>
      <c r="CC864" s="192"/>
      <c r="CD864" s="192"/>
      <c r="CE864" s="192"/>
      <c r="CF864" s="192"/>
      <c r="CG864" s="192"/>
      <c r="CH864" s="192"/>
      <c r="CI864" s="192"/>
      <c r="CJ864" s="192"/>
    </row>
    <row r="865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92"/>
      <c r="AF865" s="192"/>
      <c r="AG865" s="192"/>
      <c r="AH865" s="192"/>
      <c r="AI865" s="192"/>
      <c r="AJ865" s="192"/>
      <c r="AK865" s="192"/>
      <c r="AL865" s="192"/>
      <c r="AM865" s="192"/>
      <c r="AN865" s="192"/>
      <c r="AO865" s="192"/>
      <c r="AP865" s="192"/>
      <c r="AQ865" s="192"/>
      <c r="AR865" s="192"/>
      <c r="AS865" s="192"/>
      <c r="AT865" s="192"/>
      <c r="AU865" s="192"/>
      <c r="AV865" s="192"/>
      <c r="AW865" s="192"/>
      <c r="AX865" s="192"/>
      <c r="AY865" s="192"/>
      <c r="AZ865" s="192"/>
      <c r="BA865" s="192"/>
      <c r="BB865" s="192"/>
      <c r="BC865" s="192"/>
      <c r="BD865" s="192"/>
      <c r="BE865" s="192"/>
      <c r="BF865" s="192"/>
      <c r="BG865" s="192"/>
      <c r="BH865" s="192"/>
      <c r="BI865" s="192"/>
      <c r="BJ865" s="192"/>
      <c r="BK865" s="192"/>
      <c r="BL865" s="192"/>
      <c r="BM865" s="192"/>
      <c r="BN865" s="192"/>
      <c r="BO865" s="192"/>
      <c r="BP865" s="192"/>
      <c r="BQ865" s="192"/>
      <c r="BR865" s="192"/>
      <c r="BS865" s="192"/>
      <c r="BT865" s="192"/>
      <c r="BU865" s="192"/>
      <c r="BV865" s="192"/>
      <c r="BW865" s="192"/>
      <c r="BX865" s="192"/>
      <c r="BY865" s="192"/>
      <c r="BZ865" s="192"/>
      <c r="CA865" s="192"/>
      <c r="CB865" s="192"/>
      <c r="CC865" s="192"/>
      <c r="CD865" s="192"/>
      <c r="CE865" s="192"/>
      <c r="CF865" s="192"/>
      <c r="CG865" s="192"/>
      <c r="CH865" s="192"/>
      <c r="CI865" s="192"/>
      <c r="CJ865" s="192"/>
    </row>
    <row r="866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92"/>
      <c r="AF866" s="192"/>
      <c r="AG866" s="192"/>
      <c r="AH866" s="192"/>
      <c r="AI866" s="192"/>
      <c r="AJ866" s="192"/>
      <c r="AK866" s="192"/>
      <c r="AL866" s="192"/>
      <c r="AM866" s="192"/>
      <c r="AN866" s="192"/>
      <c r="AO866" s="192"/>
      <c r="AP866" s="192"/>
      <c r="AQ866" s="192"/>
      <c r="AR866" s="192"/>
      <c r="AS866" s="192"/>
      <c r="AT866" s="192"/>
      <c r="AU866" s="192"/>
      <c r="AV866" s="192"/>
      <c r="AW866" s="192"/>
      <c r="AX866" s="192"/>
      <c r="AY866" s="192"/>
      <c r="AZ866" s="192"/>
      <c r="BA866" s="192"/>
      <c r="BB866" s="192"/>
      <c r="BC866" s="192"/>
      <c r="BD866" s="192"/>
      <c r="BE866" s="192"/>
      <c r="BF866" s="192"/>
      <c r="BG866" s="192"/>
      <c r="BH866" s="192"/>
      <c r="BI866" s="192"/>
      <c r="BJ866" s="192"/>
      <c r="BK866" s="192"/>
      <c r="BL866" s="192"/>
      <c r="BM866" s="192"/>
      <c r="BN866" s="192"/>
      <c r="BO866" s="192"/>
      <c r="BP866" s="192"/>
      <c r="BQ866" s="192"/>
      <c r="BR866" s="192"/>
      <c r="BS866" s="192"/>
      <c r="BT866" s="192"/>
      <c r="BU866" s="192"/>
      <c r="BV866" s="192"/>
      <c r="BW866" s="192"/>
      <c r="BX866" s="192"/>
      <c r="BY866" s="192"/>
      <c r="BZ866" s="192"/>
      <c r="CA866" s="192"/>
      <c r="CB866" s="192"/>
      <c r="CC866" s="192"/>
      <c r="CD866" s="192"/>
      <c r="CE866" s="192"/>
      <c r="CF866" s="192"/>
      <c r="CG866" s="192"/>
      <c r="CH866" s="192"/>
      <c r="CI866" s="192"/>
      <c r="CJ866" s="192"/>
    </row>
    <row r="867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  <c r="AJ867" s="192"/>
      <c r="AK867" s="192"/>
      <c r="AL867" s="192"/>
      <c r="AM867" s="192"/>
      <c r="AN867" s="192"/>
      <c r="AO867" s="192"/>
      <c r="AP867" s="192"/>
      <c r="AQ867" s="192"/>
      <c r="AR867" s="192"/>
      <c r="AS867" s="192"/>
      <c r="AT867" s="192"/>
      <c r="AU867" s="192"/>
      <c r="AV867" s="192"/>
      <c r="AW867" s="192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192"/>
      <c r="BN867" s="192"/>
      <c r="BO867" s="192"/>
      <c r="BP867" s="192"/>
      <c r="BQ867" s="192"/>
      <c r="BR867" s="192"/>
      <c r="BS867" s="192"/>
      <c r="BT867" s="192"/>
      <c r="BU867" s="192"/>
      <c r="BV867" s="192"/>
      <c r="BW867" s="192"/>
      <c r="BX867" s="192"/>
      <c r="BY867" s="192"/>
      <c r="BZ867" s="192"/>
      <c r="CA867" s="192"/>
      <c r="CB867" s="192"/>
      <c r="CC867" s="192"/>
      <c r="CD867" s="192"/>
      <c r="CE867" s="192"/>
      <c r="CF867" s="192"/>
      <c r="CG867" s="192"/>
      <c r="CH867" s="192"/>
      <c r="CI867" s="192"/>
      <c r="CJ867" s="192"/>
    </row>
    <row r="868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92"/>
      <c r="AF868" s="192"/>
      <c r="AG868" s="192"/>
      <c r="AH868" s="192"/>
      <c r="AI868" s="192"/>
      <c r="AJ868" s="192"/>
      <c r="AK868" s="192"/>
      <c r="AL868" s="192"/>
      <c r="AM868" s="192"/>
      <c r="AN868" s="192"/>
      <c r="AO868" s="192"/>
      <c r="AP868" s="192"/>
      <c r="AQ868" s="192"/>
      <c r="AR868" s="192"/>
      <c r="AS868" s="192"/>
      <c r="AT868" s="192"/>
      <c r="AU868" s="192"/>
      <c r="AV868" s="192"/>
      <c r="AW868" s="192"/>
      <c r="AX868" s="192"/>
      <c r="AY868" s="192"/>
      <c r="AZ868" s="192"/>
      <c r="BA868" s="192"/>
      <c r="BB868" s="192"/>
      <c r="BC868" s="192"/>
      <c r="BD868" s="192"/>
      <c r="BE868" s="192"/>
      <c r="BF868" s="192"/>
      <c r="BG868" s="192"/>
      <c r="BH868" s="192"/>
      <c r="BI868" s="192"/>
      <c r="BJ868" s="192"/>
      <c r="BK868" s="192"/>
      <c r="BL868" s="192"/>
      <c r="BM868" s="192"/>
      <c r="BN868" s="192"/>
      <c r="BO868" s="192"/>
      <c r="BP868" s="192"/>
      <c r="BQ868" s="192"/>
      <c r="BR868" s="192"/>
      <c r="BS868" s="192"/>
      <c r="BT868" s="192"/>
      <c r="BU868" s="192"/>
      <c r="BV868" s="192"/>
      <c r="BW868" s="192"/>
      <c r="BX868" s="192"/>
      <c r="BY868" s="192"/>
      <c r="BZ868" s="192"/>
      <c r="CA868" s="192"/>
      <c r="CB868" s="192"/>
      <c r="CC868" s="192"/>
      <c r="CD868" s="192"/>
      <c r="CE868" s="192"/>
      <c r="CF868" s="192"/>
      <c r="CG868" s="192"/>
      <c r="CH868" s="192"/>
      <c r="CI868" s="192"/>
      <c r="CJ868" s="192"/>
    </row>
    <row r="869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92"/>
      <c r="AF869" s="192"/>
      <c r="AG869" s="192"/>
      <c r="AH869" s="192"/>
      <c r="AI869" s="192"/>
      <c r="AJ869" s="192"/>
      <c r="AK869" s="192"/>
      <c r="AL869" s="192"/>
      <c r="AM869" s="192"/>
      <c r="AN869" s="192"/>
      <c r="AO869" s="192"/>
      <c r="AP869" s="192"/>
      <c r="AQ869" s="192"/>
      <c r="AR869" s="192"/>
      <c r="AS869" s="192"/>
      <c r="AT869" s="192"/>
      <c r="AU869" s="192"/>
      <c r="AV869" s="192"/>
      <c r="AW869" s="192"/>
      <c r="AX869" s="192"/>
      <c r="AY869" s="192"/>
      <c r="AZ869" s="192"/>
      <c r="BA869" s="192"/>
      <c r="BB869" s="192"/>
      <c r="BC869" s="192"/>
      <c r="BD869" s="192"/>
      <c r="BE869" s="192"/>
      <c r="BF869" s="192"/>
      <c r="BG869" s="192"/>
      <c r="BH869" s="192"/>
      <c r="BI869" s="192"/>
      <c r="BJ869" s="192"/>
      <c r="BK869" s="192"/>
      <c r="BL869" s="192"/>
      <c r="BM869" s="192"/>
      <c r="BN869" s="192"/>
      <c r="BO869" s="192"/>
      <c r="BP869" s="192"/>
      <c r="BQ869" s="192"/>
      <c r="BR869" s="192"/>
      <c r="BS869" s="192"/>
      <c r="BT869" s="192"/>
      <c r="BU869" s="192"/>
      <c r="BV869" s="192"/>
      <c r="BW869" s="192"/>
      <c r="BX869" s="192"/>
      <c r="BY869" s="192"/>
      <c r="BZ869" s="192"/>
      <c r="CA869" s="192"/>
      <c r="CB869" s="192"/>
      <c r="CC869" s="192"/>
      <c r="CD869" s="192"/>
      <c r="CE869" s="192"/>
      <c r="CF869" s="192"/>
      <c r="CG869" s="192"/>
      <c r="CH869" s="192"/>
      <c r="CI869" s="192"/>
      <c r="CJ869" s="192"/>
    </row>
    <row r="870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92"/>
      <c r="AF870" s="192"/>
      <c r="AG870" s="192"/>
      <c r="AH870" s="192"/>
      <c r="AI870" s="192"/>
      <c r="AJ870" s="192"/>
      <c r="AK870" s="192"/>
      <c r="AL870" s="192"/>
      <c r="AM870" s="192"/>
      <c r="AN870" s="192"/>
      <c r="AO870" s="192"/>
      <c r="AP870" s="192"/>
      <c r="AQ870" s="192"/>
      <c r="AR870" s="192"/>
      <c r="AS870" s="192"/>
      <c r="AT870" s="192"/>
      <c r="AU870" s="192"/>
      <c r="AV870" s="192"/>
      <c r="AW870" s="192"/>
      <c r="AX870" s="192"/>
      <c r="AY870" s="192"/>
      <c r="AZ870" s="192"/>
      <c r="BA870" s="192"/>
      <c r="BB870" s="192"/>
      <c r="BC870" s="192"/>
      <c r="BD870" s="192"/>
      <c r="BE870" s="192"/>
      <c r="BF870" s="192"/>
      <c r="BG870" s="192"/>
      <c r="BH870" s="192"/>
      <c r="BI870" s="192"/>
      <c r="BJ870" s="192"/>
      <c r="BK870" s="192"/>
      <c r="BL870" s="192"/>
      <c r="BM870" s="192"/>
      <c r="BN870" s="192"/>
      <c r="BO870" s="192"/>
      <c r="BP870" s="192"/>
      <c r="BQ870" s="192"/>
      <c r="BR870" s="192"/>
      <c r="BS870" s="192"/>
      <c r="BT870" s="192"/>
      <c r="BU870" s="192"/>
      <c r="BV870" s="192"/>
      <c r="BW870" s="192"/>
      <c r="BX870" s="192"/>
      <c r="BY870" s="192"/>
      <c r="BZ870" s="192"/>
      <c r="CA870" s="192"/>
      <c r="CB870" s="192"/>
      <c r="CC870" s="192"/>
      <c r="CD870" s="192"/>
      <c r="CE870" s="192"/>
      <c r="CF870" s="192"/>
      <c r="CG870" s="192"/>
      <c r="CH870" s="192"/>
      <c r="CI870" s="192"/>
      <c r="CJ870" s="192"/>
    </row>
    <row r="871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92"/>
      <c r="AF871" s="192"/>
      <c r="AG871" s="192"/>
      <c r="AH871" s="192"/>
      <c r="AI871" s="192"/>
      <c r="AJ871" s="192"/>
      <c r="AK871" s="192"/>
      <c r="AL871" s="192"/>
      <c r="AM871" s="192"/>
      <c r="AN871" s="192"/>
      <c r="AO871" s="192"/>
      <c r="AP871" s="192"/>
      <c r="AQ871" s="192"/>
      <c r="AR871" s="192"/>
      <c r="AS871" s="192"/>
      <c r="AT871" s="192"/>
      <c r="AU871" s="192"/>
      <c r="AV871" s="192"/>
      <c r="AW871" s="192"/>
      <c r="AX871" s="192"/>
      <c r="AY871" s="192"/>
      <c r="AZ871" s="192"/>
      <c r="BA871" s="192"/>
      <c r="BB871" s="192"/>
      <c r="BC871" s="192"/>
      <c r="BD871" s="192"/>
      <c r="BE871" s="192"/>
      <c r="BF871" s="192"/>
      <c r="BG871" s="192"/>
      <c r="BH871" s="192"/>
      <c r="BI871" s="192"/>
      <c r="BJ871" s="192"/>
      <c r="BK871" s="192"/>
      <c r="BL871" s="192"/>
      <c r="BM871" s="192"/>
      <c r="BN871" s="192"/>
      <c r="BO871" s="192"/>
      <c r="BP871" s="192"/>
      <c r="BQ871" s="192"/>
      <c r="BR871" s="192"/>
      <c r="BS871" s="192"/>
      <c r="BT871" s="192"/>
      <c r="BU871" s="192"/>
      <c r="BV871" s="192"/>
      <c r="BW871" s="192"/>
      <c r="BX871" s="192"/>
      <c r="BY871" s="192"/>
      <c r="BZ871" s="192"/>
      <c r="CA871" s="192"/>
      <c r="CB871" s="192"/>
      <c r="CC871" s="192"/>
      <c r="CD871" s="192"/>
      <c r="CE871" s="192"/>
      <c r="CF871" s="192"/>
      <c r="CG871" s="192"/>
      <c r="CH871" s="192"/>
      <c r="CI871" s="192"/>
      <c r="CJ871" s="192"/>
    </row>
    <row r="872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92"/>
      <c r="AF872" s="192"/>
      <c r="AG872" s="192"/>
      <c r="AH872" s="192"/>
      <c r="AI872" s="192"/>
      <c r="AJ872" s="192"/>
      <c r="AK872" s="192"/>
      <c r="AL872" s="192"/>
      <c r="AM872" s="192"/>
      <c r="AN872" s="192"/>
      <c r="AO872" s="192"/>
      <c r="AP872" s="192"/>
      <c r="AQ872" s="192"/>
      <c r="AR872" s="192"/>
      <c r="AS872" s="192"/>
      <c r="AT872" s="192"/>
      <c r="AU872" s="192"/>
      <c r="AV872" s="192"/>
      <c r="AW872" s="192"/>
      <c r="AX872" s="192"/>
      <c r="AY872" s="192"/>
      <c r="AZ872" s="192"/>
      <c r="BA872" s="192"/>
      <c r="BB872" s="192"/>
      <c r="BC872" s="192"/>
      <c r="BD872" s="192"/>
      <c r="BE872" s="192"/>
      <c r="BF872" s="192"/>
      <c r="BG872" s="192"/>
      <c r="BH872" s="192"/>
      <c r="BI872" s="192"/>
      <c r="BJ872" s="192"/>
      <c r="BK872" s="192"/>
      <c r="BL872" s="192"/>
      <c r="BM872" s="192"/>
      <c r="BN872" s="192"/>
      <c r="BO872" s="192"/>
      <c r="BP872" s="192"/>
      <c r="BQ872" s="192"/>
      <c r="BR872" s="192"/>
      <c r="BS872" s="192"/>
      <c r="BT872" s="192"/>
      <c r="BU872" s="192"/>
      <c r="BV872" s="192"/>
      <c r="BW872" s="192"/>
      <c r="BX872" s="192"/>
      <c r="BY872" s="192"/>
      <c r="BZ872" s="192"/>
      <c r="CA872" s="192"/>
      <c r="CB872" s="192"/>
      <c r="CC872" s="192"/>
      <c r="CD872" s="192"/>
      <c r="CE872" s="192"/>
      <c r="CF872" s="192"/>
      <c r="CG872" s="192"/>
      <c r="CH872" s="192"/>
      <c r="CI872" s="192"/>
      <c r="CJ872" s="192"/>
    </row>
    <row r="873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92"/>
      <c r="AF873" s="192"/>
      <c r="AG873" s="192"/>
      <c r="AH873" s="192"/>
      <c r="AI873" s="192"/>
      <c r="AJ873" s="192"/>
      <c r="AK873" s="192"/>
      <c r="AL873" s="192"/>
      <c r="AM873" s="192"/>
      <c r="AN873" s="192"/>
      <c r="AO873" s="192"/>
      <c r="AP873" s="192"/>
      <c r="AQ873" s="192"/>
      <c r="AR873" s="192"/>
      <c r="AS873" s="192"/>
      <c r="AT873" s="192"/>
      <c r="AU873" s="192"/>
      <c r="AV873" s="192"/>
      <c r="AW873" s="192"/>
      <c r="AX873" s="192"/>
      <c r="AY873" s="192"/>
      <c r="AZ873" s="192"/>
      <c r="BA873" s="192"/>
      <c r="BB873" s="192"/>
      <c r="BC873" s="192"/>
      <c r="BD873" s="192"/>
      <c r="BE873" s="192"/>
      <c r="BF873" s="192"/>
      <c r="BG873" s="192"/>
      <c r="BH873" s="192"/>
      <c r="BI873" s="192"/>
      <c r="BJ873" s="192"/>
      <c r="BK873" s="192"/>
      <c r="BL873" s="192"/>
      <c r="BM873" s="192"/>
      <c r="BN873" s="192"/>
      <c r="BO873" s="192"/>
      <c r="BP873" s="192"/>
      <c r="BQ873" s="192"/>
      <c r="BR873" s="192"/>
      <c r="BS873" s="192"/>
      <c r="BT873" s="192"/>
      <c r="BU873" s="192"/>
      <c r="BV873" s="192"/>
      <c r="BW873" s="192"/>
      <c r="BX873" s="192"/>
      <c r="BY873" s="192"/>
      <c r="BZ873" s="192"/>
      <c r="CA873" s="192"/>
      <c r="CB873" s="192"/>
      <c r="CC873" s="192"/>
      <c r="CD873" s="192"/>
      <c r="CE873" s="192"/>
      <c r="CF873" s="192"/>
      <c r="CG873" s="192"/>
      <c r="CH873" s="192"/>
      <c r="CI873" s="192"/>
      <c r="CJ873" s="192"/>
    </row>
    <row r="874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92"/>
      <c r="AF874" s="192"/>
      <c r="AG874" s="192"/>
      <c r="AH874" s="192"/>
      <c r="AI874" s="192"/>
      <c r="AJ874" s="192"/>
      <c r="AK874" s="192"/>
      <c r="AL874" s="192"/>
      <c r="AM874" s="192"/>
      <c r="AN874" s="192"/>
      <c r="AO874" s="192"/>
      <c r="AP874" s="192"/>
      <c r="AQ874" s="192"/>
      <c r="AR874" s="192"/>
      <c r="AS874" s="192"/>
      <c r="AT874" s="192"/>
      <c r="AU874" s="192"/>
      <c r="AV874" s="192"/>
      <c r="AW874" s="192"/>
      <c r="AX874" s="192"/>
      <c r="AY874" s="192"/>
      <c r="AZ874" s="192"/>
      <c r="BA874" s="192"/>
      <c r="BB874" s="192"/>
      <c r="BC874" s="192"/>
      <c r="BD874" s="192"/>
      <c r="BE874" s="192"/>
      <c r="BF874" s="192"/>
      <c r="BG874" s="192"/>
      <c r="BH874" s="192"/>
      <c r="BI874" s="192"/>
      <c r="BJ874" s="192"/>
      <c r="BK874" s="192"/>
      <c r="BL874" s="192"/>
      <c r="BM874" s="192"/>
      <c r="BN874" s="192"/>
      <c r="BO874" s="192"/>
      <c r="BP874" s="192"/>
      <c r="BQ874" s="192"/>
      <c r="BR874" s="192"/>
      <c r="BS874" s="192"/>
      <c r="BT874" s="192"/>
      <c r="BU874" s="192"/>
      <c r="BV874" s="192"/>
      <c r="BW874" s="192"/>
      <c r="BX874" s="192"/>
      <c r="BY874" s="192"/>
      <c r="BZ874" s="192"/>
      <c r="CA874" s="192"/>
      <c r="CB874" s="192"/>
      <c r="CC874" s="192"/>
      <c r="CD874" s="192"/>
      <c r="CE874" s="192"/>
      <c r="CF874" s="192"/>
      <c r="CG874" s="192"/>
      <c r="CH874" s="192"/>
      <c r="CI874" s="192"/>
      <c r="CJ874" s="192"/>
    </row>
    <row r="875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92"/>
      <c r="AF875" s="192"/>
      <c r="AG875" s="192"/>
      <c r="AH875" s="192"/>
      <c r="AI875" s="192"/>
      <c r="AJ875" s="192"/>
      <c r="AK875" s="192"/>
      <c r="AL875" s="192"/>
      <c r="AM875" s="192"/>
      <c r="AN875" s="192"/>
      <c r="AO875" s="192"/>
      <c r="AP875" s="192"/>
      <c r="AQ875" s="192"/>
      <c r="AR875" s="192"/>
      <c r="AS875" s="192"/>
      <c r="AT875" s="192"/>
      <c r="AU875" s="192"/>
      <c r="AV875" s="192"/>
      <c r="AW875" s="192"/>
      <c r="AX875" s="192"/>
      <c r="AY875" s="192"/>
      <c r="AZ875" s="192"/>
      <c r="BA875" s="192"/>
      <c r="BB875" s="192"/>
      <c r="BC875" s="192"/>
      <c r="BD875" s="192"/>
      <c r="BE875" s="192"/>
      <c r="BF875" s="192"/>
      <c r="BG875" s="192"/>
      <c r="BH875" s="192"/>
      <c r="BI875" s="192"/>
      <c r="BJ875" s="192"/>
      <c r="BK875" s="192"/>
      <c r="BL875" s="192"/>
      <c r="BM875" s="192"/>
      <c r="BN875" s="192"/>
      <c r="BO875" s="192"/>
      <c r="BP875" s="192"/>
      <c r="BQ875" s="192"/>
      <c r="BR875" s="192"/>
      <c r="BS875" s="192"/>
      <c r="BT875" s="192"/>
      <c r="BU875" s="192"/>
      <c r="BV875" s="192"/>
      <c r="BW875" s="192"/>
      <c r="BX875" s="192"/>
      <c r="BY875" s="192"/>
      <c r="BZ875" s="192"/>
      <c r="CA875" s="192"/>
      <c r="CB875" s="192"/>
      <c r="CC875" s="192"/>
      <c r="CD875" s="192"/>
      <c r="CE875" s="192"/>
      <c r="CF875" s="192"/>
      <c r="CG875" s="192"/>
      <c r="CH875" s="192"/>
      <c r="CI875" s="192"/>
      <c r="CJ875" s="192"/>
    </row>
    <row r="876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92"/>
      <c r="AF876" s="192"/>
      <c r="AG876" s="192"/>
      <c r="AH876" s="192"/>
      <c r="AI876" s="192"/>
      <c r="AJ876" s="192"/>
      <c r="AK876" s="192"/>
      <c r="AL876" s="192"/>
      <c r="AM876" s="192"/>
      <c r="AN876" s="192"/>
      <c r="AO876" s="192"/>
      <c r="AP876" s="192"/>
      <c r="AQ876" s="192"/>
      <c r="AR876" s="192"/>
      <c r="AS876" s="192"/>
      <c r="AT876" s="192"/>
      <c r="AU876" s="192"/>
      <c r="AV876" s="192"/>
      <c r="AW876" s="192"/>
      <c r="AX876" s="192"/>
      <c r="AY876" s="192"/>
      <c r="AZ876" s="192"/>
      <c r="BA876" s="192"/>
      <c r="BB876" s="192"/>
      <c r="BC876" s="192"/>
      <c r="BD876" s="192"/>
      <c r="BE876" s="192"/>
      <c r="BF876" s="192"/>
      <c r="BG876" s="192"/>
      <c r="BH876" s="192"/>
      <c r="BI876" s="192"/>
      <c r="BJ876" s="192"/>
      <c r="BK876" s="192"/>
      <c r="BL876" s="192"/>
      <c r="BM876" s="192"/>
      <c r="BN876" s="192"/>
      <c r="BO876" s="192"/>
      <c r="BP876" s="192"/>
      <c r="BQ876" s="192"/>
      <c r="BR876" s="192"/>
      <c r="BS876" s="192"/>
      <c r="BT876" s="192"/>
      <c r="BU876" s="192"/>
      <c r="BV876" s="192"/>
      <c r="BW876" s="192"/>
      <c r="BX876" s="192"/>
      <c r="BY876" s="192"/>
      <c r="BZ876" s="192"/>
      <c r="CA876" s="192"/>
      <c r="CB876" s="192"/>
      <c r="CC876" s="192"/>
      <c r="CD876" s="192"/>
      <c r="CE876" s="192"/>
      <c r="CF876" s="192"/>
      <c r="CG876" s="192"/>
      <c r="CH876" s="192"/>
      <c r="CI876" s="192"/>
      <c r="CJ876" s="192"/>
    </row>
    <row r="877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92"/>
      <c r="AF877" s="192"/>
      <c r="AG877" s="192"/>
      <c r="AH877" s="192"/>
      <c r="AI877" s="192"/>
      <c r="AJ877" s="192"/>
      <c r="AK877" s="192"/>
      <c r="AL877" s="192"/>
      <c r="AM877" s="192"/>
      <c r="AN877" s="192"/>
      <c r="AO877" s="192"/>
      <c r="AP877" s="192"/>
      <c r="AQ877" s="192"/>
      <c r="AR877" s="192"/>
      <c r="AS877" s="192"/>
      <c r="AT877" s="192"/>
      <c r="AU877" s="192"/>
      <c r="AV877" s="192"/>
      <c r="AW877" s="192"/>
      <c r="AX877" s="192"/>
      <c r="AY877" s="192"/>
      <c r="AZ877" s="192"/>
      <c r="BA877" s="192"/>
      <c r="BB877" s="192"/>
      <c r="BC877" s="192"/>
      <c r="BD877" s="192"/>
      <c r="BE877" s="192"/>
      <c r="BF877" s="192"/>
      <c r="BG877" s="192"/>
      <c r="BH877" s="192"/>
      <c r="BI877" s="192"/>
      <c r="BJ877" s="192"/>
      <c r="BK877" s="192"/>
      <c r="BL877" s="192"/>
      <c r="BM877" s="192"/>
      <c r="BN877" s="192"/>
      <c r="BO877" s="192"/>
      <c r="BP877" s="192"/>
      <c r="BQ877" s="192"/>
      <c r="BR877" s="192"/>
      <c r="BS877" s="192"/>
      <c r="BT877" s="192"/>
      <c r="BU877" s="192"/>
      <c r="BV877" s="192"/>
      <c r="BW877" s="192"/>
      <c r="BX877" s="192"/>
      <c r="BY877" s="192"/>
      <c r="BZ877" s="192"/>
      <c r="CA877" s="192"/>
      <c r="CB877" s="192"/>
      <c r="CC877" s="192"/>
      <c r="CD877" s="192"/>
      <c r="CE877" s="192"/>
      <c r="CF877" s="192"/>
      <c r="CG877" s="192"/>
      <c r="CH877" s="192"/>
      <c r="CI877" s="192"/>
      <c r="CJ877" s="192"/>
    </row>
    <row r="878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92"/>
      <c r="AF878" s="192"/>
      <c r="AG878" s="192"/>
      <c r="AH878" s="192"/>
      <c r="AI878" s="192"/>
      <c r="AJ878" s="192"/>
      <c r="AK878" s="192"/>
      <c r="AL878" s="192"/>
      <c r="AM878" s="192"/>
      <c r="AN878" s="192"/>
      <c r="AO878" s="192"/>
      <c r="AP878" s="192"/>
      <c r="AQ878" s="192"/>
      <c r="AR878" s="192"/>
      <c r="AS878" s="192"/>
      <c r="AT878" s="192"/>
      <c r="AU878" s="192"/>
      <c r="AV878" s="192"/>
      <c r="AW878" s="192"/>
      <c r="AX878" s="192"/>
      <c r="AY878" s="192"/>
      <c r="AZ878" s="192"/>
      <c r="BA878" s="192"/>
      <c r="BB878" s="192"/>
      <c r="BC878" s="192"/>
      <c r="BD878" s="192"/>
      <c r="BE878" s="192"/>
      <c r="BF878" s="192"/>
      <c r="BG878" s="192"/>
      <c r="BH878" s="192"/>
      <c r="BI878" s="192"/>
      <c r="BJ878" s="192"/>
      <c r="BK878" s="192"/>
      <c r="BL878" s="192"/>
      <c r="BM878" s="192"/>
      <c r="BN878" s="192"/>
      <c r="BO878" s="192"/>
      <c r="BP878" s="192"/>
      <c r="BQ878" s="192"/>
      <c r="BR878" s="192"/>
      <c r="BS878" s="192"/>
      <c r="BT878" s="192"/>
      <c r="BU878" s="192"/>
      <c r="BV878" s="192"/>
      <c r="BW878" s="192"/>
      <c r="BX878" s="192"/>
      <c r="BY878" s="192"/>
      <c r="BZ878" s="192"/>
      <c r="CA878" s="192"/>
      <c r="CB878" s="192"/>
      <c r="CC878" s="192"/>
      <c r="CD878" s="192"/>
      <c r="CE878" s="192"/>
      <c r="CF878" s="192"/>
      <c r="CG878" s="192"/>
      <c r="CH878" s="192"/>
      <c r="CI878" s="192"/>
      <c r="CJ878" s="192"/>
    </row>
    <row r="879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92"/>
      <c r="AF879" s="192"/>
      <c r="AG879" s="192"/>
      <c r="AH879" s="192"/>
      <c r="AI879" s="192"/>
      <c r="AJ879" s="192"/>
      <c r="AK879" s="192"/>
      <c r="AL879" s="192"/>
      <c r="AM879" s="192"/>
      <c r="AN879" s="192"/>
      <c r="AO879" s="192"/>
      <c r="AP879" s="192"/>
      <c r="AQ879" s="192"/>
      <c r="AR879" s="192"/>
      <c r="AS879" s="192"/>
      <c r="AT879" s="192"/>
      <c r="AU879" s="192"/>
      <c r="AV879" s="192"/>
      <c r="AW879" s="192"/>
      <c r="AX879" s="192"/>
      <c r="AY879" s="192"/>
      <c r="AZ879" s="192"/>
      <c r="BA879" s="192"/>
      <c r="BB879" s="192"/>
      <c r="BC879" s="192"/>
      <c r="BD879" s="192"/>
      <c r="BE879" s="192"/>
      <c r="BF879" s="192"/>
      <c r="BG879" s="192"/>
      <c r="BH879" s="192"/>
      <c r="BI879" s="192"/>
      <c r="BJ879" s="192"/>
      <c r="BK879" s="192"/>
      <c r="BL879" s="192"/>
      <c r="BM879" s="192"/>
      <c r="BN879" s="192"/>
      <c r="BO879" s="192"/>
      <c r="BP879" s="192"/>
      <c r="BQ879" s="192"/>
      <c r="BR879" s="192"/>
      <c r="BS879" s="192"/>
      <c r="BT879" s="192"/>
      <c r="BU879" s="192"/>
      <c r="BV879" s="192"/>
      <c r="BW879" s="192"/>
      <c r="BX879" s="192"/>
      <c r="BY879" s="192"/>
      <c r="BZ879" s="192"/>
      <c r="CA879" s="192"/>
      <c r="CB879" s="192"/>
      <c r="CC879" s="192"/>
      <c r="CD879" s="192"/>
      <c r="CE879" s="192"/>
      <c r="CF879" s="192"/>
      <c r="CG879" s="192"/>
      <c r="CH879" s="192"/>
      <c r="CI879" s="192"/>
      <c r="CJ879" s="192"/>
    </row>
    <row r="880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92"/>
      <c r="AF880" s="192"/>
      <c r="AG880" s="192"/>
      <c r="AH880" s="192"/>
      <c r="AI880" s="192"/>
      <c r="AJ880" s="192"/>
      <c r="AK880" s="192"/>
      <c r="AL880" s="192"/>
      <c r="AM880" s="192"/>
      <c r="AN880" s="192"/>
      <c r="AO880" s="192"/>
      <c r="AP880" s="192"/>
      <c r="AQ880" s="192"/>
      <c r="AR880" s="192"/>
      <c r="AS880" s="192"/>
      <c r="AT880" s="192"/>
      <c r="AU880" s="192"/>
      <c r="AV880" s="192"/>
      <c r="AW880" s="192"/>
      <c r="AX880" s="192"/>
      <c r="AY880" s="192"/>
      <c r="AZ880" s="192"/>
      <c r="BA880" s="192"/>
      <c r="BB880" s="192"/>
      <c r="BC880" s="192"/>
      <c r="BD880" s="192"/>
      <c r="BE880" s="192"/>
      <c r="BF880" s="192"/>
      <c r="BG880" s="192"/>
      <c r="BH880" s="192"/>
      <c r="BI880" s="192"/>
      <c r="BJ880" s="192"/>
      <c r="BK880" s="192"/>
      <c r="BL880" s="192"/>
      <c r="BM880" s="192"/>
      <c r="BN880" s="192"/>
      <c r="BO880" s="192"/>
      <c r="BP880" s="192"/>
      <c r="BQ880" s="192"/>
      <c r="BR880" s="192"/>
      <c r="BS880" s="192"/>
      <c r="BT880" s="192"/>
      <c r="BU880" s="192"/>
      <c r="BV880" s="192"/>
      <c r="BW880" s="192"/>
      <c r="BX880" s="192"/>
      <c r="BY880" s="192"/>
      <c r="BZ880" s="192"/>
      <c r="CA880" s="192"/>
      <c r="CB880" s="192"/>
      <c r="CC880" s="192"/>
      <c r="CD880" s="192"/>
      <c r="CE880" s="192"/>
      <c r="CF880" s="192"/>
      <c r="CG880" s="192"/>
      <c r="CH880" s="192"/>
      <c r="CI880" s="192"/>
      <c r="CJ880" s="192"/>
    </row>
    <row r="881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92"/>
      <c r="AI881" s="192"/>
      <c r="AJ881" s="192"/>
      <c r="AK881" s="192"/>
      <c r="AL881" s="192"/>
      <c r="AM881" s="192"/>
      <c r="AN881" s="192"/>
      <c r="AO881" s="192"/>
      <c r="AP881" s="192"/>
      <c r="AQ881" s="192"/>
      <c r="AR881" s="192"/>
      <c r="AS881" s="192"/>
      <c r="AT881" s="192"/>
      <c r="AU881" s="192"/>
      <c r="AV881" s="192"/>
      <c r="AW881" s="192"/>
      <c r="AX881" s="192"/>
      <c r="AY881" s="192"/>
      <c r="AZ881" s="192"/>
      <c r="BA881" s="192"/>
      <c r="BB881" s="192"/>
      <c r="BC881" s="192"/>
      <c r="BD881" s="192"/>
      <c r="BE881" s="192"/>
      <c r="BF881" s="192"/>
      <c r="BG881" s="192"/>
      <c r="BH881" s="192"/>
      <c r="BI881" s="192"/>
      <c r="BJ881" s="192"/>
      <c r="BK881" s="192"/>
      <c r="BL881" s="192"/>
      <c r="BM881" s="192"/>
      <c r="BN881" s="192"/>
      <c r="BO881" s="192"/>
      <c r="BP881" s="192"/>
      <c r="BQ881" s="192"/>
      <c r="BR881" s="192"/>
      <c r="BS881" s="192"/>
      <c r="BT881" s="192"/>
      <c r="BU881" s="192"/>
      <c r="BV881" s="192"/>
      <c r="BW881" s="192"/>
      <c r="BX881" s="192"/>
      <c r="BY881" s="192"/>
      <c r="BZ881" s="192"/>
      <c r="CA881" s="192"/>
      <c r="CB881" s="192"/>
      <c r="CC881" s="192"/>
      <c r="CD881" s="192"/>
      <c r="CE881" s="192"/>
      <c r="CF881" s="192"/>
      <c r="CG881" s="192"/>
      <c r="CH881" s="192"/>
      <c r="CI881" s="192"/>
      <c r="CJ881" s="192"/>
    </row>
    <row r="882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92"/>
      <c r="AI882" s="192"/>
      <c r="AJ882" s="192"/>
      <c r="AK882" s="192"/>
      <c r="AL882" s="192"/>
      <c r="AM882" s="192"/>
      <c r="AN882" s="192"/>
      <c r="AO882" s="192"/>
      <c r="AP882" s="192"/>
      <c r="AQ882" s="192"/>
      <c r="AR882" s="192"/>
      <c r="AS882" s="192"/>
      <c r="AT882" s="192"/>
      <c r="AU882" s="192"/>
      <c r="AV882" s="192"/>
      <c r="AW882" s="192"/>
      <c r="AX882" s="192"/>
      <c r="AY882" s="192"/>
      <c r="AZ882" s="192"/>
      <c r="BA882" s="192"/>
      <c r="BB882" s="192"/>
      <c r="BC882" s="192"/>
      <c r="BD882" s="192"/>
      <c r="BE882" s="192"/>
      <c r="BF882" s="192"/>
      <c r="BG882" s="192"/>
      <c r="BH882" s="192"/>
      <c r="BI882" s="192"/>
      <c r="BJ882" s="192"/>
      <c r="BK882" s="192"/>
      <c r="BL882" s="192"/>
      <c r="BM882" s="192"/>
      <c r="BN882" s="192"/>
      <c r="BO882" s="192"/>
      <c r="BP882" s="192"/>
      <c r="BQ882" s="192"/>
      <c r="BR882" s="192"/>
      <c r="BS882" s="192"/>
      <c r="BT882" s="192"/>
      <c r="BU882" s="192"/>
      <c r="BV882" s="192"/>
      <c r="BW882" s="192"/>
      <c r="BX882" s="192"/>
      <c r="BY882" s="192"/>
      <c r="BZ882" s="192"/>
      <c r="CA882" s="192"/>
      <c r="CB882" s="192"/>
      <c r="CC882" s="192"/>
      <c r="CD882" s="192"/>
      <c r="CE882" s="192"/>
      <c r="CF882" s="192"/>
      <c r="CG882" s="192"/>
      <c r="CH882" s="192"/>
      <c r="CI882" s="192"/>
      <c r="CJ882" s="192"/>
    </row>
    <row r="883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92"/>
      <c r="AI883" s="192"/>
      <c r="AJ883" s="192"/>
      <c r="AK883" s="192"/>
      <c r="AL883" s="192"/>
      <c r="AM883" s="192"/>
      <c r="AN883" s="192"/>
      <c r="AO883" s="192"/>
      <c r="AP883" s="192"/>
      <c r="AQ883" s="192"/>
      <c r="AR883" s="192"/>
      <c r="AS883" s="192"/>
      <c r="AT883" s="192"/>
      <c r="AU883" s="192"/>
      <c r="AV883" s="192"/>
      <c r="AW883" s="192"/>
      <c r="AX883" s="192"/>
      <c r="AY883" s="192"/>
      <c r="AZ883" s="192"/>
      <c r="BA883" s="192"/>
      <c r="BB883" s="192"/>
      <c r="BC883" s="192"/>
      <c r="BD883" s="192"/>
      <c r="BE883" s="192"/>
      <c r="BF883" s="192"/>
      <c r="BG883" s="192"/>
      <c r="BH883" s="192"/>
      <c r="BI883" s="192"/>
      <c r="BJ883" s="192"/>
      <c r="BK883" s="192"/>
      <c r="BL883" s="192"/>
      <c r="BM883" s="192"/>
      <c r="BN883" s="192"/>
      <c r="BO883" s="192"/>
      <c r="BP883" s="192"/>
      <c r="BQ883" s="192"/>
      <c r="BR883" s="192"/>
      <c r="BS883" s="192"/>
      <c r="BT883" s="192"/>
      <c r="BU883" s="192"/>
      <c r="BV883" s="192"/>
      <c r="BW883" s="192"/>
      <c r="BX883" s="192"/>
      <c r="BY883" s="192"/>
      <c r="BZ883" s="192"/>
      <c r="CA883" s="192"/>
      <c r="CB883" s="192"/>
      <c r="CC883" s="192"/>
      <c r="CD883" s="192"/>
      <c r="CE883" s="192"/>
      <c r="CF883" s="192"/>
      <c r="CG883" s="192"/>
      <c r="CH883" s="192"/>
      <c r="CI883" s="192"/>
      <c r="CJ883" s="192"/>
    </row>
    <row r="884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92"/>
      <c r="AF884" s="192"/>
      <c r="AG884" s="192"/>
      <c r="AH884" s="192"/>
      <c r="AI884" s="192"/>
      <c r="AJ884" s="192"/>
      <c r="AK884" s="192"/>
      <c r="AL884" s="192"/>
      <c r="AM884" s="192"/>
      <c r="AN884" s="192"/>
      <c r="AO884" s="192"/>
      <c r="AP884" s="192"/>
      <c r="AQ884" s="192"/>
      <c r="AR884" s="192"/>
      <c r="AS884" s="192"/>
      <c r="AT884" s="192"/>
      <c r="AU884" s="192"/>
      <c r="AV884" s="192"/>
      <c r="AW884" s="192"/>
      <c r="AX884" s="192"/>
      <c r="AY884" s="192"/>
      <c r="AZ884" s="192"/>
      <c r="BA884" s="192"/>
      <c r="BB884" s="192"/>
      <c r="BC884" s="192"/>
      <c r="BD884" s="192"/>
      <c r="BE884" s="192"/>
      <c r="BF884" s="192"/>
      <c r="BG884" s="192"/>
      <c r="BH884" s="192"/>
      <c r="BI884" s="192"/>
      <c r="BJ884" s="192"/>
      <c r="BK884" s="192"/>
      <c r="BL884" s="192"/>
      <c r="BM884" s="192"/>
      <c r="BN884" s="192"/>
      <c r="BO884" s="192"/>
      <c r="BP884" s="192"/>
      <c r="BQ884" s="192"/>
      <c r="BR884" s="192"/>
      <c r="BS884" s="192"/>
      <c r="BT884" s="192"/>
      <c r="BU884" s="192"/>
      <c r="BV884" s="192"/>
      <c r="BW884" s="192"/>
      <c r="BX884" s="192"/>
      <c r="BY884" s="192"/>
      <c r="BZ884" s="192"/>
      <c r="CA884" s="192"/>
      <c r="CB884" s="192"/>
      <c r="CC884" s="192"/>
      <c r="CD884" s="192"/>
      <c r="CE884" s="192"/>
      <c r="CF884" s="192"/>
      <c r="CG884" s="192"/>
      <c r="CH884" s="192"/>
      <c r="CI884" s="192"/>
      <c r="CJ884" s="192"/>
    </row>
    <row r="885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  <c r="AJ885" s="192"/>
      <c r="AK885" s="192"/>
      <c r="AL885" s="192"/>
      <c r="AM885" s="192"/>
      <c r="AN885" s="192"/>
      <c r="AO885" s="192"/>
      <c r="AP885" s="192"/>
      <c r="AQ885" s="192"/>
      <c r="AR885" s="192"/>
      <c r="AS885" s="192"/>
      <c r="AT885" s="192"/>
      <c r="AU885" s="192"/>
      <c r="AV885" s="192"/>
      <c r="AW885" s="192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192"/>
      <c r="BN885" s="192"/>
      <c r="BO885" s="192"/>
      <c r="BP885" s="192"/>
      <c r="BQ885" s="192"/>
      <c r="BR885" s="192"/>
      <c r="BS885" s="192"/>
      <c r="BT885" s="192"/>
      <c r="BU885" s="192"/>
      <c r="BV885" s="192"/>
      <c r="BW885" s="192"/>
      <c r="BX885" s="192"/>
      <c r="BY885" s="192"/>
      <c r="BZ885" s="192"/>
      <c r="CA885" s="192"/>
      <c r="CB885" s="192"/>
      <c r="CC885" s="192"/>
      <c r="CD885" s="192"/>
      <c r="CE885" s="192"/>
      <c r="CF885" s="192"/>
      <c r="CG885" s="192"/>
      <c r="CH885" s="192"/>
      <c r="CI885" s="192"/>
      <c r="CJ885" s="192"/>
    </row>
    <row r="886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92"/>
      <c r="AF886" s="192"/>
      <c r="AG886" s="192"/>
      <c r="AH886" s="192"/>
      <c r="AI886" s="192"/>
      <c r="AJ886" s="192"/>
      <c r="AK886" s="192"/>
      <c r="AL886" s="192"/>
      <c r="AM886" s="192"/>
      <c r="AN886" s="192"/>
      <c r="AO886" s="192"/>
      <c r="AP886" s="192"/>
      <c r="AQ886" s="192"/>
      <c r="AR886" s="192"/>
      <c r="AS886" s="192"/>
      <c r="AT886" s="192"/>
      <c r="AU886" s="192"/>
      <c r="AV886" s="192"/>
      <c r="AW886" s="192"/>
      <c r="AX886" s="192"/>
      <c r="AY886" s="192"/>
      <c r="AZ886" s="192"/>
      <c r="BA886" s="192"/>
      <c r="BB886" s="192"/>
      <c r="BC886" s="192"/>
      <c r="BD886" s="192"/>
      <c r="BE886" s="192"/>
      <c r="BF886" s="192"/>
      <c r="BG886" s="192"/>
      <c r="BH886" s="192"/>
      <c r="BI886" s="192"/>
      <c r="BJ886" s="192"/>
      <c r="BK886" s="192"/>
      <c r="BL886" s="192"/>
      <c r="BM886" s="192"/>
      <c r="BN886" s="192"/>
      <c r="BO886" s="192"/>
      <c r="BP886" s="192"/>
      <c r="BQ886" s="192"/>
      <c r="BR886" s="192"/>
      <c r="BS886" s="192"/>
      <c r="BT886" s="192"/>
      <c r="BU886" s="192"/>
      <c r="BV886" s="192"/>
      <c r="BW886" s="192"/>
      <c r="BX886" s="192"/>
      <c r="BY886" s="192"/>
      <c r="BZ886" s="192"/>
      <c r="CA886" s="192"/>
      <c r="CB886" s="192"/>
      <c r="CC886" s="192"/>
      <c r="CD886" s="192"/>
      <c r="CE886" s="192"/>
      <c r="CF886" s="192"/>
      <c r="CG886" s="192"/>
      <c r="CH886" s="192"/>
      <c r="CI886" s="192"/>
      <c r="CJ886" s="192"/>
    </row>
    <row r="887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92"/>
      <c r="AF887" s="192"/>
      <c r="AG887" s="192"/>
      <c r="AH887" s="192"/>
      <c r="AI887" s="192"/>
      <c r="AJ887" s="192"/>
      <c r="AK887" s="192"/>
      <c r="AL887" s="192"/>
      <c r="AM887" s="192"/>
      <c r="AN887" s="192"/>
      <c r="AO887" s="192"/>
      <c r="AP887" s="192"/>
      <c r="AQ887" s="192"/>
      <c r="AR887" s="192"/>
      <c r="AS887" s="192"/>
      <c r="AT887" s="192"/>
      <c r="AU887" s="192"/>
      <c r="AV887" s="192"/>
      <c r="AW887" s="192"/>
      <c r="AX887" s="192"/>
      <c r="AY887" s="192"/>
      <c r="AZ887" s="192"/>
      <c r="BA887" s="192"/>
      <c r="BB887" s="192"/>
      <c r="BC887" s="192"/>
      <c r="BD887" s="192"/>
      <c r="BE887" s="192"/>
      <c r="BF887" s="192"/>
      <c r="BG887" s="192"/>
      <c r="BH887" s="192"/>
      <c r="BI887" s="192"/>
      <c r="BJ887" s="192"/>
      <c r="BK887" s="192"/>
      <c r="BL887" s="192"/>
      <c r="BM887" s="192"/>
      <c r="BN887" s="192"/>
      <c r="BO887" s="192"/>
      <c r="BP887" s="192"/>
      <c r="BQ887" s="192"/>
      <c r="BR887" s="192"/>
      <c r="BS887" s="192"/>
      <c r="BT887" s="192"/>
      <c r="BU887" s="192"/>
      <c r="BV887" s="192"/>
      <c r="BW887" s="192"/>
      <c r="BX887" s="192"/>
      <c r="BY887" s="192"/>
      <c r="BZ887" s="192"/>
      <c r="CA887" s="192"/>
      <c r="CB887" s="192"/>
      <c r="CC887" s="192"/>
      <c r="CD887" s="192"/>
      <c r="CE887" s="192"/>
      <c r="CF887" s="192"/>
      <c r="CG887" s="192"/>
      <c r="CH887" s="192"/>
      <c r="CI887" s="192"/>
      <c r="CJ887" s="192"/>
    </row>
    <row r="888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92"/>
      <c r="AF888" s="192"/>
      <c r="AG888" s="192"/>
      <c r="AH888" s="192"/>
      <c r="AI888" s="192"/>
      <c r="AJ888" s="192"/>
      <c r="AK888" s="192"/>
      <c r="AL888" s="192"/>
      <c r="AM888" s="192"/>
      <c r="AN888" s="192"/>
      <c r="AO888" s="192"/>
      <c r="AP888" s="192"/>
      <c r="AQ888" s="192"/>
      <c r="AR888" s="192"/>
      <c r="AS888" s="192"/>
      <c r="AT888" s="192"/>
      <c r="AU888" s="192"/>
      <c r="AV888" s="192"/>
      <c r="AW888" s="192"/>
      <c r="AX888" s="192"/>
      <c r="AY888" s="192"/>
      <c r="AZ888" s="192"/>
      <c r="BA888" s="192"/>
      <c r="BB888" s="192"/>
      <c r="BC888" s="192"/>
      <c r="BD888" s="192"/>
      <c r="BE888" s="192"/>
      <c r="BF888" s="192"/>
      <c r="BG888" s="192"/>
      <c r="BH888" s="192"/>
      <c r="BI888" s="192"/>
      <c r="BJ888" s="192"/>
      <c r="BK888" s="192"/>
      <c r="BL888" s="192"/>
      <c r="BM888" s="192"/>
      <c r="BN888" s="192"/>
      <c r="BO888" s="192"/>
      <c r="BP888" s="192"/>
      <c r="BQ888" s="192"/>
      <c r="BR888" s="192"/>
      <c r="BS888" s="192"/>
      <c r="BT888" s="192"/>
      <c r="BU888" s="192"/>
      <c r="BV888" s="192"/>
      <c r="BW888" s="192"/>
      <c r="BX888" s="192"/>
      <c r="BY888" s="192"/>
      <c r="BZ888" s="192"/>
      <c r="CA888" s="192"/>
      <c r="CB888" s="192"/>
      <c r="CC888" s="192"/>
      <c r="CD888" s="192"/>
      <c r="CE888" s="192"/>
      <c r="CF888" s="192"/>
      <c r="CG888" s="192"/>
      <c r="CH888" s="192"/>
      <c r="CI888" s="192"/>
      <c r="CJ888" s="192"/>
    </row>
    <row r="889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92"/>
      <c r="AF889" s="192"/>
      <c r="AG889" s="192"/>
      <c r="AH889" s="192"/>
      <c r="AI889" s="192"/>
      <c r="AJ889" s="192"/>
      <c r="AK889" s="192"/>
      <c r="AL889" s="192"/>
      <c r="AM889" s="192"/>
      <c r="AN889" s="192"/>
      <c r="AO889" s="192"/>
      <c r="AP889" s="192"/>
      <c r="AQ889" s="192"/>
      <c r="AR889" s="192"/>
      <c r="AS889" s="192"/>
      <c r="AT889" s="192"/>
      <c r="AU889" s="192"/>
      <c r="AV889" s="192"/>
      <c r="AW889" s="192"/>
      <c r="AX889" s="192"/>
      <c r="AY889" s="192"/>
      <c r="AZ889" s="192"/>
      <c r="BA889" s="192"/>
      <c r="BB889" s="192"/>
      <c r="BC889" s="192"/>
      <c r="BD889" s="192"/>
      <c r="BE889" s="192"/>
      <c r="BF889" s="192"/>
      <c r="BG889" s="192"/>
      <c r="BH889" s="192"/>
      <c r="BI889" s="192"/>
      <c r="BJ889" s="192"/>
      <c r="BK889" s="192"/>
      <c r="BL889" s="192"/>
      <c r="BM889" s="192"/>
      <c r="BN889" s="192"/>
      <c r="BO889" s="192"/>
      <c r="BP889" s="192"/>
      <c r="BQ889" s="192"/>
      <c r="BR889" s="192"/>
      <c r="BS889" s="192"/>
      <c r="BT889" s="192"/>
      <c r="BU889" s="192"/>
      <c r="BV889" s="192"/>
      <c r="BW889" s="192"/>
      <c r="BX889" s="192"/>
      <c r="BY889" s="192"/>
      <c r="BZ889" s="192"/>
      <c r="CA889" s="192"/>
      <c r="CB889" s="192"/>
      <c r="CC889" s="192"/>
      <c r="CD889" s="192"/>
      <c r="CE889" s="192"/>
      <c r="CF889" s="192"/>
      <c r="CG889" s="192"/>
      <c r="CH889" s="192"/>
      <c r="CI889" s="192"/>
      <c r="CJ889" s="192"/>
    </row>
    <row r="890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92"/>
      <c r="AF890" s="192"/>
      <c r="AG890" s="192"/>
      <c r="AH890" s="192"/>
      <c r="AI890" s="192"/>
      <c r="AJ890" s="192"/>
      <c r="AK890" s="192"/>
      <c r="AL890" s="192"/>
      <c r="AM890" s="192"/>
      <c r="AN890" s="192"/>
      <c r="AO890" s="192"/>
      <c r="AP890" s="192"/>
      <c r="AQ890" s="192"/>
      <c r="AR890" s="192"/>
      <c r="AS890" s="192"/>
      <c r="AT890" s="192"/>
      <c r="AU890" s="192"/>
      <c r="AV890" s="192"/>
      <c r="AW890" s="192"/>
      <c r="AX890" s="192"/>
      <c r="AY890" s="192"/>
      <c r="AZ890" s="192"/>
      <c r="BA890" s="192"/>
      <c r="BB890" s="192"/>
      <c r="BC890" s="192"/>
      <c r="BD890" s="192"/>
      <c r="BE890" s="192"/>
      <c r="BF890" s="192"/>
      <c r="BG890" s="192"/>
      <c r="BH890" s="192"/>
      <c r="BI890" s="192"/>
      <c r="BJ890" s="192"/>
      <c r="BK890" s="192"/>
      <c r="BL890" s="192"/>
      <c r="BM890" s="192"/>
      <c r="BN890" s="192"/>
      <c r="BO890" s="192"/>
      <c r="BP890" s="192"/>
      <c r="BQ890" s="192"/>
      <c r="BR890" s="192"/>
      <c r="BS890" s="192"/>
      <c r="BT890" s="192"/>
      <c r="BU890" s="192"/>
      <c r="BV890" s="192"/>
      <c r="BW890" s="192"/>
      <c r="BX890" s="192"/>
      <c r="BY890" s="192"/>
      <c r="BZ890" s="192"/>
      <c r="CA890" s="192"/>
      <c r="CB890" s="192"/>
      <c r="CC890" s="192"/>
      <c r="CD890" s="192"/>
      <c r="CE890" s="192"/>
      <c r="CF890" s="192"/>
      <c r="CG890" s="192"/>
      <c r="CH890" s="192"/>
      <c r="CI890" s="192"/>
      <c r="CJ890" s="192"/>
    </row>
    <row r="891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92"/>
      <c r="AF891" s="192"/>
      <c r="AG891" s="192"/>
      <c r="AH891" s="192"/>
      <c r="AI891" s="192"/>
      <c r="AJ891" s="192"/>
      <c r="AK891" s="192"/>
      <c r="AL891" s="192"/>
      <c r="AM891" s="192"/>
      <c r="AN891" s="192"/>
      <c r="AO891" s="192"/>
      <c r="AP891" s="192"/>
      <c r="AQ891" s="192"/>
      <c r="AR891" s="192"/>
      <c r="AS891" s="192"/>
      <c r="AT891" s="192"/>
      <c r="AU891" s="192"/>
      <c r="AV891" s="192"/>
      <c r="AW891" s="192"/>
      <c r="AX891" s="192"/>
      <c r="AY891" s="192"/>
      <c r="AZ891" s="192"/>
      <c r="BA891" s="192"/>
      <c r="BB891" s="192"/>
      <c r="BC891" s="192"/>
      <c r="BD891" s="192"/>
      <c r="BE891" s="192"/>
      <c r="BF891" s="192"/>
      <c r="BG891" s="192"/>
      <c r="BH891" s="192"/>
      <c r="BI891" s="192"/>
      <c r="BJ891" s="192"/>
      <c r="BK891" s="192"/>
      <c r="BL891" s="192"/>
      <c r="BM891" s="192"/>
      <c r="BN891" s="192"/>
      <c r="BO891" s="192"/>
      <c r="BP891" s="192"/>
      <c r="BQ891" s="192"/>
      <c r="BR891" s="192"/>
      <c r="BS891" s="192"/>
      <c r="BT891" s="192"/>
      <c r="BU891" s="192"/>
      <c r="BV891" s="192"/>
      <c r="BW891" s="192"/>
      <c r="BX891" s="192"/>
      <c r="BY891" s="192"/>
      <c r="BZ891" s="192"/>
      <c r="CA891" s="192"/>
      <c r="CB891" s="192"/>
      <c r="CC891" s="192"/>
      <c r="CD891" s="192"/>
      <c r="CE891" s="192"/>
      <c r="CF891" s="192"/>
      <c r="CG891" s="192"/>
      <c r="CH891" s="192"/>
      <c r="CI891" s="192"/>
      <c r="CJ891" s="192"/>
    </row>
    <row r="892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92"/>
      <c r="AF892" s="192"/>
      <c r="AG892" s="192"/>
      <c r="AH892" s="192"/>
      <c r="AI892" s="192"/>
      <c r="AJ892" s="192"/>
      <c r="AK892" s="192"/>
      <c r="AL892" s="192"/>
      <c r="AM892" s="192"/>
      <c r="AN892" s="192"/>
      <c r="AO892" s="192"/>
      <c r="AP892" s="192"/>
      <c r="AQ892" s="192"/>
      <c r="AR892" s="192"/>
      <c r="AS892" s="192"/>
      <c r="AT892" s="192"/>
      <c r="AU892" s="192"/>
      <c r="AV892" s="192"/>
      <c r="AW892" s="192"/>
      <c r="AX892" s="192"/>
      <c r="AY892" s="192"/>
      <c r="AZ892" s="192"/>
      <c r="BA892" s="192"/>
      <c r="BB892" s="192"/>
      <c r="BC892" s="192"/>
      <c r="BD892" s="192"/>
      <c r="BE892" s="192"/>
      <c r="BF892" s="192"/>
      <c r="BG892" s="192"/>
      <c r="BH892" s="192"/>
      <c r="BI892" s="192"/>
      <c r="BJ892" s="192"/>
      <c r="BK892" s="192"/>
      <c r="BL892" s="192"/>
      <c r="BM892" s="192"/>
      <c r="BN892" s="192"/>
      <c r="BO892" s="192"/>
      <c r="BP892" s="192"/>
      <c r="BQ892" s="192"/>
      <c r="BR892" s="192"/>
      <c r="BS892" s="192"/>
      <c r="BT892" s="192"/>
      <c r="BU892" s="192"/>
      <c r="BV892" s="192"/>
      <c r="BW892" s="192"/>
      <c r="BX892" s="192"/>
      <c r="BY892" s="192"/>
      <c r="BZ892" s="192"/>
      <c r="CA892" s="192"/>
      <c r="CB892" s="192"/>
      <c r="CC892" s="192"/>
      <c r="CD892" s="192"/>
      <c r="CE892" s="192"/>
      <c r="CF892" s="192"/>
      <c r="CG892" s="192"/>
      <c r="CH892" s="192"/>
      <c r="CI892" s="192"/>
      <c r="CJ892" s="192"/>
    </row>
    <row r="893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92"/>
      <c r="AF893" s="192"/>
      <c r="AG893" s="192"/>
      <c r="AH893" s="192"/>
      <c r="AI893" s="192"/>
      <c r="AJ893" s="192"/>
      <c r="AK893" s="192"/>
      <c r="AL893" s="192"/>
      <c r="AM893" s="192"/>
      <c r="AN893" s="192"/>
      <c r="AO893" s="192"/>
      <c r="AP893" s="192"/>
      <c r="AQ893" s="192"/>
      <c r="AR893" s="192"/>
      <c r="AS893" s="192"/>
      <c r="AT893" s="192"/>
      <c r="AU893" s="192"/>
      <c r="AV893" s="192"/>
      <c r="AW893" s="192"/>
      <c r="AX893" s="192"/>
      <c r="AY893" s="192"/>
      <c r="AZ893" s="192"/>
      <c r="BA893" s="192"/>
      <c r="BB893" s="192"/>
      <c r="BC893" s="192"/>
      <c r="BD893" s="192"/>
      <c r="BE893" s="192"/>
      <c r="BF893" s="192"/>
      <c r="BG893" s="192"/>
      <c r="BH893" s="192"/>
      <c r="BI893" s="192"/>
      <c r="BJ893" s="192"/>
      <c r="BK893" s="192"/>
      <c r="BL893" s="192"/>
      <c r="BM893" s="192"/>
      <c r="BN893" s="192"/>
      <c r="BO893" s="192"/>
      <c r="BP893" s="192"/>
      <c r="BQ893" s="192"/>
      <c r="BR893" s="192"/>
      <c r="BS893" s="192"/>
      <c r="BT893" s="192"/>
      <c r="BU893" s="192"/>
      <c r="BV893" s="192"/>
      <c r="BW893" s="192"/>
      <c r="BX893" s="192"/>
      <c r="BY893" s="192"/>
      <c r="BZ893" s="192"/>
      <c r="CA893" s="192"/>
      <c r="CB893" s="192"/>
      <c r="CC893" s="192"/>
      <c r="CD893" s="192"/>
      <c r="CE893" s="192"/>
      <c r="CF893" s="192"/>
      <c r="CG893" s="192"/>
      <c r="CH893" s="192"/>
      <c r="CI893" s="192"/>
      <c r="CJ893" s="192"/>
    </row>
    <row r="894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92"/>
      <c r="AF894" s="192"/>
      <c r="AG894" s="192"/>
      <c r="AH894" s="192"/>
      <c r="AI894" s="192"/>
      <c r="AJ894" s="192"/>
      <c r="AK894" s="192"/>
      <c r="AL894" s="192"/>
      <c r="AM894" s="192"/>
      <c r="AN894" s="192"/>
      <c r="AO894" s="192"/>
      <c r="AP894" s="192"/>
      <c r="AQ894" s="192"/>
      <c r="AR894" s="192"/>
      <c r="AS894" s="192"/>
      <c r="AT894" s="192"/>
      <c r="AU894" s="192"/>
      <c r="AV894" s="192"/>
      <c r="AW894" s="192"/>
      <c r="AX894" s="192"/>
      <c r="AY894" s="192"/>
      <c r="AZ894" s="192"/>
      <c r="BA894" s="192"/>
      <c r="BB894" s="192"/>
      <c r="BC894" s="192"/>
      <c r="BD894" s="192"/>
      <c r="BE894" s="192"/>
      <c r="BF894" s="192"/>
      <c r="BG894" s="192"/>
      <c r="BH894" s="192"/>
      <c r="BI894" s="192"/>
      <c r="BJ894" s="192"/>
      <c r="BK894" s="192"/>
      <c r="BL894" s="192"/>
      <c r="BM894" s="192"/>
      <c r="BN894" s="192"/>
      <c r="BO894" s="192"/>
      <c r="BP894" s="192"/>
      <c r="BQ894" s="192"/>
      <c r="BR894" s="192"/>
      <c r="BS894" s="192"/>
      <c r="BT894" s="192"/>
      <c r="BU894" s="192"/>
      <c r="BV894" s="192"/>
      <c r="BW894" s="192"/>
      <c r="BX894" s="192"/>
      <c r="BY894" s="192"/>
      <c r="BZ894" s="192"/>
      <c r="CA894" s="192"/>
      <c r="CB894" s="192"/>
      <c r="CC894" s="192"/>
      <c r="CD894" s="192"/>
      <c r="CE894" s="192"/>
      <c r="CF894" s="192"/>
      <c r="CG894" s="192"/>
      <c r="CH894" s="192"/>
      <c r="CI894" s="192"/>
      <c r="CJ894" s="192"/>
    </row>
    <row r="895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92"/>
      <c r="AF895" s="192"/>
      <c r="AG895" s="192"/>
      <c r="AH895" s="192"/>
      <c r="AI895" s="192"/>
      <c r="AJ895" s="192"/>
      <c r="AK895" s="192"/>
      <c r="AL895" s="192"/>
      <c r="AM895" s="192"/>
      <c r="AN895" s="192"/>
      <c r="AO895" s="192"/>
      <c r="AP895" s="192"/>
      <c r="AQ895" s="192"/>
      <c r="AR895" s="192"/>
      <c r="AS895" s="192"/>
      <c r="AT895" s="192"/>
      <c r="AU895" s="192"/>
      <c r="AV895" s="192"/>
      <c r="AW895" s="192"/>
      <c r="AX895" s="192"/>
      <c r="AY895" s="192"/>
      <c r="AZ895" s="192"/>
      <c r="BA895" s="192"/>
      <c r="BB895" s="192"/>
      <c r="BC895" s="192"/>
      <c r="BD895" s="192"/>
      <c r="BE895" s="192"/>
      <c r="BF895" s="192"/>
      <c r="BG895" s="192"/>
      <c r="BH895" s="192"/>
      <c r="BI895" s="192"/>
      <c r="BJ895" s="192"/>
      <c r="BK895" s="192"/>
      <c r="BL895" s="192"/>
      <c r="BM895" s="192"/>
      <c r="BN895" s="192"/>
      <c r="BO895" s="192"/>
      <c r="BP895" s="192"/>
      <c r="BQ895" s="192"/>
      <c r="BR895" s="192"/>
      <c r="BS895" s="192"/>
      <c r="BT895" s="192"/>
      <c r="BU895" s="192"/>
      <c r="BV895" s="192"/>
      <c r="BW895" s="192"/>
      <c r="BX895" s="192"/>
      <c r="BY895" s="192"/>
      <c r="BZ895" s="192"/>
      <c r="CA895" s="192"/>
      <c r="CB895" s="192"/>
      <c r="CC895" s="192"/>
      <c r="CD895" s="192"/>
      <c r="CE895" s="192"/>
      <c r="CF895" s="192"/>
      <c r="CG895" s="192"/>
      <c r="CH895" s="192"/>
      <c r="CI895" s="192"/>
      <c r="CJ895" s="192"/>
    </row>
    <row r="896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  <c r="AJ896" s="192"/>
      <c r="AK896" s="192"/>
      <c r="AL896" s="192"/>
      <c r="AM896" s="192"/>
      <c r="AN896" s="192"/>
      <c r="AO896" s="192"/>
      <c r="AP896" s="192"/>
      <c r="AQ896" s="192"/>
      <c r="AR896" s="192"/>
      <c r="AS896" s="192"/>
      <c r="AT896" s="192"/>
      <c r="AU896" s="192"/>
      <c r="AV896" s="192"/>
      <c r="AW896" s="192"/>
      <c r="AX896" s="192"/>
      <c r="AY896" s="192"/>
      <c r="AZ896" s="192"/>
      <c r="BA896" s="192"/>
      <c r="BB896" s="192"/>
      <c r="BC896" s="192"/>
      <c r="BD896" s="192"/>
      <c r="BE896" s="192"/>
      <c r="BF896" s="192"/>
      <c r="BG896" s="192"/>
      <c r="BH896" s="192"/>
      <c r="BI896" s="192"/>
      <c r="BJ896" s="192"/>
      <c r="BK896" s="192"/>
      <c r="BL896" s="192"/>
      <c r="BM896" s="192"/>
      <c r="BN896" s="192"/>
      <c r="BO896" s="192"/>
      <c r="BP896" s="192"/>
      <c r="BQ896" s="192"/>
      <c r="BR896" s="192"/>
      <c r="BS896" s="192"/>
      <c r="BT896" s="192"/>
      <c r="BU896" s="192"/>
      <c r="BV896" s="192"/>
      <c r="BW896" s="192"/>
      <c r="BX896" s="192"/>
      <c r="BY896" s="192"/>
      <c r="BZ896" s="192"/>
      <c r="CA896" s="192"/>
      <c r="CB896" s="192"/>
      <c r="CC896" s="192"/>
      <c r="CD896" s="192"/>
      <c r="CE896" s="192"/>
      <c r="CF896" s="192"/>
      <c r="CG896" s="192"/>
      <c r="CH896" s="192"/>
      <c r="CI896" s="192"/>
      <c r="CJ896" s="192"/>
    </row>
    <row r="897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  <c r="AJ897" s="192"/>
      <c r="AK897" s="192"/>
      <c r="AL897" s="192"/>
      <c r="AM897" s="192"/>
      <c r="AN897" s="192"/>
      <c r="AO897" s="192"/>
      <c r="AP897" s="192"/>
      <c r="AQ897" s="192"/>
      <c r="AR897" s="192"/>
      <c r="AS897" s="192"/>
      <c r="AT897" s="192"/>
      <c r="AU897" s="192"/>
      <c r="AV897" s="192"/>
      <c r="AW897" s="192"/>
      <c r="AX897" s="192"/>
      <c r="AY897" s="192"/>
      <c r="AZ897" s="192"/>
      <c r="BA897" s="192"/>
      <c r="BB897" s="192"/>
      <c r="BC897" s="192"/>
      <c r="BD897" s="192"/>
      <c r="BE897" s="192"/>
      <c r="BF897" s="192"/>
      <c r="BG897" s="192"/>
      <c r="BH897" s="192"/>
      <c r="BI897" s="192"/>
      <c r="BJ897" s="192"/>
      <c r="BK897" s="192"/>
      <c r="BL897" s="192"/>
      <c r="BM897" s="192"/>
      <c r="BN897" s="192"/>
      <c r="BO897" s="192"/>
      <c r="BP897" s="192"/>
      <c r="BQ897" s="192"/>
      <c r="BR897" s="192"/>
      <c r="BS897" s="192"/>
      <c r="BT897" s="192"/>
      <c r="BU897" s="192"/>
      <c r="BV897" s="192"/>
      <c r="BW897" s="192"/>
      <c r="BX897" s="192"/>
      <c r="BY897" s="192"/>
      <c r="BZ897" s="192"/>
      <c r="CA897" s="192"/>
      <c r="CB897" s="192"/>
      <c r="CC897" s="192"/>
      <c r="CD897" s="192"/>
      <c r="CE897" s="192"/>
      <c r="CF897" s="192"/>
      <c r="CG897" s="192"/>
      <c r="CH897" s="192"/>
      <c r="CI897" s="192"/>
      <c r="CJ897" s="192"/>
    </row>
    <row r="898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  <c r="AJ898" s="192"/>
      <c r="AK898" s="192"/>
      <c r="AL898" s="192"/>
      <c r="AM898" s="192"/>
      <c r="AN898" s="192"/>
      <c r="AO898" s="192"/>
      <c r="AP898" s="192"/>
      <c r="AQ898" s="192"/>
      <c r="AR898" s="192"/>
      <c r="AS898" s="192"/>
      <c r="AT898" s="192"/>
      <c r="AU898" s="192"/>
      <c r="AV898" s="192"/>
      <c r="AW898" s="192"/>
      <c r="AX898" s="192"/>
      <c r="AY898" s="192"/>
      <c r="AZ898" s="192"/>
      <c r="BA898" s="192"/>
      <c r="BB898" s="192"/>
      <c r="BC898" s="192"/>
      <c r="BD898" s="192"/>
      <c r="BE898" s="192"/>
      <c r="BF898" s="192"/>
      <c r="BG898" s="192"/>
      <c r="BH898" s="192"/>
      <c r="BI898" s="192"/>
      <c r="BJ898" s="192"/>
      <c r="BK898" s="192"/>
      <c r="BL898" s="192"/>
      <c r="BM898" s="192"/>
      <c r="BN898" s="192"/>
      <c r="BO898" s="192"/>
      <c r="BP898" s="192"/>
      <c r="BQ898" s="192"/>
      <c r="BR898" s="192"/>
      <c r="BS898" s="192"/>
      <c r="BT898" s="192"/>
      <c r="BU898" s="192"/>
      <c r="BV898" s="192"/>
      <c r="BW898" s="192"/>
      <c r="BX898" s="192"/>
      <c r="BY898" s="192"/>
      <c r="BZ898" s="192"/>
      <c r="CA898" s="192"/>
      <c r="CB898" s="192"/>
      <c r="CC898" s="192"/>
      <c r="CD898" s="192"/>
      <c r="CE898" s="192"/>
      <c r="CF898" s="192"/>
      <c r="CG898" s="192"/>
      <c r="CH898" s="192"/>
      <c r="CI898" s="192"/>
      <c r="CJ898" s="192"/>
    </row>
    <row r="899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  <c r="AJ899" s="192"/>
      <c r="AK899" s="192"/>
      <c r="AL899" s="192"/>
      <c r="AM899" s="192"/>
      <c r="AN899" s="192"/>
      <c r="AO899" s="192"/>
      <c r="AP899" s="192"/>
      <c r="AQ899" s="192"/>
      <c r="AR899" s="192"/>
      <c r="AS899" s="192"/>
      <c r="AT899" s="192"/>
      <c r="AU899" s="192"/>
      <c r="AV899" s="192"/>
      <c r="AW899" s="192"/>
      <c r="AX899" s="192"/>
      <c r="AY899" s="192"/>
      <c r="AZ899" s="192"/>
      <c r="BA899" s="192"/>
      <c r="BB899" s="192"/>
      <c r="BC899" s="192"/>
      <c r="BD899" s="192"/>
      <c r="BE899" s="192"/>
      <c r="BF899" s="192"/>
      <c r="BG899" s="192"/>
      <c r="BH899" s="192"/>
      <c r="BI899" s="192"/>
      <c r="BJ899" s="192"/>
      <c r="BK899" s="192"/>
      <c r="BL899" s="192"/>
      <c r="BM899" s="192"/>
      <c r="BN899" s="192"/>
      <c r="BO899" s="192"/>
      <c r="BP899" s="192"/>
      <c r="BQ899" s="192"/>
      <c r="BR899" s="192"/>
      <c r="BS899" s="192"/>
      <c r="BT899" s="192"/>
      <c r="BU899" s="192"/>
      <c r="BV899" s="192"/>
      <c r="BW899" s="192"/>
      <c r="BX899" s="192"/>
      <c r="BY899" s="192"/>
      <c r="BZ899" s="192"/>
      <c r="CA899" s="192"/>
      <c r="CB899" s="192"/>
      <c r="CC899" s="192"/>
      <c r="CD899" s="192"/>
      <c r="CE899" s="192"/>
      <c r="CF899" s="192"/>
      <c r="CG899" s="192"/>
      <c r="CH899" s="192"/>
      <c r="CI899" s="192"/>
      <c r="CJ899" s="192"/>
    </row>
    <row r="900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  <c r="AJ900" s="192"/>
      <c r="AK900" s="192"/>
      <c r="AL900" s="192"/>
      <c r="AM900" s="192"/>
      <c r="AN900" s="192"/>
      <c r="AO900" s="192"/>
      <c r="AP900" s="192"/>
      <c r="AQ900" s="192"/>
      <c r="AR900" s="192"/>
      <c r="AS900" s="192"/>
      <c r="AT900" s="192"/>
      <c r="AU900" s="192"/>
      <c r="AV900" s="192"/>
      <c r="AW900" s="192"/>
      <c r="AX900" s="192"/>
      <c r="AY900" s="192"/>
      <c r="AZ900" s="192"/>
      <c r="BA900" s="192"/>
      <c r="BB900" s="192"/>
      <c r="BC900" s="192"/>
      <c r="BD900" s="192"/>
      <c r="BE900" s="192"/>
      <c r="BF900" s="192"/>
      <c r="BG900" s="192"/>
      <c r="BH900" s="192"/>
      <c r="BI900" s="192"/>
      <c r="BJ900" s="192"/>
      <c r="BK900" s="192"/>
      <c r="BL900" s="192"/>
      <c r="BM900" s="192"/>
      <c r="BN900" s="192"/>
      <c r="BO900" s="192"/>
      <c r="BP900" s="192"/>
      <c r="BQ900" s="192"/>
      <c r="BR900" s="192"/>
      <c r="BS900" s="192"/>
      <c r="BT900" s="192"/>
      <c r="BU900" s="192"/>
      <c r="BV900" s="192"/>
      <c r="BW900" s="192"/>
      <c r="BX900" s="192"/>
      <c r="BY900" s="192"/>
      <c r="BZ900" s="192"/>
      <c r="CA900" s="192"/>
      <c r="CB900" s="192"/>
      <c r="CC900" s="192"/>
      <c r="CD900" s="192"/>
      <c r="CE900" s="192"/>
      <c r="CF900" s="192"/>
      <c r="CG900" s="192"/>
      <c r="CH900" s="192"/>
      <c r="CI900" s="192"/>
      <c r="CJ900" s="192"/>
    </row>
    <row r="901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  <c r="AJ901" s="192"/>
      <c r="AK901" s="192"/>
      <c r="AL901" s="192"/>
      <c r="AM901" s="192"/>
      <c r="AN901" s="192"/>
      <c r="AO901" s="192"/>
      <c r="AP901" s="192"/>
      <c r="AQ901" s="192"/>
      <c r="AR901" s="192"/>
      <c r="AS901" s="192"/>
      <c r="AT901" s="192"/>
      <c r="AU901" s="192"/>
      <c r="AV901" s="192"/>
      <c r="AW901" s="192"/>
      <c r="AX901" s="192"/>
      <c r="AY901" s="192"/>
      <c r="AZ901" s="192"/>
      <c r="BA901" s="192"/>
      <c r="BB901" s="192"/>
      <c r="BC901" s="192"/>
      <c r="BD901" s="192"/>
      <c r="BE901" s="192"/>
      <c r="BF901" s="192"/>
      <c r="BG901" s="192"/>
      <c r="BH901" s="192"/>
      <c r="BI901" s="192"/>
      <c r="BJ901" s="192"/>
      <c r="BK901" s="192"/>
      <c r="BL901" s="192"/>
      <c r="BM901" s="192"/>
      <c r="BN901" s="192"/>
      <c r="BO901" s="192"/>
      <c r="BP901" s="192"/>
      <c r="BQ901" s="192"/>
      <c r="BR901" s="192"/>
      <c r="BS901" s="192"/>
      <c r="BT901" s="192"/>
      <c r="BU901" s="192"/>
      <c r="BV901" s="192"/>
      <c r="BW901" s="192"/>
      <c r="BX901" s="192"/>
      <c r="BY901" s="192"/>
      <c r="BZ901" s="192"/>
      <c r="CA901" s="192"/>
      <c r="CB901" s="192"/>
      <c r="CC901" s="192"/>
      <c r="CD901" s="192"/>
      <c r="CE901" s="192"/>
      <c r="CF901" s="192"/>
      <c r="CG901" s="192"/>
      <c r="CH901" s="192"/>
      <c r="CI901" s="192"/>
      <c r="CJ901" s="192"/>
    </row>
    <row r="902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  <c r="AJ902" s="192"/>
      <c r="AK902" s="192"/>
      <c r="AL902" s="192"/>
      <c r="AM902" s="192"/>
      <c r="AN902" s="192"/>
      <c r="AO902" s="192"/>
      <c r="AP902" s="192"/>
      <c r="AQ902" s="192"/>
      <c r="AR902" s="192"/>
      <c r="AS902" s="192"/>
      <c r="AT902" s="192"/>
      <c r="AU902" s="192"/>
      <c r="AV902" s="192"/>
      <c r="AW902" s="192"/>
      <c r="AX902" s="192"/>
      <c r="AY902" s="192"/>
      <c r="AZ902" s="192"/>
      <c r="BA902" s="192"/>
      <c r="BB902" s="192"/>
      <c r="BC902" s="192"/>
      <c r="BD902" s="192"/>
      <c r="BE902" s="192"/>
      <c r="BF902" s="192"/>
      <c r="BG902" s="192"/>
      <c r="BH902" s="192"/>
      <c r="BI902" s="192"/>
      <c r="BJ902" s="192"/>
      <c r="BK902" s="192"/>
      <c r="BL902" s="192"/>
      <c r="BM902" s="192"/>
      <c r="BN902" s="192"/>
      <c r="BO902" s="192"/>
      <c r="BP902" s="192"/>
      <c r="BQ902" s="192"/>
      <c r="BR902" s="192"/>
      <c r="BS902" s="192"/>
      <c r="BT902" s="192"/>
      <c r="BU902" s="192"/>
      <c r="BV902" s="192"/>
      <c r="BW902" s="192"/>
      <c r="BX902" s="192"/>
      <c r="BY902" s="192"/>
      <c r="BZ902" s="192"/>
      <c r="CA902" s="192"/>
      <c r="CB902" s="192"/>
      <c r="CC902" s="192"/>
      <c r="CD902" s="192"/>
      <c r="CE902" s="192"/>
      <c r="CF902" s="192"/>
      <c r="CG902" s="192"/>
      <c r="CH902" s="192"/>
      <c r="CI902" s="192"/>
      <c r="CJ902" s="192"/>
    </row>
    <row r="903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  <c r="AJ903" s="192"/>
      <c r="AK903" s="192"/>
      <c r="AL903" s="192"/>
      <c r="AM903" s="192"/>
      <c r="AN903" s="192"/>
      <c r="AO903" s="192"/>
      <c r="AP903" s="192"/>
      <c r="AQ903" s="192"/>
      <c r="AR903" s="192"/>
      <c r="AS903" s="192"/>
      <c r="AT903" s="192"/>
      <c r="AU903" s="192"/>
      <c r="AV903" s="192"/>
      <c r="AW903" s="192"/>
      <c r="AX903" s="192"/>
      <c r="AY903" s="192"/>
      <c r="AZ903" s="192"/>
      <c r="BA903" s="192"/>
      <c r="BB903" s="192"/>
      <c r="BC903" s="192"/>
      <c r="BD903" s="192"/>
      <c r="BE903" s="192"/>
      <c r="BF903" s="192"/>
      <c r="BG903" s="192"/>
      <c r="BH903" s="192"/>
      <c r="BI903" s="192"/>
      <c r="BJ903" s="192"/>
      <c r="BK903" s="192"/>
      <c r="BL903" s="192"/>
      <c r="BM903" s="192"/>
      <c r="BN903" s="192"/>
      <c r="BO903" s="192"/>
      <c r="BP903" s="192"/>
      <c r="BQ903" s="192"/>
      <c r="BR903" s="192"/>
      <c r="BS903" s="192"/>
      <c r="BT903" s="192"/>
      <c r="BU903" s="192"/>
      <c r="BV903" s="192"/>
      <c r="BW903" s="192"/>
      <c r="BX903" s="192"/>
      <c r="BY903" s="192"/>
      <c r="BZ903" s="192"/>
      <c r="CA903" s="192"/>
      <c r="CB903" s="192"/>
      <c r="CC903" s="192"/>
      <c r="CD903" s="192"/>
      <c r="CE903" s="192"/>
      <c r="CF903" s="192"/>
      <c r="CG903" s="192"/>
      <c r="CH903" s="192"/>
      <c r="CI903" s="192"/>
      <c r="CJ903" s="192"/>
    </row>
    <row r="904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  <c r="AJ904" s="192"/>
      <c r="AK904" s="192"/>
      <c r="AL904" s="192"/>
      <c r="AM904" s="192"/>
      <c r="AN904" s="192"/>
      <c r="AO904" s="192"/>
      <c r="AP904" s="192"/>
      <c r="AQ904" s="192"/>
      <c r="AR904" s="192"/>
      <c r="AS904" s="192"/>
      <c r="AT904" s="192"/>
      <c r="AU904" s="192"/>
      <c r="AV904" s="192"/>
      <c r="AW904" s="192"/>
      <c r="AX904" s="192"/>
      <c r="AY904" s="192"/>
      <c r="AZ904" s="192"/>
      <c r="BA904" s="192"/>
      <c r="BB904" s="192"/>
      <c r="BC904" s="192"/>
      <c r="BD904" s="192"/>
      <c r="BE904" s="192"/>
      <c r="BF904" s="192"/>
      <c r="BG904" s="192"/>
      <c r="BH904" s="192"/>
      <c r="BI904" s="192"/>
      <c r="BJ904" s="192"/>
      <c r="BK904" s="192"/>
      <c r="BL904" s="192"/>
      <c r="BM904" s="192"/>
      <c r="BN904" s="192"/>
      <c r="BO904" s="192"/>
      <c r="BP904" s="192"/>
      <c r="BQ904" s="192"/>
      <c r="BR904" s="192"/>
      <c r="BS904" s="192"/>
      <c r="BT904" s="192"/>
      <c r="BU904" s="192"/>
      <c r="BV904" s="192"/>
      <c r="BW904" s="192"/>
      <c r="BX904" s="192"/>
      <c r="BY904" s="192"/>
      <c r="BZ904" s="192"/>
      <c r="CA904" s="192"/>
      <c r="CB904" s="192"/>
      <c r="CC904" s="192"/>
      <c r="CD904" s="192"/>
      <c r="CE904" s="192"/>
      <c r="CF904" s="192"/>
      <c r="CG904" s="192"/>
      <c r="CH904" s="192"/>
      <c r="CI904" s="192"/>
      <c r="CJ904" s="192"/>
    </row>
    <row r="905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92"/>
      <c r="AF905" s="192"/>
      <c r="AG905" s="192"/>
      <c r="AH905" s="192"/>
      <c r="AI905" s="192"/>
      <c r="AJ905" s="192"/>
      <c r="AK905" s="192"/>
      <c r="AL905" s="192"/>
      <c r="AM905" s="192"/>
      <c r="AN905" s="192"/>
      <c r="AO905" s="192"/>
      <c r="AP905" s="192"/>
      <c r="AQ905" s="192"/>
      <c r="AR905" s="192"/>
      <c r="AS905" s="192"/>
      <c r="AT905" s="192"/>
      <c r="AU905" s="192"/>
      <c r="AV905" s="192"/>
      <c r="AW905" s="192"/>
      <c r="AX905" s="192"/>
      <c r="AY905" s="192"/>
      <c r="AZ905" s="192"/>
      <c r="BA905" s="192"/>
      <c r="BB905" s="192"/>
      <c r="BC905" s="192"/>
      <c r="BD905" s="192"/>
      <c r="BE905" s="192"/>
      <c r="BF905" s="192"/>
      <c r="BG905" s="192"/>
      <c r="BH905" s="192"/>
      <c r="BI905" s="192"/>
      <c r="BJ905" s="192"/>
      <c r="BK905" s="192"/>
      <c r="BL905" s="192"/>
      <c r="BM905" s="192"/>
      <c r="BN905" s="192"/>
      <c r="BO905" s="192"/>
      <c r="BP905" s="192"/>
      <c r="BQ905" s="192"/>
      <c r="BR905" s="192"/>
      <c r="BS905" s="192"/>
      <c r="BT905" s="192"/>
      <c r="BU905" s="192"/>
      <c r="BV905" s="192"/>
      <c r="BW905" s="192"/>
      <c r="BX905" s="192"/>
      <c r="BY905" s="192"/>
      <c r="BZ905" s="192"/>
      <c r="CA905" s="192"/>
      <c r="CB905" s="192"/>
      <c r="CC905" s="192"/>
      <c r="CD905" s="192"/>
      <c r="CE905" s="192"/>
      <c r="CF905" s="192"/>
      <c r="CG905" s="192"/>
      <c r="CH905" s="192"/>
      <c r="CI905" s="192"/>
      <c r="CJ905" s="192"/>
    </row>
    <row r="906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92"/>
      <c r="AF906" s="192"/>
      <c r="AG906" s="192"/>
      <c r="AH906" s="192"/>
      <c r="AI906" s="192"/>
      <c r="AJ906" s="192"/>
      <c r="AK906" s="192"/>
      <c r="AL906" s="192"/>
      <c r="AM906" s="192"/>
      <c r="AN906" s="192"/>
      <c r="AO906" s="192"/>
      <c r="AP906" s="192"/>
      <c r="AQ906" s="192"/>
      <c r="AR906" s="192"/>
      <c r="AS906" s="192"/>
      <c r="AT906" s="192"/>
      <c r="AU906" s="192"/>
      <c r="AV906" s="192"/>
      <c r="AW906" s="192"/>
      <c r="AX906" s="192"/>
      <c r="AY906" s="192"/>
      <c r="AZ906" s="192"/>
      <c r="BA906" s="192"/>
      <c r="BB906" s="192"/>
      <c r="BC906" s="192"/>
      <c r="BD906" s="192"/>
      <c r="BE906" s="192"/>
      <c r="BF906" s="192"/>
      <c r="BG906" s="192"/>
      <c r="BH906" s="192"/>
      <c r="BI906" s="192"/>
      <c r="BJ906" s="192"/>
      <c r="BK906" s="192"/>
      <c r="BL906" s="192"/>
      <c r="BM906" s="192"/>
      <c r="BN906" s="192"/>
      <c r="BO906" s="192"/>
      <c r="BP906" s="192"/>
      <c r="BQ906" s="192"/>
      <c r="BR906" s="192"/>
      <c r="BS906" s="192"/>
      <c r="BT906" s="192"/>
      <c r="BU906" s="192"/>
      <c r="BV906" s="192"/>
      <c r="BW906" s="192"/>
      <c r="BX906" s="192"/>
      <c r="BY906" s="192"/>
      <c r="BZ906" s="192"/>
      <c r="CA906" s="192"/>
      <c r="CB906" s="192"/>
      <c r="CC906" s="192"/>
      <c r="CD906" s="192"/>
      <c r="CE906" s="192"/>
      <c r="CF906" s="192"/>
      <c r="CG906" s="192"/>
      <c r="CH906" s="192"/>
      <c r="CI906" s="192"/>
      <c r="CJ906" s="192"/>
    </row>
    <row r="907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92"/>
      <c r="AF907" s="192"/>
      <c r="AG907" s="192"/>
      <c r="AH907" s="192"/>
      <c r="AI907" s="192"/>
      <c r="AJ907" s="192"/>
      <c r="AK907" s="192"/>
      <c r="AL907" s="192"/>
      <c r="AM907" s="192"/>
      <c r="AN907" s="192"/>
      <c r="AO907" s="192"/>
      <c r="AP907" s="192"/>
      <c r="AQ907" s="192"/>
      <c r="AR907" s="192"/>
      <c r="AS907" s="192"/>
      <c r="AT907" s="192"/>
      <c r="AU907" s="192"/>
      <c r="AV907" s="192"/>
      <c r="AW907" s="192"/>
      <c r="AX907" s="192"/>
      <c r="AY907" s="192"/>
      <c r="AZ907" s="192"/>
      <c r="BA907" s="192"/>
      <c r="BB907" s="192"/>
      <c r="BC907" s="192"/>
      <c r="BD907" s="192"/>
      <c r="BE907" s="192"/>
      <c r="BF907" s="192"/>
      <c r="BG907" s="192"/>
      <c r="BH907" s="192"/>
      <c r="BI907" s="192"/>
      <c r="BJ907" s="192"/>
      <c r="BK907" s="192"/>
      <c r="BL907" s="192"/>
      <c r="BM907" s="192"/>
      <c r="BN907" s="192"/>
      <c r="BO907" s="192"/>
      <c r="BP907" s="192"/>
      <c r="BQ907" s="192"/>
      <c r="BR907" s="192"/>
      <c r="BS907" s="192"/>
      <c r="BT907" s="192"/>
      <c r="BU907" s="192"/>
      <c r="BV907" s="192"/>
      <c r="BW907" s="192"/>
      <c r="BX907" s="192"/>
      <c r="BY907" s="192"/>
      <c r="BZ907" s="192"/>
      <c r="CA907" s="192"/>
      <c r="CB907" s="192"/>
      <c r="CC907" s="192"/>
      <c r="CD907" s="192"/>
      <c r="CE907" s="192"/>
      <c r="CF907" s="192"/>
      <c r="CG907" s="192"/>
      <c r="CH907" s="192"/>
      <c r="CI907" s="192"/>
      <c r="CJ907" s="192"/>
    </row>
    <row r="908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92"/>
      <c r="AF908" s="192"/>
      <c r="AG908" s="192"/>
      <c r="AH908" s="192"/>
      <c r="AI908" s="192"/>
      <c r="AJ908" s="192"/>
      <c r="AK908" s="192"/>
      <c r="AL908" s="192"/>
      <c r="AM908" s="192"/>
      <c r="AN908" s="192"/>
      <c r="AO908" s="192"/>
      <c r="AP908" s="192"/>
      <c r="AQ908" s="192"/>
      <c r="AR908" s="192"/>
      <c r="AS908" s="192"/>
      <c r="AT908" s="192"/>
      <c r="AU908" s="192"/>
      <c r="AV908" s="192"/>
      <c r="AW908" s="192"/>
      <c r="AX908" s="192"/>
      <c r="AY908" s="192"/>
      <c r="AZ908" s="192"/>
      <c r="BA908" s="192"/>
      <c r="BB908" s="192"/>
      <c r="BC908" s="192"/>
      <c r="BD908" s="192"/>
      <c r="BE908" s="192"/>
      <c r="BF908" s="192"/>
      <c r="BG908" s="192"/>
      <c r="BH908" s="192"/>
      <c r="BI908" s="192"/>
      <c r="BJ908" s="192"/>
      <c r="BK908" s="192"/>
      <c r="BL908" s="192"/>
      <c r="BM908" s="192"/>
      <c r="BN908" s="192"/>
      <c r="BO908" s="192"/>
      <c r="BP908" s="192"/>
      <c r="BQ908" s="192"/>
      <c r="BR908" s="192"/>
      <c r="BS908" s="192"/>
      <c r="BT908" s="192"/>
      <c r="BU908" s="192"/>
      <c r="BV908" s="192"/>
      <c r="BW908" s="192"/>
      <c r="BX908" s="192"/>
      <c r="BY908" s="192"/>
      <c r="BZ908" s="192"/>
      <c r="CA908" s="192"/>
      <c r="CB908" s="192"/>
      <c r="CC908" s="192"/>
      <c r="CD908" s="192"/>
      <c r="CE908" s="192"/>
      <c r="CF908" s="192"/>
      <c r="CG908" s="192"/>
      <c r="CH908" s="192"/>
      <c r="CI908" s="192"/>
      <c r="CJ908" s="192"/>
    </row>
    <row r="909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92"/>
      <c r="AF909" s="192"/>
      <c r="AG909" s="192"/>
      <c r="AH909" s="192"/>
      <c r="AI909" s="192"/>
      <c r="AJ909" s="192"/>
      <c r="AK909" s="192"/>
      <c r="AL909" s="192"/>
      <c r="AM909" s="192"/>
      <c r="AN909" s="192"/>
      <c r="AO909" s="192"/>
      <c r="AP909" s="192"/>
      <c r="AQ909" s="192"/>
      <c r="AR909" s="192"/>
      <c r="AS909" s="192"/>
      <c r="AT909" s="192"/>
      <c r="AU909" s="192"/>
      <c r="AV909" s="192"/>
      <c r="AW909" s="192"/>
      <c r="AX909" s="192"/>
      <c r="AY909" s="192"/>
      <c r="AZ909" s="192"/>
      <c r="BA909" s="192"/>
      <c r="BB909" s="192"/>
      <c r="BC909" s="192"/>
      <c r="BD909" s="192"/>
      <c r="BE909" s="192"/>
      <c r="BF909" s="192"/>
      <c r="BG909" s="192"/>
      <c r="BH909" s="192"/>
      <c r="BI909" s="192"/>
      <c r="BJ909" s="192"/>
      <c r="BK909" s="192"/>
      <c r="BL909" s="192"/>
      <c r="BM909" s="192"/>
      <c r="BN909" s="192"/>
      <c r="BO909" s="192"/>
      <c r="BP909" s="192"/>
      <c r="BQ909" s="192"/>
      <c r="BR909" s="192"/>
      <c r="BS909" s="192"/>
      <c r="BT909" s="192"/>
      <c r="BU909" s="192"/>
      <c r="BV909" s="192"/>
      <c r="BW909" s="192"/>
      <c r="BX909" s="192"/>
      <c r="BY909" s="192"/>
      <c r="BZ909" s="192"/>
      <c r="CA909" s="192"/>
      <c r="CB909" s="192"/>
      <c r="CC909" s="192"/>
      <c r="CD909" s="192"/>
      <c r="CE909" s="192"/>
      <c r="CF909" s="192"/>
      <c r="CG909" s="192"/>
      <c r="CH909" s="192"/>
      <c r="CI909" s="192"/>
      <c r="CJ909" s="192"/>
    </row>
    <row r="910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92"/>
      <c r="AF910" s="192"/>
      <c r="AG910" s="192"/>
      <c r="AH910" s="192"/>
      <c r="AI910" s="192"/>
      <c r="AJ910" s="192"/>
      <c r="AK910" s="192"/>
      <c r="AL910" s="192"/>
      <c r="AM910" s="192"/>
      <c r="AN910" s="192"/>
      <c r="AO910" s="192"/>
      <c r="AP910" s="192"/>
      <c r="AQ910" s="192"/>
      <c r="AR910" s="192"/>
      <c r="AS910" s="192"/>
      <c r="AT910" s="192"/>
      <c r="AU910" s="192"/>
      <c r="AV910" s="192"/>
      <c r="AW910" s="192"/>
      <c r="AX910" s="192"/>
      <c r="AY910" s="192"/>
      <c r="AZ910" s="192"/>
      <c r="BA910" s="192"/>
      <c r="BB910" s="192"/>
      <c r="BC910" s="192"/>
      <c r="BD910" s="192"/>
      <c r="BE910" s="192"/>
      <c r="BF910" s="192"/>
      <c r="BG910" s="192"/>
      <c r="BH910" s="192"/>
      <c r="BI910" s="192"/>
      <c r="BJ910" s="192"/>
      <c r="BK910" s="192"/>
      <c r="BL910" s="192"/>
      <c r="BM910" s="192"/>
      <c r="BN910" s="192"/>
      <c r="BO910" s="192"/>
      <c r="BP910" s="192"/>
      <c r="BQ910" s="192"/>
      <c r="BR910" s="192"/>
      <c r="BS910" s="192"/>
      <c r="BT910" s="192"/>
      <c r="BU910" s="192"/>
      <c r="BV910" s="192"/>
      <c r="BW910" s="192"/>
      <c r="BX910" s="192"/>
      <c r="BY910" s="192"/>
      <c r="BZ910" s="192"/>
      <c r="CA910" s="192"/>
      <c r="CB910" s="192"/>
      <c r="CC910" s="192"/>
      <c r="CD910" s="192"/>
      <c r="CE910" s="192"/>
      <c r="CF910" s="192"/>
      <c r="CG910" s="192"/>
      <c r="CH910" s="192"/>
      <c r="CI910" s="192"/>
      <c r="CJ910" s="192"/>
    </row>
    <row r="911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92"/>
      <c r="AF911" s="192"/>
      <c r="AG911" s="192"/>
      <c r="AH911" s="192"/>
      <c r="AI911" s="192"/>
      <c r="AJ911" s="192"/>
      <c r="AK911" s="192"/>
      <c r="AL911" s="192"/>
      <c r="AM911" s="192"/>
      <c r="AN911" s="192"/>
      <c r="AO911" s="192"/>
      <c r="AP911" s="192"/>
      <c r="AQ911" s="192"/>
      <c r="AR911" s="192"/>
      <c r="AS911" s="192"/>
      <c r="AT911" s="192"/>
      <c r="AU911" s="192"/>
      <c r="AV911" s="192"/>
      <c r="AW911" s="192"/>
      <c r="AX911" s="192"/>
      <c r="AY911" s="192"/>
      <c r="AZ911" s="192"/>
      <c r="BA911" s="192"/>
      <c r="BB911" s="192"/>
      <c r="BC911" s="192"/>
      <c r="BD911" s="192"/>
      <c r="BE911" s="192"/>
      <c r="BF911" s="192"/>
      <c r="BG911" s="192"/>
      <c r="BH911" s="192"/>
      <c r="BI911" s="192"/>
      <c r="BJ911" s="192"/>
      <c r="BK911" s="192"/>
      <c r="BL911" s="192"/>
      <c r="BM911" s="192"/>
      <c r="BN911" s="192"/>
      <c r="BO911" s="192"/>
      <c r="BP911" s="192"/>
      <c r="BQ911" s="192"/>
      <c r="BR911" s="192"/>
      <c r="BS911" s="192"/>
      <c r="BT911" s="192"/>
      <c r="BU911" s="192"/>
      <c r="BV911" s="192"/>
      <c r="BW911" s="192"/>
      <c r="BX911" s="192"/>
      <c r="BY911" s="192"/>
      <c r="BZ911" s="192"/>
      <c r="CA911" s="192"/>
      <c r="CB911" s="192"/>
      <c r="CC911" s="192"/>
      <c r="CD911" s="192"/>
      <c r="CE911" s="192"/>
      <c r="CF911" s="192"/>
      <c r="CG911" s="192"/>
      <c r="CH911" s="192"/>
      <c r="CI911" s="192"/>
      <c r="CJ911" s="192"/>
    </row>
    <row r="912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92"/>
      <c r="AF912" s="192"/>
      <c r="AG912" s="192"/>
      <c r="AH912" s="192"/>
      <c r="AI912" s="192"/>
      <c r="AJ912" s="192"/>
      <c r="AK912" s="192"/>
      <c r="AL912" s="192"/>
      <c r="AM912" s="192"/>
      <c r="AN912" s="192"/>
      <c r="AO912" s="192"/>
      <c r="AP912" s="192"/>
      <c r="AQ912" s="192"/>
      <c r="AR912" s="192"/>
      <c r="AS912" s="192"/>
      <c r="AT912" s="192"/>
      <c r="AU912" s="192"/>
      <c r="AV912" s="192"/>
      <c r="AW912" s="192"/>
      <c r="AX912" s="192"/>
      <c r="AY912" s="192"/>
      <c r="AZ912" s="192"/>
      <c r="BA912" s="192"/>
      <c r="BB912" s="192"/>
      <c r="BC912" s="192"/>
      <c r="BD912" s="192"/>
      <c r="BE912" s="192"/>
      <c r="BF912" s="192"/>
      <c r="BG912" s="192"/>
      <c r="BH912" s="192"/>
      <c r="BI912" s="192"/>
      <c r="BJ912" s="192"/>
      <c r="BK912" s="192"/>
      <c r="BL912" s="192"/>
      <c r="BM912" s="192"/>
      <c r="BN912" s="192"/>
      <c r="BO912" s="192"/>
      <c r="BP912" s="192"/>
      <c r="BQ912" s="192"/>
      <c r="BR912" s="192"/>
      <c r="BS912" s="192"/>
      <c r="BT912" s="192"/>
      <c r="BU912" s="192"/>
      <c r="BV912" s="192"/>
      <c r="BW912" s="192"/>
      <c r="BX912" s="192"/>
      <c r="BY912" s="192"/>
      <c r="BZ912" s="192"/>
      <c r="CA912" s="192"/>
      <c r="CB912" s="192"/>
      <c r="CC912" s="192"/>
      <c r="CD912" s="192"/>
      <c r="CE912" s="192"/>
      <c r="CF912" s="192"/>
      <c r="CG912" s="192"/>
      <c r="CH912" s="192"/>
      <c r="CI912" s="192"/>
      <c r="CJ912" s="192"/>
    </row>
    <row r="913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92"/>
      <c r="AF913" s="192"/>
      <c r="AG913" s="192"/>
      <c r="AH913" s="192"/>
      <c r="AI913" s="192"/>
      <c r="AJ913" s="192"/>
      <c r="AK913" s="192"/>
      <c r="AL913" s="192"/>
      <c r="AM913" s="192"/>
      <c r="AN913" s="192"/>
      <c r="AO913" s="192"/>
      <c r="AP913" s="192"/>
      <c r="AQ913" s="192"/>
      <c r="AR913" s="192"/>
      <c r="AS913" s="192"/>
      <c r="AT913" s="192"/>
      <c r="AU913" s="192"/>
      <c r="AV913" s="192"/>
      <c r="AW913" s="192"/>
      <c r="AX913" s="192"/>
      <c r="AY913" s="192"/>
      <c r="AZ913" s="192"/>
      <c r="BA913" s="192"/>
      <c r="BB913" s="192"/>
      <c r="BC913" s="192"/>
      <c r="BD913" s="192"/>
      <c r="BE913" s="192"/>
      <c r="BF913" s="192"/>
      <c r="BG913" s="192"/>
      <c r="BH913" s="192"/>
      <c r="BI913" s="192"/>
      <c r="BJ913" s="192"/>
      <c r="BK913" s="192"/>
      <c r="BL913" s="192"/>
      <c r="BM913" s="192"/>
      <c r="BN913" s="192"/>
      <c r="BO913" s="192"/>
      <c r="BP913" s="192"/>
      <c r="BQ913" s="192"/>
      <c r="BR913" s="192"/>
      <c r="BS913" s="192"/>
      <c r="BT913" s="192"/>
      <c r="BU913" s="192"/>
      <c r="BV913" s="192"/>
      <c r="BW913" s="192"/>
      <c r="BX913" s="192"/>
      <c r="BY913" s="192"/>
      <c r="BZ913" s="192"/>
      <c r="CA913" s="192"/>
      <c r="CB913" s="192"/>
      <c r="CC913" s="192"/>
      <c r="CD913" s="192"/>
      <c r="CE913" s="192"/>
      <c r="CF913" s="192"/>
      <c r="CG913" s="192"/>
      <c r="CH913" s="192"/>
      <c r="CI913" s="192"/>
      <c r="CJ913" s="192"/>
    </row>
    <row r="914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92"/>
      <c r="AF914" s="192"/>
      <c r="AG914" s="192"/>
      <c r="AH914" s="192"/>
      <c r="AI914" s="192"/>
      <c r="AJ914" s="192"/>
      <c r="AK914" s="192"/>
      <c r="AL914" s="192"/>
      <c r="AM914" s="192"/>
      <c r="AN914" s="192"/>
      <c r="AO914" s="192"/>
      <c r="AP914" s="192"/>
      <c r="AQ914" s="192"/>
      <c r="AR914" s="192"/>
      <c r="AS914" s="192"/>
      <c r="AT914" s="192"/>
      <c r="AU914" s="192"/>
      <c r="AV914" s="192"/>
      <c r="AW914" s="192"/>
      <c r="AX914" s="192"/>
      <c r="AY914" s="192"/>
      <c r="AZ914" s="192"/>
      <c r="BA914" s="192"/>
      <c r="BB914" s="192"/>
      <c r="BC914" s="192"/>
      <c r="BD914" s="192"/>
      <c r="BE914" s="192"/>
      <c r="BF914" s="192"/>
      <c r="BG914" s="192"/>
      <c r="BH914" s="192"/>
      <c r="BI914" s="192"/>
      <c r="BJ914" s="192"/>
      <c r="BK914" s="192"/>
      <c r="BL914" s="192"/>
      <c r="BM914" s="192"/>
      <c r="BN914" s="192"/>
      <c r="BO914" s="192"/>
      <c r="BP914" s="192"/>
      <c r="BQ914" s="192"/>
      <c r="BR914" s="192"/>
      <c r="BS914" s="192"/>
      <c r="BT914" s="192"/>
      <c r="BU914" s="192"/>
      <c r="BV914" s="192"/>
      <c r="BW914" s="192"/>
      <c r="BX914" s="192"/>
      <c r="BY914" s="192"/>
      <c r="BZ914" s="192"/>
      <c r="CA914" s="192"/>
      <c r="CB914" s="192"/>
      <c r="CC914" s="192"/>
      <c r="CD914" s="192"/>
      <c r="CE914" s="192"/>
      <c r="CF914" s="192"/>
      <c r="CG914" s="192"/>
      <c r="CH914" s="192"/>
      <c r="CI914" s="192"/>
      <c r="CJ914" s="192"/>
    </row>
    <row r="915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92"/>
      <c r="AF915" s="192"/>
      <c r="AG915" s="192"/>
      <c r="AH915" s="192"/>
      <c r="AI915" s="192"/>
      <c r="AJ915" s="192"/>
      <c r="AK915" s="192"/>
      <c r="AL915" s="192"/>
      <c r="AM915" s="192"/>
      <c r="AN915" s="192"/>
      <c r="AO915" s="192"/>
      <c r="AP915" s="192"/>
      <c r="AQ915" s="192"/>
      <c r="AR915" s="192"/>
      <c r="AS915" s="192"/>
      <c r="AT915" s="192"/>
      <c r="AU915" s="192"/>
      <c r="AV915" s="192"/>
      <c r="AW915" s="192"/>
      <c r="AX915" s="192"/>
      <c r="AY915" s="192"/>
      <c r="AZ915" s="192"/>
      <c r="BA915" s="192"/>
      <c r="BB915" s="192"/>
      <c r="BC915" s="192"/>
      <c r="BD915" s="192"/>
      <c r="BE915" s="192"/>
      <c r="BF915" s="192"/>
      <c r="BG915" s="192"/>
      <c r="BH915" s="192"/>
      <c r="BI915" s="192"/>
      <c r="BJ915" s="192"/>
      <c r="BK915" s="192"/>
      <c r="BL915" s="192"/>
      <c r="BM915" s="192"/>
      <c r="BN915" s="192"/>
      <c r="BO915" s="192"/>
      <c r="BP915" s="192"/>
      <c r="BQ915" s="192"/>
      <c r="BR915" s="192"/>
      <c r="BS915" s="192"/>
      <c r="BT915" s="192"/>
      <c r="BU915" s="192"/>
      <c r="BV915" s="192"/>
      <c r="BW915" s="192"/>
      <c r="BX915" s="192"/>
      <c r="BY915" s="192"/>
      <c r="BZ915" s="192"/>
      <c r="CA915" s="192"/>
      <c r="CB915" s="192"/>
      <c r="CC915" s="192"/>
      <c r="CD915" s="192"/>
      <c r="CE915" s="192"/>
      <c r="CF915" s="192"/>
      <c r="CG915" s="192"/>
      <c r="CH915" s="192"/>
      <c r="CI915" s="192"/>
      <c r="CJ915" s="192"/>
    </row>
    <row r="916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92"/>
      <c r="AF916" s="192"/>
      <c r="AG916" s="192"/>
      <c r="AH916" s="192"/>
      <c r="AI916" s="192"/>
      <c r="AJ916" s="192"/>
      <c r="AK916" s="192"/>
      <c r="AL916" s="192"/>
      <c r="AM916" s="192"/>
      <c r="AN916" s="192"/>
      <c r="AO916" s="192"/>
      <c r="AP916" s="192"/>
      <c r="AQ916" s="192"/>
      <c r="AR916" s="192"/>
      <c r="AS916" s="192"/>
      <c r="AT916" s="192"/>
      <c r="AU916" s="192"/>
      <c r="AV916" s="192"/>
      <c r="AW916" s="192"/>
      <c r="AX916" s="192"/>
      <c r="AY916" s="192"/>
      <c r="AZ916" s="192"/>
      <c r="BA916" s="192"/>
      <c r="BB916" s="192"/>
      <c r="BC916" s="192"/>
      <c r="BD916" s="192"/>
      <c r="BE916" s="192"/>
      <c r="BF916" s="192"/>
      <c r="BG916" s="192"/>
      <c r="BH916" s="192"/>
      <c r="BI916" s="192"/>
      <c r="BJ916" s="192"/>
      <c r="BK916" s="192"/>
      <c r="BL916" s="192"/>
      <c r="BM916" s="192"/>
      <c r="BN916" s="192"/>
      <c r="BO916" s="192"/>
      <c r="BP916" s="192"/>
      <c r="BQ916" s="192"/>
      <c r="BR916" s="192"/>
      <c r="BS916" s="192"/>
      <c r="BT916" s="192"/>
      <c r="BU916" s="192"/>
      <c r="BV916" s="192"/>
      <c r="BW916" s="192"/>
      <c r="BX916" s="192"/>
      <c r="BY916" s="192"/>
      <c r="BZ916" s="192"/>
      <c r="CA916" s="192"/>
      <c r="CB916" s="192"/>
      <c r="CC916" s="192"/>
      <c r="CD916" s="192"/>
      <c r="CE916" s="192"/>
      <c r="CF916" s="192"/>
      <c r="CG916" s="192"/>
      <c r="CH916" s="192"/>
      <c r="CI916" s="192"/>
      <c r="CJ916" s="192"/>
    </row>
    <row r="917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92"/>
      <c r="AF917" s="192"/>
      <c r="AG917" s="192"/>
      <c r="AH917" s="192"/>
      <c r="AI917" s="192"/>
      <c r="AJ917" s="192"/>
      <c r="AK917" s="192"/>
      <c r="AL917" s="192"/>
      <c r="AM917" s="192"/>
      <c r="AN917" s="192"/>
      <c r="AO917" s="192"/>
      <c r="AP917" s="192"/>
      <c r="AQ917" s="192"/>
      <c r="AR917" s="192"/>
      <c r="AS917" s="192"/>
      <c r="AT917" s="192"/>
      <c r="AU917" s="192"/>
      <c r="AV917" s="192"/>
      <c r="AW917" s="192"/>
      <c r="AX917" s="192"/>
      <c r="AY917" s="192"/>
      <c r="AZ917" s="192"/>
      <c r="BA917" s="192"/>
      <c r="BB917" s="192"/>
      <c r="BC917" s="192"/>
      <c r="BD917" s="192"/>
      <c r="BE917" s="192"/>
      <c r="BF917" s="192"/>
      <c r="BG917" s="192"/>
      <c r="BH917" s="192"/>
      <c r="BI917" s="192"/>
      <c r="BJ917" s="192"/>
      <c r="BK917" s="192"/>
      <c r="BL917" s="192"/>
      <c r="BM917" s="192"/>
      <c r="BN917" s="192"/>
      <c r="BO917" s="192"/>
      <c r="BP917" s="192"/>
      <c r="BQ917" s="192"/>
      <c r="BR917" s="192"/>
      <c r="BS917" s="192"/>
      <c r="BT917" s="192"/>
      <c r="BU917" s="192"/>
      <c r="BV917" s="192"/>
      <c r="BW917" s="192"/>
      <c r="BX917" s="192"/>
      <c r="BY917" s="192"/>
      <c r="BZ917" s="192"/>
      <c r="CA917" s="192"/>
      <c r="CB917" s="192"/>
      <c r="CC917" s="192"/>
      <c r="CD917" s="192"/>
      <c r="CE917" s="192"/>
      <c r="CF917" s="192"/>
      <c r="CG917" s="192"/>
      <c r="CH917" s="192"/>
      <c r="CI917" s="192"/>
      <c r="CJ917" s="192"/>
    </row>
    <row r="918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92"/>
      <c r="AF918" s="192"/>
      <c r="AG918" s="192"/>
      <c r="AH918" s="192"/>
      <c r="AI918" s="192"/>
      <c r="AJ918" s="192"/>
      <c r="AK918" s="192"/>
      <c r="AL918" s="192"/>
      <c r="AM918" s="192"/>
      <c r="AN918" s="192"/>
      <c r="AO918" s="192"/>
      <c r="AP918" s="192"/>
      <c r="AQ918" s="192"/>
      <c r="AR918" s="192"/>
      <c r="AS918" s="192"/>
      <c r="AT918" s="192"/>
      <c r="AU918" s="192"/>
      <c r="AV918" s="192"/>
      <c r="AW918" s="192"/>
      <c r="AX918" s="192"/>
      <c r="AY918" s="192"/>
      <c r="AZ918" s="192"/>
      <c r="BA918" s="192"/>
      <c r="BB918" s="192"/>
      <c r="BC918" s="192"/>
      <c r="BD918" s="192"/>
      <c r="BE918" s="192"/>
      <c r="BF918" s="192"/>
      <c r="BG918" s="192"/>
      <c r="BH918" s="192"/>
      <c r="BI918" s="192"/>
      <c r="BJ918" s="192"/>
      <c r="BK918" s="192"/>
      <c r="BL918" s="192"/>
      <c r="BM918" s="192"/>
      <c r="BN918" s="192"/>
      <c r="BO918" s="192"/>
      <c r="BP918" s="192"/>
      <c r="BQ918" s="192"/>
      <c r="BR918" s="192"/>
      <c r="BS918" s="192"/>
      <c r="BT918" s="192"/>
      <c r="BU918" s="192"/>
      <c r="BV918" s="192"/>
      <c r="BW918" s="192"/>
      <c r="BX918" s="192"/>
      <c r="BY918" s="192"/>
      <c r="BZ918" s="192"/>
      <c r="CA918" s="192"/>
      <c r="CB918" s="192"/>
      <c r="CC918" s="192"/>
      <c r="CD918" s="192"/>
      <c r="CE918" s="192"/>
      <c r="CF918" s="192"/>
      <c r="CG918" s="192"/>
      <c r="CH918" s="192"/>
      <c r="CI918" s="192"/>
      <c r="CJ918" s="192"/>
    </row>
    <row r="919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92"/>
      <c r="AF919" s="192"/>
      <c r="AG919" s="192"/>
      <c r="AH919" s="192"/>
      <c r="AI919" s="192"/>
      <c r="AJ919" s="192"/>
      <c r="AK919" s="192"/>
      <c r="AL919" s="192"/>
      <c r="AM919" s="192"/>
      <c r="AN919" s="192"/>
      <c r="AO919" s="192"/>
      <c r="AP919" s="192"/>
      <c r="AQ919" s="192"/>
      <c r="AR919" s="192"/>
      <c r="AS919" s="192"/>
      <c r="AT919" s="192"/>
      <c r="AU919" s="192"/>
      <c r="AV919" s="192"/>
      <c r="AW919" s="192"/>
      <c r="AX919" s="192"/>
      <c r="AY919" s="192"/>
      <c r="AZ919" s="192"/>
      <c r="BA919" s="192"/>
      <c r="BB919" s="192"/>
      <c r="BC919" s="192"/>
      <c r="BD919" s="192"/>
      <c r="BE919" s="192"/>
      <c r="BF919" s="192"/>
      <c r="BG919" s="192"/>
      <c r="BH919" s="192"/>
      <c r="BI919" s="192"/>
      <c r="BJ919" s="192"/>
      <c r="BK919" s="192"/>
      <c r="BL919" s="192"/>
      <c r="BM919" s="192"/>
      <c r="BN919" s="192"/>
      <c r="BO919" s="192"/>
      <c r="BP919" s="192"/>
      <c r="BQ919" s="192"/>
      <c r="BR919" s="192"/>
      <c r="BS919" s="192"/>
      <c r="BT919" s="192"/>
      <c r="BU919" s="192"/>
      <c r="BV919" s="192"/>
      <c r="BW919" s="192"/>
      <c r="BX919" s="192"/>
      <c r="BY919" s="192"/>
      <c r="BZ919" s="192"/>
      <c r="CA919" s="192"/>
      <c r="CB919" s="192"/>
      <c r="CC919" s="192"/>
      <c r="CD919" s="192"/>
      <c r="CE919" s="192"/>
      <c r="CF919" s="192"/>
      <c r="CG919" s="192"/>
      <c r="CH919" s="192"/>
      <c r="CI919" s="192"/>
      <c r="CJ919" s="192"/>
    </row>
    <row r="920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92"/>
      <c r="AF920" s="192"/>
      <c r="AG920" s="192"/>
      <c r="AH920" s="192"/>
      <c r="AI920" s="192"/>
      <c r="AJ920" s="192"/>
      <c r="AK920" s="192"/>
      <c r="AL920" s="192"/>
      <c r="AM920" s="192"/>
      <c r="AN920" s="192"/>
      <c r="AO920" s="192"/>
      <c r="AP920" s="192"/>
      <c r="AQ920" s="192"/>
      <c r="AR920" s="192"/>
      <c r="AS920" s="192"/>
      <c r="AT920" s="192"/>
      <c r="AU920" s="192"/>
      <c r="AV920" s="192"/>
      <c r="AW920" s="192"/>
      <c r="AX920" s="192"/>
      <c r="AY920" s="192"/>
      <c r="AZ920" s="192"/>
      <c r="BA920" s="192"/>
      <c r="BB920" s="192"/>
      <c r="BC920" s="192"/>
      <c r="BD920" s="192"/>
      <c r="BE920" s="192"/>
      <c r="BF920" s="192"/>
      <c r="BG920" s="192"/>
      <c r="BH920" s="192"/>
      <c r="BI920" s="192"/>
      <c r="BJ920" s="192"/>
      <c r="BK920" s="192"/>
      <c r="BL920" s="192"/>
      <c r="BM920" s="192"/>
      <c r="BN920" s="192"/>
      <c r="BO920" s="192"/>
      <c r="BP920" s="192"/>
      <c r="BQ920" s="192"/>
      <c r="BR920" s="192"/>
      <c r="BS920" s="192"/>
      <c r="BT920" s="192"/>
      <c r="BU920" s="192"/>
      <c r="BV920" s="192"/>
      <c r="BW920" s="192"/>
      <c r="BX920" s="192"/>
      <c r="BY920" s="192"/>
      <c r="BZ920" s="192"/>
      <c r="CA920" s="192"/>
      <c r="CB920" s="192"/>
      <c r="CC920" s="192"/>
      <c r="CD920" s="192"/>
      <c r="CE920" s="192"/>
      <c r="CF920" s="192"/>
      <c r="CG920" s="192"/>
      <c r="CH920" s="192"/>
      <c r="CI920" s="192"/>
      <c r="CJ920" s="192"/>
    </row>
    <row r="921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92"/>
      <c r="AF921" s="192"/>
      <c r="AG921" s="192"/>
      <c r="AH921" s="192"/>
      <c r="AI921" s="192"/>
      <c r="AJ921" s="192"/>
      <c r="AK921" s="192"/>
      <c r="AL921" s="192"/>
      <c r="AM921" s="192"/>
      <c r="AN921" s="192"/>
      <c r="AO921" s="192"/>
      <c r="AP921" s="192"/>
      <c r="AQ921" s="192"/>
      <c r="AR921" s="192"/>
      <c r="AS921" s="192"/>
      <c r="AT921" s="192"/>
      <c r="AU921" s="192"/>
      <c r="AV921" s="192"/>
      <c r="AW921" s="192"/>
      <c r="AX921" s="192"/>
      <c r="AY921" s="192"/>
      <c r="AZ921" s="192"/>
      <c r="BA921" s="192"/>
      <c r="BB921" s="192"/>
      <c r="BC921" s="192"/>
      <c r="BD921" s="192"/>
      <c r="BE921" s="192"/>
      <c r="BF921" s="192"/>
      <c r="BG921" s="192"/>
      <c r="BH921" s="192"/>
      <c r="BI921" s="192"/>
      <c r="BJ921" s="192"/>
      <c r="BK921" s="192"/>
      <c r="BL921" s="192"/>
      <c r="BM921" s="192"/>
      <c r="BN921" s="192"/>
      <c r="BO921" s="192"/>
      <c r="BP921" s="192"/>
      <c r="BQ921" s="192"/>
      <c r="BR921" s="192"/>
      <c r="BS921" s="192"/>
      <c r="BT921" s="192"/>
      <c r="BU921" s="192"/>
      <c r="BV921" s="192"/>
      <c r="BW921" s="192"/>
      <c r="BX921" s="192"/>
      <c r="BY921" s="192"/>
      <c r="BZ921" s="192"/>
      <c r="CA921" s="192"/>
      <c r="CB921" s="192"/>
      <c r="CC921" s="192"/>
      <c r="CD921" s="192"/>
      <c r="CE921" s="192"/>
      <c r="CF921" s="192"/>
      <c r="CG921" s="192"/>
      <c r="CH921" s="192"/>
      <c r="CI921" s="192"/>
      <c r="CJ921" s="192"/>
    </row>
    <row r="922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  <c r="AJ922" s="192"/>
      <c r="AK922" s="192"/>
      <c r="AL922" s="192"/>
      <c r="AM922" s="192"/>
      <c r="AN922" s="192"/>
      <c r="AO922" s="192"/>
      <c r="AP922" s="192"/>
      <c r="AQ922" s="192"/>
      <c r="AR922" s="192"/>
      <c r="AS922" s="192"/>
      <c r="AT922" s="192"/>
      <c r="AU922" s="192"/>
      <c r="AV922" s="192"/>
      <c r="AW922" s="192"/>
      <c r="AX922" s="192"/>
      <c r="AY922" s="192"/>
      <c r="AZ922" s="192"/>
      <c r="BA922" s="192"/>
      <c r="BB922" s="192"/>
      <c r="BC922" s="192"/>
      <c r="BD922" s="192"/>
      <c r="BE922" s="192"/>
      <c r="BF922" s="192"/>
      <c r="BG922" s="192"/>
      <c r="BH922" s="192"/>
      <c r="BI922" s="192"/>
      <c r="BJ922" s="192"/>
      <c r="BK922" s="192"/>
      <c r="BL922" s="192"/>
      <c r="BM922" s="192"/>
      <c r="BN922" s="192"/>
      <c r="BO922" s="192"/>
      <c r="BP922" s="192"/>
      <c r="BQ922" s="192"/>
      <c r="BR922" s="192"/>
      <c r="BS922" s="192"/>
      <c r="BT922" s="192"/>
      <c r="BU922" s="192"/>
      <c r="BV922" s="192"/>
      <c r="BW922" s="192"/>
      <c r="BX922" s="192"/>
      <c r="BY922" s="192"/>
      <c r="BZ922" s="192"/>
      <c r="CA922" s="192"/>
      <c r="CB922" s="192"/>
      <c r="CC922" s="192"/>
      <c r="CD922" s="192"/>
      <c r="CE922" s="192"/>
      <c r="CF922" s="192"/>
      <c r="CG922" s="192"/>
      <c r="CH922" s="192"/>
      <c r="CI922" s="192"/>
      <c r="CJ922" s="192"/>
    </row>
    <row r="923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92"/>
      <c r="AF923" s="192"/>
      <c r="AG923" s="192"/>
      <c r="AH923" s="192"/>
      <c r="AI923" s="192"/>
      <c r="AJ923" s="192"/>
      <c r="AK923" s="192"/>
      <c r="AL923" s="192"/>
      <c r="AM923" s="192"/>
      <c r="AN923" s="192"/>
      <c r="AO923" s="192"/>
      <c r="AP923" s="192"/>
      <c r="AQ923" s="192"/>
      <c r="AR923" s="192"/>
      <c r="AS923" s="192"/>
      <c r="AT923" s="192"/>
      <c r="AU923" s="192"/>
      <c r="AV923" s="192"/>
      <c r="AW923" s="192"/>
      <c r="AX923" s="192"/>
      <c r="AY923" s="192"/>
      <c r="AZ923" s="192"/>
      <c r="BA923" s="192"/>
      <c r="BB923" s="192"/>
      <c r="BC923" s="192"/>
      <c r="BD923" s="192"/>
      <c r="BE923" s="192"/>
      <c r="BF923" s="192"/>
      <c r="BG923" s="192"/>
      <c r="BH923" s="192"/>
      <c r="BI923" s="192"/>
      <c r="BJ923" s="192"/>
      <c r="BK923" s="192"/>
      <c r="BL923" s="192"/>
      <c r="BM923" s="192"/>
      <c r="BN923" s="192"/>
      <c r="BO923" s="192"/>
      <c r="BP923" s="192"/>
      <c r="BQ923" s="192"/>
      <c r="BR923" s="192"/>
      <c r="BS923" s="192"/>
      <c r="BT923" s="192"/>
      <c r="BU923" s="192"/>
      <c r="BV923" s="192"/>
      <c r="BW923" s="192"/>
      <c r="BX923" s="192"/>
      <c r="BY923" s="192"/>
      <c r="BZ923" s="192"/>
      <c r="CA923" s="192"/>
      <c r="CB923" s="192"/>
      <c r="CC923" s="192"/>
      <c r="CD923" s="192"/>
      <c r="CE923" s="192"/>
      <c r="CF923" s="192"/>
      <c r="CG923" s="192"/>
      <c r="CH923" s="192"/>
      <c r="CI923" s="192"/>
      <c r="CJ923" s="192"/>
    </row>
    <row r="924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92"/>
      <c r="AF924" s="192"/>
      <c r="AG924" s="192"/>
      <c r="AH924" s="192"/>
      <c r="AI924" s="192"/>
      <c r="AJ924" s="192"/>
      <c r="AK924" s="192"/>
      <c r="AL924" s="192"/>
      <c r="AM924" s="192"/>
      <c r="AN924" s="192"/>
      <c r="AO924" s="192"/>
      <c r="AP924" s="192"/>
      <c r="AQ924" s="192"/>
      <c r="AR924" s="192"/>
      <c r="AS924" s="192"/>
      <c r="AT924" s="192"/>
      <c r="AU924" s="192"/>
      <c r="AV924" s="192"/>
      <c r="AW924" s="192"/>
      <c r="AX924" s="192"/>
      <c r="AY924" s="192"/>
      <c r="AZ924" s="192"/>
      <c r="BA924" s="192"/>
      <c r="BB924" s="192"/>
      <c r="BC924" s="192"/>
      <c r="BD924" s="192"/>
      <c r="BE924" s="192"/>
      <c r="BF924" s="192"/>
      <c r="BG924" s="192"/>
      <c r="BH924" s="192"/>
      <c r="BI924" s="192"/>
      <c r="BJ924" s="192"/>
      <c r="BK924" s="192"/>
      <c r="BL924" s="192"/>
      <c r="BM924" s="192"/>
      <c r="BN924" s="192"/>
      <c r="BO924" s="192"/>
      <c r="BP924" s="192"/>
      <c r="BQ924" s="192"/>
      <c r="BR924" s="192"/>
      <c r="BS924" s="192"/>
      <c r="BT924" s="192"/>
      <c r="BU924" s="192"/>
      <c r="BV924" s="192"/>
      <c r="BW924" s="192"/>
      <c r="BX924" s="192"/>
      <c r="BY924" s="192"/>
      <c r="BZ924" s="192"/>
      <c r="CA924" s="192"/>
      <c r="CB924" s="192"/>
      <c r="CC924" s="192"/>
      <c r="CD924" s="192"/>
      <c r="CE924" s="192"/>
      <c r="CF924" s="192"/>
      <c r="CG924" s="192"/>
      <c r="CH924" s="192"/>
      <c r="CI924" s="192"/>
      <c r="CJ924" s="192"/>
    </row>
    <row r="925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92"/>
      <c r="AF925" s="192"/>
      <c r="AG925" s="192"/>
      <c r="AH925" s="192"/>
      <c r="AI925" s="192"/>
      <c r="AJ925" s="192"/>
      <c r="AK925" s="192"/>
      <c r="AL925" s="192"/>
      <c r="AM925" s="192"/>
      <c r="AN925" s="192"/>
      <c r="AO925" s="192"/>
      <c r="AP925" s="192"/>
      <c r="AQ925" s="192"/>
      <c r="AR925" s="192"/>
      <c r="AS925" s="192"/>
      <c r="AT925" s="192"/>
      <c r="AU925" s="192"/>
      <c r="AV925" s="192"/>
      <c r="AW925" s="192"/>
      <c r="AX925" s="192"/>
      <c r="AY925" s="192"/>
      <c r="AZ925" s="192"/>
      <c r="BA925" s="192"/>
      <c r="BB925" s="192"/>
      <c r="BC925" s="192"/>
      <c r="BD925" s="192"/>
      <c r="BE925" s="192"/>
      <c r="BF925" s="192"/>
      <c r="BG925" s="192"/>
      <c r="BH925" s="192"/>
      <c r="BI925" s="192"/>
      <c r="BJ925" s="192"/>
      <c r="BK925" s="192"/>
      <c r="BL925" s="192"/>
      <c r="BM925" s="192"/>
      <c r="BN925" s="192"/>
      <c r="BO925" s="192"/>
      <c r="BP925" s="192"/>
      <c r="BQ925" s="192"/>
      <c r="BR925" s="192"/>
      <c r="BS925" s="192"/>
      <c r="BT925" s="192"/>
      <c r="BU925" s="192"/>
      <c r="BV925" s="192"/>
      <c r="BW925" s="192"/>
      <c r="BX925" s="192"/>
      <c r="BY925" s="192"/>
      <c r="BZ925" s="192"/>
      <c r="CA925" s="192"/>
      <c r="CB925" s="192"/>
      <c r="CC925" s="192"/>
      <c r="CD925" s="192"/>
      <c r="CE925" s="192"/>
      <c r="CF925" s="192"/>
      <c r="CG925" s="192"/>
      <c r="CH925" s="192"/>
      <c r="CI925" s="192"/>
      <c r="CJ925" s="192"/>
    </row>
    <row r="926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92"/>
      <c r="AF926" s="192"/>
      <c r="AG926" s="192"/>
      <c r="AH926" s="192"/>
      <c r="AI926" s="192"/>
      <c r="AJ926" s="192"/>
      <c r="AK926" s="192"/>
      <c r="AL926" s="192"/>
      <c r="AM926" s="192"/>
      <c r="AN926" s="192"/>
      <c r="AO926" s="192"/>
      <c r="AP926" s="192"/>
      <c r="AQ926" s="192"/>
      <c r="AR926" s="192"/>
      <c r="AS926" s="192"/>
      <c r="AT926" s="192"/>
      <c r="AU926" s="192"/>
      <c r="AV926" s="192"/>
      <c r="AW926" s="192"/>
      <c r="AX926" s="192"/>
      <c r="AY926" s="192"/>
      <c r="AZ926" s="192"/>
      <c r="BA926" s="192"/>
      <c r="BB926" s="192"/>
      <c r="BC926" s="192"/>
      <c r="BD926" s="192"/>
      <c r="BE926" s="192"/>
      <c r="BF926" s="192"/>
      <c r="BG926" s="192"/>
      <c r="BH926" s="192"/>
      <c r="BI926" s="192"/>
      <c r="BJ926" s="192"/>
      <c r="BK926" s="192"/>
      <c r="BL926" s="192"/>
      <c r="BM926" s="192"/>
      <c r="BN926" s="192"/>
      <c r="BO926" s="192"/>
      <c r="BP926" s="192"/>
      <c r="BQ926" s="192"/>
      <c r="BR926" s="192"/>
      <c r="BS926" s="192"/>
      <c r="BT926" s="192"/>
      <c r="BU926" s="192"/>
      <c r="BV926" s="192"/>
      <c r="BW926" s="192"/>
      <c r="BX926" s="192"/>
      <c r="BY926" s="192"/>
      <c r="BZ926" s="192"/>
      <c r="CA926" s="192"/>
      <c r="CB926" s="192"/>
      <c r="CC926" s="192"/>
      <c r="CD926" s="192"/>
      <c r="CE926" s="192"/>
      <c r="CF926" s="192"/>
      <c r="CG926" s="192"/>
      <c r="CH926" s="192"/>
      <c r="CI926" s="192"/>
      <c r="CJ926" s="192"/>
    </row>
    <row r="927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92"/>
      <c r="AF927" s="192"/>
      <c r="AG927" s="192"/>
      <c r="AH927" s="192"/>
      <c r="AI927" s="192"/>
      <c r="AJ927" s="192"/>
      <c r="AK927" s="192"/>
      <c r="AL927" s="192"/>
      <c r="AM927" s="192"/>
      <c r="AN927" s="192"/>
      <c r="AO927" s="192"/>
      <c r="AP927" s="192"/>
      <c r="AQ927" s="192"/>
      <c r="AR927" s="192"/>
      <c r="AS927" s="192"/>
      <c r="AT927" s="192"/>
      <c r="AU927" s="192"/>
      <c r="AV927" s="192"/>
      <c r="AW927" s="192"/>
      <c r="AX927" s="192"/>
      <c r="AY927" s="192"/>
      <c r="AZ927" s="192"/>
      <c r="BA927" s="192"/>
      <c r="BB927" s="192"/>
      <c r="BC927" s="192"/>
      <c r="BD927" s="192"/>
      <c r="BE927" s="192"/>
      <c r="BF927" s="192"/>
      <c r="BG927" s="192"/>
      <c r="BH927" s="192"/>
      <c r="BI927" s="192"/>
      <c r="BJ927" s="192"/>
      <c r="BK927" s="192"/>
      <c r="BL927" s="192"/>
      <c r="BM927" s="192"/>
      <c r="BN927" s="192"/>
      <c r="BO927" s="192"/>
      <c r="BP927" s="192"/>
      <c r="BQ927" s="192"/>
      <c r="BR927" s="192"/>
      <c r="BS927" s="192"/>
      <c r="BT927" s="192"/>
      <c r="BU927" s="192"/>
      <c r="BV927" s="192"/>
      <c r="BW927" s="192"/>
      <c r="BX927" s="192"/>
      <c r="BY927" s="192"/>
      <c r="BZ927" s="192"/>
      <c r="CA927" s="192"/>
      <c r="CB927" s="192"/>
      <c r="CC927" s="192"/>
      <c r="CD927" s="192"/>
      <c r="CE927" s="192"/>
      <c r="CF927" s="192"/>
      <c r="CG927" s="192"/>
      <c r="CH927" s="192"/>
      <c r="CI927" s="192"/>
      <c r="CJ927" s="192"/>
    </row>
    <row r="928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  <c r="AJ928" s="192"/>
      <c r="AK928" s="192"/>
      <c r="AL928" s="192"/>
      <c r="AM928" s="192"/>
      <c r="AN928" s="192"/>
      <c r="AO928" s="192"/>
      <c r="AP928" s="192"/>
      <c r="AQ928" s="192"/>
      <c r="AR928" s="192"/>
      <c r="AS928" s="192"/>
      <c r="AT928" s="192"/>
      <c r="AU928" s="192"/>
      <c r="AV928" s="192"/>
      <c r="AW928" s="192"/>
      <c r="AX928" s="192"/>
      <c r="AY928" s="192"/>
      <c r="AZ928" s="192"/>
      <c r="BA928" s="192"/>
      <c r="BB928" s="192"/>
      <c r="BC928" s="192"/>
      <c r="BD928" s="192"/>
      <c r="BE928" s="192"/>
      <c r="BF928" s="192"/>
      <c r="BG928" s="192"/>
      <c r="BH928" s="192"/>
      <c r="BI928" s="192"/>
      <c r="BJ928" s="192"/>
      <c r="BK928" s="192"/>
      <c r="BL928" s="192"/>
      <c r="BM928" s="192"/>
      <c r="BN928" s="192"/>
      <c r="BO928" s="192"/>
      <c r="BP928" s="192"/>
      <c r="BQ928" s="192"/>
      <c r="BR928" s="192"/>
      <c r="BS928" s="192"/>
      <c r="BT928" s="192"/>
      <c r="BU928" s="192"/>
      <c r="BV928" s="192"/>
      <c r="BW928" s="192"/>
      <c r="BX928" s="192"/>
      <c r="BY928" s="192"/>
      <c r="BZ928" s="192"/>
      <c r="CA928" s="192"/>
      <c r="CB928" s="192"/>
      <c r="CC928" s="192"/>
      <c r="CD928" s="192"/>
      <c r="CE928" s="192"/>
      <c r="CF928" s="192"/>
      <c r="CG928" s="192"/>
      <c r="CH928" s="192"/>
      <c r="CI928" s="192"/>
      <c r="CJ928" s="192"/>
    </row>
    <row r="929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92"/>
      <c r="AF929" s="192"/>
      <c r="AG929" s="192"/>
      <c r="AH929" s="192"/>
      <c r="AI929" s="192"/>
      <c r="AJ929" s="192"/>
      <c r="AK929" s="192"/>
      <c r="AL929" s="192"/>
      <c r="AM929" s="192"/>
      <c r="AN929" s="192"/>
      <c r="AO929" s="192"/>
      <c r="AP929" s="192"/>
      <c r="AQ929" s="192"/>
      <c r="AR929" s="192"/>
      <c r="AS929" s="192"/>
      <c r="AT929" s="192"/>
      <c r="AU929" s="192"/>
      <c r="AV929" s="192"/>
      <c r="AW929" s="192"/>
      <c r="AX929" s="192"/>
      <c r="AY929" s="192"/>
      <c r="AZ929" s="192"/>
      <c r="BA929" s="192"/>
      <c r="BB929" s="192"/>
      <c r="BC929" s="192"/>
      <c r="BD929" s="192"/>
      <c r="BE929" s="192"/>
      <c r="BF929" s="192"/>
      <c r="BG929" s="192"/>
      <c r="BH929" s="192"/>
      <c r="BI929" s="192"/>
      <c r="BJ929" s="192"/>
      <c r="BK929" s="192"/>
      <c r="BL929" s="192"/>
      <c r="BM929" s="192"/>
      <c r="BN929" s="192"/>
      <c r="BO929" s="192"/>
      <c r="BP929" s="192"/>
      <c r="BQ929" s="192"/>
      <c r="BR929" s="192"/>
      <c r="BS929" s="192"/>
      <c r="BT929" s="192"/>
      <c r="BU929" s="192"/>
      <c r="BV929" s="192"/>
      <c r="BW929" s="192"/>
      <c r="BX929" s="192"/>
      <c r="BY929" s="192"/>
      <c r="BZ929" s="192"/>
      <c r="CA929" s="192"/>
      <c r="CB929" s="192"/>
      <c r="CC929" s="192"/>
      <c r="CD929" s="192"/>
      <c r="CE929" s="192"/>
      <c r="CF929" s="192"/>
      <c r="CG929" s="192"/>
      <c r="CH929" s="192"/>
      <c r="CI929" s="192"/>
      <c r="CJ929" s="192"/>
    </row>
    <row r="930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92"/>
      <c r="AF930" s="192"/>
      <c r="AG930" s="192"/>
      <c r="AH930" s="192"/>
      <c r="AI930" s="192"/>
      <c r="AJ930" s="192"/>
      <c r="AK930" s="192"/>
      <c r="AL930" s="192"/>
      <c r="AM930" s="192"/>
      <c r="AN930" s="192"/>
      <c r="AO930" s="192"/>
      <c r="AP930" s="192"/>
      <c r="AQ930" s="192"/>
      <c r="AR930" s="192"/>
      <c r="AS930" s="192"/>
      <c r="AT930" s="192"/>
      <c r="AU930" s="192"/>
      <c r="AV930" s="192"/>
      <c r="AW930" s="192"/>
      <c r="AX930" s="192"/>
      <c r="AY930" s="192"/>
      <c r="AZ930" s="192"/>
      <c r="BA930" s="192"/>
      <c r="BB930" s="192"/>
      <c r="BC930" s="192"/>
      <c r="BD930" s="192"/>
      <c r="BE930" s="192"/>
      <c r="BF930" s="192"/>
      <c r="BG930" s="192"/>
      <c r="BH930" s="192"/>
      <c r="BI930" s="192"/>
      <c r="BJ930" s="192"/>
      <c r="BK930" s="192"/>
      <c r="BL930" s="192"/>
      <c r="BM930" s="192"/>
      <c r="BN930" s="192"/>
      <c r="BO930" s="192"/>
      <c r="BP930" s="192"/>
      <c r="BQ930" s="192"/>
      <c r="BR930" s="192"/>
      <c r="BS930" s="192"/>
      <c r="BT930" s="192"/>
      <c r="BU930" s="192"/>
      <c r="BV930" s="192"/>
      <c r="BW930" s="192"/>
      <c r="BX930" s="192"/>
      <c r="BY930" s="192"/>
      <c r="BZ930" s="192"/>
      <c r="CA930" s="192"/>
      <c r="CB930" s="192"/>
      <c r="CC930" s="192"/>
      <c r="CD930" s="192"/>
      <c r="CE930" s="192"/>
      <c r="CF930" s="192"/>
      <c r="CG930" s="192"/>
      <c r="CH930" s="192"/>
      <c r="CI930" s="192"/>
      <c r="CJ930" s="192"/>
    </row>
    <row r="931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92"/>
      <c r="AF931" s="192"/>
      <c r="AG931" s="192"/>
      <c r="AH931" s="192"/>
      <c r="AI931" s="192"/>
      <c r="AJ931" s="192"/>
      <c r="AK931" s="192"/>
      <c r="AL931" s="192"/>
      <c r="AM931" s="192"/>
      <c r="AN931" s="192"/>
      <c r="AO931" s="192"/>
      <c r="AP931" s="192"/>
      <c r="AQ931" s="192"/>
      <c r="AR931" s="192"/>
      <c r="AS931" s="192"/>
      <c r="AT931" s="192"/>
      <c r="AU931" s="192"/>
      <c r="AV931" s="192"/>
      <c r="AW931" s="192"/>
      <c r="AX931" s="192"/>
      <c r="AY931" s="192"/>
      <c r="AZ931" s="192"/>
      <c r="BA931" s="192"/>
      <c r="BB931" s="192"/>
      <c r="BC931" s="192"/>
      <c r="BD931" s="192"/>
      <c r="BE931" s="192"/>
      <c r="BF931" s="192"/>
      <c r="BG931" s="192"/>
      <c r="BH931" s="192"/>
      <c r="BI931" s="192"/>
      <c r="BJ931" s="192"/>
      <c r="BK931" s="192"/>
      <c r="BL931" s="192"/>
      <c r="BM931" s="192"/>
      <c r="BN931" s="192"/>
      <c r="BO931" s="192"/>
      <c r="BP931" s="192"/>
      <c r="BQ931" s="192"/>
      <c r="BR931" s="192"/>
      <c r="BS931" s="192"/>
      <c r="BT931" s="192"/>
      <c r="BU931" s="192"/>
      <c r="BV931" s="192"/>
      <c r="BW931" s="192"/>
      <c r="BX931" s="192"/>
      <c r="BY931" s="192"/>
      <c r="BZ931" s="192"/>
      <c r="CA931" s="192"/>
      <c r="CB931" s="192"/>
      <c r="CC931" s="192"/>
      <c r="CD931" s="192"/>
      <c r="CE931" s="192"/>
      <c r="CF931" s="192"/>
      <c r="CG931" s="192"/>
      <c r="CH931" s="192"/>
      <c r="CI931" s="192"/>
      <c r="CJ931" s="192"/>
    </row>
    <row r="932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92"/>
      <c r="AF932" s="192"/>
      <c r="AG932" s="192"/>
      <c r="AH932" s="192"/>
      <c r="AI932" s="192"/>
      <c r="AJ932" s="192"/>
      <c r="AK932" s="192"/>
      <c r="AL932" s="192"/>
      <c r="AM932" s="192"/>
      <c r="AN932" s="192"/>
      <c r="AO932" s="192"/>
      <c r="AP932" s="192"/>
      <c r="AQ932" s="192"/>
      <c r="AR932" s="192"/>
      <c r="AS932" s="192"/>
      <c r="AT932" s="192"/>
      <c r="AU932" s="192"/>
      <c r="AV932" s="192"/>
      <c r="AW932" s="192"/>
      <c r="AX932" s="192"/>
      <c r="AY932" s="192"/>
      <c r="AZ932" s="192"/>
      <c r="BA932" s="192"/>
      <c r="BB932" s="192"/>
      <c r="BC932" s="192"/>
      <c r="BD932" s="192"/>
      <c r="BE932" s="192"/>
      <c r="BF932" s="192"/>
      <c r="BG932" s="192"/>
      <c r="BH932" s="192"/>
      <c r="BI932" s="192"/>
      <c r="BJ932" s="192"/>
      <c r="BK932" s="192"/>
      <c r="BL932" s="192"/>
      <c r="BM932" s="192"/>
      <c r="BN932" s="192"/>
      <c r="BO932" s="192"/>
      <c r="BP932" s="192"/>
      <c r="BQ932" s="192"/>
      <c r="BR932" s="192"/>
      <c r="BS932" s="192"/>
      <c r="BT932" s="192"/>
      <c r="BU932" s="192"/>
      <c r="BV932" s="192"/>
      <c r="BW932" s="192"/>
      <c r="BX932" s="192"/>
      <c r="BY932" s="192"/>
      <c r="BZ932" s="192"/>
      <c r="CA932" s="192"/>
      <c r="CB932" s="192"/>
      <c r="CC932" s="192"/>
      <c r="CD932" s="192"/>
      <c r="CE932" s="192"/>
      <c r="CF932" s="192"/>
      <c r="CG932" s="192"/>
      <c r="CH932" s="192"/>
      <c r="CI932" s="192"/>
      <c r="CJ932" s="192"/>
    </row>
    <row r="933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92"/>
      <c r="AF933" s="192"/>
      <c r="AG933" s="192"/>
      <c r="AH933" s="192"/>
      <c r="AI933" s="192"/>
      <c r="AJ933" s="192"/>
      <c r="AK933" s="192"/>
      <c r="AL933" s="192"/>
      <c r="AM933" s="192"/>
      <c r="AN933" s="192"/>
      <c r="AO933" s="192"/>
      <c r="AP933" s="192"/>
      <c r="AQ933" s="192"/>
      <c r="AR933" s="192"/>
      <c r="AS933" s="192"/>
      <c r="AT933" s="192"/>
      <c r="AU933" s="192"/>
      <c r="AV933" s="192"/>
      <c r="AW933" s="192"/>
      <c r="AX933" s="192"/>
      <c r="AY933" s="192"/>
      <c r="AZ933" s="192"/>
      <c r="BA933" s="192"/>
      <c r="BB933" s="192"/>
      <c r="BC933" s="192"/>
      <c r="BD933" s="192"/>
      <c r="BE933" s="192"/>
      <c r="BF933" s="192"/>
      <c r="BG933" s="192"/>
      <c r="BH933" s="192"/>
      <c r="BI933" s="192"/>
      <c r="BJ933" s="192"/>
      <c r="BK933" s="192"/>
      <c r="BL933" s="192"/>
      <c r="BM933" s="192"/>
      <c r="BN933" s="192"/>
      <c r="BO933" s="192"/>
      <c r="BP933" s="192"/>
      <c r="BQ933" s="192"/>
      <c r="BR933" s="192"/>
      <c r="BS933" s="192"/>
      <c r="BT933" s="192"/>
      <c r="BU933" s="192"/>
      <c r="BV933" s="192"/>
      <c r="BW933" s="192"/>
      <c r="BX933" s="192"/>
      <c r="BY933" s="192"/>
      <c r="BZ933" s="192"/>
      <c r="CA933" s="192"/>
      <c r="CB933" s="192"/>
      <c r="CC933" s="192"/>
      <c r="CD933" s="192"/>
      <c r="CE933" s="192"/>
      <c r="CF933" s="192"/>
      <c r="CG933" s="192"/>
      <c r="CH933" s="192"/>
      <c r="CI933" s="192"/>
      <c r="CJ933" s="192"/>
    </row>
    <row r="934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92"/>
      <c r="AF934" s="192"/>
      <c r="AG934" s="192"/>
      <c r="AH934" s="192"/>
      <c r="AI934" s="192"/>
      <c r="AJ934" s="192"/>
      <c r="AK934" s="192"/>
      <c r="AL934" s="192"/>
      <c r="AM934" s="192"/>
      <c r="AN934" s="192"/>
      <c r="AO934" s="192"/>
      <c r="AP934" s="192"/>
      <c r="AQ934" s="192"/>
      <c r="AR934" s="192"/>
      <c r="AS934" s="192"/>
      <c r="AT934" s="192"/>
      <c r="AU934" s="192"/>
      <c r="AV934" s="192"/>
      <c r="AW934" s="192"/>
      <c r="AX934" s="192"/>
      <c r="AY934" s="192"/>
      <c r="AZ934" s="192"/>
      <c r="BA934" s="192"/>
      <c r="BB934" s="192"/>
      <c r="BC934" s="192"/>
      <c r="BD934" s="192"/>
      <c r="BE934" s="192"/>
      <c r="BF934" s="192"/>
      <c r="BG934" s="192"/>
      <c r="BH934" s="192"/>
      <c r="BI934" s="192"/>
      <c r="BJ934" s="192"/>
      <c r="BK934" s="192"/>
      <c r="BL934" s="192"/>
      <c r="BM934" s="192"/>
      <c r="BN934" s="192"/>
      <c r="BO934" s="192"/>
      <c r="BP934" s="192"/>
      <c r="BQ934" s="192"/>
      <c r="BR934" s="192"/>
      <c r="BS934" s="192"/>
      <c r="BT934" s="192"/>
      <c r="BU934" s="192"/>
      <c r="BV934" s="192"/>
      <c r="BW934" s="192"/>
      <c r="BX934" s="192"/>
      <c r="BY934" s="192"/>
      <c r="BZ934" s="192"/>
      <c r="CA934" s="192"/>
      <c r="CB934" s="192"/>
      <c r="CC934" s="192"/>
      <c r="CD934" s="192"/>
      <c r="CE934" s="192"/>
      <c r="CF934" s="192"/>
      <c r="CG934" s="192"/>
      <c r="CH934" s="192"/>
      <c r="CI934" s="192"/>
      <c r="CJ934" s="192"/>
    </row>
    <row r="935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92"/>
      <c r="AF935" s="192"/>
      <c r="AG935" s="192"/>
      <c r="AH935" s="192"/>
      <c r="AI935" s="192"/>
      <c r="AJ935" s="192"/>
      <c r="AK935" s="192"/>
      <c r="AL935" s="192"/>
      <c r="AM935" s="192"/>
      <c r="AN935" s="192"/>
      <c r="AO935" s="192"/>
      <c r="AP935" s="192"/>
      <c r="AQ935" s="192"/>
      <c r="AR935" s="192"/>
      <c r="AS935" s="192"/>
      <c r="AT935" s="192"/>
      <c r="AU935" s="192"/>
      <c r="AV935" s="192"/>
      <c r="AW935" s="192"/>
      <c r="AX935" s="192"/>
      <c r="AY935" s="192"/>
      <c r="AZ935" s="192"/>
      <c r="BA935" s="192"/>
      <c r="BB935" s="192"/>
      <c r="BC935" s="192"/>
      <c r="BD935" s="192"/>
      <c r="BE935" s="192"/>
      <c r="BF935" s="192"/>
      <c r="BG935" s="192"/>
      <c r="BH935" s="192"/>
      <c r="BI935" s="192"/>
      <c r="BJ935" s="192"/>
      <c r="BK935" s="192"/>
      <c r="BL935" s="192"/>
      <c r="BM935" s="192"/>
      <c r="BN935" s="192"/>
      <c r="BO935" s="192"/>
      <c r="BP935" s="192"/>
      <c r="BQ935" s="192"/>
      <c r="BR935" s="192"/>
      <c r="BS935" s="192"/>
      <c r="BT935" s="192"/>
      <c r="BU935" s="192"/>
      <c r="BV935" s="192"/>
      <c r="BW935" s="192"/>
      <c r="BX935" s="192"/>
      <c r="BY935" s="192"/>
      <c r="BZ935" s="192"/>
      <c r="CA935" s="192"/>
      <c r="CB935" s="192"/>
      <c r="CC935" s="192"/>
      <c r="CD935" s="192"/>
      <c r="CE935" s="192"/>
      <c r="CF935" s="192"/>
      <c r="CG935" s="192"/>
      <c r="CH935" s="192"/>
      <c r="CI935" s="192"/>
      <c r="CJ935" s="192"/>
    </row>
    <row r="936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92"/>
      <c r="AF936" s="192"/>
      <c r="AG936" s="192"/>
      <c r="AH936" s="192"/>
      <c r="AI936" s="192"/>
      <c r="AJ936" s="192"/>
      <c r="AK936" s="192"/>
      <c r="AL936" s="192"/>
      <c r="AM936" s="192"/>
      <c r="AN936" s="192"/>
      <c r="AO936" s="192"/>
      <c r="AP936" s="192"/>
      <c r="AQ936" s="192"/>
      <c r="AR936" s="192"/>
      <c r="AS936" s="192"/>
      <c r="AT936" s="192"/>
      <c r="AU936" s="192"/>
      <c r="AV936" s="192"/>
      <c r="AW936" s="192"/>
      <c r="AX936" s="192"/>
      <c r="AY936" s="192"/>
      <c r="AZ936" s="192"/>
      <c r="BA936" s="192"/>
      <c r="BB936" s="192"/>
      <c r="BC936" s="192"/>
      <c r="BD936" s="192"/>
      <c r="BE936" s="192"/>
      <c r="BF936" s="192"/>
      <c r="BG936" s="192"/>
      <c r="BH936" s="192"/>
      <c r="BI936" s="192"/>
      <c r="BJ936" s="192"/>
      <c r="BK936" s="192"/>
      <c r="BL936" s="192"/>
      <c r="BM936" s="192"/>
      <c r="BN936" s="192"/>
      <c r="BO936" s="192"/>
      <c r="BP936" s="192"/>
      <c r="BQ936" s="192"/>
      <c r="BR936" s="192"/>
      <c r="BS936" s="192"/>
      <c r="BT936" s="192"/>
      <c r="BU936" s="192"/>
      <c r="BV936" s="192"/>
      <c r="BW936" s="192"/>
      <c r="BX936" s="192"/>
      <c r="BY936" s="192"/>
      <c r="BZ936" s="192"/>
      <c r="CA936" s="192"/>
      <c r="CB936" s="192"/>
      <c r="CC936" s="192"/>
      <c r="CD936" s="192"/>
      <c r="CE936" s="192"/>
      <c r="CF936" s="192"/>
      <c r="CG936" s="192"/>
      <c r="CH936" s="192"/>
      <c r="CI936" s="192"/>
      <c r="CJ936" s="192"/>
    </row>
    <row r="937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92"/>
      <c r="AF937" s="192"/>
      <c r="AG937" s="192"/>
      <c r="AH937" s="192"/>
      <c r="AI937" s="192"/>
      <c r="AJ937" s="192"/>
      <c r="AK937" s="192"/>
      <c r="AL937" s="192"/>
      <c r="AM937" s="192"/>
      <c r="AN937" s="192"/>
      <c r="AO937" s="192"/>
      <c r="AP937" s="192"/>
      <c r="AQ937" s="192"/>
      <c r="AR937" s="192"/>
      <c r="AS937" s="192"/>
      <c r="AT937" s="192"/>
      <c r="AU937" s="192"/>
      <c r="AV937" s="192"/>
      <c r="AW937" s="192"/>
      <c r="AX937" s="192"/>
      <c r="AY937" s="192"/>
      <c r="AZ937" s="192"/>
      <c r="BA937" s="192"/>
      <c r="BB937" s="192"/>
      <c r="BC937" s="192"/>
      <c r="BD937" s="192"/>
      <c r="BE937" s="192"/>
      <c r="BF937" s="192"/>
      <c r="BG937" s="192"/>
      <c r="BH937" s="192"/>
      <c r="BI937" s="192"/>
      <c r="BJ937" s="192"/>
      <c r="BK937" s="192"/>
      <c r="BL937" s="192"/>
      <c r="BM937" s="192"/>
      <c r="BN937" s="192"/>
      <c r="BO937" s="192"/>
      <c r="BP937" s="192"/>
      <c r="BQ937" s="192"/>
      <c r="BR937" s="192"/>
      <c r="BS937" s="192"/>
      <c r="BT937" s="192"/>
      <c r="BU937" s="192"/>
      <c r="BV937" s="192"/>
      <c r="BW937" s="192"/>
      <c r="BX937" s="192"/>
      <c r="BY937" s="192"/>
      <c r="BZ937" s="192"/>
      <c r="CA937" s="192"/>
      <c r="CB937" s="192"/>
      <c r="CC937" s="192"/>
      <c r="CD937" s="192"/>
      <c r="CE937" s="192"/>
      <c r="CF937" s="192"/>
      <c r="CG937" s="192"/>
      <c r="CH937" s="192"/>
      <c r="CI937" s="192"/>
      <c r="CJ937" s="192"/>
    </row>
    <row r="938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92"/>
      <c r="AF938" s="192"/>
      <c r="AG938" s="192"/>
      <c r="AH938" s="192"/>
      <c r="AI938" s="192"/>
      <c r="AJ938" s="192"/>
      <c r="AK938" s="192"/>
      <c r="AL938" s="192"/>
      <c r="AM938" s="192"/>
      <c r="AN938" s="192"/>
      <c r="AO938" s="192"/>
      <c r="AP938" s="192"/>
      <c r="AQ938" s="192"/>
      <c r="AR938" s="192"/>
      <c r="AS938" s="192"/>
      <c r="AT938" s="192"/>
      <c r="AU938" s="192"/>
      <c r="AV938" s="192"/>
      <c r="AW938" s="192"/>
      <c r="AX938" s="192"/>
      <c r="AY938" s="192"/>
      <c r="AZ938" s="192"/>
      <c r="BA938" s="192"/>
      <c r="BB938" s="192"/>
      <c r="BC938" s="192"/>
      <c r="BD938" s="192"/>
      <c r="BE938" s="192"/>
      <c r="BF938" s="192"/>
      <c r="BG938" s="192"/>
      <c r="BH938" s="192"/>
      <c r="BI938" s="192"/>
      <c r="BJ938" s="192"/>
      <c r="BK938" s="192"/>
      <c r="BL938" s="192"/>
      <c r="BM938" s="192"/>
      <c r="BN938" s="192"/>
      <c r="BO938" s="192"/>
      <c r="BP938" s="192"/>
      <c r="BQ938" s="192"/>
      <c r="BR938" s="192"/>
      <c r="BS938" s="192"/>
      <c r="BT938" s="192"/>
      <c r="BU938" s="192"/>
      <c r="BV938" s="192"/>
      <c r="BW938" s="192"/>
      <c r="BX938" s="192"/>
      <c r="BY938" s="192"/>
      <c r="BZ938" s="192"/>
      <c r="CA938" s="192"/>
      <c r="CB938" s="192"/>
      <c r="CC938" s="192"/>
      <c r="CD938" s="192"/>
      <c r="CE938" s="192"/>
      <c r="CF938" s="192"/>
      <c r="CG938" s="192"/>
      <c r="CH938" s="192"/>
      <c r="CI938" s="192"/>
      <c r="CJ938" s="192"/>
    </row>
    <row r="939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92"/>
      <c r="AF939" s="192"/>
      <c r="AG939" s="192"/>
      <c r="AH939" s="192"/>
      <c r="AI939" s="192"/>
      <c r="AJ939" s="192"/>
      <c r="AK939" s="192"/>
      <c r="AL939" s="192"/>
      <c r="AM939" s="192"/>
      <c r="AN939" s="192"/>
      <c r="AO939" s="192"/>
      <c r="AP939" s="192"/>
      <c r="AQ939" s="192"/>
      <c r="AR939" s="192"/>
      <c r="AS939" s="192"/>
      <c r="AT939" s="192"/>
      <c r="AU939" s="192"/>
      <c r="AV939" s="192"/>
      <c r="AW939" s="192"/>
      <c r="AX939" s="192"/>
      <c r="AY939" s="192"/>
      <c r="AZ939" s="192"/>
      <c r="BA939" s="192"/>
      <c r="BB939" s="192"/>
      <c r="BC939" s="192"/>
      <c r="BD939" s="192"/>
      <c r="BE939" s="192"/>
      <c r="BF939" s="192"/>
      <c r="BG939" s="192"/>
      <c r="BH939" s="192"/>
      <c r="BI939" s="192"/>
      <c r="BJ939" s="192"/>
      <c r="BK939" s="192"/>
      <c r="BL939" s="192"/>
      <c r="BM939" s="192"/>
      <c r="BN939" s="192"/>
      <c r="BO939" s="192"/>
      <c r="BP939" s="192"/>
      <c r="BQ939" s="192"/>
      <c r="BR939" s="192"/>
      <c r="BS939" s="192"/>
      <c r="BT939" s="192"/>
      <c r="BU939" s="192"/>
      <c r="BV939" s="192"/>
      <c r="BW939" s="192"/>
      <c r="BX939" s="192"/>
      <c r="BY939" s="192"/>
      <c r="BZ939" s="192"/>
      <c r="CA939" s="192"/>
      <c r="CB939" s="192"/>
      <c r="CC939" s="192"/>
      <c r="CD939" s="192"/>
      <c r="CE939" s="192"/>
      <c r="CF939" s="192"/>
      <c r="CG939" s="192"/>
      <c r="CH939" s="192"/>
      <c r="CI939" s="192"/>
      <c r="CJ939" s="192"/>
    </row>
    <row r="940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  <c r="AJ940" s="192"/>
      <c r="AK940" s="192"/>
      <c r="AL940" s="192"/>
      <c r="AM940" s="192"/>
      <c r="AN940" s="192"/>
      <c r="AO940" s="192"/>
      <c r="AP940" s="192"/>
      <c r="AQ940" s="192"/>
      <c r="AR940" s="192"/>
      <c r="AS940" s="192"/>
      <c r="AT940" s="192"/>
      <c r="AU940" s="192"/>
      <c r="AV940" s="192"/>
      <c r="AW940" s="192"/>
      <c r="AX940" s="192"/>
      <c r="AY940" s="192"/>
      <c r="AZ940" s="192"/>
      <c r="BA940" s="192"/>
      <c r="BB940" s="192"/>
      <c r="BC940" s="192"/>
      <c r="BD940" s="192"/>
      <c r="BE940" s="192"/>
      <c r="BF940" s="192"/>
      <c r="BG940" s="192"/>
      <c r="BH940" s="192"/>
      <c r="BI940" s="192"/>
      <c r="BJ940" s="192"/>
      <c r="BK940" s="192"/>
      <c r="BL940" s="192"/>
      <c r="BM940" s="192"/>
      <c r="BN940" s="192"/>
      <c r="BO940" s="192"/>
      <c r="BP940" s="192"/>
      <c r="BQ940" s="192"/>
      <c r="BR940" s="192"/>
      <c r="BS940" s="192"/>
      <c r="BT940" s="192"/>
      <c r="BU940" s="192"/>
      <c r="BV940" s="192"/>
      <c r="BW940" s="192"/>
      <c r="BX940" s="192"/>
      <c r="BY940" s="192"/>
      <c r="BZ940" s="192"/>
      <c r="CA940" s="192"/>
      <c r="CB940" s="192"/>
      <c r="CC940" s="192"/>
      <c r="CD940" s="192"/>
      <c r="CE940" s="192"/>
      <c r="CF940" s="192"/>
      <c r="CG940" s="192"/>
      <c r="CH940" s="192"/>
      <c r="CI940" s="192"/>
      <c r="CJ940" s="192"/>
    </row>
    <row r="941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92"/>
      <c r="AF941" s="192"/>
      <c r="AG941" s="192"/>
      <c r="AH941" s="192"/>
      <c r="AI941" s="192"/>
      <c r="AJ941" s="192"/>
      <c r="AK941" s="192"/>
      <c r="AL941" s="192"/>
      <c r="AM941" s="192"/>
      <c r="AN941" s="192"/>
      <c r="AO941" s="192"/>
      <c r="AP941" s="192"/>
      <c r="AQ941" s="192"/>
      <c r="AR941" s="192"/>
      <c r="AS941" s="192"/>
      <c r="AT941" s="192"/>
      <c r="AU941" s="192"/>
      <c r="AV941" s="192"/>
      <c r="AW941" s="192"/>
      <c r="AX941" s="192"/>
      <c r="AY941" s="192"/>
      <c r="AZ941" s="192"/>
      <c r="BA941" s="192"/>
      <c r="BB941" s="192"/>
      <c r="BC941" s="192"/>
      <c r="BD941" s="192"/>
      <c r="BE941" s="192"/>
      <c r="BF941" s="192"/>
      <c r="BG941" s="192"/>
      <c r="BH941" s="192"/>
      <c r="BI941" s="192"/>
      <c r="BJ941" s="192"/>
      <c r="BK941" s="192"/>
      <c r="BL941" s="192"/>
      <c r="BM941" s="192"/>
      <c r="BN941" s="192"/>
      <c r="BO941" s="192"/>
      <c r="BP941" s="192"/>
      <c r="BQ941" s="192"/>
      <c r="BR941" s="192"/>
      <c r="BS941" s="192"/>
      <c r="BT941" s="192"/>
      <c r="BU941" s="192"/>
      <c r="BV941" s="192"/>
      <c r="BW941" s="192"/>
      <c r="BX941" s="192"/>
      <c r="BY941" s="192"/>
      <c r="BZ941" s="192"/>
      <c r="CA941" s="192"/>
      <c r="CB941" s="192"/>
      <c r="CC941" s="192"/>
      <c r="CD941" s="192"/>
      <c r="CE941" s="192"/>
      <c r="CF941" s="192"/>
      <c r="CG941" s="192"/>
      <c r="CH941" s="192"/>
      <c r="CI941" s="192"/>
      <c r="CJ941" s="192"/>
    </row>
    <row r="942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92"/>
      <c r="AF942" s="192"/>
      <c r="AG942" s="192"/>
      <c r="AH942" s="192"/>
      <c r="AI942" s="192"/>
      <c r="AJ942" s="192"/>
      <c r="AK942" s="192"/>
      <c r="AL942" s="192"/>
      <c r="AM942" s="192"/>
      <c r="AN942" s="192"/>
      <c r="AO942" s="192"/>
      <c r="AP942" s="192"/>
      <c r="AQ942" s="192"/>
      <c r="AR942" s="192"/>
      <c r="AS942" s="192"/>
      <c r="AT942" s="192"/>
      <c r="AU942" s="192"/>
      <c r="AV942" s="192"/>
      <c r="AW942" s="192"/>
      <c r="AX942" s="192"/>
      <c r="AY942" s="192"/>
      <c r="AZ942" s="192"/>
      <c r="BA942" s="192"/>
      <c r="BB942" s="192"/>
      <c r="BC942" s="192"/>
      <c r="BD942" s="192"/>
      <c r="BE942" s="192"/>
      <c r="BF942" s="192"/>
      <c r="BG942" s="192"/>
      <c r="BH942" s="192"/>
      <c r="BI942" s="192"/>
      <c r="BJ942" s="192"/>
      <c r="BK942" s="192"/>
      <c r="BL942" s="192"/>
      <c r="BM942" s="192"/>
      <c r="BN942" s="192"/>
      <c r="BO942" s="192"/>
      <c r="BP942" s="192"/>
      <c r="BQ942" s="192"/>
      <c r="BR942" s="192"/>
      <c r="BS942" s="192"/>
      <c r="BT942" s="192"/>
      <c r="BU942" s="192"/>
      <c r="BV942" s="192"/>
      <c r="BW942" s="192"/>
      <c r="BX942" s="192"/>
      <c r="BY942" s="192"/>
      <c r="BZ942" s="192"/>
      <c r="CA942" s="192"/>
      <c r="CB942" s="192"/>
      <c r="CC942" s="192"/>
      <c r="CD942" s="192"/>
      <c r="CE942" s="192"/>
      <c r="CF942" s="192"/>
      <c r="CG942" s="192"/>
      <c r="CH942" s="192"/>
      <c r="CI942" s="192"/>
      <c r="CJ942" s="192"/>
    </row>
    <row r="943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92"/>
      <c r="AF943" s="192"/>
      <c r="AG943" s="192"/>
      <c r="AH943" s="192"/>
      <c r="AI943" s="192"/>
      <c r="AJ943" s="192"/>
      <c r="AK943" s="192"/>
      <c r="AL943" s="192"/>
      <c r="AM943" s="192"/>
      <c r="AN943" s="192"/>
      <c r="AO943" s="192"/>
      <c r="AP943" s="192"/>
      <c r="AQ943" s="192"/>
      <c r="AR943" s="192"/>
      <c r="AS943" s="192"/>
      <c r="AT943" s="192"/>
      <c r="AU943" s="192"/>
      <c r="AV943" s="192"/>
      <c r="AW943" s="192"/>
      <c r="AX943" s="192"/>
      <c r="AY943" s="192"/>
      <c r="AZ943" s="192"/>
      <c r="BA943" s="192"/>
      <c r="BB943" s="192"/>
      <c r="BC943" s="192"/>
      <c r="BD943" s="192"/>
      <c r="BE943" s="192"/>
      <c r="BF943" s="192"/>
      <c r="BG943" s="192"/>
      <c r="BH943" s="192"/>
      <c r="BI943" s="192"/>
      <c r="BJ943" s="192"/>
      <c r="BK943" s="192"/>
      <c r="BL943" s="192"/>
      <c r="BM943" s="192"/>
      <c r="BN943" s="192"/>
      <c r="BO943" s="192"/>
      <c r="BP943" s="192"/>
      <c r="BQ943" s="192"/>
      <c r="BR943" s="192"/>
      <c r="BS943" s="192"/>
      <c r="BT943" s="192"/>
      <c r="BU943" s="192"/>
      <c r="BV943" s="192"/>
      <c r="BW943" s="192"/>
      <c r="BX943" s="192"/>
      <c r="BY943" s="192"/>
      <c r="BZ943" s="192"/>
      <c r="CA943" s="192"/>
      <c r="CB943" s="192"/>
      <c r="CC943" s="192"/>
      <c r="CD943" s="192"/>
      <c r="CE943" s="192"/>
      <c r="CF943" s="192"/>
      <c r="CG943" s="192"/>
      <c r="CH943" s="192"/>
      <c r="CI943" s="192"/>
      <c r="CJ943" s="192"/>
    </row>
    <row r="944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92"/>
      <c r="AF944" s="192"/>
      <c r="AG944" s="192"/>
      <c r="AH944" s="192"/>
      <c r="AI944" s="192"/>
      <c r="AJ944" s="192"/>
      <c r="AK944" s="192"/>
      <c r="AL944" s="192"/>
      <c r="AM944" s="192"/>
      <c r="AN944" s="192"/>
      <c r="AO944" s="192"/>
      <c r="AP944" s="192"/>
      <c r="AQ944" s="192"/>
      <c r="AR944" s="192"/>
      <c r="AS944" s="192"/>
      <c r="AT944" s="192"/>
      <c r="AU944" s="192"/>
      <c r="AV944" s="192"/>
      <c r="AW944" s="192"/>
      <c r="AX944" s="192"/>
      <c r="AY944" s="192"/>
      <c r="AZ944" s="192"/>
      <c r="BA944" s="192"/>
      <c r="BB944" s="192"/>
      <c r="BC944" s="192"/>
      <c r="BD944" s="192"/>
      <c r="BE944" s="192"/>
      <c r="BF944" s="192"/>
      <c r="BG944" s="192"/>
      <c r="BH944" s="192"/>
      <c r="BI944" s="192"/>
      <c r="BJ944" s="192"/>
      <c r="BK944" s="192"/>
      <c r="BL944" s="192"/>
      <c r="BM944" s="192"/>
      <c r="BN944" s="192"/>
      <c r="BO944" s="192"/>
      <c r="BP944" s="192"/>
      <c r="BQ944" s="192"/>
      <c r="BR944" s="192"/>
      <c r="BS944" s="192"/>
      <c r="BT944" s="192"/>
      <c r="BU944" s="192"/>
      <c r="BV944" s="192"/>
      <c r="BW944" s="192"/>
      <c r="BX944" s="192"/>
      <c r="BY944" s="192"/>
      <c r="BZ944" s="192"/>
      <c r="CA944" s="192"/>
      <c r="CB944" s="192"/>
      <c r="CC944" s="192"/>
      <c r="CD944" s="192"/>
      <c r="CE944" s="192"/>
      <c r="CF944" s="192"/>
      <c r="CG944" s="192"/>
      <c r="CH944" s="192"/>
      <c r="CI944" s="192"/>
      <c r="CJ944" s="192"/>
    </row>
    <row r="945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92"/>
      <c r="AF945" s="192"/>
      <c r="AG945" s="192"/>
      <c r="AH945" s="192"/>
      <c r="AI945" s="192"/>
      <c r="AJ945" s="192"/>
      <c r="AK945" s="192"/>
      <c r="AL945" s="192"/>
      <c r="AM945" s="192"/>
      <c r="AN945" s="192"/>
      <c r="AO945" s="192"/>
      <c r="AP945" s="192"/>
      <c r="AQ945" s="192"/>
      <c r="AR945" s="192"/>
      <c r="AS945" s="192"/>
      <c r="AT945" s="192"/>
      <c r="AU945" s="192"/>
      <c r="AV945" s="192"/>
      <c r="AW945" s="192"/>
      <c r="AX945" s="192"/>
      <c r="AY945" s="192"/>
      <c r="AZ945" s="192"/>
      <c r="BA945" s="192"/>
      <c r="BB945" s="192"/>
      <c r="BC945" s="192"/>
      <c r="BD945" s="192"/>
      <c r="BE945" s="192"/>
      <c r="BF945" s="192"/>
      <c r="BG945" s="192"/>
      <c r="BH945" s="192"/>
      <c r="BI945" s="192"/>
      <c r="BJ945" s="192"/>
      <c r="BK945" s="192"/>
      <c r="BL945" s="192"/>
      <c r="BM945" s="192"/>
      <c r="BN945" s="192"/>
      <c r="BO945" s="192"/>
      <c r="BP945" s="192"/>
      <c r="BQ945" s="192"/>
      <c r="BR945" s="192"/>
      <c r="BS945" s="192"/>
      <c r="BT945" s="192"/>
      <c r="BU945" s="192"/>
      <c r="BV945" s="192"/>
      <c r="BW945" s="192"/>
      <c r="BX945" s="192"/>
      <c r="BY945" s="192"/>
      <c r="BZ945" s="192"/>
      <c r="CA945" s="192"/>
      <c r="CB945" s="192"/>
      <c r="CC945" s="192"/>
      <c r="CD945" s="192"/>
      <c r="CE945" s="192"/>
      <c r="CF945" s="192"/>
      <c r="CG945" s="192"/>
      <c r="CH945" s="192"/>
      <c r="CI945" s="192"/>
      <c r="CJ945" s="192"/>
    </row>
    <row r="946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92"/>
      <c r="AF946" s="192"/>
      <c r="AG946" s="192"/>
      <c r="AH946" s="192"/>
      <c r="AI946" s="192"/>
      <c r="AJ946" s="192"/>
      <c r="AK946" s="192"/>
      <c r="AL946" s="192"/>
      <c r="AM946" s="192"/>
      <c r="AN946" s="192"/>
      <c r="AO946" s="192"/>
      <c r="AP946" s="192"/>
      <c r="AQ946" s="192"/>
      <c r="AR946" s="192"/>
      <c r="AS946" s="192"/>
      <c r="AT946" s="192"/>
      <c r="AU946" s="192"/>
      <c r="AV946" s="192"/>
      <c r="AW946" s="192"/>
      <c r="AX946" s="192"/>
      <c r="AY946" s="192"/>
      <c r="AZ946" s="192"/>
      <c r="BA946" s="192"/>
      <c r="BB946" s="192"/>
      <c r="BC946" s="192"/>
      <c r="BD946" s="192"/>
      <c r="BE946" s="192"/>
      <c r="BF946" s="192"/>
      <c r="BG946" s="192"/>
      <c r="BH946" s="192"/>
      <c r="BI946" s="192"/>
      <c r="BJ946" s="192"/>
      <c r="BK946" s="192"/>
      <c r="BL946" s="192"/>
      <c r="BM946" s="192"/>
      <c r="BN946" s="192"/>
      <c r="BO946" s="192"/>
      <c r="BP946" s="192"/>
      <c r="BQ946" s="192"/>
      <c r="BR946" s="192"/>
      <c r="BS946" s="192"/>
      <c r="BT946" s="192"/>
      <c r="BU946" s="192"/>
      <c r="BV946" s="192"/>
      <c r="BW946" s="192"/>
      <c r="BX946" s="192"/>
      <c r="BY946" s="192"/>
      <c r="BZ946" s="192"/>
      <c r="CA946" s="192"/>
      <c r="CB946" s="192"/>
      <c r="CC946" s="192"/>
      <c r="CD946" s="192"/>
      <c r="CE946" s="192"/>
      <c r="CF946" s="192"/>
      <c r="CG946" s="192"/>
      <c r="CH946" s="192"/>
      <c r="CI946" s="192"/>
      <c r="CJ946" s="192"/>
    </row>
    <row r="947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92"/>
      <c r="AF947" s="192"/>
      <c r="AG947" s="192"/>
      <c r="AH947" s="192"/>
      <c r="AI947" s="192"/>
      <c r="AJ947" s="192"/>
      <c r="AK947" s="192"/>
      <c r="AL947" s="192"/>
      <c r="AM947" s="192"/>
      <c r="AN947" s="192"/>
      <c r="AO947" s="192"/>
      <c r="AP947" s="192"/>
      <c r="AQ947" s="192"/>
      <c r="AR947" s="192"/>
      <c r="AS947" s="192"/>
      <c r="AT947" s="192"/>
      <c r="AU947" s="192"/>
      <c r="AV947" s="192"/>
      <c r="AW947" s="192"/>
      <c r="AX947" s="192"/>
      <c r="AY947" s="192"/>
      <c r="AZ947" s="192"/>
      <c r="BA947" s="192"/>
      <c r="BB947" s="192"/>
      <c r="BC947" s="192"/>
      <c r="BD947" s="192"/>
      <c r="BE947" s="192"/>
      <c r="BF947" s="192"/>
      <c r="BG947" s="192"/>
      <c r="BH947" s="192"/>
      <c r="BI947" s="192"/>
      <c r="BJ947" s="192"/>
      <c r="BK947" s="192"/>
      <c r="BL947" s="192"/>
      <c r="BM947" s="192"/>
      <c r="BN947" s="192"/>
      <c r="BO947" s="192"/>
      <c r="BP947" s="192"/>
      <c r="BQ947" s="192"/>
      <c r="BR947" s="192"/>
      <c r="BS947" s="192"/>
      <c r="BT947" s="192"/>
      <c r="BU947" s="192"/>
      <c r="BV947" s="192"/>
      <c r="BW947" s="192"/>
      <c r="BX947" s="192"/>
      <c r="BY947" s="192"/>
      <c r="BZ947" s="192"/>
      <c r="CA947" s="192"/>
      <c r="CB947" s="192"/>
      <c r="CC947" s="192"/>
      <c r="CD947" s="192"/>
      <c r="CE947" s="192"/>
      <c r="CF947" s="192"/>
      <c r="CG947" s="192"/>
      <c r="CH947" s="192"/>
      <c r="CI947" s="192"/>
      <c r="CJ947" s="192"/>
    </row>
    <row r="948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92"/>
      <c r="AF948" s="192"/>
      <c r="AG948" s="192"/>
      <c r="AH948" s="192"/>
      <c r="AI948" s="192"/>
      <c r="AJ948" s="192"/>
      <c r="AK948" s="192"/>
      <c r="AL948" s="192"/>
      <c r="AM948" s="192"/>
      <c r="AN948" s="192"/>
      <c r="AO948" s="192"/>
      <c r="AP948" s="192"/>
      <c r="AQ948" s="192"/>
      <c r="AR948" s="192"/>
      <c r="AS948" s="192"/>
      <c r="AT948" s="192"/>
      <c r="AU948" s="192"/>
      <c r="AV948" s="192"/>
      <c r="AW948" s="192"/>
      <c r="AX948" s="192"/>
      <c r="AY948" s="192"/>
      <c r="AZ948" s="192"/>
      <c r="BA948" s="192"/>
      <c r="BB948" s="192"/>
      <c r="BC948" s="192"/>
      <c r="BD948" s="192"/>
      <c r="BE948" s="192"/>
      <c r="BF948" s="192"/>
      <c r="BG948" s="192"/>
      <c r="BH948" s="192"/>
      <c r="BI948" s="192"/>
      <c r="BJ948" s="192"/>
      <c r="BK948" s="192"/>
      <c r="BL948" s="192"/>
      <c r="BM948" s="192"/>
      <c r="BN948" s="192"/>
      <c r="BO948" s="192"/>
      <c r="BP948" s="192"/>
      <c r="BQ948" s="192"/>
      <c r="BR948" s="192"/>
      <c r="BS948" s="192"/>
      <c r="BT948" s="192"/>
      <c r="BU948" s="192"/>
      <c r="BV948" s="192"/>
      <c r="BW948" s="192"/>
      <c r="BX948" s="192"/>
      <c r="BY948" s="192"/>
      <c r="BZ948" s="192"/>
      <c r="CA948" s="192"/>
      <c r="CB948" s="192"/>
      <c r="CC948" s="192"/>
      <c r="CD948" s="192"/>
      <c r="CE948" s="192"/>
      <c r="CF948" s="192"/>
      <c r="CG948" s="192"/>
      <c r="CH948" s="192"/>
      <c r="CI948" s="192"/>
      <c r="CJ948" s="192"/>
    </row>
    <row r="949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92"/>
      <c r="AF949" s="192"/>
      <c r="AG949" s="192"/>
      <c r="AH949" s="192"/>
      <c r="AI949" s="192"/>
      <c r="AJ949" s="192"/>
      <c r="AK949" s="192"/>
      <c r="AL949" s="192"/>
      <c r="AM949" s="192"/>
      <c r="AN949" s="192"/>
      <c r="AO949" s="192"/>
      <c r="AP949" s="192"/>
      <c r="AQ949" s="192"/>
      <c r="AR949" s="192"/>
      <c r="AS949" s="192"/>
      <c r="AT949" s="192"/>
      <c r="AU949" s="192"/>
      <c r="AV949" s="192"/>
      <c r="AW949" s="192"/>
      <c r="AX949" s="192"/>
      <c r="AY949" s="192"/>
      <c r="AZ949" s="192"/>
      <c r="BA949" s="192"/>
      <c r="BB949" s="192"/>
      <c r="BC949" s="192"/>
      <c r="BD949" s="192"/>
      <c r="BE949" s="192"/>
      <c r="BF949" s="192"/>
      <c r="BG949" s="192"/>
      <c r="BH949" s="192"/>
      <c r="BI949" s="192"/>
      <c r="BJ949" s="192"/>
      <c r="BK949" s="192"/>
      <c r="BL949" s="192"/>
      <c r="BM949" s="192"/>
      <c r="BN949" s="192"/>
      <c r="BO949" s="192"/>
      <c r="BP949" s="192"/>
      <c r="BQ949" s="192"/>
      <c r="BR949" s="192"/>
      <c r="BS949" s="192"/>
      <c r="BT949" s="192"/>
      <c r="BU949" s="192"/>
      <c r="BV949" s="192"/>
      <c r="BW949" s="192"/>
      <c r="BX949" s="192"/>
      <c r="BY949" s="192"/>
      <c r="BZ949" s="192"/>
      <c r="CA949" s="192"/>
      <c r="CB949" s="192"/>
      <c r="CC949" s="192"/>
      <c r="CD949" s="192"/>
      <c r="CE949" s="192"/>
      <c r="CF949" s="192"/>
      <c r="CG949" s="192"/>
      <c r="CH949" s="192"/>
      <c r="CI949" s="192"/>
      <c r="CJ949" s="192"/>
    </row>
    <row r="950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  <c r="AJ950" s="192"/>
      <c r="AK950" s="192"/>
      <c r="AL950" s="192"/>
      <c r="AM950" s="192"/>
      <c r="AN950" s="192"/>
      <c r="AO950" s="192"/>
      <c r="AP950" s="192"/>
      <c r="AQ950" s="192"/>
      <c r="AR950" s="192"/>
      <c r="AS950" s="192"/>
      <c r="AT950" s="192"/>
      <c r="AU950" s="192"/>
      <c r="AV950" s="192"/>
      <c r="AW950" s="192"/>
      <c r="AX950" s="192"/>
      <c r="AY950" s="192"/>
      <c r="AZ950" s="192"/>
      <c r="BA950" s="192"/>
      <c r="BB950" s="192"/>
      <c r="BC950" s="192"/>
      <c r="BD950" s="192"/>
      <c r="BE950" s="192"/>
      <c r="BF950" s="192"/>
      <c r="BG950" s="192"/>
      <c r="BH950" s="192"/>
      <c r="BI950" s="192"/>
      <c r="BJ950" s="192"/>
      <c r="BK950" s="192"/>
      <c r="BL950" s="192"/>
      <c r="BM950" s="192"/>
      <c r="BN950" s="192"/>
      <c r="BO950" s="192"/>
      <c r="BP950" s="192"/>
      <c r="BQ950" s="192"/>
      <c r="BR950" s="192"/>
      <c r="BS950" s="192"/>
      <c r="BT950" s="192"/>
      <c r="BU950" s="192"/>
      <c r="BV950" s="192"/>
      <c r="BW950" s="192"/>
      <c r="BX950" s="192"/>
      <c r="BY950" s="192"/>
      <c r="BZ950" s="192"/>
      <c r="CA950" s="192"/>
      <c r="CB950" s="192"/>
      <c r="CC950" s="192"/>
      <c r="CD950" s="192"/>
      <c r="CE950" s="192"/>
      <c r="CF950" s="192"/>
      <c r="CG950" s="192"/>
      <c r="CH950" s="192"/>
      <c r="CI950" s="192"/>
      <c r="CJ950" s="192"/>
    </row>
    <row r="951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  <c r="AJ951" s="192"/>
      <c r="AK951" s="192"/>
      <c r="AL951" s="192"/>
      <c r="AM951" s="192"/>
      <c r="AN951" s="192"/>
      <c r="AO951" s="192"/>
      <c r="AP951" s="192"/>
      <c r="AQ951" s="192"/>
      <c r="AR951" s="192"/>
      <c r="AS951" s="192"/>
      <c r="AT951" s="192"/>
      <c r="AU951" s="192"/>
      <c r="AV951" s="192"/>
      <c r="AW951" s="192"/>
      <c r="AX951" s="192"/>
      <c r="AY951" s="192"/>
      <c r="AZ951" s="192"/>
      <c r="BA951" s="192"/>
      <c r="BB951" s="192"/>
      <c r="BC951" s="192"/>
      <c r="BD951" s="192"/>
      <c r="BE951" s="192"/>
      <c r="BF951" s="192"/>
      <c r="BG951" s="192"/>
      <c r="BH951" s="192"/>
      <c r="BI951" s="192"/>
      <c r="BJ951" s="192"/>
      <c r="BK951" s="192"/>
      <c r="BL951" s="192"/>
      <c r="BM951" s="192"/>
      <c r="BN951" s="192"/>
      <c r="BO951" s="192"/>
      <c r="BP951" s="192"/>
      <c r="BQ951" s="192"/>
      <c r="BR951" s="192"/>
      <c r="BS951" s="192"/>
      <c r="BT951" s="192"/>
      <c r="BU951" s="192"/>
      <c r="BV951" s="192"/>
      <c r="BW951" s="192"/>
      <c r="BX951" s="192"/>
      <c r="BY951" s="192"/>
      <c r="BZ951" s="192"/>
      <c r="CA951" s="192"/>
      <c r="CB951" s="192"/>
      <c r="CC951" s="192"/>
      <c r="CD951" s="192"/>
      <c r="CE951" s="192"/>
      <c r="CF951" s="192"/>
      <c r="CG951" s="192"/>
      <c r="CH951" s="192"/>
      <c r="CI951" s="192"/>
      <c r="CJ951" s="192"/>
    </row>
    <row r="952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  <c r="AJ952" s="192"/>
      <c r="AK952" s="192"/>
      <c r="AL952" s="192"/>
      <c r="AM952" s="192"/>
      <c r="AN952" s="192"/>
      <c r="AO952" s="192"/>
      <c r="AP952" s="192"/>
      <c r="AQ952" s="192"/>
      <c r="AR952" s="192"/>
      <c r="AS952" s="192"/>
      <c r="AT952" s="192"/>
      <c r="AU952" s="192"/>
      <c r="AV952" s="192"/>
      <c r="AW952" s="192"/>
      <c r="AX952" s="192"/>
      <c r="AY952" s="192"/>
      <c r="AZ952" s="192"/>
      <c r="BA952" s="192"/>
      <c r="BB952" s="192"/>
      <c r="BC952" s="192"/>
      <c r="BD952" s="192"/>
      <c r="BE952" s="192"/>
      <c r="BF952" s="192"/>
      <c r="BG952" s="192"/>
      <c r="BH952" s="192"/>
      <c r="BI952" s="192"/>
      <c r="BJ952" s="192"/>
      <c r="BK952" s="192"/>
      <c r="BL952" s="192"/>
      <c r="BM952" s="192"/>
      <c r="BN952" s="192"/>
      <c r="BO952" s="192"/>
      <c r="BP952" s="192"/>
      <c r="BQ952" s="192"/>
      <c r="BR952" s="192"/>
      <c r="BS952" s="192"/>
      <c r="BT952" s="192"/>
      <c r="BU952" s="192"/>
      <c r="BV952" s="192"/>
      <c r="BW952" s="192"/>
      <c r="BX952" s="192"/>
      <c r="BY952" s="192"/>
      <c r="BZ952" s="192"/>
      <c r="CA952" s="192"/>
      <c r="CB952" s="192"/>
      <c r="CC952" s="192"/>
      <c r="CD952" s="192"/>
      <c r="CE952" s="192"/>
      <c r="CF952" s="192"/>
      <c r="CG952" s="192"/>
      <c r="CH952" s="192"/>
      <c r="CI952" s="192"/>
      <c r="CJ952" s="192"/>
    </row>
    <row r="953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  <c r="AJ953" s="192"/>
      <c r="AK953" s="192"/>
      <c r="AL953" s="192"/>
      <c r="AM953" s="192"/>
      <c r="AN953" s="192"/>
      <c r="AO953" s="192"/>
      <c r="AP953" s="192"/>
      <c r="AQ953" s="192"/>
      <c r="AR953" s="192"/>
      <c r="AS953" s="192"/>
      <c r="AT953" s="192"/>
      <c r="AU953" s="192"/>
      <c r="AV953" s="192"/>
      <c r="AW953" s="192"/>
      <c r="AX953" s="192"/>
      <c r="AY953" s="192"/>
      <c r="AZ953" s="192"/>
      <c r="BA953" s="192"/>
      <c r="BB953" s="192"/>
      <c r="BC953" s="192"/>
      <c r="BD953" s="192"/>
      <c r="BE953" s="192"/>
      <c r="BF953" s="192"/>
      <c r="BG953" s="192"/>
      <c r="BH953" s="192"/>
      <c r="BI953" s="192"/>
      <c r="BJ953" s="192"/>
      <c r="BK953" s="192"/>
      <c r="BL953" s="192"/>
      <c r="BM953" s="192"/>
      <c r="BN953" s="192"/>
      <c r="BO953" s="192"/>
      <c r="BP953" s="192"/>
      <c r="BQ953" s="192"/>
      <c r="BR953" s="192"/>
      <c r="BS953" s="192"/>
      <c r="BT953" s="192"/>
      <c r="BU953" s="192"/>
      <c r="BV953" s="192"/>
      <c r="BW953" s="192"/>
      <c r="BX953" s="192"/>
      <c r="BY953" s="192"/>
      <c r="BZ953" s="192"/>
      <c r="CA953" s="192"/>
      <c r="CB953" s="192"/>
      <c r="CC953" s="192"/>
      <c r="CD953" s="192"/>
      <c r="CE953" s="192"/>
      <c r="CF953" s="192"/>
      <c r="CG953" s="192"/>
      <c r="CH953" s="192"/>
      <c r="CI953" s="192"/>
      <c r="CJ953" s="192"/>
    </row>
    <row r="954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  <c r="AO954" s="192"/>
      <c r="AP954" s="192"/>
      <c r="AQ954" s="192"/>
      <c r="AR954" s="192"/>
      <c r="AS954" s="192"/>
      <c r="AT954" s="192"/>
      <c r="AU954" s="192"/>
      <c r="AV954" s="192"/>
      <c r="AW954" s="192"/>
      <c r="AX954" s="192"/>
      <c r="AY954" s="192"/>
      <c r="AZ954" s="192"/>
      <c r="BA954" s="192"/>
      <c r="BB954" s="192"/>
      <c r="BC954" s="192"/>
      <c r="BD954" s="192"/>
      <c r="BE954" s="192"/>
      <c r="BF954" s="192"/>
      <c r="BG954" s="192"/>
      <c r="BH954" s="192"/>
      <c r="BI954" s="192"/>
      <c r="BJ954" s="192"/>
      <c r="BK954" s="192"/>
      <c r="BL954" s="192"/>
      <c r="BM954" s="192"/>
      <c r="BN954" s="192"/>
      <c r="BO954" s="192"/>
      <c r="BP954" s="192"/>
      <c r="BQ954" s="192"/>
      <c r="BR954" s="192"/>
      <c r="BS954" s="192"/>
      <c r="BT954" s="192"/>
      <c r="BU954" s="192"/>
      <c r="BV954" s="192"/>
      <c r="BW954" s="192"/>
      <c r="BX954" s="192"/>
      <c r="BY954" s="192"/>
      <c r="BZ954" s="192"/>
      <c r="CA954" s="192"/>
      <c r="CB954" s="192"/>
      <c r="CC954" s="192"/>
      <c r="CD954" s="192"/>
      <c r="CE954" s="192"/>
      <c r="CF954" s="192"/>
      <c r="CG954" s="192"/>
      <c r="CH954" s="192"/>
      <c r="CI954" s="192"/>
      <c r="CJ954" s="192"/>
    </row>
    <row r="955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  <c r="AO955" s="192"/>
      <c r="AP955" s="192"/>
      <c r="AQ955" s="192"/>
      <c r="AR955" s="192"/>
      <c r="AS955" s="192"/>
      <c r="AT955" s="192"/>
      <c r="AU955" s="192"/>
      <c r="AV955" s="192"/>
      <c r="AW955" s="192"/>
      <c r="AX955" s="192"/>
      <c r="AY955" s="192"/>
      <c r="AZ955" s="192"/>
      <c r="BA955" s="192"/>
      <c r="BB955" s="192"/>
      <c r="BC955" s="192"/>
      <c r="BD955" s="192"/>
      <c r="BE955" s="192"/>
      <c r="BF955" s="192"/>
      <c r="BG955" s="192"/>
      <c r="BH955" s="192"/>
      <c r="BI955" s="192"/>
      <c r="BJ955" s="192"/>
      <c r="BK955" s="192"/>
      <c r="BL955" s="192"/>
      <c r="BM955" s="192"/>
      <c r="BN955" s="192"/>
      <c r="BO955" s="192"/>
      <c r="BP955" s="192"/>
      <c r="BQ955" s="192"/>
      <c r="BR955" s="192"/>
      <c r="BS955" s="192"/>
      <c r="BT955" s="192"/>
      <c r="BU955" s="192"/>
      <c r="BV955" s="192"/>
      <c r="BW955" s="192"/>
      <c r="BX955" s="192"/>
      <c r="BY955" s="192"/>
      <c r="BZ955" s="192"/>
      <c r="CA955" s="192"/>
      <c r="CB955" s="192"/>
      <c r="CC955" s="192"/>
      <c r="CD955" s="192"/>
      <c r="CE955" s="192"/>
      <c r="CF955" s="192"/>
      <c r="CG955" s="192"/>
      <c r="CH955" s="192"/>
      <c r="CI955" s="192"/>
      <c r="CJ955" s="192"/>
    </row>
    <row r="956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  <c r="AO956" s="192"/>
      <c r="AP956" s="192"/>
      <c r="AQ956" s="192"/>
      <c r="AR956" s="192"/>
      <c r="AS956" s="192"/>
      <c r="AT956" s="192"/>
      <c r="AU956" s="192"/>
      <c r="AV956" s="192"/>
      <c r="AW956" s="192"/>
      <c r="AX956" s="192"/>
      <c r="AY956" s="192"/>
      <c r="AZ956" s="192"/>
      <c r="BA956" s="192"/>
      <c r="BB956" s="192"/>
      <c r="BC956" s="192"/>
      <c r="BD956" s="192"/>
      <c r="BE956" s="192"/>
      <c r="BF956" s="192"/>
      <c r="BG956" s="192"/>
      <c r="BH956" s="192"/>
      <c r="BI956" s="192"/>
      <c r="BJ956" s="192"/>
      <c r="BK956" s="192"/>
      <c r="BL956" s="192"/>
      <c r="BM956" s="192"/>
      <c r="BN956" s="192"/>
      <c r="BO956" s="192"/>
      <c r="BP956" s="192"/>
      <c r="BQ956" s="192"/>
      <c r="BR956" s="192"/>
      <c r="BS956" s="192"/>
      <c r="BT956" s="192"/>
      <c r="BU956" s="192"/>
      <c r="BV956" s="192"/>
      <c r="BW956" s="192"/>
      <c r="BX956" s="192"/>
      <c r="BY956" s="192"/>
      <c r="BZ956" s="192"/>
      <c r="CA956" s="192"/>
      <c r="CB956" s="192"/>
      <c r="CC956" s="192"/>
      <c r="CD956" s="192"/>
      <c r="CE956" s="192"/>
      <c r="CF956" s="192"/>
      <c r="CG956" s="192"/>
      <c r="CH956" s="192"/>
      <c r="CI956" s="192"/>
      <c r="CJ956" s="192"/>
    </row>
    <row r="957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  <c r="AO957" s="192"/>
      <c r="AP957" s="192"/>
      <c r="AQ957" s="192"/>
      <c r="AR957" s="192"/>
      <c r="AS957" s="192"/>
      <c r="AT957" s="192"/>
      <c r="AU957" s="192"/>
      <c r="AV957" s="192"/>
      <c r="AW957" s="192"/>
      <c r="AX957" s="192"/>
      <c r="AY957" s="192"/>
      <c r="AZ957" s="192"/>
      <c r="BA957" s="192"/>
      <c r="BB957" s="192"/>
      <c r="BC957" s="192"/>
      <c r="BD957" s="192"/>
      <c r="BE957" s="192"/>
      <c r="BF957" s="192"/>
      <c r="BG957" s="192"/>
      <c r="BH957" s="192"/>
      <c r="BI957" s="192"/>
      <c r="BJ957" s="192"/>
      <c r="BK957" s="192"/>
      <c r="BL957" s="192"/>
      <c r="BM957" s="192"/>
      <c r="BN957" s="192"/>
      <c r="BO957" s="192"/>
      <c r="BP957" s="192"/>
      <c r="BQ957" s="192"/>
      <c r="BR957" s="192"/>
      <c r="BS957" s="192"/>
      <c r="BT957" s="192"/>
      <c r="BU957" s="192"/>
      <c r="BV957" s="192"/>
      <c r="BW957" s="192"/>
      <c r="BX957" s="192"/>
      <c r="BY957" s="192"/>
      <c r="BZ957" s="192"/>
      <c r="CA957" s="192"/>
      <c r="CB957" s="192"/>
      <c r="CC957" s="192"/>
      <c r="CD957" s="192"/>
      <c r="CE957" s="192"/>
      <c r="CF957" s="192"/>
      <c r="CG957" s="192"/>
      <c r="CH957" s="192"/>
      <c r="CI957" s="192"/>
      <c r="CJ957" s="192"/>
    </row>
    <row r="958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  <c r="AO958" s="192"/>
      <c r="AP958" s="192"/>
      <c r="AQ958" s="192"/>
      <c r="AR958" s="192"/>
      <c r="AS958" s="192"/>
      <c r="AT958" s="192"/>
      <c r="AU958" s="192"/>
      <c r="AV958" s="192"/>
      <c r="AW958" s="192"/>
      <c r="AX958" s="192"/>
      <c r="AY958" s="192"/>
      <c r="AZ958" s="192"/>
      <c r="BA958" s="192"/>
      <c r="BB958" s="192"/>
      <c r="BC958" s="192"/>
      <c r="BD958" s="192"/>
      <c r="BE958" s="192"/>
      <c r="BF958" s="192"/>
      <c r="BG958" s="192"/>
      <c r="BH958" s="192"/>
      <c r="BI958" s="192"/>
      <c r="BJ958" s="192"/>
      <c r="BK958" s="192"/>
      <c r="BL958" s="192"/>
      <c r="BM958" s="192"/>
      <c r="BN958" s="192"/>
      <c r="BO958" s="192"/>
      <c r="BP958" s="192"/>
      <c r="BQ958" s="192"/>
      <c r="BR958" s="192"/>
      <c r="BS958" s="192"/>
      <c r="BT958" s="192"/>
      <c r="BU958" s="192"/>
      <c r="BV958" s="192"/>
      <c r="BW958" s="192"/>
      <c r="BX958" s="192"/>
      <c r="BY958" s="192"/>
      <c r="BZ958" s="192"/>
      <c r="CA958" s="192"/>
      <c r="CB958" s="192"/>
      <c r="CC958" s="192"/>
      <c r="CD958" s="192"/>
      <c r="CE958" s="192"/>
      <c r="CF958" s="192"/>
      <c r="CG958" s="192"/>
      <c r="CH958" s="192"/>
      <c r="CI958" s="192"/>
      <c r="CJ958" s="192"/>
    </row>
    <row r="959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92"/>
      <c r="AF959" s="192"/>
      <c r="AG959" s="192"/>
      <c r="AH959" s="192"/>
      <c r="AI959" s="192"/>
      <c r="AJ959" s="192"/>
      <c r="AK959" s="192"/>
      <c r="AL959" s="192"/>
      <c r="AM959" s="192"/>
      <c r="AN959" s="192"/>
      <c r="AO959" s="192"/>
      <c r="AP959" s="192"/>
      <c r="AQ959" s="192"/>
      <c r="AR959" s="192"/>
      <c r="AS959" s="192"/>
      <c r="AT959" s="192"/>
      <c r="AU959" s="192"/>
      <c r="AV959" s="192"/>
      <c r="AW959" s="192"/>
      <c r="AX959" s="192"/>
      <c r="AY959" s="192"/>
      <c r="AZ959" s="192"/>
      <c r="BA959" s="192"/>
      <c r="BB959" s="192"/>
      <c r="BC959" s="192"/>
      <c r="BD959" s="192"/>
      <c r="BE959" s="192"/>
      <c r="BF959" s="192"/>
      <c r="BG959" s="192"/>
      <c r="BH959" s="192"/>
      <c r="BI959" s="192"/>
      <c r="BJ959" s="192"/>
      <c r="BK959" s="192"/>
      <c r="BL959" s="192"/>
      <c r="BM959" s="192"/>
      <c r="BN959" s="192"/>
      <c r="BO959" s="192"/>
      <c r="BP959" s="192"/>
      <c r="BQ959" s="192"/>
      <c r="BR959" s="192"/>
      <c r="BS959" s="192"/>
      <c r="BT959" s="192"/>
      <c r="BU959" s="192"/>
      <c r="BV959" s="192"/>
      <c r="BW959" s="192"/>
      <c r="BX959" s="192"/>
      <c r="BY959" s="192"/>
      <c r="BZ959" s="192"/>
      <c r="CA959" s="192"/>
      <c r="CB959" s="192"/>
      <c r="CC959" s="192"/>
      <c r="CD959" s="192"/>
      <c r="CE959" s="192"/>
      <c r="CF959" s="192"/>
      <c r="CG959" s="192"/>
      <c r="CH959" s="192"/>
      <c r="CI959" s="192"/>
      <c r="CJ959" s="192"/>
    </row>
    <row r="960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92"/>
      <c r="AF960" s="192"/>
      <c r="AG960" s="192"/>
      <c r="AH960" s="192"/>
      <c r="AI960" s="192"/>
      <c r="AJ960" s="192"/>
      <c r="AK960" s="192"/>
      <c r="AL960" s="192"/>
      <c r="AM960" s="192"/>
      <c r="AN960" s="192"/>
      <c r="AO960" s="192"/>
      <c r="AP960" s="192"/>
      <c r="AQ960" s="192"/>
      <c r="AR960" s="192"/>
      <c r="AS960" s="192"/>
      <c r="AT960" s="192"/>
      <c r="AU960" s="192"/>
      <c r="AV960" s="192"/>
      <c r="AW960" s="192"/>
      <c r="AX960" s="192"/>
      <c r="AY960" s="192"/>
      <c r="AZ960" s="192"/>
      <c r="BA960" s="192"/>
      <c r="BB960" s="192"/>
      <c r="BC960" s="192"/>
      <c r="BD960" s="192"/>
      <c r="BE960" s="192"/>
      <c r="BF960" s="192"/>
      <c r="BG960" s="192"/>
      <c r="BH960" s="192"/>
      <c r="BI960" s="192"/>
      <c r="BJ960" s="192"/>
      <c r="BK960" s="192"/>
      <c r="BL960" s="192"/>
      <c r="BM960" s="192"/>
      <c r="BN960" s="192"/>
      <c r="BO960" s="192"/>
      <c r="BP960" s="192"/>
      <c r="BQ960" s="192"/>
      <c r="BR960" s="192"/>
      <c r="BS960" s="192"/>
      <c r="BT960" s="192"/>
      <c r="BU960" s="192"/>
      <c r="BV960" s="192"/>
      <c r="BW960" s="192"/>
      <c r="BX960" s="192"/>
      <c r="BY960" s="192"/>
      <c r="BZ960" s="192"/>
      <c r="CA960" s="192"/>
      <c r="CB960" s="192"/>
      <c r="CC960" s="192"/>
      <c r="CD960" s="192"/>
      <c r="CE960" s="192"/>
      <c r="CF960" s="192"/>
      <c r="CG960" s="192"/>
      <c r="CH960" s="192"/>
      <c r="CI960" s="192"/>
      <c r="CJ960" s="192"/>
    </row>
    <row r="961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92"/>
      <c r="AF961" s="192"/>
      <c r="AG961" s="192"/>
      <c r="AH961" s="192"/>
      <c r="AI961" s="192"/>
      <c r="AJ961" s="192"/>
      <c r="AK961" s="192"/>
      <c r="AL961" s="192"/>
      <c r="AM961" s="192"/>
      <c r="AN961" s="192"/>
      <c r="AO961" s="192"/>
      <c r="AP961" s="192"/>
      <c r="AQ961" s="192"/>
      <c r="AR961" s="192"/>
      <c r="AS961" s="192"/>
      <c r="AT961" s="192"/>
      <c r="AU961" s="192"/>
      <c r="AV961" s="192"/>
      <c r="AW961" s="192"/>
      <c r="AX961" s="192"/>
      <c r="AY961" s="192"/>
      <c r="AZ961" s="192"/>
      <c r="BA961" s="192"/>
      <c r="BB961" s="192"/>
      <c r="BC961" s="192"/>
      <c r="BD961" s="192"/>
      <c r="BE961" s="192"/>
      <c r="BF961" s="192"/>
      <c r="BG961" s="192"/>
      <c r="BH961" s="192"/>
      <c r="BI961" s="192"/>
      <c r="BJ961" s="192"/>
      <c r="BK961" s="192"/>
      <c r="BL961" s="192"/>
      <c r="BM961" s="192"/>
      <c r="BN961" s="192"/>
      <c r="BO961" s="192"/>
      <c r="BP961" s="192"/>
      <c r="BQ961" s="192"/>
      <c r="BR961" s="192"/>
      <c r="BS961" s="192"/>
      <c r="BT961" s="192"/>
      <c r="BU961" s="192"/>
      <c r="BV961" s="192"/>
      <c r="BW961" s="192"/>
      <c r="BX961" s="192"/>
      <c r="BY961" s="192"/>
      <c r="BZ961" s="192"/>
      <c r="CA961" s="192"/>
      <c r="CB961" s="192"/>
      <c r="CC961" s="192"/>
      <c r="CD961" s="192"/>
      <c r="CE961" s="192"/>
      <c r="CF961" s="192"/>
      <c r="CG961" s="192"/>
      <c r="CH961" s="192"/>
      <c r="CI961" s="192"/>
      <c r="CJ961" s="192"/>
    </row>
    <row r="962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92"/>
      <c r="AF962" s="192"/>
      <c r="AG962" s="192"/>
      <c r="AH962" s="192"/>
      <c r="AI962" s="192"/>
      <c r="AJ962" s="192"/>
      <c r="AK962" s="192"/>
      <c r="AL962" s="192"/>
      <c r="AM962" s="192"/>
      <c r="AN962" s="192"/>
      <c r="AO962" s="192"/>
      <c r="AP962" s="192"/>
      <c r="AQ962" s="192"/>
      <c r="AR962" s="192"/>
      <c r="AS962" s="192"/>
      <c r="AT962" s="192"/>
      <c r="AU962" s="192"/>
      <c r="AV962" s="192"/>
      <c r="AW962" s="192"/>
      <c r="AX962" s="192"/>
      <c r="AY962" s="192"/>
      <c r="AZ962" s="192"/>
      <c r="BA962" s="192"/>
      <c r="BB962" s="192"/>
      <c r="BC962" s="192"/>
      <c r="BD962" s="192"/>
      <c r="BE962" s="192"/>
      <c r="BF962" s="192"/>
      <c r="BG962" s="192"/>
      <c r="BH962" s="192"/>
      <c r="BI962" s="192"/>
      <c r="BJ962" s="192"/>
      <c r="BK962" s="192"/>
      <c r="BL962" s="192"/>
      <c r="BM962" s="192"/>
      <c r="BN962" s="192"/>
      <c r="BO962" s="192"/>
      <c r="BP962" s="192"/>
      <c r="BQ962" s="192"/>
      <c r="BR962" s="192"/>
      <c r="BS962" s="192"/>
      <c r="BT962" s="192"/>
      <c r="BU962" s="192"/>
      <c r="BV962" s="192"/>
      <c r="BW962" s="192"/>
      <c r="BX962" s="192"/>
      <c r="BY962" s="192"/>
      <c r="BZ962" s="192"/>
      <c r="CA962" s="192"/>
      <c r="CB962" s="192"/>
      <c r="CC962" s="192"/>
      <c r="CD962" s="192"/>
      <c r="CE962" s="192"/>
      <c r="CF962" s="192"/>
      <c r="CG962" s="192"/>
      <c r="CH962" s="192"/>
      <c r="CI962" s="192"/>
      <c r="CJ962" s="192"/>
    </row>
    <row r="963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92"/>
      <c r="AF963" s="192"/>
      <c r="AG963" s="192"/>
      <c r="AH963" s="192"/>
      <c r="AI963" s="192"/>
      <c r="AJ963" s="192"/>
      <c r="AK963" s="192"/>
      <c r="AL963" s="192"/>
      <c r="AM963" s="192"/>
      <c r="AN963" s="192"/>
      <c r="AO963" s="192"/>
      <c r="AP963" s="192"/>
      <c r="AQ963" s="192"/>
      <c r="AR963" s="192"/>
      <c r="AS963" s="192"/>
      <c r="AT963" s="192"/>
      <c r="AU963" s="192"/>
      <c r="AV963" s="192"/>
      <c r="AW963" s="192"/>
      <c r="AX963" s="192"/>
      <c r="AY963" s="192"/>
      <c r="AZ963" s="192"/>
      <c r="BA963" s="192"/>
      <c r="BB963" s="192"/>
      <c r="BC963" s="192"/>
      <c r="BD963" s="192"/>
      <c r="BE963" s="192"/>
      <c r="BF963" s="192"/>
      <c r="BG963" s="192"/>
      <c r="BH963" s="192"/>
      <c r="BI963" s="192"/>
      <c r="BJ963" s="192"/>
      <c r="BK963" s="192"/>
      <c r="BL963" s="192"/>
      <c r="BM963" s="192"/>
      <c r="BN963" s="192"/>
      <c r="BO963" s="192"/>
      <c r="BP963" s="192"/>
      <c r="BQ963" s="192"/>
      <c r="BR963" s="192"/>
      <c r="BS963" s="192"/>
      <c r="BT963" s="192"/>
      <c r="BU963" s="192"/>
      <c r="BV963" s="192"/>
      <c r="BW963" s="192"/>
      <c r="BX963" s="192"/>
      <c r="BY963" s="192"/>
      <c r="BZ963" s="192"/>
      <c r="CA963" s="192"/>
      <c r="CB963" s="192"/>
      <c r="CC963" s="192"/>
      <c r="CD963" s="192"/>
      <c r="CE963" s="192"/>
      <c r="CF963" s="192"/>
      <c r="CG963" s="192"/>
      <c r="CH963" s="192"/>
      <c r="CI963" s="192"/>
      <c r="CJ963" s="192"/>
    </row>
    <row r="964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92"/>
      <c r="AF964" s="192"/>
      <c r="AG964" s="192"/>
      <c r="AH964" s="192"/>
      <c r="AI964" s="192"/>
      <c r="AJ964" s="192"/>
      <c r="AK964" s="192"/>
      <c r="AL964" s="192"/>
      <c r="AM964" s="192"/>
      <c r="AN964" s="192"/>
      <c r="AO964" s="192"/>
      <c r="AP964" s="192"/>
      <c r="AQ964" s="192"/>
      <c r="AR964" s="192"/>
      <c r="AS964" s="192"/>
      <c r="AT964" s="192"/>
      <c r="AU964" s="192"/>
      <c r="AV964" s="192"/>
      <c r="AW964" s="192"/>
      <c r="AX964" s="192"/>
      <c r="AY964" s="192"/>
      <c r="AZ964" s="192"/>
      <c r="BA964" s="192"/>
      <c r="BB964" s="192"/>
      <c r="BC964" s="192"/>
      <c r="BD964" s="192"/>
      <c r="BE964" s="192"/>
      <c r="BF964" s="192"/>
      <c r="BG964" s="192"/>
      <c r="BH964" s="192"/>
      <c r="BI964" s="192"/>
      <c r="BJ964" s="192"/>
      <c r="BK964" s="192"/>
      <c r="BL964" s="192"/>
      <c r="BM964" s="192"/>
      <c r="BN964" s="192"/>
      <c r="BO964" s="192"/>
      <c r="BP964" s="192"/>
      <c r="BQ964" s="192"/>
      <c r="BR964" s="192"/>
      <c r="BS964" s="192"/>
      <c r="BT964" s="192"/>
      <c r="BU964" s="192"/>
      <c r="BV964" s="192"/>
      <c r="BW964" s="192"/>
      <c r="BX964" s="192"/>
      <c r="BY964" s="192"/>
      <c r="BZ964" s="192"/>
      <c r="CA964" s="192"/>
      <c r="CB964" s="192"/>
      <c r="CC964" s="192"/>
      <c r="CD964" s="192"/>
      <c r="CE964" s="192"/>
      <c r="CF964" s="192"/>
      <c r="CG964" s="192"/>
      <c r="CH964" s="192"/>
      <c r="CI964" s="192"/>
      <c r="CJ964" s="192"/>
    </row>
    <row r="965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92"/>
      <c r="AF965" s="192"/>
      <c r="AG965" s="192"/>
      <c r="AH965" s="192"/>
      <c r="AI965" s="192"/>
      <c r="AJ965" s="192"/>
      <c r="AK965" s="192"/>
      <c r="AL965" s="192"/>
      <c r="AM965" s="192"/>
      <c r="AN965" s="192"/>
      <c r="AO965" s="192"/>
      <c r="AP965" s="192"/>
      <c r="AQ965" s="192"/>
      <c r="AR965" s="192"/>
      <c r="AS965" s="192"/>
      <c r="AT965" s="192"/>
      <c r="AU965" s="192"/>
      <c r="AV965" s="192"/>
      <c r="AW965" s="192"/>
      <c r="AX965" s="192"/>
      <c r="AY965" s="192"/>
      <c r="AZ965" s="192"/>
      <c r="BA965" s="192"/>
      <c r="BB965" s="192"/>
      <c r="BC965" s="192"/>
      <c r="BD965" s="192"/>
      <c r="BE965" s="192"/>
      <c r="BF965" s="192"/>
      <c r="BG965" s="192"/>
      <c r="BH965" s="192"/>
      <c r="BI965" s="192"/>
      <c r="BJ965" s="192"/>
      <c r="BK965" s="192"/>
      <c r="BL965" s="192"/>
      <c r="BM965" s="192"/>
      <c r="BN965" s="192"/>
      <c r="BO965" s="192"/>
      <c r="BP965" s="192"/>
      <c r="BQ965" s="192"/>
      <c r="BR965" s="192"/>
      <c r="BS965" s="192"/>
      <c r="BT965" s="192"/>
      <c r="BU965" s="192"/>
      <c r="BV965" s="192"/>
      <c r="BW965" s="192"/>
      <c r="BX965" s="192"/>
      <c r="BY965" s="192"/>
      <c r="BZ965" s="192"/>
      <c r="CA965" s="192"/>
      <c r="CB965" s="192"/>
      <c r="CC965" s="192"/>
      <c r="CD965" s="192"/>
      <c r="CE965" s="192"/>
      <c r="CF965" s="192"/>
      <c r="CG965" s="192"/>
      <c r="CH965" s="192"/>
      <c r="CI965" s="192"/>
      <c r="CJ965" s="192"/>
    </row>
    <row r="966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92"/>
      <c r="AF966" s="192"/>
      <c r="AG966" s="192"/>
      <c r="AH966" s="192"/>
      <c r="AI966" s="192"/>
      <c r="AJ966" s="192"/>
      <c r="AK966" s="192"/>
      <c r="AL966" s="192"/>
      <c r="AM966" s="192"/>
      <c r="AN966" s="192"/>
      <c r="AO966" s="192"/>
      <c r="AP966" s="192"/>
      <c r="AQ966" s="192"/>
      <c r="AR966" s="192"/>
      <c r="AS966" s="192"/>
      <c r="AT966" s="192"/>
      <c r="AU966" s="192"/>
      <c r="AV966" s="192"/>
      <c r="AW966" s="192"/>
      <c r="AX966" s="192"/>
      <c r="AY966" s="192"/>
      <c r="AZ966" s="192"/>
      <c r="BA966" s="192"/>
      <c r="BB966" s="192"/>
      <c r="BC966" s="192"/>
      <c r="BD966" s="192"/>
      <c r="BE966" s="192"/>
      <c r="BF966" s="192"/>
      <c r="BG966" s="192"/>
      <c r="BH966" s="192"/>
      <c r="BI966" s="192"/>
      <c r="BJ966" s="192"/>
      <c r="BK966" s="192"/>
      <c r="BL966" s="192"/>
      <c r="BM966" s="192"/>
      <c r="BN966" s="192"/>
      <c r="BO966" s="192"/>
      <c r="BP966" s="192"/>
      <c r="BQ966" s="192"/>
      <c r="BR966" s="192"/>
      <c r="BS966" s="192"/>
      <c r="BT966" s="192"/>
      <c r="BU966" s="192"/>
      <c r="BV966" s="192"/>
      <c r="BW966" s="192"/>
      <c r="BX966" s="192"/>
      <c r="BY966" s="192"/>
      <c r="BZ966" s="192"/>
      <c r="CA966" s="192"/>
      <c r="CB966" s="192"/>
      <c r="CC966" s="192"/>
      <c r="CD966" s="192"/>
      <c r="CE966" s="192"/>
      <c r="CF966" s="192"/>
      <c r="CG966" s="192"/>
      <c r="CH966" s="192"/>
      <c r="CI966" s="192"/>
      <c r="CJ966" s="192"/>
    </row>
    <row r="967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92"/>
      <c r="AF967" s="192"/>
      <c r="AG967" s="192"/>
      <c r="AH967" s="192"/>
      <c r="AI967" s="192"/>
      <c r="AJ967" s="192"/>
      <c r="AK967" s="192"/>
      <c r="AL967" s="192"/>
      <c r="AM967" s="192"/>
      <c r="AN967" s="192"/>
      <c r="AO967" s="192"/>
      <c r="AP967" s="192"/>
      <c r="AQ967" s="192"/>
      <c r="AR967" s="192"/>
      <c r="AS967" s="192"/>
      <c r="AT967" s="192"/>
      <c r="AU967" s="192"/>
      <c r="AV967" s="192"/>
      <c r="AW967" s="192"/>
      <c r="AX967" s="192"/>
      <c r="AY967" s="192"/>
      <c r="AZ967" s="192"/>
      <c r="BA967" s="192"/>
      <c r="BB967" s="192"/>
      <c r="BC967" s="192"/>
      <c r="BD967" s="192"/>
      <c r="BE967" s="192"/>
      <c r="BF967" s="192"/>
      <c r="BG967" s="192"/>
      <c r="BH967" s="192"/>
      <c r="BI967" s="192"/>
      <c r="BJ967" s="192"/>
      <c r="BK967" s="192"/>
      <c r="BL967" s="192"/>
      <c r="BM967" s="192"/>
      <c r="BN967" s="192"/>
      <c r="BO967" s="192"/>
      <c r="BP967" s="192"/>
      <c r="BQ967" s="192"/>
      <c r="BR967" s="192"/>
      <c r="BS967" s="192"/>
      <c r="BT967" s="192"/>
      <c r="BU967" s="192"/>
      <c r="BV967" s="192"/>
      <c r="BW967" s="192"/>
      <c r="BX967" s="192"/>
      <c r="BY967" s="192"/>
      <c r="BZ967" s="192"/>
      <c r="CA967" s="192"/>
      <c r="CB967" s="192"/>
      <c r="CC967" s="192"/>
      <c r="CD967" s="192"/>
      <c r="CE967" s="192"/>
      <c r="CF967" s="192"/>
      <c r="CG967" s="192"/>
      <c r="CH967" s="192"/>
      <c r="CI967" s="192"/>
      <c r="CJ967" s="192"/>
    </row>
    <row r="968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92"/>
      <c r="AF968" s="192"/>
      <c r="AG968" s="192"/>
      <c r="AH968" s="192"/>
      <c r="AI968" s="192"/>
      <c r="AJ968" s="192"/>
      <c r="AK968" s="192"/>
      <c r="AL968" s="192"/>
      <c r="AM968" s="192"/>
      <c r="AN968" s="192"/>
      <c r="AO968" s="192"/>
      <c r="AP968" s="192"/>
      <c r="AQ968" s="192"/>
      <c r="AR968" s="192"/>
      <c r="AS968" s="192"/>
      <c r="AT968" s="192"/>
      <c r="AU968" s="192"/>
      <c r="AV968" s="192"/>
      <c r="AW968" s="192"/>
      <c r="AX968" s="192"/>
      <c r="AY968" s="192"/>
      <c r="AZ968" s="192"/>
      <c r="BA968" s="192"/>
      <c r="BB968" s="192"/>
      <c r="BC968" s="192"/>
      <c r="BD968" s="192"/>
      <c r="BE968" s="192"/>
      <c r="BF968" s="192"/>
      <c r="BG968" s="192"/>
      <c r="BH968" s="192"/>
      <c r="BI968" s="192"/>
      <c r="BJ968" s="192"/>
      <c r="BK968" s="192"/>
      <c r="BL968" s="192"/>
      <c r="BM968" s="192"/>
      <c r="BN968" s="192"/>
      <c r="BO968" s="192"/>
      <c r="BP968" s="192"/>
      <c r="BQ968" s="192"/>
      <c r="BR968" s="192"/>
      <c r="BS968" s="192"/>
      <c r="BT968" s="192"/>
      <c r="BU968" s="192"/>
      <c r="BV968" s="192"/>
      <c r="BW968" s="192"/>
      <c r="BX968" s="192"/>
      <c r="BY968" s="192"/>
      <c r="BZ968" s="192"/>
      <c r="CA968" s="192"/>
      <c r="CB968" s="192"/>
      <c r="CC968" s="192"/>
      <c r="CD968" s="192"/>
      <c r="CE968" s="192"/>
      <c r="CF968" s="192"/>
      <c r="CG968" s="192"/>
      <c r="CH968" s="192"/>
      <c r="CI968" s="192"/>
      <c r="CJ968" s="192"/>
    </row>
    <row r="969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92"/>
      <c r="AF969" s="192"/>
      <c r="AG969" s="192"/>
      <c r="AH969" s="192"/>
      <c r="AI969" s="192"/>
      <c r="AJ969" s="192"/>
      <c r="AK969" s="192"/>
      <c r="AL969" s="192"/>
      <c r="AM969" s="192"/>
      <c r="AN969" s="192"/>
      <c r="AO969" s="192"/>
      <c r="AP969" s="192"/>
      <c r="AQ969" s="192"/>
      <c r="AR969" s="192"/>
      <c r="AS969" s="192"/>
      <c r="AT969" s="192"/>
      <c r="AU969" s="192"/>
      <c r="AV969" s="192"/>
      <c r="AW969" s="192"/>
      <c r="AX969" s="192"/>
      <c r="AY969" s="192"/>
      <c r="AZ969" s="192"/>
      <c r="BA969" s="192"/>
      <c r="BB969" s="192"/>
      <c r="BC969" s="192"/>
      <c r="BD969" s="192"/>
      <c r="BE969" s="192"/>
      <c r="BF969" s="192"/>
      <c r="BG969" s="192"/>
      <c r="BH969" s="192"/>
      <c r="BI969" s="192"/>
      <c r="BJ969" s="192"/>
      <c r="BK969" s="192"/>
      <c r="BL969" s="192"/>
      <c r="BM969" s="192"/>
      <c r="BN969" s="192"/>
      <c r="BO969" s="192"/>
      <c r="BP969" s="192"/>
      <c r="BQ969" s="192"/>
      <c r="BR969" s="192"/>
      <c r="BS969" s="192"/>
      <c r="BT969" s="192"/>
      <c r="BU969" s="192"/>
      <c r="BV969" s="192"/>
      <c r="BW969" s="192"/>
      <c r="BX969" s="192"/>
      <c r="BY969" s="192"/>
      <c r="BZ969" s="192"/>
      <c r="CA969" s="192"/>
      <c r="CB969" s="192"/>
      <c r="CC969" s="192"/>
      <c r="CD969" s="192"/>
      <c r="CE969" s="192"/>
      <c r="CF969" s="192"/>
      <c r="CG969" s="192"/>
      <c r="CH969" s="192"/>
      <c r="CI969" s="192"/>
      <c r="CJ969" s="192"/>
    </row>
    <row r="970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92"/>
      <c r="AF970" s="192"/>
      <c r="AG970" s="192"/>
      <c r="AH970" s="192"/>
      <c r="AI970" s="192"/>
      <c r="AJ970" s="192"/>
      <c r="AK970" s="192"/>
      <c r="AL970" s="192"/>
      <c r="AM970" s="192"/>
      <c r="AN970" s="192"/>
      <c r="AO970" s="192"/>
      <c r="AP970" s="192"/>
      <c r="AQ970" s="192"/>
      <c r="AR970" s="192"/>
      <c r="AS970" s="192"/>
      <c r="AT970" s="192"/>
      <c r="AU970" s="192"/>
      <c r="AV970" s="192"/>
      <c r="AW970" s="192"/>
      <c r="AX970" s="192"/>
      <c r="AY970" s="192"/>
      <c r="AZ970" s="192"/>
      <c r="BA970" s="192"/>
      <c r="BB970" s="192"/>
      <c r="BC970" s="192"/>
      <c r="BD970" s="192"/>
      <c r="BE970" s="192"/>
      <c r="BF970" s="192"/>
      <c r="BG970" s="192"/>
      <c r="BH970" s="192"/>
      <c r="BI970" s="192"/>
      <c r="BJ970" s="192"/>
      <c r="BK970" s="192"/>
      <c r="BL970" s="192"/>
      <c r="BM970" s="192"/>
      <c r="BN970" s="192"/>
      <c r="BO970" s="192"/>
      <c r="BP970" s="192"/>
      <c r="BQ970" s="192"/>
      <c r="BR970" s="192"/>
      <c r="BS970" s="192"/>
      <c r="BT970" s="192"/>
      <c r="BU970" s="192"/>
      <c r="BV970" s="192"/>
      <c r="BW970" s="192"/>
      <c r="BX970" s="192"/>
      <c r="BY970" s="192"/>
      <c r="BZ970" s="192"/>
      <c r="CA970" s="192"/>
      <c r="CB970" s="192"/>
      <c r="CC970" s="192"/>
      <c r="CD970" s="192"/>
      <c r="CE970" s="192"/>
      <c r="CF970" s="192"/>
      <c r="CG970" s="192"/>
      <c r="CH970" s="192"/>
      <c r="CI970" s="192"/>
      <c r="CJ970" s="192"/>
    </row>
    <row r="971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92"/>
      <c r="AF971" s="192"/>
      <c r="AG971" s="192"/>
      <c r="AH971" s="192"/>
      <c r="AI971" s="192"/>
      <c r="AJ971" s="192"/>
      <c r="AK971" s="192"/>
      <c r="AL971" s="192"/>
      <c r="AM971" s="192"/>
      <c r="AN971" s="192"/>
      <c r="AO971" s="192"/>
      <c r="AP971" s="192"/>
      <c r="AQ971" s="192"/>
      <c r="AR971" s="192"/>
      <c r="AS971" s="192"/>
      <c r="AT971" s="192"/>
      <c r="AU971" s="192"/>
      <c r="AV971" s="192"/>
      <c r="AW971" s="192"/>
      <c r="AX971" s="192"/>
      <c r="AY971" s="192"/>
      <c r="AZ971" s="192"/>
      <c r="BA971" s="192"/>
      <c r="BB971" s="192"/>
      <c r="BC971" s="192"/>
      <c r="BD971" s="192"/>
      <c r="BE971" s="192"/>
      <c r="BF971" s="192"/>
      <c r="BG971" s="192"/>
      <c r="BH971" s="192"/>
      <c r="BI971" s="192"/>
      <c r="BJ971" s="192"/>
      <c r="BK971" s="192"/>
      <c r="BL971" s="192"/>
      <c r="BM971" s="192"/>
      <c r="BN971" s="192"/>
      <c r="BO971" s="192"/>
      <c r="BP971" s="192"/>
      <c r="BQ971" s="192"/>
      <c r="BR971" s="192"/>
      <c r="BS971" s="192"/>
      <c r="BT971" s="192"/>
      <c r="BU971" s="192"/>
      <c r="BV971" s="192"/>
      <c r="BW971" s="192"/>
      <c r="BX971" s="192"/>
      <c r="BY971" s="192"/>
      <c r="BZ971" s="192"/>
      <c r="CA971" s="192"/>
      <c r="CB971" s="192"/>
      <c r="CC971" s="192"/>
      <c r="CD971" s="192"/>
      <c r="CE971" s="192"/>
      <c r="CF971" s="192"/>
      <c r="CG971" s="192"/>
      <c r="CH971" s="192"/>
      <c r="CI971" s="192"/>
      <c r="CJ971" s="192"/>
    </row>
    <row r="972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92"/>
      <c r="AF972" s="192"/>
      <c r="AG972" s="192"/>
      <c r="AH972" s="192"/>
      <c r="AI972" s="192"/>
      <c r="AJ972" s="192"/>
      <c r="AK972" s="192"/>
      <c r="AL972" s="192"/>
      <c r="AM972" s="192"/>
      <c r="AN972" s="192"/>
      <c r="AO972" s="192"/>
      <c r="AP972" s="192"/>
      <c r="AQ972" s="192"/>
      <c r="AR972" s="192"/>
      <c r="AS972" s="192"/>
      <c r="AT972" s="192"/>
      <c r="AU972" s="192"/>
      <c r="AV972" s="192"/>
      <c r="AW972" s="192"/>
      <c r="AX972" s="192"/>
      <c r="AY972" s="192"/>
      <c r="AZ972" s="192"/>
      <c r="BA972" s="192"/>
      <c r="BB972" s="192"/>
      <c r="BC972" s="192"/>
      <c r="BD972" s="192"/>
      <c r="BE972" s="192"/>
      <c r="BF972" s="192"/>
      <c r="BG972" s="192"/>
      <c r="BH972" s="192"/>
      <c r="BI972" s="192"/>
      <c r="BJ972" s="192"/>
      <c r="BK972" s="192"/>
      <c r="BL972" s="192"/>
      <c r="BM972" s="192"/>
      <c r="BN972" s="192"/>
      <c r="BO972" s="192"/>
      <c r="BP972" s="192"/>
      <c r="BQ972" s="192"/>
      <c r="BR972" s="192"/>
      <c r="BS972" s="192"/>
      <c r="BT972" s="192"/>
      <c r="BU972" s="192"/>
      <c r="BV972" s="192"/>
      <c r="BW972" s="192"/>
      <c r="BX972" s="192"/>
      <c r="BY972" s="192"/>
      <c r="BZ972" s="192"/>
      <c r="CA972" s="192"/>
      <c r="CB972" s="192"/>
      <c r="CC972" s="192"/>
      <c r="CD972" s="192"/>
      <c r="CE972" s="192"/>
      <c r="CF972" s="192"/>
      <c r="CG972" s="192"/>
      <c r="CH972" s="192"/>
      <c r="CI972" s="192"/>
      <c r="CJ972" s="192"/>
    </row>
    <row r="973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92"/>
      <c r="AF973" s="192"/>
      <c r="AG973" s="192"/>
      <c r="AH973" s="192"/>
      <c r="AI973" s="192"/>
      <c r="AJ973" s="192"/>
      <c r="AK973" s="192"/>
      <c r="AL973" s="192"/>
      <c r="AM973" s="192"/>
      <c r="AN973" s="192"/>
      <c r="AO973" s="192"/>
      <c r="AP973" s="192"/>
      <c r="AQ973" s="192"/>
      <c r="AR973" s="192"/>
      <c r="AS973" s="192"/>
      <c r="AT973" s="192"/>
      <c r="AU973" s="192"/>
      <c r="AV973" s="192"/>
      <c r="AW973" s="192"/>
      <c r="AX973" s="192"/>
      <c r="AY973" s="192"/>
      <c r="AZ973" s="192"/>
      <c r="BA973" s="192"/>
      <c r="BB973" s="192"/>
      <c r="BC973" s="192"/>
      <c r="BD973" s="192"/>
      <c r="BE973" s="192"/>
      <c r="BF973" s="192"/>
      <c r="BG973" s="192"/>
      <c r="BH973" s="192"/>
      <c r="BI973" s="192"/>
      <c r="BJ973" s="192"/>
      <c r="BK973" s="192"/>
      <c r="BL973" s="192"/>
      <c r="BM973" s="192"/>
      <c r="BN973" s="192"/>
      <c r="BO973" s="192"/>
      <c r="BP973" s="192"/>
      <c r="BQ973" s="192"/>
      <c r="BR973" s="192"/>
      <c r="BS973" s="192"/>
      <c r="BT973" s="192"/>
      <c r="BU973" s="192"/>
      <c r="BV973" s="192"/>
      <c r="BW973" s="192"/>
      <c r="BX973" s="192"/>
      <c r="BY973" s="192"/>
      <c r="BZ973" s="192"/>
      <c r="CA973" s="192"/>
      <c r="CB973" s="192"/>
      <c r="CC973" s="192"/>
      <c r="CD973" s="192"/>
      <c r="CE973" s="192"/>
      <c r="CF973" s="192"/>
      <c r="CG973" s="192"/>
      <c r="CH973" s="192"/>
      <c r="CI973" s="192"/>
      <c r="CJ973" s="192"/>
    </row>
    <row r="974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92"/>
      <c r="AF974" s="192"/>
      <c r="AG974" s="192"/>
      <c r="AH974" s="192"/>
      <c r="AI974" s="192"/>
      <c r="AJ974" s="192"/>
      <c r="AK974" s="192"/>
      <c r="AL974" s="192"/>
      <c r="AM974" s="192"/>
      <c r="AN974" s="192"/>
      <c r="AO974" s="192"/>
      <c r="AP974" s="192"/>
      <c r="AQ974" s="192"/>
      <c r="AR974" s="192"/>
      <c r="AS974" s="192"/>
      <c r="AT974" s="192"/>
      <c r="AU974" s="192"/>
      <c r="AV974" s="192"/>
      <c r="AW974" s="192"/>
      <c r="AX974" s="192"/>
      <c r="AY974" s="192"/>
      <c r="AZ974" s="192"/>
      <c r="BA974" s="192"/>
      <c r="BB974" s="192"/>
      <c r="BC974" s="192"/>
      <c r="BD974" s="192"/>
      <c r="BE974" s="192"/>
      <c r="BF974" s="192"/>
      <c r="BG974" s="192"/>
      <c r="BH974" s="192"/>
      <c r="BI974" s="192"/>
      <c r="BJ974" s="192"/>
      <c r="BK974" s="192"/>
      <c r="BL974" s="192"/>
      <c r="BM974" s="192"/>
      <c r="BN974" s="192"/>
      <c r="BO974" s="192"/>
      <c r="BP974" s="192"/>
      <c r="BQ974" s="192"/>
      <c r="BR974" s="192"/>
      <c r="BS974" s="192"/>
      <c r="BT974" s="192"/>
      <c r="BU974" s="192"/>
      <c r="BV974" s="192"/>
      <c r="BW974" s="192"/>
      <c r="BX974" s="192"/>
      <c r="BY974" s="192"/>
      <c r="BZ974" s="192"/>
      <c r="CA974" s="192"/>
      <c r="CB974" s="192"/>
      <c r="CC974" s="192"/>
      <c r="CD974" s="192"/>
      <c r="CE974" s="192"/>
      <c r="CF974" s="192"/>
      <c r="CG974" s="192"/>
      <c r="CH974" s="192"/>
      <c r="CI974" s="192"/>
      <c r="CJ974" s="192"/>
    </row>
    <row r="975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92"/>
      <c r="AF975" s="192"/>
      <c r="AG975" s="192"/>
      <c r="AH975" s="192"/>
      <c r="AI975" s="192"/>
      <c r="AJ975" s="192"/>
      <c r="AK975" s="192"/>
      <c r="AL975" s="192"/>
      <c r="AM975" s="192"/>
      <c r="AN975" s="192"/>
      <c r="AO975" s="192"/>
      <c r="AP975" s="192"/>
      <c r="AQ975" s="192"/>
      <c r="AR975" s="192"/>
      <c r="AS975" s="192"/>
      <c r="AT975" s="192"/>
      <c r="AU975" s="192"/>
      <c r="AV975" s="192"/>
      <c r="AW975" s="192"/>
      <c r="AX975" s="192"/>
      <c r="AY975" s="192"/>
      <c r="AZ975" s="192"/>
      <c r="BA975" s="192"/>
      <c r="BB975" s="192"/>
      <c r="BC975" s="192"/>
      <c r="BD975" s="192"/>
      <c r="BE975" s="192"/>
      <c r="BF975" s="192"/>
      <c r="BG975" s="192"/>
      <c r="BH975" s="192"/>
      <c r="BI975" s="192"/>
      <c r="BJ975" s="192"/>
      <c r="BK975" s="192"/>
      <c r="BL975" s="192"/>
      <c r="BM975" s="192"/>
      <c r="BN975" s="192"/>
      <c r="BO975" s="192"/>
      <c r="BP975" s="192"/>
      <c r="BQ975" s="192"/>
      <c r="BR975" s="192"/>
      <c r="BS975" s="192"/>
      <c r="BT975" s="192"/>
      <c r="BU975" s="192"/>
      <c r="BV975" s="192"/>
      <c r="BW975" s="192"/>
      <c r="BX975" s="192"/>
      <c r="BY975" s="192"/>
      <c r="BZ975" s="192"/>
      <c r="CA975" s="192"/>
      <c r="CB975" s="192"/>
      <c r="CC975" s="192"/>
      <c r="CD975" s="192"/>
      <c r="CE975" s="192"/>
      <c r="CF975" s="192"/>
      <c r="CG975" s="192"/>
      <c r="CH975" s="192"/>
      <c r="CI975" s="192"/>
      <c r="CJ975" s="192"/>
    </row>
    <row r="976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92"/>
      <c r="AF976" s="192"/>
      <c r="AG976" s="192"/>
      <c r="AH976" s="192"/>
      <c r="AI976" s="192"/>
      <c r="AJ976" s="192"/>
      <c r="AK976" s="192"/>
      <c r="AL976" s="192"/>
      <c r="AM976" s="192"/>
      <c r="AN976" s="192"/>
      <c r="AO976" s="192"/>
      <c r="AP976" s="192"/>
      <c r="AQ976" s="192"/>
      <c r="AR976" s="192"/>
      <c r="AS976" s="192"/>
      <c r="AT976" s="192"/>
      <c r="AU976" s="192"/>
      <c r="AV976" s="192"/>
      <c r="AW976" s="192"/>
      <c r="AX976" s="192"/>
      <c r="AY976" s="192"/>
      <c r="AZ976" s="192"/>
      <c r="BA976" s="192"/>
      <c r="BB976" s="192"/>
      <c r="BC976" s="192"/>
      <c r="BD976" s="192"/>
      <c r="BE976" s="192"/>
      <c r="BF976" s="192"/>
      <c r="BG976" s="192"/>
      <c r="BH976" s="192"/>
      <c r="BI976" s="192"/>
      <c r="BJ976" s="192"/>
      <c r="BK976" s="192"/>
      <c r="BL976" s="192"/>
      <c r="BM976" s="192"/>
      <c r="BN976" s="192"/>
      <c r="BO976" s="192"/>
      <c r="BP976" s="192"/>
      <c r="BQ976" s="192"/>
      <c r="BR976" s="192"/>
      <c r="BS976" s="192"/>
      <c r="BT976" s="192"/>
      <c r="BU976" s="192"/>
      <c r="BV976" s="192"/>
      <c r="BW976" s="192"/>
      <c r="BX976" s="192"/>
      <c r="BY976" s="192"/>
      <c r="BZ976" s="192"/>
      <c r="CA976" s="192"/>
      <c r="CB976" s="192"/>
      <c r="CC976" s="192"/>
      <c r="CD976" s="192"/>
      <c r="CE976" s="192"/>
      <c r="CF976" s="192"/>
      <c r="CG976" s="192"/>
      <c r="CH976" s="192"/>
      <c r="CI976" s="192"/>
      <c r="CJ976" s="192"/>
    </row>
    <row r="977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  <c r="AJ977" s="192"/>
      <c r="AK977" s="192"/>
      <c r="AL977" s="192"/>
      <c r="AM977" s="192"/>
      <c r="AN977" s="192"/>
      <c r="AO977" s="192"/>
      <c r="AP977" s="192"/>
      <c r="AQ977" s="192"/>
      <c r="AR977" s="192"/>
      <c r="AS977" s="192"/>
      <c r="AT977" s="192"/>
      <c r="AU977" s="192"/>
      <c r="AV977" s="192"/>
      <c r="AW977" s="192"/>
      <c r="AX977" s="192"/>
      <c r="AY977" s="192"/>
      <c r="AZ977" s="192"/>
      <c r="BA977" s="192"/>
      <c r="BB977" s="192"/>
      <c r="BC977" s="192"/>
      <c r="BD977" s="192"/>
      <c r="BE977" s="192"/>
      <c r="BF977" s="192"/>
      <c r="BG977" s="192"/>
      <c r="BH977" s="192"/>
      <c r="BI977" s="192"/>
      <c r="BJ977" s="192"/>
      <c r="BK977" s="192"/>
      <c r="BL977" s="192"/>
      <c r="BM977" s="192"/>
      <c r="BN977" s="192"/>
      <c r="BO977" s="192"/>
      <c r="BP977" s="192"/>
      <c r="BQ977" s="192"/>
      <c r="BR977" s="192"/>
      <c r="BS977" s="192"/>
      <c r="BT977" s="192"/>
      <c r="BU977" s="192"/>
      <c r="BV977" s="192"/>
      <c r="BW977" s="192"/>
      <c r="BX977" s="192"/>
      <c r="BY977" s="192"/>
      <c r="BZ977" s="192"/>
      <c r="CA977" s="192"/>
      <c r="CB977" s="192"/>
      <c r="CC977" s="192"/>
      <c r="CD977" s="192"/>
      <c r="CE977" s="192"/>
      <c r="CF977" s="192"/>
      <c r="CG977" s="192"/>
      <c r="CH977" s="192"/>
      <c r="CI977" s="192"/>
      <c r="CJ977" s="192"/>
    </row>
    <row r="978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92"/>
      <c r="AF978" s="192"/>
      <c r="AG978" s="192"/>
      <c r="AH978" s="192"/>
      <c r="AI978" s="192"/>
      <c r="AJ978" s="192"/>
      <c r="AK978" s="192"/>
      <c r="AL978" s="192"/>
      <c r="AM978" s="192"/>
      <c r="AN978" s="192"/>
      <c r="AO978" s="192"/>
      <c r="AP978" s="192"/>
      <c r="AQ978" s="192"/>
      <c r="AR978" s="192"/>
      <c r="AS978" s="192"/>
      <c r="AT978" s="192"/>
      <c r="AU978" s="192"/>
      <c r="AV978" s="192"/>
      <c r="AW978" s="192"/>
      <c r="AX978" s="192"/>
      <c r="AY978" s="192"/>
      <c r="AZ978" s="192"/>
      <c r="BA978" s="192"/>
      <c r="BB978" s="192"/>
      <c r="BC978" s="192"/>
      <c r="BD978" s="192"/>
      <c r="BE978" s="192"/>
      <c r="BF978" s="192"/>
      <c r="BG978" s="192"/>
      <c r="BH978" s="192"/>
      <c r="BI978" s="192"/>
      <c r="BJ978" s="192"/>
      <c r="BK978" s="192"/>
      <c r="BL978" s="192"/>
      <c r="BM978" s="192"/>
      <c r="BN978" s="192"/>
      <c r="BO978" s="192"/>
      <c r="BP978" s="192"/>
      <c r="BQ978" s="192"/>
      <c r="BR978" s="192"/>
      <c r="BS978" s="192"/>
      <c r="BT978" s="192"/>
      <c r="BU978" s="192"/>
      <c r="BV978" s="192"/>
      <c r="BW978" s="192"/>
      <c r="BX978" s="192"/>
      <c r="BY978" s="192"/>
      <c r="BZ978" s="192"/>
      <c r="CA978" s="192"/>
      <c r="CB978" s="192"/>
      <c r="CC978" s="192"/>
      <c r="CD978" s="192"/>
      <c r="CE978" s="192"/>
      <c r="CF978" s="192"/>
      <c r="CG978" s="192"/>
      <c r="CH978" s="192"/>
      <c r="CI978" s="192"/>
      <c r="CJ978" s="192"/>
    </row>
    <row r="979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92"/>
      <c r="AF979" s="192"/>
      <c r="AG979" s="192"/>
      <c r="AH979" s="192"/>
      <c r="AI979" s="192"/>
      <c r="AJ979" s="192"/>
      <c r="AK979" s="192"/>
      <c r="AL979" s="192"/>
      <c r="AM979" s="192"/>
      <c r="AN979" s="192"/>
      <c r="AO979" s="192"/>
      <c r="AP979" s="192"/>
      <c r="AQ979" s="192"/>
      <c r="AR979" s="192"/>
      <c r="AS979" s="192"/>
      <c r="AT979" s="192"/>
      <c r="AU979" s="192"/>
      <c r="AV979" s="192"/>
      <c r="AW979" s="192"/>
      <c r="AX979" s="192"/>
      <c r="AY979" s="192"/>
      <c r="AZ979" s="192"/>
      <c r="BA979" s="192"/>
      <c r="BB979" s="192"/>
      <c r="BC979" s="192"/>
      <c r="BD979" s="192"/>
      <c r="BE979" s="192"/>
      <c r="BF979" s="192"/>
      <c r="BG979" s="192"/>
      <c r="BH979" s="192"/>
      <c r="BI979" s="192"/>
      <c r="BJ979" s="192"/>
      <c r="BK979" s="192"/>
      <c r="BL979" s="192"/>
      <c r="BM979" s="192"/>
      <c r="BN979" s="192"/>
      <c r="BO979" s="192"/>
      <c r="BP979" s="192"/>
      <c r="BQ979" s="192"/>
      <c r="BR979" s="192"/>
      <c r="BS979" s="192"/>
      <c r="BT979" s="192"/>
      <c r="BU979" s="192"/>
      <c r="BV979" s="192"/>
      <c r="BW979" s="192"/>
      <c r="BX979" s="192"/>
      <c r="BY979" s="192"/>
      <c r="BZ979" s="192"/>
      <c r="CA979" s="192"/>
      <c r="CB979" s="192"/>
      <c r="CC979" s="192"/>
      <c r="CD979" s="192"/>
      <c r="CE979" s="192"/>
      <c r="CF979" s="192"/>
      <c r="CG979" s="192"/>
      <c r="CH979" s="192"/>
      <c r="CI979" s="192"/>
      <c r="CJ979" s="192"/>
    </row>
    <row r="980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92"/>
      <c r="AF980" s="192"/>
      <c r="AG980" s="192"/>
      <c r="AH980" s="192"/>
      <c r="AI980" s="192"/>
      <c r="AJ980" s="192"/>
      <c r="AK980" s="192"/>
      <c r="AL980" s="192"/>
      <c r="AM980" s="192"/>
      <c r="AN980" s="192"/>
      <c r="AO980" s="192"/>
      <c r="AP980" s="192"/>
      <c r="AQ980" s="192"/>
      <c r="AR980" s="192"/>
      <c r="AS980" s="192"/>
      <c r="AT980" s="192"/>
      <c r="AU980" s="192"/>
      <c r="AV980" s="192"/>
      <c r="AW980" s="192"/>
      <c r="AX980" s="192"/>
      <c r="AY980" s="192"/>
      <c r="AZ980" s="192"/>
      <c r="BA980" s="192"/>
      <c r="BB980" s="192"/>
      <c r="BC980" s="192"/>
      <c r="BD980" s="192"/>
      <c r="BE980" s="192"/>
      <c r="BF980" s="192"/>
      <c r="BG980" s="192"/>
      <c r="BH980" s="192"/>
      <c r="BI980" s="192"/>
      <c r="BJ980" s="192"/>
      <c r="BK980" s="192"/>
      <c r="BL980" s="192"/>
      <c r="BM980" s="192"/>
      <c r="BN980" s="192"/>
      <c r="BO980" s="192"/>
      <c r="BP980" s="192"/>
      <c r="BQ980" s="192"/>
      <c r="BR980" s="192"/>
      <c r="BS980" s="192"/>
      <c r="BT980" s="192"/>
      <c r="BU980" s="192"/>
      <c r="BV980" s="192"/>
      <c r="BW980" s="192"/>
      <c r="BX980" s="192"/>
      <c r="BY980" s="192"/>
      <c r="BZ980" s="192"/>
      <c r="CA980" s="192"/>
      <c r="CB980" s="192"/>
      <c r="CC980" s="192"/>
      <c r="CD980" s="192"/>
      <c r="CE980" s="192"/>
      <c r="CF980" s="192"/>
      <c r="CG980" s="192"/>
      <c r="CH980" s="192"/>
      <c r="CI980" s="192"/>
      <c r="CJ980" s="192"/>
    </row>
    <row r="981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  <c r="AJ981" s="192"/>
      <c r="AK981" s="192"/>
      <c r="AL981" s="192"/>
      <c r="AM981" s="192"/>
      <c r="AN981" s="192"/>
      <c r="AO981" s="192"/>
      <c r="AP981" s="192"/>
      <c r="AQ981" s="192"/>
      <c r="AR981" s="192"/>
      <c r="AS981" s="192"/>
      <c r="AT981" s="192"/>
      <c r="AU981" s="192"/>
      <c r="AV981" s="192"/>
      <c r="AW981" s="192"/>
      <c r="AX981" s="192"/>
      <c r="AY981" s="192"/>
      <c r="AZ981" s="192"/>
      <c r="BA981" s="192"/>
      <c r="BB981" s="192"/>
      <c r="BC981" s="192"/>
      <c r="BD981" s="192"/>
      <c r="BE981" s="192"/>
      <c r="BF981" s="192"/>
      <c r="BG981" s="192"/>
      <c r="BH981" s="192"/>
      <c r="BI981" s="192"/>
      <c r="BJ981" s="192"/>
      <c r="BK981" s="192"/>
      <c r="BL981" s="192"/>
      <c r="BM981" s="192"/>
      <c r="BN981" s="192"/>
      <c r="BO981" s="192"/>
      <c r="BP981" s="192"/>
      <c r="BQ981" s="192"/>
      <c r="BR981" s="192"/>
      <c r="BS981" s="192"/>
      <c r="BT981" s="192"/>
      <c r="BU981" s="192"/>
      <c r="BV981" s="192"/>
      <c r="BW981" s="192"/>
      <c r="BX981" s="192"/>
      <c r="BY981" s="192"/>
      <c r="BZ981" s="192"/>
      <c r="CA981" s="192"/>
      <c r="CB981" s="192"/>
      <c r="CC981" s="192"/>
      <c r="CD981" s="192"/>
      <c r="CE981" s="192"/>
      <c r="CF981" s="192"/>
      <c r="CG981" s="192"/>
      <c r="CH981" s="192"/>
      <c r="CI981" s="192"/>
      <c r="CJ981" s="192"/>
    </row>
    <row r="982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92"/>
      <c r="AF982" s="192"/>
      <c r="AG982" s="192"/>
      <c r="AH982" s="192"/>
      <c r="AI982" s="192"/>
      <c r="AJ982" s="192"/>
      <c r="AK982" s="192"/>
      <c r="AL982" s="192"/>
      <c r="AM982" s="192"/>
      <c r="AN982" s="192"/>
      <c r="AO982" s="192"/>
      <c r="AP982" s="192"/>
      <c r="AQ982" s="192"/>
      <c r="AR982" s="192"/>
      <c r="AS982" s="192"/>
      <c r="AT982" s="192"/>
      <c r="AU982" s="192"/>
      <c r="AV982" s="192"/>
      <c r="AW982" s="192"/>
      <c r="AX982" s="192"/>
      <c r="AY982" s="192"/>
      <c r="AZ982" s="192"/>
      <c r="BA982" s="192"/>
      <c r="BB982" s="192"/>
      <c r="BC982" s="192"/>
      <c r="BD982" s="192"/>
      <c r="BE982" s="192"/>
      <c r="BF982" s="192"/>
      <c r="BG982" s="192"/>
      <c r="BH982" s="192"/>
      <c r="BI982" s="192"/>
      <c r="BJ982" s="192"/>
      <c r="BK982" s="192"/>
      <c r="BL982" s="192"/>
      <c r="BM982" s="192"/>
      <c r="BN982" s="192"/>
      <c r="BO982" s="192"/>
      <c r="BP982" s="192"/>
      <c r="BQ982" s="192"/>
      <c r="BR982" s="192"/>
      <c r="BS982" s="192"/>
      <c r="BT982" s="192"/>
      <c r="BU982" s="192"/>
      <c r="BV982" s="192"/>
      <c r="BW982" s="192"/>
      <c r="BX982" s="192"/>
      <c r="BY982" s="192"/>
      <c r="BZ982" s="192"/>
      <c r="CA982" s="192"/>
      <c r="CB982" s="192"/>
      <c r="CC982" s="192"/>
      <c r="CD982" s="192"/>
      <c r="CE982" s="192"/>
      <c r="CF982" s="192"/>
      <c r="CG982" s="192"/>
      <c r="CH982" s="192"/>
      <c r="CI982" s="192"/>
      <c r="CJ982" s="192"/>
    </row>
    <row r="983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  <c r="AJ983" s="192"/>
      <c r="AK983" s="192"/>
      <c r="AL983" s="192"/>
      <c r="AM983" s="192"/>
      <c r="AN983" s="192"/>
      <c r="AO983" s="192"/>
      <c r="AP983" s="192"/>
      <c r="AQ983" s="192"/>
      <c r="AR983" s="192"/>
      <c r="AS983" s="192"/>
      <c r="AT983" s="192"/>
      <c r="AU983" s="192"/>
      <c r="AV983" s="192"/>
      <c r="AW983" s="192"/>
      <c r="AX983" s="192"/>
      <c r="AY983" s="192"/>
      <c r="AZ983" s="192"/>
      <c r="BA983" s="192"/>
      <c r="BB983" s="192"/>
      <c r="BC983" s="192"/>
      <c r="BD983" s="192"/>
      <c r="BE983" s="192"/>
      <c r="BF983" s="192"/>
      <c r="BG983" s="192"/>
      <c r="BH983" s="192"/>
      <c r="BI983" s="192"/>
      <c r="BJ983" s="192"/>
      <c r="BK983" s="192"/>
      <c r="BL983" s="192"/>
      <c r="BM983" s="192"/>
      <c r="BN983" s="192"/>
      <c r="BO983" s="192"/>
      <c r="BP983" s="192"/>
      <c r="BQ983" s="192"/>
      <c r="BR983" s="192"/>
      <c r="BS983" s="192"/>
      <c r="BT983" s="192"/>
      <c r="BU983" s="192"/>
      <c r="BV983" s="192"/>
      <c r="BW983" s="192"/>
      <c r="BX983" s="192"/>
      <c r="BY983" s="192"/>
      <c r="BZ983" s="192"/>
      <c r="CA983" s="192"/>
      <c r="CB983" s="192"/>
      <c r="CC983" s="192"/>
      <c r="CD983" s="192"/>
      <c r="CE983" s="192"/>
      <c r="CF983" s="192"/>
      <c r="CG983" s="192"/>
      <c r="CH983" s="192"/>
      <c r="CI983" s="192"/>
      <c r="CJ983" s="192"/>
    </row>
    <row r="984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92"/>
      <c r="AF984" s="192"/>
      <c r="AG984" s="192"/>
      <c r="AH984" s="192"/>
      <c r="AI984" s="192"/>
      <c r="AJ984" s="192"/>
      <c r="AK984" s="192"/>
      <c r="AL984" s="192"/>
      <c r="AM984" s="192"/>
      <c r="AN984" s="192"/>
      <c r="AO984" s="192"/>
      <c r="AP984" s="192"/>
      <c r="AQ984" s="192"/>
      <c r="AR984" s="192"/>
      <c r="AS984" s="192"/>
      <c r="AT984" s="192"/>
      <c r="AU984" s="192"/>
      <c r="AV984" s="192"/>
      <c r="AW984" s="192"/>
      <c r="AX984" s="192"/>
      <c r="AY984" s="192"/>
      <c r="AZ984" s="192"/>
      <c r="BA984" s="192"/>
      <c r="BB984" s="192"/>
      <c r="BC984" s="192"/>
      <c r="BD984" s="192"/>
      <c r="BE984" s="192"/>
      <c r="BF984" s="192"/>
      <c r="BG984" s="192"/>
      <c r="BH984" s="192"/>
      <c r="BI984" s="192"/>
      <c r="BJ984" s="192"/>
      <c r="BK984" s="192"/>
      <c r="BL984" s="192"/>
      <c r="BM984" s="192"/>
      <c r="BN984" s="192"/>
      <c r="BO984" s="192"/>
      <c r="BP984" s="192"/>
      <c r="BQ984" s="192"/>
      <c r="BR984" s="192"/>
      <c r="BS984" s="192"/>
      <c r="BT984" s="192"/>
      <c r="BU984" s="192"/>
      <c r="BV984" s="192"/>
      <c r="BW984" s="192"/>
      <c r="BX984" s="192"/>
      <c r="BY984" s="192"/>
      <c r="BZ984" s="192"/>
      <c r="CA984" s="192"/>
      <c r="CB984" s="192"/>
      <c r="CC984" s="192"/>
      <c r="CD984" s="192"/>
      <c r="CE984" s="192"/>
      <c r="CF984" s="192"/>
      <c r="CG984" s="192"/>
      <c r="CH984" s="192"/>
      <c r="CI984" s="192"/>
      <c r="CJ984" s="192"/>
    </row>
    <row r="985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92"/>
      <c r="AF985" s="192"/>
      <c r="AG985" s="192"/>
      <c r="AH985" s="192"/>
      <c r="AI985" s="192"/>
      <c r="AJ985" s="192"/>
      <c r="AK985" s="192"/>
      <c r="AL985" s="192"/>
      <c r="AM985" s="192"/>
      <c r="AN985" s="192"/>
      <c r="AO985" s="192"/>
      <c r="AP985" s="192"/>
      <c r="AQ985" s="192"/>
      <c r="AR985" s="192"/>
      <c r="AS985" s="192"/>
      <c r="AT985" s="192"/>
      <c r="AU985" s="192"/>
      <c r="AV985" s="192"/>
      <c r="AW985" s="192"/>
      <c r="AX985" s="192"/>
      <c r="AY985" s="192"/>
      <c r="AZ985" s="192"/>
      <c r="BA985" s="192"/>
      <c r="BB985" s="192"/>
      <c r="BC985" s="192"/>
      <c r="BD985" s="192"/>
      <c r="BE985" s="192"/>
      <c r="BF985" s="192"/>
      <c r="BG985" s="192"/>
      <c r="BH985" s="192"/>
      <c r="BI985" s="192"/>
      <c r="BJ985" s="192"/>
      <c r="BK985" s="192"/>
      <c r="BL985" s="192"/>
      <c r="BM985" s="192"/>
      <c r="BN985" s="192"/>
      <c r="BO985" s="192"/>
      <c r="BP985" s="192"/>
      <c r="BQ985" s="192"/>
      <c r="BR985" s="192"/>
      <c r="BS985" s="192"/>
      <c r="BT985" s="192"/>
      <c r="BU985" s="192"/>
      <c r="BV985" s="192"/>
      <c r="BW985" s="192"/>
      <c r="BX985" s="192"/>
      <c r="BY985" s="192"/>
      <c r="BZ985" s="192"/>
      <c r="CA985" s="192"/>
      <c r="CB985" s="192"/>
      <c r="CC985" s="192"/>
      <c r="CD985" s="192"/>
      <c r="CE985" s="192"/>
      <c r="CF985" s="192"/>
      <c r="CG985" s="192"/>
      <c r="CH985" s="192"/>
      <c r="CI985" s="192"/>
      <c r="CJ985" s="192"/>
    </row>
    <row r="986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92"/>
      <c r="AF986" s="192"/>
      <c r="AG986" s="192"/>
      <c r="AH986" s="192"/>
      <c r="AI986" s="192"/>
      <c r="AJ986" s="192"/>
      <c r="AK986" s="192"/>
      <c r="AL986" s="192"/>
      <c r="AM986" s="192"/>
      <c r="AN986" s="192"/>
      <c r="AO986" s="192"/>
      <c r="AP986" s="192"/>
      <c r="AQ986" s="192"/>
      <c r="AR986" s="192"/>
      <c r="AS986" s="192"/>
      <c r="AT986" s="192"/>
      <c r="AU986" s="192"/>
      <c r="AV986" s="192"/>
      <c r="AW986" s="192"/>
      <c r="AX986" s="192"/>
      <c r="AY986" s="192"/>
      <c r="AZ986" s="192"/>
      <c r="BA986" s="192"/>
      <c r="BB986" s="192"/>
      <c r="BC986" s="192"/>
      <c r="BD986" s="192"/>
      <c r="BE986" s="192"/>
      <c r="BF986" s="192"/>
      <c r="BG986" s="192"/>
      <c r="BH986" s="192"/>
      <c r="BI986" s="192"/>
      <c r="BJ986" s="192"/>
      <c r="BK986" s="192"/>
      <c r="BL986" s="192"/>
      <c r="BM986" s="192"/>
      <c r="BN986" s="192"/>
      <c r="BO986" s="192"/>
      <c r="BP986" s="192"/>
      <c r="BQ986" s="192"/>
      <c r="BR986" s="192"/>
      <c r="BS986" s="192"/>
      <c r="BT986" s="192"/>
      <c r="BU986" s="192"/>
      <c r="BV986" s="192"/>
      <c r="BW986" s="192"/>
      <c r="BX986" s="192"/>
      <c r="BY986" s="192"/>
      <c r="BZ986" s="192"/>
      <c r="CA986" s="192"/>
      <c r="CB986" s="192"/>
      <c r="CC986" s="192"/>
      <c r="CD986" s="192"/>
      <c r="CE986" s="192"/>
      <c r="CF986" s="192"/>
      <c r="CG986" s="192"/>
      <c r="CH986" s="192"/>
      <c r="CI986" s="192"/>
      <c r="CJ986" s="192"/>
    </row>
    <row r="987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92"/>
      <c r="AF987" s="192"/>
      <c r="AG987" s="192"/>
      <c r="AH987" s="192"/>
      <c r="AI987" s="192"/>
      <c r="AJ987" s="192"/>
      <c r="AK987" s="192"/>
      <c r="AL987" s="192"/>
      <c r="AM987" s="192"/>
      <c r="AN987" s="192"/>
      <c r="AO987" s="192"/>
      <c r="AP987" s="192"/>
      <c r="AQ987" s="192"/>
      <c r="AR987" s="192"/>
      <c r="AS987" s="192"/>
      <c r="AT987" s="192"/>
      <c r="AU987" s="192"/>
      <c r="AV987" s="192"/>
      <c r="AW987" s="192"/>
      <c r="AX987" s="192"/>
      <c r="AY987" s="192"/>
      <c r="AZ987" s="192"/>
      <c r="BA987" s="192"/>
      <c r="BB987" s="192"/>
      <c r="BC987" s="192"/>
      <c r="BD987" s="192"/>
      <c r="BE987" s="192"/>
      <c r="BF987" s="192"/>
      <c r="BG987" s="192"/>
      <c r="BH987" s="192"/>
      <c r="BI987" s="192"/>
      <c r="BJ987" s="192"/>
      <c r="BK987" s="192"/>
      <c r="BL987" s="192"/>
      <c r="BM987" s="192"/>
      <c r="BN987" s="192"/>
      <c r="BO987" s="192"/>
      <c r="BP987" s="192"/>
      <c r="BQ987" s="192"/>
      <c r="BR987" s="192"/>
      <c r="BS987" s="192"/>
      <c r="BT987" s="192"/>
      <c r="BU987" s="192"/>
      <c r="BV987" s="192"/>
      <c r="BW987" s="192"/>
      <c r="BX987" s="192"/>
      <c r="BY987" s="192"/>
      <c r="BZ987" s="192"/>
      <c r="CA987" s="192"/>
      <c r="CB987" s="192"/>
      <c r="CC987" s="192"/>
      <c r="CD987" s="192"/>
      <c r="CE987" s="192"/>
      <c r="CF987" s="192"/>
      <c r="CG987" s="192"/>
      <c r="CH987" s="192"/>
      <c r="CI987" s="192"/>
      <c r="CJ987" s="192"/>
    </row>
    <row r="988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92"/>
      <c r="AF988" s="192"/>
      <c r="AG988" s="192"/>
      <c r="AH988" s="192"/>
      <c r="AI988" s="192"/>
      <c r="AJ988" s="192"/>
      <c r="AK988" s="192"/>
      <c r="AL988" s="192"/>
      <c r="AM988" s="192"/>
      <c r="AN988" s="192"/>
      <c r="AO988" s="192"/>
      <c r="AP988" s="192"/>
      <c r="AQ988" s="192"/>
      <c r="AR988" s="192"/>
      <c r="AS988" s="192"/>
      <c r="AT988" s="192"/>
      <c r="AU988" s="192"/>
      <c r="AV988" s="192"/>
      <c r="AW988" s="192"/>
      <c r="AX988" s="192"/>
      <c r="AY988" s="192"/>
      <c r="AZ988" s="192"/>
      <c r="BA988" s="192"/>
      <c r="BB988" s="192"/>
      <c r="BC988" s="192"/>
      <c r="BD988" s="192"/>
      <c r="BE988" s="192"/>
      <c r="BF988" s="192"/>
      <c r="BG988" s="192"/>
      <c r="BH988" s="192"/>
      <c r="BI988" s="192"/>
      <c r="BJ988" s="192"/>
      <c r="BK988" s="192"/>
      <c r="BL988" s="192"/>
      <c r="BM988" s="192"/>
      <c r="BN988" s="192"/>
      <c r="BO988" s="192"/>
      <c r="BP988" s="192"/>
      <c r="BQ988" s="192"/>
      <c r="BR988" s="192"/>
      <c r="BS988" s="192"/>
      <c r="BT988" s="192"/>
      <c r="BU988" s="192"/>
      <c r="BV988" s="192"/>
      <c r="BW988" s="192"/>
      <c r="BX988" s="192"/>
      <c r="BY988" s="192"/>
      <c r="BZ988" s="192"/>
      <c r="CA988" s="192"/>
      <c r="CB988" s="192"/>
      <c r="CC988" s="192"/>
      <c r="CD988" s="192"/>
      <c r="CE988" s="192"/>
      <c r="CF988" s="192"/>
      <c r="CG988" s="192"/>
      <c r="CH988" s="192"/>
      <c r="CI988" s="192"/>
      <c r="CJ988" s="192"/>
    </row>
    <row r="989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92"/>
      <c r="AF989" s="192"/>
      <c r="AG989" s="192"/>
      <c r="AH989" s="192"/>
      <c r="AI989" s="192"/>
      <c r="AJ989" s="192"/>
      <c r="AK989" s="192"/>
      <c r="AL989" s="192"/>
      <c r="AM989" s="192"/>
      <c r="AN989" s="192"/>
      <c r="AO989" s="192"/>
      <c r="AP989" s="192"/>
      <c r="AQ989" s="192"/>
      <c r="AR989" s="192"/>
      <c r="AS989" s="192"/>
      <c r="AT989" s="192"/>
      <c r="AU989" s="192"/>
      <c r="AV989" s="192"/>
      <c r="AW989" s="192"/>
      <c r="AX989" s="192"/>
      <c r="AY989" s="192"/>
      <c r="AZ989" s="192"/>
      <c r="BA989" s="192"/>
      <c r="BB989" s="192"/>
      <c r="BC989" s="192"/>
      <c r="BD989" s="192"/>
      <c r="BE989" s="192"/>
      <c r="BF989" s="192"/>
      <c r="BG989" s="192"/>
      <c r="BH989" s="192"/>
      <c r="BI989" s="192"/>
      <c r="BJ989" s="192"/>
      <c r="BK989" s="192"/>
      <c r="BL989" s="192"/>
      <c r="BM989" s="192"/>
      <c r="BN989" s="192"/>
      <c r="BO989" s="192"/>
      <c r="BP989" s="192"/>
      <c r="BQ989" s="192"/>
      <c r="BR989" s="192"/>
      <c r="BS989" s="192"/>
      <c r="BT989" s="192"/>
      <c r="BU989" s="192"/>
      <c r="BV989" s="192"/>
      <c r="BW989" s="192"/>
      <c r="BX989" s="192"/>
      <c r="BY989" s="192"/>
      <c r="BZ989" s="192"/>
      <c r="CA989" s="192"/>
      <c r="CB989" s="192"/>
      <c r="CC989" s="192"/>
      <c r="CD989" s="192"/>
      <c r="CE989" s="192"/>
      <c r="CF989" s="192"/>
      <c r="CG989" s="192"/>
      <c r="CH989" s="192"/>
      <c r="CI989" s="192"/>
      <c r="CJ989" s="192"/>
    </row>
    <row r="990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92"/>
      <c r="AF990" s="192"/>
      <c r="AG990" s="192"/>
      <c r="AH990" s="192"/>
      <c r="AI990" s="192"/>
      <c r="AJ990" s="192"/>
      <c r="AK990" s="192"/>
      <c r="AL990" s="192"/>
      <c r="AM990" s="192"/>
      <c r="AN990" s="192"/>
      <c r="AO990" s="192"/>
      <c r="AP990" s="192"/>
      <c r="AQ990" s="192"/>
      <c r="AR990" s="192"/>
      <c r="AS990" s="192"/>
      <c r="AT990" s="192"/>
      <c r="AU990" s="192"/>
      <c r="AV990" s="192"/>
      <c r="AW990" s="192"/>
      <c r="AX990" s="192"/>
      <c r="AY990" s="192"/>
      <c r="AZ990" s="192"/>
      <c r="BA990" s="192"/>
      <c r="BB990" s="192"/>
      <c r="BC990" s="192"/>
      <c r="BD990" s="192"/>
      <c r="BE990" s="192"/>
      <c r="BF990" s="192"/>
      <c r="BG990" s="192"/>
      <c r="BH990" s="192"/>
      <c r="BI990" s="192"/>
      <c r="BJ990" s="192"/>
      <c r="BK990" s="192"/>
      <c r="BL990" s="192"/>
      <c r="BM990" s="192"/>
      <c r="BN990" s="192"/>
      <c r="BO990" s="192"/>
      <c r="BP990" s="192"/>
      <c r="BQ990" s="192"/>
      <c r="BR990" s="192"/>
      <c r="BS990" s="192"/>
      <c r="BT990" s="192"/>
      <c r="BU990" s="192"/>
      <c r="BV990" s="192"/>
      <c r="BW990" s="192"/>
      <c r="BX990" s="192"/>
      <c r="BY990" s="192"/>
      <c r="BZ990" s="192"/>
      <c r="CA990" s="192"/>
      <c r="CB990" s="192"/>
      <c r="CC990" s="192"/>
      <c r="CD990" s="192"/>
      <c r="CE990" s="192"/>
      <c r="CF990" s="192"/>
      <c r="CG990" s="192"/>
      <c r="CH990" s="192"/>
      <c r="CI990" s="192"/>
      <c r="CJ990" s="192"/>
    </row>
    <row r="991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92"/>
      <c r="AF991" s="192"/>
      <c r="AG991" s="192"/>
      <c r="AH991" s="192"/>
      <c r="AI991" s="192"/>
      <c r="AJ991" s="192"/>
      <c r="AK991" s="192"/>
      <c r="AL991" s="192"/>
      <c r="AM991" s="192"/>
      <c r="AN991" s="192"/>
      <c r="AO991" s="192"/>
      <c r="AP991" s="192"/>
      <c r="AQ991" s="192"/>
      <c r="AR991" s="192"/>
      <c r="AS991" s="192"/>
      <c r="AT991" s="192"/>
      <c r="AU991" s="192"/>
      <c r="AV991" s="192"/>
      <c r="AW991" s="192"/>
      <c r="AX991" s="192"/>
      <c r="AY991" s="192"/>
      <c r="AZ991" s="192"/>
      <c r="BA991" s="192"/>
      <c r="BB991" s="192"/>
      <c r="BC991" s="192"/>
      <c r="BD991" s="192"/>
      <c r="BE991" s="192"/>
      <c r="BF991" s="192"/>
      <c r="BG991" s="192"/>
      <c r="BH991" s="192"/>
      <c r="BI991" s="192"/>
      <c r="BJ991" s="192"/>
      <c r="BK991" s="192"/>
      <c r="BL991" s="192"/>
      <c r="BM991" s="192"/>
      <c r="BN991" s="192"/>
      <c r="BO991" s="192"/>
      <c r="BP991" s="192"/>
      <c r="BQ991" s="192"/>
      <c r="BR991" s="192"/>
      <c r="BS991" s="192"/>
      <c r="BT991" s="192"/>
      <c r="BU991" s="192"/>
      <c r="BV991" s="192"/>
      <c r="BW991" s="192"/>
      <c r="BX991" s="192"/>
      <c r="BY991" s="192"/>
      <c r="BZ991" s="192"/>
      <c r="CA991" s="192"/>
      <c r="CB991" s="192"/>
      <c r="CC991" s="192"/>
      <c r="CD991" s="192"/>
      <c r="CE991" s="192"/>
      <c r="CF991" s="192"/>
      <c r="CG991" s="192"/>
      <c r="CH991" s="192"/>
      <c r="CI991" s="192"/>
      <c r="CJ991" s="192"/>
    </row>
    <row r="992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92"/>
      <c r="AF992" s="192"/>
      <c r="AG992" s="192"/>
      <c r="AH992" s="192"/>
      <c r="AI992" s="192"/>
      <c r="AJ992" s="192"/>
      <c r="AK992" s="192"/>
      <c r="AL992" s="192"/>
      <c r="AM992" s="192"/>
      <c r="AN992" s="192"/>
      <c r="AO992" s="192"/>
      <c r="AP992" s="192"/>
      <c r="AQ992" s="192"/>
      <c r="AR992" s="192"/>
      <c r="AS992" s="192"/>
      <c r="AT992" s="192"/>
      <c r="AU992" s="192"/>
      <c r="AV992" s="192"/>
      <c r="AW992" s="192"/>
      <c r="AX992" s="192"/>
      <c r="AY992" s="192"/>
      <c r="AZ992" s="192"/>
      <c r="BA992" s="192"/>
      <c r="BB992" s="192"/>
      <c r="BC992" s="192"/>
      <c r="BD992" s="192"/>
      <c r="BE992" s="192"/>
      <c r="BF992" s="192"/>
      <c r="BG992" s="192"/>
      <c r="BH992" s="192"/>
      <c r="BI992" s="192"/>
      <c r="BJ992" s="192"/>
      <c r="BK992" s="192"/>
      <c r="BL992" s="192"/>
      <c r="BM992" s="192"/>
      <c r="BN992" s="192"/>
      <c r="BO992" s="192"/>
      <c r="BP992" s="192"/>
      <c r="BQ992" s="192"/>
      <c r="BR992" s="192"/>
      <c r="BS992" s="192"/>
      <c r="BT992" s="192"/>
      <c r="BU992" s="192"/>
      <c r="BV992" s="192"/>
      <c r="BW992" s="192"/>
      <c r="BX992" s="192"/>
      <c r="BY992" s="192"/>
      <c r="BZ992" s="192"/>
      <c r="CA992" s="192"/>
      <c r="CB992" s="192"/>
      <c r="CC992" s="192"/>
      <c r="CD992" s="192"/>
      <c r="CE992" s="192"/>
      <c r="CF992" s="192"/>
      <c r="CG992" s="192"/>
      <c r="CH992" s="192"/>
      <c r="CI992" s="192"/>
      <c r="CJ992" s="192"/>
    </row>
    <row r="993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92"/>
      <c r="AF993" s="192"/>
      <c r="AG993" s="192"/>
      <c r="AH993" s="192"/>
      <c r="AI993" s="192"/>
      <c r="AJ993" s="192"/>
      <c r="AK993" s="192"/>
      <c r="AL993" s="192"/>
      <c r="AM993" s="192"/>
      <c r="AN993" s="192"/>
      <c r="AO993" s="192"/>
      <c r="AP993" s="192"/>
      <c r="AQ993" s="192"/>
      <c r="AR993" s="192"/>
      <c r="AS993" s="192"/>
      <c r="AT993" s="192"/>
      <c r="AU993" s="192"/>
      <c r="AV993" s="192"/>
      <c r="AW993" s="192"/>
      <c r="AX993" s="192"/>
      <c r="AY993" s="192"/>
      <c r="AZ993" s="192"/>
      <c r="BA993" s="192"/>
      <c r="BB993" s="192"/>
      <c r="BC993" s="192"/>
      <c r="BD993" s="192"/>
      <c r="BE993" s="192"/>
      <c r="BF993" s="192"/>
      <c r="BG993" s="192"/>
      <c r="BH993" s="192"/>
      <c r="BI993" s="192"/>
      <c r="BJ993" s="192"/>
      <c r="BK993" s="192"/>
      <c r="BL993" s="192"/>
      <c r="BM993" s="192"/>
      <c r="BN993" s="192"/>
      <c r="BO993" s="192"/>
      <c r="BP993" s="192"/>
      <c r="BQ993" s="192"/>
      <c r="BR993" s="192"/>
      <c r="BS993" s="192"/>
      <c r="BT993" s="192"/>
      <c r="BU993" s="192"/>
      <c r="BV993" s="192"/>
      <c r="BW993" s="192"/>
      <c r="BX993" s="192"/>
      <c r="BY993" s="192"/>
      <c r="BZ993" s="192"/>
      <c r="CA993" s="192"/>
      <c r="CB993" s="192"/>
      <c r="CC993" s="192"/>
      <c r="CD993" s="192"/>
      <c r="CE993" s="192"/>
      <c r="CF993" s="192"/>
      <c r="CG993" s="192"/>
      <c r="CH993" s="192"/>
      <c r="CI993" s="192"/>
      <c r="CJ993" s="192"/>
    </row>
    <row r="994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92"/>
      <c r="AF994" s="192"/>
      <c r="AG994" s="192"/>
      <c r="AH994" s="192"/>
      <c r="AI994" s="192"/>
      <c r="AJ994" s="192"/>
      <c r="AK994" s="192"/>
      <c r="AL994" s="192"/>
      <c r="AM994" s="192"/>
      <c r="AN994" s="192"/>
      <c r="AO994" s="192"/>
      <c r="AP994" s="192"/>
      <c r="AQ994" s="192"/>
      <c r="AR994" s="192"/>
      <c r="AS994" s="192"/>
      <c r="AT994" s="192"/>
      <c r="AU994" s="192"/>
      <c r="AV994" s="192"/>
      <c r="AW994" s="192"/>
      <c r="AX994" s="192"/>
      <c r="AY994" s="192"/>
      <c r="AZ994" s="192"/>
      <c r="BA994" s="192"/>
      <c r="BB994" s="192"/>
      <c r="BC994" s="192"/>
      <c r="BD994" s="192"/>
      <c r="BE994" s="192"/>
      <c r="BF994" s="192"/>
      <c r="BG994" s="192"/>
      <c r="BH994" s="192"/>
      <c r="BI994" s="192"/>
      <c r="BJ994" s="192"/>
      <c r="BK994" s="192"/>
      <c r="BL994" s="192"/>
      <c r="BM994" s="192"/>
      <c r="BN994" s="192"/>
      <c r="BO994" s="192"/>
      <c r="BP994" s="192"/>
      <c r="BQ994" s="192"/>
      <c r="BR994" s="192"/>
      <c r="BS994" s="192"/>
      <c r="BT994" s="192"/>
      <c r="BU994" s="192"/>
      <c r="BV994" s="192"/>
      <c r="BW994" s="192"/>
      <c r="BX994" s="192"/>
      <c r="BY994" s="192"/>
      <c r="BZ994" s="192"/>
      <c r="CA994" s="192"/>
      <c r="CB994" s="192"/>
      <c r="CC994" s="192"/>
      <c r="CD994" s="192"/>
      <c r="CE994" s="192"/>
      <c r="CF994" s="192"/>
      <c r="CG994" s="192"/>
      <c r="CH994" s="192"/>
      <c r="CI994" s="192"/>
      <c r="CJ994" s="192"/>
    </row>
    <row r="995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  <c r="AJ995" s="192"/>
      <c r="AK995" s="192"/>
      <c r="AL995" s="192"/>
      <c r="AM995" s="192"/>
      <c r="AN995" s="192"/>
      <c r="AO995" s="192"/>
      <c r="AP995" s="192"/>
      <c r="AQ995" s="192"/>
      <c r="AR995" s="192"/>
      <c r="AS995" s="192"/>
      <c r="AT995" s="192"/>
      <c r="AU995" s="192"/>
      <c r="AV995" s="192"/>
      <c r="AW995" s="192"/>
      <c r="AX995" s="192"/>
      <c r="AY995" s="192"/>
      <c r="AZ995" s="192"/>
      <c r="BA995" s="192"/>
      <c r="BB995" s="192"/>
      <c r="BC995" s="192"/>
      <c r="BD995" s="192"/>
      <c r="BE995" s="192"/>
      <c r="BF995" s="192"/>
      <c r="BG995" s="192"/>
      <c r="BH995" s="192"/>
      <c r="BI995" s="192"/>
      <c r="BJ995" s="192"/>
      <c r="BK995" s="192"/>
      <c r="BL995" s="192"/>
      <c r="BM995" s="192"/>
      <c r="BN995" s="192"/>
      <c r="BO995" s="192"/>
      <c r="BP995" s="192"/>
      <c r="BQ995" s="192"/>
      <c r="BR995" s="192"/>
      <c r="BS995" s="192"/>
      <c r="BT995" s="192"/>
      <c r="BU995" s="192"/>
      <c r="BV995" s="192"/>
      <c r="BW995" s="192"/>
      <c r="BX995" s="192"/>
      <c r="BY995" s="192"/>
      <c r="BZ995" s="192"/>
      <c r="CA995" s="192"/>
      <c r="CB995" s="192"/>
      <c r="CC995" s="192"/>
      <c r="CD995" s="192"/>
      <c r="CE995" s="192"/>
      <c r="CF995" s="192"/>
      <c r="CG995" s="192"/>
      <c r="CH995" s="192"/>
      <c r="CI995" s="192"/>
      <c r="CJ995" s="192"/>
    </row>
    <row r="996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92"/>
      <c r="AF996" s="192"/>
      <c r="AG996" s="192"/>
      <c r="AH996" s="192"/>
      <c r="AI996" s="192"/>
      <c r="AJ996" s="192"/>
      <c r="AK996" s="192"/>
      <c r="AL996" s="192"/>
      <c r="AM996" s="192"/>
      <c r="AN996" s="192"/>
      <c r="AO996" s="192"/>
      <c r="AP996" s="192"/>
      <c r="AQ996" s="192"/>
      <c r="AR996" s="192"/>
      <c r="AS996" s="192"/>
      <c r="AT996" s="192"/>
      <c r="AU996" s="192"/>
      <c r="AV996" s="192"/>
      <c r="AW996" s="192"/>
      <c r="AX996" s="192"/>
      <c r="AY996" s="192"/>
      <c r="AZ996" s="192"/>
      <c r="BA996" s="192"/>
      <c r="BB996" s="192"/>
      <c r="BC996" s="192"/>
      <c r="BD996" s="192"/>
      <c r="BE996" s="192"/>
      <c r="BF996" s="192"/>
      <c r="BG996" s="192"/>
      <c r="BH996" s="192"/>
      <c r="BI996" s="192"/>
      <c r="BJ996" s="192"/>
      <c r="BK996" s="192"/>
      <c r="BL996" s="192"/>
      <c r="BM996" s="192"/>
      <c r="BN996" s="192"/>
      <c r="BO996" s="192"/>
      <c r="BP996" s="192"/>
      <c r="BQ996" s="192"/>
      <c r="BR996" s="192"/>
      <c r="BS996" s="192"/>
      <c r="BT996" s="192"/>
      <c r="BU996" s="192"/>
      <c r="BV996" s="192"/>
      <c r="BW996" s="192"/>
      <c r="BX996" s="192"/>
      <c r="BY996" s="192"/>
      <c r="BZ996" s="192"/>
      <c r="CA996" s="192"/>
      <c r="CB996" s="192"/>
      <c r="CC996" s="192"/>
      <c r="CD996" s="192"/>
      <c r="CE996" s="192"/>
      <c r="CF996" s="192"/>
      <c r="CG996" s="192"/>
      <c r="CH996" s="192"/>
      <c r="CI996" s="192"/>
      <c r="CJ996" s="192"/>
    </row>
    <row r="997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92"/>
      <c r="AF997" s="192"/>
      <c r="AG997" s="192"/>
      <c r="AH997" s="192"/>
      <c r="AI997" s="192"/>
      <c r="AJ997" s="192"/>
      <c r="AK997" s="192"/>
      <c r="AL997" s="192"/>
      <c r="AM997" s="192"/>
      <c r="AN997" s="192"/>
      <c r="AO997" s="192"/>
      <c r="AP997" s="192"/>
      <c r="AQ997" s="192"/>
      <c r="AR997" s="192"/>
      <c r="AS997" s="192"/>
      <c r="AT997" s="192"/>
      <c r="AU997" s="192"/>
      <c r="AV997" s="192"/>
      <c r="AW997" s="192"/>
      <c r="AX997" s="192"/>
      <c r="AY997" s="192"/>
      <c r="AZ997" s="192"/>
      <c r="BA997" s="192"/>
      <c r="BB997" s="192"/>
      <c r="BC997" s="192"/>
      <c r="BD997" s="192"/>
      <c r="BE997" s="192"/>
      <c r="BF997" s="192"/>
      <c r="BG997" s="192"/>
      <c r="BH997" s="192"/>
      <c r="BI997" s="192"/>
      <c r="BJ997" s="192"/>
      <c r="BK997" s="192"/>
      <c r="BL997" s="192"/>
      <c r="BM997" s="192"/>
      <c r="BN997" s="192"/>
      <c r="BO997" s="192"/>
      <c r="BP997" s="192"/>
      <c r="BQ997" s="192"/>
      <c r="BR997" s="192"/>
      <c r="BS997" s="192"/>
      <c r="BT997" s="192"/>
      <c r="BU997" s="192"/>
      <c r="BV997" s="192"/>
      <c r="BW997" s="192"/>
      <c r="BX997" s="192"/>
      <c r="BY997" s="192"/>
      <c r="BZ997" s="192"/>
      <c r="CA997" s="192"/>
      <c r="CB997" s="192"/>
      <c r="CC997" s="192"/>
      <c r="CD997" s="192"/>
      <c r="CE997" s="192"/>
      <c r="CF997" s="192"/>
      <c r="CG997" s="192"/>
      <c r="CH997" s="192"/>
      <c r="CI997" s="192"/>
      <c r="CJ997" s="192"/>
    </row>
    <row r="998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92"/>
      <c r="AF998" s="192"/>
      <c r="AG998" s="192"/>
      <c r="AH998" s="192"/>
      <c r="AI998" s="192"/>
      <c r="AJ998" s="192"/>
      <c r="AK998" s="192"/>
      <c r="AL998" s="192"/>
      <c r="AM998" s="192"/>
      <c r="AN998" s="192"/>
      <c r="AO998" s="192"/>
      <c r="AP998" s="192"/>
      <c r="AQ998" s="192"/>
      <c r="AR998" s="192"/>
      <c r="AS998" s="192"/>
      <c r="AT998" s="192"/>
      <c r="AU998" s="192"/>
      <c r="AV998" s="192"/>
      <c r="AW998" s="192"/>
      <c r="AX998" s="192"/>
      <c r="AY998" s="192"/>
      <c r="AZ998" s="192"/>
      <c r="BA998" s="192"/>
      <c r="BB998" s="192"/>
      <c r="BC998" s="192"/>
      <c r="BD998" s="192"/>
      <c r="BE998" s="192"/>
      <c r="BF998" s="192"/>
      <c r="BG998" s="192"/>
      <c r="BH998" s="192"/>
      <c r="BI998" s="192"/>
      <c r="BJ998" s="192"/>
      <c r="BK998" s="192"/>
      <c r="BL998" s="192"/>
      <c r="BM998" s="192"/>
      <c r="BN998" s="192"/>
      <c r="BO998" s="192"/>
      <c r="BP998" s="192"/>
      <c r="BQ998" s="192"/>
      <c r="BR998" s="192"/>
      <c r="BS998" s="192"/>
      <c r="BT998" s="192"/>
      <c r="BU998" s="192"/>
      <c r="BV998" s="192"/>
      <c r="BW998" s="192"/>
      <c r="BX998" s="192"/>
      <c r="BY998" s="192"/>
      <c r="BZ998" s="192"/>
      <c r="CA998" s="192"/>
      <c r="CB998" s="192"/>
      <c r="CC998" s="192"/>
      <c r="CD998" s="192"/>
      <c r="CE998" s="192"/>
      <c r="CF998" s="192"/>
      <c r="CG998" s="192"/>
      <c r="CH998" s="192"/>
      <c r="CI998" s="192"/>
      <c r="CJ998" s="192"/>
    </row>
    <row r="999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92"/>
      <c r="AF999" s="192"/>
      <c r="AG999" s="192"/>
      <c r="AH999" s="192"/>
      <c r="AI999" s="192"/>
      <c r="AJ999" s="192"/>
      <c r="AK999" s="192"/>
      <c r="AL999" s="192"/>
      <c r="AM999" s="192"/>
      <c r="AN999" s="192"/>
      <c r="AO999" s="192"/>
      <c r="AP999" s="192"/>
      <c r="AQ999" s="192"/>
      <c r="AR999" s="192"/>
      <c r="AS999" s="192"/>
      <c r="AT999" s="192"/>
      <c r="AU999" s="192"/>
      <c r="AV999" s="192"/>
      <c r="AW999" s="192"/>
      <c r="AX999" s="192"/>
      <c r="AY999" s="192"/>
      <c r="AZ999" s="192"/>
      <c r="BA999" s="192"/>
      <c r="BB999" s="192"/>
      <c r="BC999" s="192"/>
      <c r="BD999" s="192"/>
      <c r="BE999" s="192"/>
      <c r="BF999" s="192"/>
      <c r="BG999" s="192"/>
      <c r="BH999" s="192"/>
      <c r="BI999" s="192"/>
      <c r="BJ999" s="192"/>
      <c r="BK999" s="192"/>
      <c r="BL999" s="192"/>
      <c r="BM999" s="192"/>
      <c r="BN999" s="192"/>
      <c r="BO999" s="192"/>
      <c r="BP999" s="192"/>
      <c r="BQ999" s="192"/>
      <c r="BR999" s="192"/>
      <c r="BS999" s="192"/>
      <c r="BT999" s="192"/>
      <c r="BU999" s="192"/>
      <c r="BV999" s="192"/>
      <c r="BW999" s="192"/>
      <c r="BX999" s="192"/>
      <c r="BY999" s="192"/>
      <c r="BZ999" s="192"/>
      <c r="CA999" s="192"/>
      <c r="CB999" s="192"/>
      <c r="CC999" s="192"/>
      <c r="CD999" s="192"/>
      <c r="CE999" s="192"/>
      <c r="CF999" s="192"/>
      <c r="CG999" s="192"/>
      <c r="CH999" s="192"/>
      <c r="CI999" s="192"/>
      <c r="CJ999" s="192"/>
    </row>
    <row r="1000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92"/>
      <c r="AF1000" s="192"/>
      <c r="AG1000" s="192"/>
      <c r="AH1000" s="192"/>
      <c r="AI1000" s="192"/>
      <c r="AJ1000" s="192"/>
      <c r="AK1000" s="192"/>
      <c r="AL1000" s="192"/>
      <c r="AM1000" s="192"/>
      <c r="AN1000" s="192"/>
      <c r="AO1000" s="192"/>
      <c r="AP1000" s="192"/>
      <c r="AQ1000" s="192"/>
      <c r="AR1000" s="192"/>
      <c r="AS1000" s="192"/>
      <c r="AT1000" s="192"/>
      <c r="AU1000" s="192"/>
      <c r="AV1000" s="192"/>
      <c r="AW1000" s="192"/>
      <c r="AX1000" s="192"/>
      <c r="AY1000" s="192"/>
      <c r="AZ1000" s="192"/>
      <c r="BA1000" s="192"/>
      <c r="BB1000" s="192"/>
      <c r="BC1000" s="192"/>
      <c r="BD1000" s="192"/>
      <c r="BE1000" s="192"/>
      <c r="BF1000" s="192"/>
      <c r="BG1000" s="192"/>
      <c r="BH1000" s="192"/>
      <c r="BI1000" s="192"/>
      <c r="BJ1000" s="192"/>
      <c r="BK1000" s="192"/>
      <c r="BL1000" s="192"/>
      <c r="BM1000" s="192"/>
      <c r="BN1000" s="192"/>
      <c r="BO1000" s="192"/>
      <c r="BP1000" s="192"/>
      <c r="BQ1000" s="192"/>
      <c r="BR1000" s="192"/>
      <c r="BS1000" s="192"/>
      <c r="BT1000" s="192"/>
      <c r="BU1000" s="192"/>
      <c r="BV1000" s="192"/>
      <c r="BW1000" s="192"/>
      <c r="BX1000" s="192"/>
      <c r="BY1000" s="192"/>
      <c r="BZ1000" s="192"/>
      <c r="CA1000" s="192"/>
      <c r="CB1000" s="192"/>
      <c r="CC1000" s="192"/>
      <c r="CD1000" s="192"/>
      <c r="CE1000" s="192"/>
      <c r="CF1000" s="192"/>
      <c r="CG1000" s="192"/>
      <c r="CH1000" s="192"/>
      <c r="CI1000" s="192"/>
      <c r="CJ1000" s="192"/>
    </row>
    <row r="1001">
      <c r="A1001" s="333"/>
      <c r="B1001" s="333"/>
      <c r="C1001" s="333"/>
      <c r="D1001" s="333"/>
      <c r="E1001" s="333"/>
      <c r="F1001" s="333"/>
      <c r="G1001" s="333"/>
      <c r="H1001" s="333"/>
      <c r="I1001" s="333"/>
      <c r="J1001" s="333"/>
      <c r="K1001" s="333"/>
      <c r="L1001" s="333"/>
      <c r="M1001" s="333"/>
      <c r="N1001" s="333"/>
      <c r="O1001" s="333"/>
      <c r="P1001" s="333"/>
      <c r="Q1001" s="333"/>
      <c r="R1001" s="333"/>
      <c r="S1001" s="333"/>
      <c r="T1001" s="333"/>
      <c r="U1001" s="333"/>
      <c r="V1001" s="333"/>
      <c r="W1001" s="333"/>
      <c r="X1001" s="333"/>
      <c r="Y1001" s="333"/>
      <c r="Z1001" s="333"/>
      <c r="AA1001" s="333"/>
      <c r="AB1001" s="333"/>
      <c r="AC1001" s="333"/>
      <c r="AD1001" s="333"/>
      <c r="AE1001" s="333"/>
      <c r="AF1001" s="333"/>
      <c r="AG1001" s="333"/>
      <c r="AH1001" s="333"/>
      <c r="AI1001" s="333"/>
      <c r="AJ1001" s="333"/>
      <c r="AK1001" s="333"/>
      <c r="AL1001" s="333"/>
      <c r="AM1001" s="333"/>
      <c r="AN1001" s="333"/>
      <c r="AO1001" s="333"/>
      <c r="AP1001" s="333"/>
      <c r="AQ1001" s="333"/>
      <c r="AR1001" s="333"/>
      <c r="AS1001" s="333"/>
      <c r="AT1001" s="333"/>
      <c r="AU1001" s="333"/>
      <c r="AV1001" s="333"/>
      <c r="AW1001" s="333"/>
      <c r="AX1001" s="333"/>
      <c r="AY1001" s="333"/>
      <c r="AZ1001" s="333"/>
      <c r="BA1001" s="333"/>
      <c r="BB1001" s="333"/>
      <c r="BC1001" s="333"/>
      <c r="BD1001" s="333"/>
      <c r="BE1001" s="333"/>
      <c r="BF1001" s="333"/>
      <c r="BG1001" s="333"/>
      <c r="BH1001" s="333"/>
      <c r="BI1001" s="333"/>
      <c r="BJ1001" s="333"/>
      <c r="BK1001" s="333"/>
      <c r="BL1001" s="333"/>
      <c r="BM1001" s="333"/>
      <c r="BN1001" s="333"/>
      <c r="BO1001" s="333"/>
      <c r="BP1001" s="333"/>
      <c r="BQ1001" s="333"/>
      <c r="BR1001" s="333"/>
      <c r="BS1001" s="333"/>
      <c r="BT1001" s="333"/>
      <c r="BU1001" s="333"/>
      <c r="BV1001" s="333"/>
      <c r="BW1001" s="333"/>
      <c r="BX1001" s="333"/>
      <c r="BY1001" s="333"/>
      <c r="BZ1001" s="333"/>
      <c r="CA1001" s="333"/>
      <c r="CB1001" s="333"/>
      <c r="CC1001" s="333"/>
      <c r="CD1001" s="333"/>
      <c r="CE1001" s="333"/>
      <c r="CF1001" s="333"/>
      <c r="CG1001" s="333"/>
      <c r="CH1001" s="333"/>
      <c r="CI1001" s="333"/>
      <c r="CJ1001" s="333"/>
    </row>
    <row r="1002">
      <c r="A1002" s="333"/>
      <c r="B1002" s="333"/>
      <c r="C1002" s="333"/>
      <c r="D1002" s="333"/>
      <c r="E1002" s="333"/>
      <c r="F1002" s="333"/>
      <c r="G1002" s="333"/>
      <c r="H1002" s="333"/>
      <c r="I1002" s="333"/>
      <c r="J1002" s="333"/>
      <c r="K1002" s="333"/>
      <c r="L1002" s="333"/>
      <c r="M1002" s="333"/>
      <c r="N1002" s="333"/>
      <c r="O1002" s="333"/>
      <c r="P1002" s="333"/>
      <c r="Q1002" s="333"/>
      <c r="R1002" s="333"/>
      <c r="S1002" s="333"/>
      <c r="T1002" s="333"/>
      <c r="U1002" s="333"/>
      <c r="V1002" s="333"/>
      <c r="W1002" s="333"/>
      <c r="X1002" s="333"/>
      <c r="Y1002" s="333"/>
      <c r="Z1002" s="333"/>
      <c r="AA1002" s="333"/>
      <c r="AB1002" s="333"/>
      <c r="AC1002" s="333"/>
      <c r="AD1002" s="333"/>
      <c r="AE1002" s="333"/>
      <c r="AF1002" s="333"/>
      <c r="AG1002" s="333"/>
      <c r="AH1002" s="333"/>
      <c r="AI1002" s="333"/>
      <c r="AJ1002" s="333"/>
      <c r="AK1002" s="333"/>
      <c r="AL1002" s="333"/>
      <c r="AM1002" s="333"/>
      <c r="AN1002" s="333"/>
      <c r="AO1002" s="333"/>
      <c r="AP1002" s="333"/>
      <c r="AQ1002" s="333"/>
      <c r="AR1002" s="333"/>
      <c r="AS1002" s="333"/>
      <c r="AT1002" s="333"/>
      <c r="AU1002" s="333"/>
      <c r="AV1002" s="333"/>
      <c r="AW1002" s="333"/>
      <c r="AX1002" s="333"/>
      <c r="AY1002" s="333"/>
      <c r="AZ1002" s="333"/>
      <c r="BA1002" s="333"/>
      <c r="BB1002" s="333"/>
      <c r="BC1002" s="333"/>
      <c r="BD1002" s="333"/>
      <c r="BE1002" s="333"/>
      <c r="BF1002" s="333"/>
      <c r="BG1002" s="333"/>
      <c r="BH1002" s="333"/>
      <c r="BI1002" s="333"/>
      <c r="BJ1002" s="333"/>
      <c r="BK1002" s="333"/>
      <c r="BL1002" s="333"/>
      <c r="BM1002" s="333"/>
      <c r="BN1002" s="333"/>
      <c r="BO1002" s="333"/>
      <c r="BP1002" s="333"/>
      <c r="BQ1002" s="333"/>
      <c r="BR1002" s="333"/>
      <c r="BS1002" s="333"/>
      <c r="BT1002" s="333"/>
      <c r="BU1002" s="333"/>
      <c r="BV1002" s="333"/>
      <c r="BW1002" s="333"/>
      <c r="BX1002" s="333"/>
      <c r="BY1002" s="333"/>
      <c r="BZ1002" s="333"/>
      <c r="CA1002" s="333"/>
      <c r="CB1002" s="333"/>
      <c r="CC1002" s="333"/>
      <c r="CD1002" s="333"/>
      <c r="CE1002" s="333"/>
      <c r="CF1002" s="333"/>
      <c r="CG1002" s="333"/>
      <c r="CH1002" s="333"/>
      <c r="CI1002" s="333"/>
      <c r="CJ1002" s="333"/>
    </row>
    <row r="1003">
      <c r="A1003" s="333"/>
      <c r="B1003" s="333"/>
      <c r="C1003" s="333"/>
      <c r="D1003" s="333"/>
      <c r="E1003" s="333"/>
      <c r="F1003" s="333"/>
      <c r="G1003" s="333"/>
      <c r="H1003" s="333"/>
      <c r="I1003" s="333"/>
      <c r="J1003" s="333"/>
      <c r="K1003" s="333"/>
      <c r="L1003" s="333"/>
      <c r="M1003" s="333"/>
      <c r="N1003" s="333"/>
      <c r="O1003" s="333"/>
      <c r="P1003" s="333"/>
      <c r="Q1003" s="333"/>
      <c r="R1003" s="333"/>
      <c r="S1003" s="333"/>
      <c r="T1003" s="333"/>
      <c r="U1003" s="333"/>
      <c r="V1003" s="333"/>
      <c r="W1003" s="333"/>
      <c r="X1003" s="333"/>
      <c r="Y1003" s="333"/>
      <c r="Z1003" s="333"/>
      <c r="AA1003" s="333"/>
      <c r="AB1003" s="333"/>
      <c r="AC1003" s="333"/>
      <c r="AD1003" s="333"/>
      <c r="AE1003" s="333"/>
      <c r="AF1003" s="333"/>
      <c r="AG1003" s="333"/>
      <c r="AH1003" s="333"/>
      <c r="AI1003" s="333"/>
      <c r="AJ1003" s="333"/>
      <c r="AK1003" s="333"/>
      <c r="AL1003" s="333"/>
      <c r="AM1003" s="333"/>
      <c r="AN1003" s="333"/>
      <c r="AO1003" s="333"/>
      <c r="AP1003" s="333"/>
      <c r="AQ1003" s="333"/>
      <c r="AR1003" s="333"/>
      <c r="AS1003" s="333"/>
      <c r="AT1003" s="333"/>
      <c r="AU1003" s="333"/>
      <c r="AV1003" s="333"/>
      <c r="AW1003" s="333"/>
      <c r="AX1003" s="333"/>
      <c r="AY1003" s="333"/>
      <c r="AZ1003" s="333"/>
      <c r="BA1003" s="333"/>
      <c r="BB1003" s="333"/>
      <c r="BC1003" s="333"/>
      <c r="BD1003" s="333"/>
      <c r="BE1003" s="333"/>
      <c r="BF1003" s="333"/>
      <c r="BG1003" s="333"/>
      <c r="BH1003" s="333"/>
      <c r="BI1003" s="333"/>
      <c r="BJ1003" s="333"/>
      <c r="BK1003" s="333"/>
      <c r="BL1003" s="333"/>
      <c r="BM1003" s="333"/>
      <c r="BN1003" s="333"/>
      <c r="BO1003" s="333"/>
      <c r="BP1003" s="333"/>
      <c r="BQ1003" s="333"/>
      <c r="BR1003" s="333"/>
      <c r="BS1003" s="333"/>
      <c r="BT1003" s="333"/>
      <c r="BU1003" s="333"/>
      <c r="BV1003" s="333"/>
      <c r="BW1003" s="333"/>
      <c r="BX1003" s="333"/>
      <c r="BY1003" s="333"/>
      <c r="BZ1003" s="333"/>
      <c r="CA1003" s="333"/>
      <c r="CB1003" s="333"/>
      <c r="CC1003" s="333"/>
      <c r="CD1003" s="333"/>
      <c r="CE1003" s="333"/>
      <c r="CF1003" s="333"/>
      <c r="CG1003" s="333"/>
      <c r="CH1003" s="333"/>
      <c r="CI1003" s="333"/>
      <c r="CJ1003" s="333"/>
    </row>
    <row r="1004">
      <c r="A1004" s="333"/>
      <c r="B1004" s="333"/>
      <c r="C1004" s="333"/>
      <c r="D1004" s="333"/>
      <c r="E1004" s="333"/>
      <c r="F1004" s="333"/>
      <c r="G1004" s="333"/>
      <c r="H1004" s="333"/>
      <c r="I1004" s="333"/>
      <c r="J1004" s="333"/>
      <c r="K1004" s="333"/>
      <c r="L1004" s="333"/>
      <c r="M1004" s="333"/>
      <c r="N1004" s="333"/>
      <c r="O1004" s="333"/>
      <c r="P1004" s="333"/>
      <c r="Q1004" s="333"/>
      <c r="R1004" s="333"/>
      <c r="S1004" s="333"/>
      <c r="T1004" s="333"/>
      <c r="U1004" s="333"/>
      <c r="V1004" s="333"/>
      <c r="W1004" s="333"/>
      <c r="X1004" s="333"/>
      <c r="Y1004" s="333"/>
      <c r="Z1004" s="333"/>
      <c r="AA1004" s="333"/>
      <c r="AB1004" s="333"/>
      <c r="AC1004" s="333"/>
      <c r="AD1004" s="333"/>
      <c r="AE1004" s="333"/>
      <c r="AF1004" s="333"/>
      <c r="AG1004" s="333"/>
      <c r="AH1004" s="333"/>
      <c r="AI1004" s="333"/>
      <c r="AJ1004" s="333"/>
      <c r="AK1004" s="333"/>
      <c r="AL1004" s="333"/>
      <c r="AM1004" s="333"/>
      <c r="AN1004" s="333"/>
      <c r="AO1004" s="333"/>
      <c r="AP1004" s="333"/>
      <c r="AQ1004" s="333"/>
      <c r="AR1004" s="333"/>
      <c r="AS1004" s="333"/>
      <c r="AT1004" s="333"/>
      <c r="AU1004" s="333"/>
      <c r="AV1004" s="333"/>
      <c r="AW1004" s="333"/>
      <c r="AX1004" s="333"/>
      <c r="AY1004" s="333"/>
      <c r="AZ1004" s="333"/>
      <c r="BA1004" s="333"/>
      <c r="BB1004" s="333"/>
      <c r="BC1004" s="333"/>
      <c r="BD1004" s="333"/>
      <c r="BE1004" s="333"/>
      <c r="BF1004" s="333"/>
      <c r="BG1004" s="333"/>
      <c r="BH1004" s="333"/>
      <c r="BI1004" s="333"/>
      <c r="BJ1004" s="333"/>
      <c r="BK1004" s="333"/>
      <c r="BL1004" s="333"/>
      <c r="BM1004" s="333"/>
      <c r="BN1004" s="333"/>
      <c r="BO1004" s="333"/>
      <c r="BP1004" s="333"/>
      <c r="BQ1004" s="333"/>
      <c r="BR1004" s="333"/>
      <c r="BS1004" s="333"/>
      <c r="BT1004" s="333"/>
      <c r="BU1004" s="333"/>
      <c r="BV1004" s="333"/>
      <c r="BW1004" s="333"/>
      <c r="BX1004" s="333"/>
      <c r="BY1004" s="333"/>
      <c r="BZ1004" s="333"/>
      <c r="CA1004" s="333"/>
      <c r="CB1004" s="333"/>
      <c r="CC1004" s="333"/>
      <c r="CD1004" s="333"/>
      <c r="CE1004" s="333"/>
      <c r="CF1004" s="333"/>
      <c r="CG1004" s="333"/>
      <c r="CH1004" s="333"/>
      <c r="CI1004" s="333"/>
      <c r="CJ1004" s="333"/>
    </row>
    <row r="1005">
      <c r="A1005" s="333"/>
      <c r="B1005" s="333"/>
      <c r="C1005" s="333"/>
      <c r="D1005" s="333"/>
      <c r="E1005" s="333"/>
      <c r="F1005" s="333"/>
      <c r="G1005" s="333"/>
      <c r="H1005" s="333"/>
      <c r="I1005" s="333"/>
      <c r="J1005" s="333"/>
      <c r="K1005" s="333"/>
      <c r="L1005" s="333"/>
      <c r="M1005" s="333"/>
      <c r="N1005" s="333"/>
      <c r="O1005" s="333"/>
      <c r="P1005" s="333"/>
      <c r="Q1005" s="333"/>
      <c r="R1005" s="333"/>
      <c r="S1005" s="333"/>
      <c r="T1005" s="333"/>
      <c r="U1005" s="333"/>
      <c r="V1005" s="333"/>
      <c r="W1005" s="333"/>
      <c r="X1005" s="333"/>
      <c r="Y1005" s="333"/>
      <c r="Z1005" s="333"/>
      <c r="AA1005" s="333"/>
      <c r="AB1005" s="333"/>
      <c r="AC1005" s="333"/>
      <c r="AD1005" s="333"/>
      <c r="AE1005" s="333"/>
      <c r="AF1005" s="333"/>
      <c r="AG1005" s="333"/>
      <c r="AH1005" s="333"/>
      <c r="AI1005" s="333"/>
      <c r="AJ1005" s="333"/>
      <c r="AK1005" s="333"/>
      <c r="AL1005" s="333"/>
      <c r="AM1005" s="333"/>
      <c r="AN1005" s="333"/>
      <c r="AO1005" s="333"/>
      <c r="AP1005" s="333"/>
      <c r="AQ1005" s="333"/>
      <c r="AR1005" s="333"/>
      <c r="AS1005" s="333"/>
      <c r="AT1005" s="333"/>
      <c r="AU1005" s="333"/>
      <c r="AV1005" s="333"/>
      <c r="AW1005" s="333"/>
      <c r="AX1005" s="333"/>
      <c r="AY1005" s="333"/>
      <c r="AZ1005" s="333"/>
      <c r="BA1005" s="333"/>
      <c r="BB1005" s="333"/>
      <c r="BC1005" s="333"/>
      <c r="BD1005" s="333"/>
      <c r="BE1005" s="333"/>
      <c r="BF1005" s="333"/>
      <c r="BG1005" s="333"/>
      <c r="BH1005" s="333"/>
      <c r="BI1005" s="333"/>
      <c r="BJ1005" s="333"/>
      <c r="BK1005" s="333"/>
      <c r="BL1005" s="333"/>
      <c r="BM1005" s="333"/>
      <c r="BN1005" s="333"/>
      <c r="BO1005" s="333"/>
      <c r="BP1005" s="333"/>
      <c r="BQ1005" s="333"/>
      <c r="BR1005" s="333"/>
      <c r="BS1005" s="333"/>
      <c r="BT1005" s="333"/>
      <c r="BU1005" s="333"/>
      <c r="BV1005" s="333"/>
      <c r="BW1005" s="333"/>
      <c r="BX1005" s="333"/>
      <c r="BY1005" s="333"/>
      <c r="BZ1005" s="333"/>
      <c r="CA1005" s="333"/>
      <c r="CB1005" s="333"/>
      <c r="CC1005" s="333"/>
      <c r="CD1005" s="333"/>
      <c r="CE1005" s="333"/>
      <c r="CF1005" s="333"/>
      <c r="CG1005" s="333"/>
      <c r="CH1005" s="333"/>
      <c r="CI1005" s="333"/>
      <c r="CJ1005" s="333"/>
    </row>
    <row r="1006">
      <c r="A1006" s="333"/>
      <c r="B1006" s="333"/>
      <c r="C1006" s="333"/>
      <c r="D1006" s="333"/>
      <c r="E1006" s="333"/>
      <c r="F1006" s="333"/>
      <c r="G1006" s="333"/>
      <c r="H1006" s="333"/>
      <c r="I1006" s="333"/>
      <c r="J1006" s="333"/>
      <c r="K1006" s="333"/>
      <c r="L1006" s="333"/>
      <c r="M1006" s="333"/>
      <c r="N1006" s="333"/>
      <c r="O1006" s="333"/>
      <c r="P1006" s="333"/>
      <c r="Q1006" s="333"/>
      <c r="R1006" s="333"/>
      <c r="S1006" s="333"/>
      <c r="T1006" s="333"/>
      <c r="U1006" s="333"/>
      <c r="V1006" s="333"/>
      <c r="W1006" s="333"/>
      <c r="X1006" s="333"/>
      <c r="Y1006" s="333"/>
      <c r="Z1006" s="333"/>
      <c r="AA1006" s="333"/>
      <c r="AB1006" s="333"/>
      <c r="AC1006" s="333"/>
      <c r="AD1006" s="333"/>
      <c r="AE1006" s="333"/>
      <c r="AF1006" s="333"/>
      <c r="AG1006" s="333"/>
      <c r="AH1006" s="333"/>
      <c r="AI1006" s="333"/>
      <c r="AJ1006" s="333"/>
      <c r="AK1006" s="333"/>
      <c r="AL1006" s="333"/>
      <c r="AM1006" s="333"/>
      <c r="AN1006" s="333"/>
      <c r="AO1006" s="333"/>
      <c r="AP1006" s="333"/>
      <c r="AQ1006" s="333"/>
      <c r="AR1006" s="333"/>
      <c r="AS1006" s="333"/>
      <c r="AT1006" s="333"/>
      <c r="AU1006" s="333"/>
      <c r="AV1006" s="333"/>
      <c r="AW1006" s="333"/>
      <c r="AX1006" s="333"/>
      <c r="AY1006" s="333"/>
      <c r="AZ1006" s="333"/>
      <c r="BA1006" s="333"/>
      <c r="BB1006" s="333"/>
      <c r="BC1006" s="333"/>
      <c r="BD1006" s="333"/>
      <c r="BE1006" s="333"/>
      <c r="BF1006" s="333"/>
      <c r="BG1006" s="333"/>
      <c r="BH1006" s="333"/>
      <c r="BI1006" s="333"/>
      <c r="BJ1006" s="333"/>
      <c r="BK1006" s="333"/>
      <c r="BL1006" s="333"/>
      <c r="BM1006" s="333"/>
      <c r="BN1006" s="333"/>
      <c r="BO1006" s="333"/>
      <c r="BP1006" s="333"/>
      <c r="BQ1006" s="333"/>
      <c r="BR1006" s="333"/>
      <c r="BS1006" s="333"/>
      <c r="BT1006" s="333"/>
      <c r="BU1006" s="333"/>
      <c r="BV1006" s="333"/>
      <c r="BW1006" s="333"/>
      <c r="BX1006" s="333"/>
      <c r="BY1006" s="333"/>
      <c r="BZ1006" s="333"/>
      <c r="CA1006" s="333"/>
      <c r="CB1006" s="333"/>
      <c r="CC1006" s="333"/>
      <c r="CD1006" s="333"/>
      <c r="CE1006" s="333"/>
      <c r="CF1006" s="333"/>
      <c r="CG1006" s="333"/>
      <c r="CH1006" s="333"/>
      <c r="CI1006" s="333"/>
      <c r="CJ1006" s="333"/>
    </row>
    <row r="1007">
      <c r="A1007" s="333"/>
      <c r="B1007" s="333"/>
      <c r="C1007" s="333"/>
      <c r="D1007" s="333"/>
      <c r="E1007" s="333"/>
      <c r="F1007" s="333"/>
      <c r="G1007" s="333"/>
      <c r="H1007" s="333"/>
      <c r="I1007" s="333"/>
      <c r="J1007" s="333"/>
      <c r="K1007" s="333"/>
      <c r="L1007" s="333"/>
      <c r="M1007" s="333"/>
      <c r="N1007" s="333"/>
      <c r="O1007" s="333"/>
      <c r="P1007" s="333"/>
      <c r="Q1007" s="333"/>
      <c r="R1007" s="333"/>
      <c r="S1007" s="333"/>
      <c r="T1007" s="333"/>
      <c r="U1007" s="333"/>
      <c r="V1007" s="333"/>
      <c r="W1007" s="333"/>
      <c r="X1007" s="333"/>
      <c r="Y1007" s="333"/>
      <c r="Z1007" s="333"/>
      <c r="AA1007" s="333"/>
      <c r="AB1007" s="333"/>
      <c r="AC1007" s="333"/>
      <c r="AD1007" s="333"/>
      <c r="AE1007" s="333"/>
      <c r="AF1007" s="333"/>
      <c r="AG1007" s="333"/>
      <c r="AH1007" s="333"/>
      <c r="AI1007" s="333"/>
      <c r="AJ1007" s="333"/>
      <c r="AK1007" s="333"/>
      <c r="AL1007" s="333"/>
      <c r="AM1007" s="333"/>
      <c r="AN1007" s="333"/>
      <c r="AO1007" s="333"/>
      <c r="AP1007" s="333"/>
      <c r="AQ1007" s="333"/>
      <c r="AR1007" s="333"/>
      <c r="AS1007" s="333"/>
      <c r="AT1007" s="333"/>
      <c r="AU1007" s="333"/>
      <c r="AV1007" s="333"/>
      <c r="AW1007" s="333"/>
      <c r="AX1007" s="333"/>
      <c r="AY1007" s="333"/>
      <c r="AZ1007" s="333"/>
      <c r="BA1007" s="333"/>
      <c r="BB1007" s="333"/>
      <c r="BC1007" s="333"/>
      <c r="BD1007" s="333"/>
      <c r="BE1007" s="333"/>
      <c r="BF1007" s="333"/>
      <c r="BG1007" s="333"/>
      <c r="BH1007" s="333"/>
      <c r="BI1007" s="333"/>
      <c r="BJ1007" s="333"/>
      <c r="BK1007" s="333"/>
      <c r="BL1007" s="333"/>
      <c r="BM1007" s="333"/>
      <c r="BN1007" s="333"/>
      <c r="BO1007" s="333"/>
      <c r="BP1007" s="333"/>
      <c r="BQ1007" s="333"/>
      <c r="BR1007" s="333"/>
      <c r="BS1007" s="333"/>
      <c r="BT1007" s="333"/>
      <c r="BU1007" s="333"/>
      <c r="BV1007" s="333"/>
      <c r="BW1007" s="333"/>
      <c r="BX1007" s="333"/>
      <c r="BY1007" s="333"/>
      <c r="BZ1007" s="333"/>
      <c r="CA1007" s="333"/>
      <c r="CB1007" s="333"/>
      <c r="CC1007" s="333"/>
      <c r="CD1007" s="333"/>
      <c r="CE1007" s="333"/>
      <c r="CF1007" s="333"/>
      <c r="CG1007" s="333"/>
      <c r="CH1007" s="333"/>
      <c r="CI1007" s="333"/>
      <c r="CJ1007" s="333"/>
    </row>
    <row r="1008">
      <c r="A1008" s="333"/>
      <c r="B1008" s="333"/>
      <c r="C1008" s="333"/>
      <c r="D1008" s="333"/>
      <c r="E1008" s="333"/>
      <c r="F1008" s="333"/>
      <c r="G1008" s="333"/>
      <c r="H1008" s="333"/>
      <c r="I1008" s="333"/>
      <c r="J1008" s="333"/>
      <c r="K1008" s="333"/>
      <c r="L1008" s="333"/>
      <c r="M1008" s="333"/>
      <c r="N1008" s="333"/>
      <c r="O1008" s="333"/>
      <c r="P1008" s="333"/>
      <c r="Q1008" s="333"/>
      <c r="R1008" s="333"/>
      <c r="S1008" s="333"/>
      <c r="T1008" s="333"/>
      <c r="U1008" s="333"/>
      <c r="V1008" s="333"/>
      <c r="W1008" s="333"/>
      <c r="X1008" s="333"/>
      <c r="Y1008" s="333"/>
      <c r="Z1008" s="333"/>
      <c r="AA1008" s="333"/>
      <c r="AB1008" s="333"/>
      <c r="AC1008" s="333"/>
      <c r="AD1008" s="333"/>
      <c r="AE1008" s="333"/>
      <c r="AF1008" s="333"/>
      <c r="AG1008" s="333"/>
      <c r="AH1008" s="333"/>
      <c r="AI1008" s="333"/>
      <c r="AJ1008" s="333"/>
      <c r="AK1008" s="333"/>
      <c r="AL1008" s="333"/>
      <c r="AM1008" s="333"/>
      <c r="AN1008" s="333"/>
      <c r="AO1008" s="333"/>
      <c r="AP1008" s="333"/>
      <c r="AQ1008" s="333"/>
      <c r="AR1008" s="333"/>
      <c r="AS1008" s="333"/>
      <c r="AT1008" s="333"/>
      <c r="AU1008" s="333"/>
      <c r="AV1008" s="333"/>
      <c r="AW1008" s="333"/>
      <c r="AX1008" s="333"/>
      <c r="AY1008" s="333"/>
      <c r="AZ1008" s="333"/>
      <c r="BA1008" s="333"/>
      <c r="BB1008" s="333"/>
      <c r="BC1008" s="333"/>
      <c r="BD1008" s="333"/>
      <c r="BE1008" s="333"/>
      <c r="BF1008" s="333"/>
      <c r="BG1008" s="333"/>
      <c r="BH1008" s="333"/>
      <c r="BI1008" s="333"/>
      <c r="BJ1008" s="333"/>
      <c r="BK1008" s="333"/>
      <c r="BL1008" s="333"/>
      <c r="BM1008" s="333"/>
      <c r="BN1008" s="333"/>
      <c r="BO1008" s="333"/>
      <c r="BP1008" s="333"/>
      <c r="BQ1008" s="333"/>
      <c r="BR1008" s="333"/>
      <c r="BS1008" s="333"/>
      <c r="BT1008" s="333"/>
      <c r="BU1008" s="333"/>
      <c r="BV1008" s="333"/>
      <c r="BW1008" s="333"/>
      <c r="BX1008" s="333"/>
      <c r="BY1008" s="333"/>
      <c r="BZ1008" s="333"/>
      <c r="CA1008" s="333"/>
      <c r="CB1008" s="333"/>
      <c r="CC1008" s="333"/>
      <c r="CD1008" s="333"/>
      <c r="CE1008" s="333"/>
      <c r="CF1008" s="333"/>
      <c r="CG1008" s="333"/>
      <c r="CH1008" s="333"/>
      <c r="CI1008" s="333"/>
      <c r="CJ1008" s="333"/>
    </row>
    <row r="1009">
      <c r="A1009" s="333"/>
      <c r="B1009" s="333"/>
      <c r="C1009" s="333"/>
      <c r="D1009" s="333"/>
      <c r="E1009" s="333"/>
      <c r="F1009" s="333"/>
      <c r="G1009" s="333"/>
      <c r="H1009" s="333"/>
      <c r="I1009" s="333"/>
      <c r="J1009" s="333"/>
      <c r="K1009" s="333"/>
      <c r="L1009" s="333"/>
      <c r="M1009" s="333"/>
      <c r="N1009" s="333"/>
      <c r="O1009" s="333"/>
      <c r="P1009" s="333"/>
      <c r="Q1009" s="333"/>
      <c r="R1009" s="333"/>
      <c r="S1009" s="333"/>
      <c r="T1009" s="333"/>
      <c r="U1009" s="333"/>
      <c r="V1009" s="333"/>
      <c r="W1009" s="333"/>
      <c r="X1009" s="333"/>
      <c r="Y1009" s="333"/>
      <c r="Z1009" s="333"/>
      <c r="AA1009" s="333"/>
      <c r="AB1009" s="333"/>
      <c r="AC1009" s="333"/>
      <c r="AD1009" s="333"/>
      <c r="AE1009" s="333"/>
      <c r="AF1009" s="333"/>
      <c r="AG1009" s="333"/>
      <c r="AH1009" s="333"/>
      <c r="AI1009" s="333"/>
      <c r="AJ1009" s="333"/>
      <c r="AK1009" s="333"/>
      <c r="AL1009" s="333"/>
      <c r="AM1009" s="333"/>
      <c r="AN1009" s="333"/>
      <c r="AO1009" s="333"/>
      <c r="AP1009" s="333"/>
      <c r="AQ1009" s="333"/>
      <c r="AR1009" s="333"/>
      <c r="AS1009" s="333"/>
      <c r="AT1009" s="333"/>
      <c r="AU1009" s="333"/>
      <c r="AV1009" s="333"/>
      <c r="AW1009" s="333"/>
      <c r="AX1009" s="333"/>
      <c r="AY1009" s="333"/>
      <c r="AZ1009" s="333"/>
      <c r="BA1009" s="333"/>
      <c r="BB1009" s="333"/>
      <c r="BC1009" s="333"/>
      <c r="BD1009" s="333"/>
      <c r="BE1009" s="333"/>
      <c r="BF1009" s="333"/>
      <c r="BG1009" s="333"/>
      <c r="BH1009" s="333"/>
      <c r="BI1009" s="333"/>
      <c r="BJ1009" s="333"/>
      <c r="BK1009" s="333"/>
      <c r="BL1009" s="333"/>
      <c r="BM1009" s="333"/>
      <c r="BN1009" s="333"/>
      <c r="BO1009" s="333"/>
      <c r="BP1009" s="333"/>
      <c r="BQ1009" s="333"/>
      <c r="BR1009" s="333"/>
      <c r="BS1009" s="333"/>
      <c r="BT1009" s="333"/>
      <c r="BU1009" s="333"/>
      <c r="BV1009" s="333"/>
      <c r="BW1009" s="333"/>
      <c r="BX1009" s="333"/>
      <c r="BY1009" s="333"/>
      <c r="BZ1009" s="333"/>
      <c r="CA1009" s="333"/>
      <c r="CB1009" s="333"/>
      <c r="CC1009" s="333"/>
      <c r="CD1009" s="333"/>
      <c r="CE1009" s="333"/>
      <c r="CF1009" s="333"/>
      <c r="CG1009" s="333"/>
      <c r="CH1009" s="333"/>
      <c r="CI1009" s="333"/>
      <c r="CJ1009" s="333"/>
    </row>
    <row r="1010">
      <c r="A1010" s="333"/>
      <c r="B1010" s="333"/>
      <c r="C1010" s="333"/>
      <c r="D1010" s="333"/>
      <c r="E1010" s="333"/>
      <c r="F1010" s="333"/>
      <c r="G1010" s="333"/>
      <c r="H1010" s="333"/>
      <c r="I1010" s="333"/>
      <c r="J1010" s="333"/>
      <c r="K1010" s="333"/>
      <c r="L1010" s="333"/>
      <c r="M1010" s="333"/>
      <c r="N1010" s="333"/>
      <c r="O1010" s="333"/>
      <c r="P1010" s="333"/>
      <c r="Q1010" s="333"/>
      <c r="R1010" s="333"/>
      <c r="S1010" s="333"/>
      <c r="T1010" s="333"/>
      <c r="U1010" s="333"/>
      <c r="V1010" s="333"/>
      <c r="W1010" s="333"/>
      <c r="X1010" s="333"/>
      <c r="Y1010" s="333"/>
      <c r="Z1010" s="333"/>
      <c r="AA1010" s="333"/>
      <c r="AB1010" s="333"/>
      <c r="AC1010" s="333"/>
      <c r="AD1010" s="333"/>
      <c r="AE1010" s="333"/>
      <c r="AF1010" s="333"/>
      <c r="AG1010" s="333"/>
      <c r="AH1010" s="333"/>
      <c r="AI1010" s="333"/>
      <c r="AJ1010" s="333"/>
      <c r="AK1010" s="333"/>
      <c r="AL1010" s="333"/>
      <c r="AM1010" s="333"/>
      <c r="AN1010" s="333"/>
      <c r="AO1010" s="333"/>
      <c r="AP1010" s="333"/>
      <c r="AQ1010" s="333"/>
      <c r="AR1010" s="333"/>
      <c r="AS1010" s="333"/>
      <c r="AT1010" s="333"/>
      <c r="AU1010" s="333"/>
      <c r="AV1010" s="333"/>
      <c r="AW1010" s="333"/>
      <c r="AX1010" s="333"/>
      <c r="AY1010" s="333"/>
      <c r="AZ1010" s="333"/>
      <c r="BA1010" s="333"/>
      <c r="BB1010" s="333"/>
      <c r="BC1010" s="333"/>
      <c r="BD1010" s="333"/>
      <c r="BE1010" s="333"/>
      <c r="BF1010" s="333"/>
      <c r="BG1010" s="333"/>
      <c r="BH1010" s="333"/>
      <c r="BI1010" s="333"/>
      <c r="BJ1010" s="333"/>
      <c r="BK1010" s="333"/>
      <c r="BL1010" s="333"/>
      <c r="BM1010" s="333"/>
      <c r="BN1010" s="333"/>
      <c r="BO1010" s="333"/>
      <c r="BP1010" s="333"/>
      <c r="BQ1010" s="333"/>
      <c r="BR1010" s="333"/>
      <c r="BS1010" s="333"/>
      <c r="BT1010" s="333"/>
      <c r="BU1010" s="333"/>
      <c r="BV1010" s="333"/>
      <c r="BW1010" s="333"/>
      <c r="BX1010" s="333"/>
      <c r="BY1010" s="333"/>
      <c r="BZ1010" s="333"/>
      <c r="CA1010" s="333"/>
      <c r="CB1010" s="333"/>
      <c r="CC1010" s="333"/>
      <c r="CD1010" s="333"/>
      <c r="CE1010" s="333"/>
      <c r="CF1010" s="333"/>
      <c r="CG1010" s="333"/>
      <c r="CH1010" s="333"/>
      <c r="CI1010" s="333"/>
      <c r="CJ1010" s="333"/>
    </row>
    <row r="1011">
      <c r="A1011" s="333"/>
      <c r="B1011" s="333"/>
      <c r="C1011" s="333"/>
      <c r="D1011" s="333"/>
      <c r="E1011" s="333"/>
      <c r="F1011" s="333"/>
      <c r="G1011" s="333"/>
      <c r="H1011" s="333"/>
      <c r="I1011" s="333"/>
      <c r="J1011" s="333"/>
      <c r="K1011" s="333"/>
      <c r="L1011" s="333"/>
      <c r="M1011" s="333"/>
      <c r="N1011" s="333"/>
      <c r="O1011" s="333"/>
      <c r="P1011" s="333"/>
      <c r="Q1011" s="333"/>
      <c r="R1011" s="333"/>
      <c r="S1011" s="333"/>
      <c r="T1011" s="333"/>
      <c r="U1011" s="333"/>
      <c r="V1011" s="333"/>
      <c r="W1011" s="333"/>
      <c r="X1011" s="333"/>
      <c r="Y1011" s="333"/>
      <c r="Z1011" s="333"/>
      <c r="AA1011" s="333"/>
      <c r="AB1011" s="333"/>
      <c r="AC1011" s="333"/>
      <c r="AD1011" s="333"/>
      <c r="AE1011" s="333"/>
      <c r="AF1011" s="333"/>
      <c r="AG1011" s="333"/>
      <c r="AH1011" s="333"/>
      <c r="AI1011" s="333"/>
      <c r="AJ1011" s="333"/>
      <c r="AK1011" s="333"/>
      <c r="AL1011" s="333"/>
      <c r="AM1011" s="333"/>
      <c r="AN1011" s="333"/>
      <c r="AO1011" s="333"/>
      <c r="AP1011" s="333"/>
      <c r="AQ1011" s="333"/>
      <c r="AR1011" s="333"/>
      <c r="AS1011" s="333"/>
      <c r="AT1011" s="333"/>
      <c r="AU1011" s="333"/>
      <c r="AV1011" s="333"/>
      <c r="AW1011" s="333"/>
      <c r="AX1011" s="333"/>
      <c r="AY1011" s="333"/>
      <c r="AZ1011" s="333"/>
      <c r="BA1011" s="333"/>
      <c r="BB1011" s="333"/>
      <c r="BC1011" s="333"/>
      <c r="BD1011" s="333"/>
      <c r="BE1011" s="333"/>
      <c r="BF1011" s="333"/>
      <c r="BG1011" s="333"/>
      <c r="BH1011" s="333"/>
      <c r="BI1011" s="333"/>
      <c r="BJ1011" s="333"/>
      <c r="BK1011" s="333"/>
      <c r="BL1011" s="333"/>
      <c r="BM1011" s="333"/>
      <c r="BN1011" s="333"/>
      <c r="BO1011" s="333"/>
      <c r="BP1011" s="333"/>
      <c r="BQ1011" s="333"/>
      <c r="BR1011" s="333"/>
      <c r="BS1011" s="333"/>
      <c r="BT1011" s="333"/>
      <c r="BU1011" s="333"/>
      <c r="BV1011" s="333"/>
      <c r="BW1011" s="333"/>
      <c r="BX1011" s="333"/>
      <c r="BY1011" s="333"/>
      <c r="BZ1011" s="333"/>
      <c r="CA1011" s="333"/>
      <c r="CB1011" s="333"/>
      <c r="CC1011" s="333"/>
      <c r="CD1011" s="333"/>
      <c r="CE1011" s="333"/>
      <c r="CF1011" s="333"/>
      <c r="CG1011" s="333"/>
      <c r="CH1011" s="333"/>
      <c r="CI1011" s="333"/>
      <c r="CJ1011" s="333"/>
    </row>
    <row r="1012">
      <c r="A1012" s="333"/>
      <c r="B1012" s="333"/>
      <c r="C1012" s="333"/>
      <c r="D1012" s="333"/>
      <c r="E1012" s="333"/>
      <c r="F1012" s="333"/>
      <c r="G1012" s="333"/>
      <c r="H1012" s="333"/>
      <c r="I1012" s="333"/>
      <c r="J1012" s="333"/>
      <c r="K1012" s="333"/>
      <c r="L1012" s="333"/>
      <c r="M1012" s="333"/>
      <c r="N1012" s="333"/>
      <c r="O1012" s="333"/>
      <c r="P1012" s="333"/>
      <c r="Q1012" s="333"/>
      <c r="R1012" s="333"/>
      <c r="S1012" s="333"/>
      <c r="T1012" s="333"/>
      <c r="U1012" s="333"/>
      <c r="V1012" s="333"/>
      <c r="W1012" s="333"/>
      <c r="X1012" s="333"/>
      <c r="Y1012" s="333"/>
      <c r="Z1012" s="333"/>
      <c r="AA1012" s="333"/>
      <c r="AB1012" s="333"/>
      <c r="AC1012" s="333"/>
      <c r="AD1012" s="333"/>
      <c r="AE1012" s="333"/>
      <c r="AF1012" s="333"/>
      <c r="AG1012" s="333"/>
      <c r="AH1012" s="333"/>
      <c r="AI1012" s="333"/>
      <c r="AJ1012" s="333"/>
      <c r="AK1012" s="333"/>
      <c r="AL1012" s="333"/>
      <c r="AM1012" s="333"/>
      <c r="AN1012" s="333"/>
      <c r="AO1012" s="333"/>
      <c r="AP1012" s="333"/>
      <c r="AQ1012" s="333"/>
      <c r="AR1012" s="333"/>
      <c r="AS1012" s="333"/>
      <c r="AT1012" s="333"/>
      <c r="AU1012" s="333"/>
      <c r="AV1012" s="333"/>
      <c r="AW1012" s="333"/>
      <c r="AX1012" s="333"/>
      <c r="AY1012" s="333"/>
      <c r="AZ1012" s="333"/>
      <c r="BA1012" s="333"/>
      <c r="BB1012" s="333"/>
      <c r="BC1012" s="333"/>
      <c r="BD1012" s="333"/>
      <c r="BE1012" s="333"/>
      <c r="BF1012" s="333"/>
      <c r="BG1012" s="333"/>
      <c r="BH1012" s="333"/>
      <c r="BI1012" s="333"/>
      <c r="BJ1012" s="333"/>
      <c r="BK1012" s="333"/>
      <c r="BL1012" s="333"/>
      <c r="BM1012" s="333"/>
      <c r="BN1012" s="333"/>
      <c r="BO1012" s="333"/>
      <c r="BP1012" s="333"/>
      <c r="BQ1012" s="333"/>
      <c r="BR1012" s="333"/>
      <c r="BS1012" s="333"/>
      <c r="BT1012" s="333"/>
      <c r="BU1012" s="333"/>
      <c r="BV1012" s="333"/>
      <c r="BW1012" s="333"/>
      <c r="BX1012" s="333"/>
      <c r="BY1012" s="333"/>
      <c r="BZ1012" s="333"/>
      <c r="CA1012" s="333"/>
      <c r="CB1012" s="333"/>
      <c r="CC1012" s="333"/>
      <c r="CD1012" s="333"/>
      <c r="CE1012" s="333"/>
      <c r="CF1012" s="333"/>
      <c r="CG1012" s="333"/>
      <c r="CH1012" s="333"/>
      <c r="CI1012" s="333"/>
      <c r="CJ1012" s="333"/>
    </row>
    <row r="1013">
      <c r="A1013" s="333"/>
      <c r="B1013" s="333"/>
      <c r="C1013" s="333"/>
      <c r="D1013" s="333"/>
      <c r="E1013" s="333"/>
      <c r="F1013" s="333"/>
      <c r="G1013" s="333"/>
      <c r="H1013" s="333"/>
      <c r="I1013" s="333"/>
      <c r="J1013" s="333"/>
      <c r="K1013" s="333"/>
      <c r="L1013" s="333"/>
      <c r="M1013" s="333"/>
      <c r="N1013" s="333"/>
      <c r="O1013" s="333"/>
      <c r="P1013" s="333"/>
      <c r="Q1013" s="333"/>
      <c r="R1013" s="333"/>
      <c r="S1013" s="333"/>
      <c r="T1013" s="333"/>
      <c r="U1013" s="333"/>
      <c r="V1013" s="333"/>
      <c r="W1013" s="333"/>
      <c r="X1013" s="333"/>
      <c r="Y1013" s="333"/>
      <c r="Z1013" s="333"/>
      <c r="AA1013" s="333"/>
      <c r="AB1013" s="333"/>
      <c r="AC1013" s="333"/>
      <c r="AD1013" s="333"/>
      <c r="AE1013" s="333"/>
      <c r="AF1013" s="333"/>
      <c r="AG1013" s="333"/>
      <c r="AH1013" s="333"/>
      <c r="AI1013" s="333"/>
      <c r="AJ1013" s="333"/>
      <c r="AK1013" s="333"/>
      <c r="AL1013" s="333"/>
      <c r="AM1013" s="333"/>
      <c r="AN1013" s="333"/>
      <c r="AO1013" s="333"/>
      <c r="AP1013" s="333"/>
      <c r="AQ1013" s="333"/>
      <c r="AR1013" s="333"/>
      <c r="AS1013" s="333"/>
      <c r="AT1013" s="333"/>
      <c r="AU1013" s="333"/>
      <c r="AV1013" s="333"/>
      <c r="AW1013" s="333"/>
      <c r="AX1013" s="333"/>
      <c r="AY1013" s="333"/>
      <c r="AZ1013" s="333"/>
      <c r="BA1013" s="333"/>
      <c r="BB1013" s="333"/>
      <c r="BC1013" s="333"/>
      <c r="BD1013" s="333"/>
      <c r="BE1013" s="333"/>
      <c r="BF1013" s="333"/>
      <c r="BG1013" s="333"/>
      <c r="BH1013" s="333"/>
      <c r="BI1013" s="333"/>
      <c r="BJ1013" s="333"/>
      <c r="BK1013" s="333"/>
      <c r="BL1013" s="333"/>
      <c r="BM1013" s="333"/>
      <c r="BN1013" s="333"/>
      <c r="BO1013" s="333"/>
      <c r="BP1013" s="333"/>
      <c r="BQ1013" s="333"/>
      <c r="BR1013" s="333"/>
      <c r="BS1013" s="333"/>
      <c r="BT1013" s="333"/>
      <c r="BU1013" s="333"/>
      <c r="BV1013" s="333"/>
      <c r="BW1013" s="333"/>
      <c r="BX1013" s="333"/>
      <c r="BY1013" s="333"/>
      <c r="BZ1013" s="333"/>
      <c r="CA1013" s="333"/>
      <c r="CB1013" s="333"/>
      <c r="CC1013" s="333"/>
      <c r="CD1013" s="333"/>
      <c r="CE1013" s="333"/>
      <c r="CF1013" s="333"/>
      <c r="CG1013" s="333"/>
      <c r="CH1013" s="333"/>
      <c r="CI1013" s="333"/>
      <c r="CJ1013" s="333"/>
    </row>
    <row r="1014">
      <c r="A1014" s="333"/>
      <c r="B1014" s="333"/>
      <c r="C1014" s="333"/>
      <c r="D1014" s="333"/>
      <c r="E1014" s="333"/>
      <c r="F1014" s="333"/>
      <c r="G1014" s="333"/>
      <c r="H1014" s="333"/>
      <c r="I1014" s="333"/>
      <c r="J1014" s="333"/>
      <c r="K1014" s="333"/>
      <c r="L1014" s="333"/>
      <c r="M1014" s="333"/>
      <c r="N1014" s="333"/>
      <c r="O1014" s="333"/>
      <c r="P1014" s="333"/>
      <c r="Q1014" s="333"/>
      <c r="R1014" s="333"/>
      <c r="S1014" s="333"/>
      <c r="T1014" s="333"/>
      <c r="U1014" s="333"/>
      <c r="V1014" s="333"/>
      <c r="W1014" s="333"/>
      <c r="X1014" s="333"/>
      <c r="Y1014" s="333"/>
      <c r="Z1014" s="333"/>
      <c r="AA1014" s="333"/>
      <c r="AB1014" s="333"/>
      <c r="AC1014" s="333"/>
      <c r="AD1014" s="333"/>
      <c r="AE1014" s="333"/>
      <c r="AF1014" s="333"/>
      <c r="AG1014" s="333"/>
      <c r="AH1014" s="333"/>
      <c r="AI1014" s="333"/>
      <c r="AJ1014" s="333"/>
      <c r="AK1014" s="333"/>
      <c r="AL1014" s="333"/>
      <c r="AM1014" s="333"/>
      <c r="AN1014" s="333"/>
      <c r="AO1014" s="333"/>
      <c r="AP1014" s="333"/>
      <c r="AQ1014" s="333"/>
      <c r="AR1014" s="333"/>
      <c r="AS1014" s="333"/>
      <c r="AT1014" s="333"/>
      <c r="AU1014" s="333"/>
      <c r="AV1014" s="333"/>
      <c r="AW1014" s="333"/>
      <c r="AX1014" s="333"/>
      <c r="AY1014" s="333"/>
      <c r="AZ1014" s="333"/>
      <c r="BA1014" s="333"/>
      <c r="BB1014" s="333"/>
      <c r="BC1014" s="333"/>
      <c r="BD1014" s="333"/>
      <c r="BE1014" s="333"/>
      <c r="BF1014" s="333"/>
      <c r="BG1014" s="333"/>
      <c r="BH1014" s="333"/>
      <c r="BI1014" s="333"/>
      <c r="BJ1014" s="333"/>
      <c r="BK1014" s="333"/>
      <c r="BL1014" s="333"/>
      <c r="BM1014" s="333"/>
      <c r="BN1014" s="333"/>
      <c r="BO1014" s="333"/>
      <c r="BP1014" s="333"/>
      <c r="BQ1014" s="333"/>
      <c r="BR1014" s="333"/>
      <c r="BS1014" s="333"/>
      <c r="BT1014" s="333"/>
      <c r="BU1014" s="333"/>
      <c r="BV1014" s="333"/>
      <c r="BW1014" s="333"/>
      <c r="BX1014" s="333"/>
      <c r="BY1014" s="333"/>
      <c r="BZ1014" s="333"/>
      <c r="CA1014" s="333"/>
      <c r="CB1014" s="333"/>
      <c r="CC1014" s="333"/>
      <c r="CD1014" s="333"/>
      <c r="CE1014" s="333"/>
      <c r="CF1014" s="333"/>
      <c r="CG1014" s="333"/>
      <c r="CH1014" s="333"/>
      <c r="CI1014" s="333"/>
      <c r="CJ1014" s="333"/>
    </row>
    <row r="1015">
      <c r="A1015" s="333"/>
      <c r="B1015" s="333"/>
      <c r="C1015" s="333"/>
      <c r="D1015" s="333"/>
      <c r="E1015" s="333"/>
      <c r="F1015" s="333"/>
      <c r="G1015" s="333"/>
      <c r="H1015" s="333"/>
      <c r="I1015" s="333"/>
      <c r="J1015" s="333"/>
      <c r="K1015" s="333"/>
      <c r="L1015" s="333"/>
      <c r="M1015" s="333"/>
      <c r="N1015" s="333"/>
      <c r="O1015" s="333"/>
      <c r="P1015" s="333"/>
      <c r="Q1015" s="333"/>
      <c r="R1015" s="333"/>
      <c r="S1015" s="333"/>
      <c r="T1015" s="333"/>
      <c r="U1015" s="333"/>
      <c r="V1015" s="333"/>
      <c r="W1015" s="333"/>
      <c r="X1015" s="333"/>
      <c r="Y1015" s="333"/>
      <c r="Z1015" s="333"/>
      <c r="AA1015" s="333"/>
      <c r="AB1015" s="333"/>
      <c r="AC1015" s="333"/>
      <c r="AD1015" s="333"/>
      <c r="AE1015" s="333"/>
      <c r="AF1015" s="333"/>
      <c r="AG1015" s="333"/>
      <c r="AH1015" s="333"/>
      <c r="AI1015" s="333"/>
      <c r="AJ1015" s="333"/>
      <c r="AK1015" s="333"/>
      <c r="AL1015" s="333"/>
      <c r="AM1015" s="333"/>
      <c r="AN1015" s="333"/>
      <c r="AO1015" s="333"/>
      <c r="AP1015" s="333"/>
      <c r="AQ1015" s="333"/>
      <c r="AR1015" s="333"/>
      <c r="AS1015" s="333"/>
      <c r="AT1015" s="333"/>
      <c r="AU1015" s="333"/>
      <c r="AV1015" s="333"/>
      <c r="AW1015" s="333"/>
      <c r="AX1015" s="333"/>
      <c r="AY1015" s="333"/>
      <c r="AZ1015" s="333"/>
      <c r="BA1015" s="333"/>
      <c r="BB1015" s="333"/>
      <c r="BC1015" s="333"/>
      <c r="BD1015" s="333"/>
      <c r="BE1015" s="333"/>
      <c r="BF1015" s="333"/>
      <c r="BG1015" s="333"/>
      <c r="BH1015" s="333"/>
      <c r="BI1015" s="333"/>
      <c r="BJ1015" s="333"/>
      <c r="BK1015" s="333"/>
      <c r="BL1015" s="333"/>
      <c r="BM1015" s="333"/>
      <c r="BN1015" s="333"/>
      <c r="BO1015" s="333"/>
      <c r="BP1015" s="333"/>
      <c r="BQ1015" s="333"/>
      <c r="BR1015" s="333"/>
      <c r="BS1015" s="333"/>
      <c r="BT1015" s="333"/>
      <c r="BU1015" s="333"/>
      <c r="BV1015" s="333"/>
      <c r="BW1015" s="333"/>
      <c r="BX1015" s="333"/>
      <c r="BY1015" s="333"/>
      <c r="BZ1015" s="333"/>
      <c r="CA1015" s="333"/>
      <c r="CB1015" s="333"/>
      <c r="CC1015" s="333"/>
      <c r="CD1015" s="333"/>
      <c r="CE1015" s="333"/>
      <c r="CF1015" s="333"/>
      <c r="CG1015" s="333"/>
      <c r="CH1015" s="333"/>
      <c r="CI1015" s="333"/>
      <c r="CJ1015" s="333"/>
    </row>
  </sheetData>
  <mergeCells count="2">
    <mergeCell ref="E38:E39"/>
    <mergeCell ref="E101:G10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24.13"/>
    <col customWidth="1" min="3" max="3" width="20.88"/>
    <col customWidth="1" min="4" max="4" width="23.63"/>
    <col customWidth="1" min="5" max="5" width="5.63"/>
    <col customWidth="1" min="6" max="6" width="5.88"/>
    <col customWidth="1" min="7" max="7" width="5.75"/>
    <col customWidth="1" min="8" max="8" width="10.13"/>
    <col customWidth="1" min="9" max="9" width="9.38"/>
    <col customWidth="1" min="10" max="10" width="7.0"/>
    <col customWidth="1" min="11" max="11" width="9.5"/>
    <col customWidth="1" min="12" max="13" width="7.0"/>
    <col customWidth="1" min="14" max="14" width="7.38"/>
    <col customWidth="1" min="15" max="16" width="7.0"/>
    <col customWidth="1" min="17" max="17" width="7.75"/>
    <col customWidth="1" min="18" max="18" width="7.0"/>
    <col customWidth="1" min="19" max="19" width="10.75"/>
    <col customWidth="1" min="20" max="20" width="7.88"/>
    <col customWidth="1" min="21" max="21" width="7.0"/>
    <col customWidth="1" min="22" max="22" width="9.5"/>
    <col customWidth="1" min="23" max="23" width="7.25"/>
    <col customWidth="1" min="24" max="25" width="7.0"/>
    <col customWidth="1" min="26" max="26" width="8.5"/>
    <col customWidth="1" min="27" max="31" width="7.0"/>
    <col customWidth="1" min="32" max="32" width="7.63"/>
    <col customWidth="1" min="33" max="33" width="19.38"/>
  </cols>
  <sheetData>
    <row r="1" ht="14.25" customHeight="1"/>
    <row r="2" ht="14.25" customHeight="1">
      <c r="B2" s="334" t="s">
        <v>0</v>
      </c>
      <c r="C2" s="335"/>
      <c r="D2" s="336" t="s">
        <v>2</v>
      </c>
      <c r="E2" s="336" t="s">
        <v>3</v>
      </c>
      <c r="F2" s="336" t="s">
        <v>4</v>
      </c>
      <c r="G2" s="337" t="s">
        <v>5</v>
      </c>
      <c r="H2" s="336" t="s">
        <v>6</v>
      </c>
      <c r="I2" s="336" t="s">
        <v>7</v>
      </c>
      <c r="J2" s="337" t="s">
        <v>8</v>
      </c>
      <c r="K2" s="337" t="s">
        <v>9</v>
      </c>
      <c r="L2" s="337" t="s">
        <v>10</v>
      </c>
      <c r="M2" s="337" t="s">
        <v>11</v>
      </c>
      <c r="N2" s="336" t="s">
        <v>12</v>
      </c>
      <c r="O2" s="336" t="s">
        <v>13</v>
      </c>
      <c r="P2" s="336" t="s">
        <v>14</v>
      </c>
      <c r="Q2" s="337" t="s">
        <v>15</v>
      </c>
      <c r="R2" s="336" t="s">
        <v>16</v>
      </c>
      <c r="S2" s="336" t="s">
        <v>17</v>
      </c>
      <c r="T2" s="336" t="s">
        <v>18</v>
      </c>
      <c r="U2" s="336" t="s">
        <v>19</v>
      </c>
      <c r="V2" s="336" t="s">
        <v>20</v>
      </c>
      <c r="W2" s="336" t="s">
        <v>21</v>
      </c>
      <c r="X2" s="336" t="s">
        <v>22</v>
      </c>
      <c r="Y2" s="336" t="s">
        <v>23</v>
      </c>
      <c r="Z2" s="337" t="s">
        <v>24</v>
      </c>
      <c r="AA2" s="336" t="s">
        <v>25</v>
      </c>
      <c r="AB2" s="336" t="s">
        <v>26</v>
      </c>
      <c r="AC2" s="337" t="s">
        <v>27</v>
      </c>
    </row>
    <row r="3" ht="14.25" customHeight="1">
      <c r="B3" s="338">
        <v>0.5</v>
      </c>
      <c r="C3" s="339" t="s">
        <v>56</v>
      </c>
      <c r="D3" s="340" t="str">
        <f t="shared" ref="D3:D4" si="1">VLOOKUP($C3,$C$65:$AB$117,1,FALSE)</f>
        <v>Juan Soto*</v>
      </c>
      <c r="E3" s="340">
        <f t="shared" ref="E3:E4" si="2">VLOOKUP($C3,$C$65:$AB$117,2,FALSE)</f>
        <v>19</v>
      </c>
      <c r="F3" s="340">
        <f t="shared" ref="F3:F4" si="3">VLOOKUP($C3,$C$65:$AB$117,3,FALSE)</f>
        <v>116</v>
      </c>
      <c r="G3" s="340">
        <f t="shared" ref="G3:G4" si="4">VLOOKUP($C3,$C$65:$AB$117,4,FALSE)</f>
        <v>494</v>
      </c>
      <c r="H3" s="340">
        <f t="shared" ref="H3:H4" si="5">VLOOKUP($C3,$C$65:$AB$117,5,FALSE)</f>
        <v>414</v>
      </c>
      <c r="I3" s="340">
        <f t="shared" ref="I3:I4" si="6">VLOOKUP($C3,$C$65:$AB$117,6,FALSE)</f>
        <v>77</v>
      </c>
      <c r="J3" s="340">
        <f t="shared" ref="J3:J4" si="7">VLOOKUP($C3,$C$65:$AB$117,7,FALSE)</f>
        <v>121</v>
      </c>
      <c r="K3" s="340">
        <f t="shared" ref="K3:K4" si="8">VLOOKUP($C3,$C$65:$AB$117,8,FALSE)</f>
        <v>25</v>
      </c>
      <c r="L3" s="340">
        <f t="shared" ref="L3:L4" si="9">VLOOKUP($C3,$C$65:$AB$117,9,FALSE)</f>
        <v>1</v>
      </c>
      <c r="M3" s="340">
        <f t="shared" ref="M3:M4" si="10">VLOOKUP($C3,$C$65:$AB$117,10,FALSE)</f>
        <v>22</v>
      </c>
      <c r="N3" s="340">
        <f t="shared" ref="N3:N4" si="11">VLOOKUP($C3,$C$65:$AB$117,11,FALSE)</f>
        <v>70</v>
      </c>
      <c r="O3" s="340">
        <f t="shared" ref="O3:O4" si="12">VLOOKUP($C3,$C$65:$AB$117,12,FALSE)</f>
        <v>5</v>
      </c>
      <c r="P3" s="340">
        <f t="shared" ref="P3:P4" si="13">VLOOKUP($C3,$C$65:$AB$117,13,FALSE)</f>
        <v>2</v>
      </c>
      <c r="Q3" s="340">
        <f t="shared" ref="Q3:Q4" si="14">VLOOKUP($C3,$C$65:$AB$117,14,FALSE)</f>
        <v>79</v>
      </c>
      <c r="R3" s="340">
        <f t="shared" ref="R3:R4" si="15">VLOOKUP($C3,$C$65:$AB$117,15,FALSE)</f>
        <v>99</v>
      </c>
      <c r="S3" s="340">
        <f t="shared" ref="S3:S4" si="16">VLOOKUP($C3,$C$65:$AB$117,16,FALSE)</f>
        <v>0.292</v>
      </c>
      <c r="T3" s="340">
        <f t="shared" ref="T3:T4" si="17">VLOOKUP($C3,$C$65:$AB$117,17,FALSE)</f>
        <v>0.406</v>
      </c>
      <c r="U3" s="340">
        <f t="shared" ref="U3:U4" si="18">VLOOKUP($C3,$C$65:$AB$117,18,FALSE)</f>
        <v>0.517</v>
      </c>
      <c r="V3" s="340">
        <f t="shared" ref="V3:V4" si="19">VLOOKUP($C3,$C$65:$AB$117,19,FALSE)</f>
        <v>0.923</v>
      </c>
      <c r="W3" s="340">
        <f t="shared" ref="W3:W4" si="20">VLOOKUP($C3,$C$65:$AB$117,20,FALSE)</f>
        <v>142</v>
      </c>
      <c r="X3" s="340">
        <f t="shared" ref="X3:X4" si="21">VLOOKUP($C3,$C$65:$AB$117,21,FALSE)</f>
        <v>214</v>
      </c>
      <c r="Y3" s="340">
        <f t="shared" ref="Y3:Y4" si="22">VLOOKUP($C3,$C$65:$AB$117,22,FALSE)</f>
        <v>9</v>
      </c>
      <c r="Z3" s="340">
        <f t="shared" ref="Z3:Z4" si="23">VLOOKUP($C3,$C$65:$AB$117,23,FALSE)</f>
        <v>0</v>
      </c>
      <c r="AA3" s="340">
        <f t="shared" ref="AA3:AA4" si="24">VLOOKUP($C3,$C$65:$AB$117,24,FALSE)</f>
        <v>1</v>
      </c>
      <c r="AB3" s="340">
        <f t="shared" ref="AB3:AB4" si="25">VLOOKUP($C3,$C$65:$AB$117,25,FALSE)</f>
        <v>0</v>
      </c>
      <c r="AC3" s="340">
        <f t="shared" ref="AC3:AC4" si="26">VLOOKUP($C3,$C$65:$AB$117,26,FALSE)</f>
        <v>10</v>
      </c>
    </row>
    <row r="4" ht="21.75" customHeight="1">
      <c r="C4" s="339" t="s">
        <v>64</v>
      </c>
      <c r="D4" s="340" t="str">
        <f t="shared" si="1"/>
        <v>Anthony Rendon</v>
      </c>
      <c r="E4" s="340">
        <f t="shared" si="2"/>
        <v>28</v>
      </c>
      <c r="F4" s="340">
        <f t="shared" si="3"/>
        <v>136</v>
      </c>
      <c r="G4" s="340">
        <f t="shared" si="4"/>
        <v>597</v>
      </c>
      <c r="H4" s="340">
        <f t="shared" si="5"/>
        <v>529</v>
      </c>
      <c r="I4" s="340">
        <f t="shared" si="6"/>
        <v>88</v>
      </c>
      <c r="J4" s="340">
        <f t="shared" si="7"/>
        <v>163</v>
      </c>
      <c r="K4" s="340">
        <f t="shared" si="8"/>
        <v>44</v>
      </c>
      <c r="L4" s="340">
        <f t="shared" si="9"/>
        <v>2</v>
      </c>
      <c r="M4" s="340">
        <f t="shared" si="10"/>
        <v>24</v>
      </c>
      <c r="N4" s="340">
        <f t="shared" si="11"/>
        <v>92</v>
      </c>
      <c r="O4" s="340">
        <f t="shared" si="12"/>
        <v>2</v>
      </c>
      <c r="P4" s="340">
        <f t="shared" si="13"/>
        <v>1</v>
      </c>
      <c r="Q4" s="340">
        <f t="shared" si="14"/>
        <v>55</v>
      </c>
      <c r="R4" s="340">
        <f t="shared" si="15"/>
        <v>82</v>
      </c>
      <c r="S4" s="340">
        <f t="shared" si="16"/>
        <v>0.308</v>
      </c>
      <c r="T4" s="340">
        <f t="shared" si="17"/>
        <v>0.374</v>
      </c>
      <c r="U4" s="340">
        <f t="shared" si="18"/>
        <v>0.535</v>
      </c>
      <c r="V4" s="340">
        <f t="shared" si="19"/>
        <v>0.909</v>
      </c>
      <c r="W4" s="340">
        <f t="shared" si="20"/>
        <v>137</v>
      </c>
      <c r="X4" s="340">
        <f t="shared" si="21"/>
        <v>283</v>
      </c>
      <c r="Y4" s="340">
        <f t="shared" si="22"/>
        <v>5</v>
      </c>
      <c r="Z4" s="340">
        <f t="shared" si="23"/>
        <v>5</v>
      </c>
      <c r="AA4" s="340">
        <f t="shared" si="24"/>
        <v>0</v>
      </c>
      <c r="AB4" s="340">
        <f t="shared" si="25"/>
        <v>8</v>
      </c>
      <c r="AC4" s="340">
        <f t="shared" si="26"/>
        <v>5</v>
      </c>
    </row>
    <row r="5" ht="14.25" customHeight="1"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</row>
    <row r="6" ht="19.5" customHeight="1">
      <c r="B6" s="334" t="s">
        <v>211</v>
      </c>
      <c r="C6" s="342">
        <f>K34</f>
        <v>0.09015890507</v>
      </c>
      <c r="D6" s="343" t="s">
        <v>31</v>
      </c>
      <c r="E6" s="344">
        <f>(G4-J4-Q4-Z4-AC4)/G4</f>
        <v>0.6180904523</v>
      </c>
      <c r="F6" s="341"/>
      <c r="G6" s="345" t="s">
        <v>32</v>
      </c>
      <c r="H6" s="346">
        <f>(J4-K4-L4-M4)/G4</f>
        <v>0.1557788945</v>
      </c>
      <c r="I6" s="341"/>
      <c r="J6" s="343" t="s">
        <v>33</v>
      </c>
      <c r="K6" s="344">
        <f>K4/G4</f>
        <v>0.07370184255</v>
      </c>
      <c r="L6" s="341"/>
      <c r="M6" s="343" t="s">
        <v>34</v>
      </c>
      <c r="N6" s="344">
        <f>L4/G4</f>
        <v>0.003350083752</v>
      </c>
      <c r="O6" s="341"/>
      <c r="P6" s="343" t="s">
        <v>35</v>
      </c>
      <c r="Q6" s="344">
        <f>M4/G4</f>
        <v>0.04020100503</v>
      </c>
      <c r="R6" s="341"/>
      <c r="S6" s="343" t="s">
        <v>36</v>
      </c>
      <c r="T6" s="344">
        <f>(Q4+Z4+AC4)/G4</f>
        <v>0.1088777219</v>
      </c>
      <c r="U6" s="341"/>
      <c r="V6" s="343" t="s">
        <v>37</v>
      </c>
      <c r="W6" s="344">
        <f>T6+H6</f>
        <v>0.2646566164</v>
      </c>
      <c r="X6" s="341"/>
      <c r="Y6" s="343" t="s">
        <v>29</v>
      </c>
      <c r="Z6" s="344">
        <f>E6*B14</f>
        <v>0.2039698492</v>
      </c>
      <c r="AA6" s="341"/>
      <c r="AB6" s="341"/>
      <c r="AC6" s="346">
        <f>SUM(E6,H6,K6,N6,Q6,T6)</f>
        <v>1</v>
      </c>
    </row>
    <row r="7" ht="14.25" customHeight="1">
      <c r="D7" s="345" t="s">
        <v>39</v>
      </c>
      <c r="E7" s="347">
        <f>E6*B3</f>
        <v>0.3090452261</v>
      </c>
      <c r="G7" s="345" t="s">
        <v>40</v>
      </c>
      <c r="H7" s="346">
        <f>H6*B3</f>
        <v>0.07788944724</v>
      </c>
      <c r="J7" s="345" t="s">
        <v>41</v>
      </c>
      <c r="K7" s="346">
        <f>K6*B3</f>
        <v>0.03685092127</v>
      </c>
      <c r="Y7" s="347" t="s">
        <v>314</v>
      </c>
      <c r="Z7" s="348">
        <f>E6*(1-B14)</f>
        <v>0.414120603</v>
      </c>
    </row>
    <row r="8" ht="14.25" customHeight="1">
      <c r="B8" s="346"/>
      <c r="D8" s="345" t="s">
        <v>44</v>
      </c>
      <c r="E8" s="349">
        <f>E6*(1-B3)</f>
        <v>0.3090452261</v>
      </c>
      <c r="G8" s="345" t="s">
        <v>45</v>
      </c>
      <c r="H8" s="346">
        <f>H6*(1-B3)</f>
        <v>0.07788944724</v>
      </c>
      <c r="J8" s="345" t="s">
        <v>46</v>
      </c>
      <c r="K8" s="346">
        <f>K6*(1-B3)</f>
        <v>0.03685092127</v>
      </c>
      <c r="S8" s="345"/>
      <c r="T8" s="346"/>
    </row>
    <row r="9" ht="14.25" customHeight="1">
      <c r="D9" s="345"/>
      <c r="G9" s="345"/>
      <c r="J9" s="345"/>
    </row>
    <row r="10" ht="14.25" customHeight="1">
      <c r="H10" s="350">
        <v>0.0</v>
      </c>
      <c r="I10" s="350">
        <v>0.48</v>
      </c>
      <c r="J10" s="350">
        <v>0.25</v>
      </c>
      <c r="K10" s="350">
        <v>0.1</v>
      </c>
      <c r="L10" s="350">
        <v>0.86</v>
      </c>
      <c r="M10" s="350">
        <v>0.51</v>
      </c>
      <c r="N10" s="350">
        <v>0.22</v>
      </c>
      <c r="O10" s="350">
        <v>1.44</v>
      </c>
      <c r="P10" s="350">
        <v>0.88</v>
      </c>
      <c r="Q10" s="350">
        <v>0.43</v>
      </c>
      <c r="R10" s="350">
        <v>1.1</v>
      </c>
      <c r="S10" s="350">
        <v>0.66</v>
      </c>
      <c r="T10" s="350">
        <v>0.32</v>
      </c>
      <c r="U10" s="350">
        <v>1.35</v>
      </c>
      <c r="V10" s="350">
        <v>0.95</v>
      </c>
      <c r="W10" s="350">
        <v>0.35</v>
      </c>
      <c r="X10" s="350">
        <v>1.78</v>
      </c>
      <c r="Y10" s="350">
        <v>1.13</v>
      </c>
      <c r="Z10" s="350">
        <v>0.48</v>
      </c>
      <c r="AA10" s="350">
        <v>1.96</v>
      </c>
      <c r="AB10" s="350">
        <v>1.38</v>
      </c>
      <c r="AC10" s="350">
        <v>0.58</v>
      </c>
    </row>
    <row r="11" ht="14.25" customHeight="1">
      <c r="A11" s="351"/>
      <c r="B11" s="335"/>
      <c r="C11" s="351"/>
      <c r="D11" s="351"/>
      <c r="E11" s="352" t="s">
        <v>214</v>
      </c>
      <c r="F11" s="353" t="s">
        <v>72</v>
      </c>
      <c r="G11" s="351" t="s">
        <v>73</v>
      </c>
      <c r="H11" s="354" t="s">
        <v>74</v>
      </c>
      <c r="I11" s="355" t="s">
        <v>75</v>
      </c>
      <c r="J11" s="355" t="s">
        <v>76</v>
      </c>
      <c r="K11" s="355" t="s">
        <v>83</v>
      </c>
      <c r="L11" s="355" t="s">
        <v>315</v>
      </c>
      <c r="M11" s="355" t="s">
        <v>316</v>
      </c>
      <c r="N11" s="355" t="s">
        <v>317</v>
      </c>
      <c r="O11" s="355" t="s">
        <v>318</v>
      </c>
      <c r="P11" s="355" t="s">
        <v>319</v>
      </c>
      <c r="Q11" s="355" t="s">
        <v>320</v>
      </c>
      <c r="R11" s="355" t="s">
        <v>321</v>
      </c>
      <c r="S11" s="355" t="s">
        <v>322</v>
      </c>
      <c r="T11" s="355" t="s">
        <v>323</v>
      </c>
      <c r="U11" s="355" t="s">
        <v>324</v>
      </c>
      <c r="V11" s="355" t="s">
        <v>325</v>
      </c>
      <c r="W11" s="355" t="s">
        <v>326</v>
      </c>
      <c r="X11" s="355" t="s">
        <v>327</v>
      </c>
      <c r="Y11" s="355" t="s">
        <v>328</v>
      </c>
      <c r="Z11" s="355" t="s">
        <v>329</v>
      </c>
      <c r="AA11" s="355" t="s">
        <v>330</v>
      </c>
      <c r="AB11" s="355" t="s">
        <v>331</v>
      </c>
      <c r="AC11" s="355" t="s">
        <v>332</v>
      </c>
      <c r="AD11" s="355" t="s">
        <v>333</v>
      </c>
      <c r="AE11" s="355" t="s">
        <v>334</v>
      </c>
      <c r="AF11" s="355" t="s">
        <v>335</v>
      </c>
      <c r="AG11" s="353"/>
    </row>
    <row r="12" ht="14.25" customHeight="1">
      <c r="A12" s="351"/>
      <c r="B12" s="351"/>
      <c r="C12" s="356">
        <f t="shared" ref="C12:C26" si="27">SUM(H12:AF12)</f>
        <v>1</v>
      </c>
      <c r="D12" s="356">
        <f>(($G$3+M3-(SUM($J$3,$Q$3,$Z$3,$AC$3)))/$G$3)/3</f>
        <v>0.2064777328</v>
      </c>
      <c r="E12" s="357">
        <v>0.48</v>
      </c>
      <c r="F12" s="358" t="s">
        <v>157</v>
      </c>
      <c r="G12" s="351">
        <v>0.0</v>
      </c>
      <c r="H12" s="359"/>
      <c r="I12" s="360">
        <f>Q6</f>
        <v>0.04020100503</v>
      </c>
      <c r="J12" s="361">
        <f>E6</f>
        <v>0.6180904523</v>
      </c>
      <c r="K12" s="359"/>
      <c r="L12" s="361">
        <f>W6</f>
        <v>0.2646566164</v>
      </c>
      <c r="M12" s="359"/>
      <c r="N12" s="359"/>
      <c r="O12" s="359"/>
      <c r="P12" s="359"/>
      <c r="Q12" s="359"/>
      <c r="R12" s="361">
        <f>K6</f>
        <v>0.07370184255</v>
      </c>
      <c r="S12" s="359"/>
      <c r="T12" s="359"/>
      <c r="U12" s="361">
        <f>N6</f>
        <v>0.003350083752</v>
      </c>
      <c r="V12" s="359"/>
      <c r="W12" s="359"/>
      <c r="X12" s="359"/>
      <c r="Y12" s="359"/>
      <c r="Z12" s="359"/>
      <c r="AA12" s="359"/>
      <c r="AB12" s="359"/>
      <c r="AC12" s="359"/>
      <c r="AD12" s="359"/>
      <c r="AE12" s="359"/>
      <c r="AF12" s="359"/>
      <c r="AG12" s="351"/>
    </row>
    <row r="13" ht="14.25" customHeight="1">
      <c r="A13" s="351"/>
      <c r="B13" s="362" t="s">
        <v>336</v>
      </c>
      <c r="C13" s="356">
        <f t="shared" si="27"/>
        <v>1</v>
      </c>
      <c r="D13" s="356">
        <f>D12</f>
        <v>0.2064777328</v>
      </c>
      <c r="E13" s="357">
        <v>0.25</v>
      </c>
      <c r="F13" s="358" t="s">
        <v>157</v>
      </c>
      <c r="G13" s="351">
        <v>1.0</v>
      </c>
      <c r="H13" s="359"/>
      <c r="I13" s="359"/>
      <c r="J13" s="360">
        <f>Q6</f>
        <v>0.04020100503</v>
      </c>
      <c r="K13" s="361">
        <f>E6</f>
        <v>0.6180904523</v>
      </c>
      <c r="L13" s="359"/>
      <c r="M13" s="361">
        <f>W6</f>
        <v>0.2646566164</v>
      </c>
      <c r="N13" s="359"/>
      <c r="O13" s="359"/>
      <c r="P13" s="359"/>
      <c r="Q13" s="359"/>
      <c r="R13" s="359"/>
      <c r="S13" s="361">
        <f>K6</f>
        <v>0.07370184255</v>
      </c>
      <c r="T13" s="359"/>
      <c r="U13" s="359"/>
      <c r="V13" s="361">
        <f>N6</f>
        <v>0.003350083752</v>
      </c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  <c r="AG13" s="351"/>
    </row>
    <row r="14" ht="14.25" customHeight="1">
      <c r="A14" s="351"/>
      <c r="B14" s="363">
        <v>0.33</v>
      </c>
      <c r="C14" s="356">
        <f t="shared" si="27"/>
        <v>1</v>
      </c>
      <c r="D14" s="356">
        <f>D12</f>
        <v>0.2064777328</v>
      </c>
      <c r="E14" s="357">
        <v>0.1</v>
      </c>
      <c r="F14" s="358" t="s">
        <v>157</v>
      </c>
      <c r="G14" s="351">
        <v>2.0</v>
      </c>
      <c r="H14" s="361">
        <f>E6</f>
        <v>0.6180904523</v>
      </c>
      <c r="I14" s="359"/>
      <c r="J14" s="359"/>
      <c r="K14" s="360">
        <f>Q6</f>
        <v>0.04020100503</v>
      </c>
      <c r="L14" s="359"/>
      <c r="M14" s="359"/>
      <c r="N14" s="361">
        <f>W6</f>
        <v>0.2646566164</v>
      </c>
      <c r="O14" s="359"/>
      <c r="P14" s="359"/>
      <c r="Q14" s="359"/>
      <c r="R14" s="359"/>
      <c r="S14" s="359"/>
      <c r="T14" s="361">
        <f>K6</f>
        <v>0.07370184255</v>
      </c>
      <c r="U14" s="359"/>
      <c r="V14" s="359"/>
      <c r="W14" s="361">
        <f>N6</f>
        <v>0.003350083752</v>
      </c>
      <c r="X14" s="359"/>
      <c r="Y14" s="359"/>
      <c r="Z14" s="359"/>
      <c r="AA14" s="359"/>
      <c r="AB14" s="359"/>
      <c r="AC14" s="359"/>
      <c r="AD14" s="359"/>
      <c r="AE14" s="359"/>
      <c r="AF14" s="359"/>
      <c r="AG14" s="351"/>
    </row>
    <row r="15" ht="14.25" customHeight="1">
      <c r="A15" s="351"/>
      <c r="B15" s="351"/>
      <c r="C15" s="356">
        <f t="shared" si="27"/>
        <v>1</v>
      </c>
      <c r="D15" s="356">
        <f>((((J3-K3-L3-M3)+Q3+Z3+AC3)/G3))/3</f>
        <v>0.1093117409</v>
      </c>
      <c r="E15" s="357">
        <v>0.86</v>
      </c>
      <c r="F15" s="358" t="s">
        <v>337</v>
      </c>
      <c r="G15" s="351">
        <v>0.0</v>
      </c>
      <c r="H15" s="359"/>
      <c r="I15" s="364">
        <f>Q6</f>
        <v>0.04020100503</v>
      </c>
      <c r="J15" s="365"/>
      <c r="K15" s="366">
        <f>E8*B14</f>
        <v>0.1019849246</v>
      </c>
      <c r="L15" s="359"/>
      <c r="M15" s="367">
        <f>E8*(1-B14)</f>
        <v>0.2070603015</v>
      </c>
      <c r="N15" s="359"/>
      <c r="O15" s="361">
        <f>H8+T6</f>
        <v>0.1867671692</v>
      </c>
      <c r="P15" s="359"/>
      <c r="Q15" s="359"/>
      <c r="R15" s="361">
        <f>K7</f>
        <v>0.03685092127</v>
      </c>
      <c r="S15" s="361">
        <f>E7</f>
        <v>0.3090452261</v>
      </c>
      <c r="T15" s="359"/>
      <c r="U15" s="368">
        <f>N6</f>
        <v>0.003350083752</v>
      </c>
      <c r="V15" s="369"/>
      <c r="W15" s="370"/>
      <c r="X15" s="371">
        <f>H7</f>
        <v>0.07788944724</v>
      </c>
      <c r="Y15" s="359"/>
      <c r="Z15" s="359"/>
      <c r="AA15" s="361">
        <f>K8</f>
        <v>0.03685092127</v>
      </c>
      <c r="AB15" s="359"/>
      <c r="AC15" s="359"/>
      <c r="AD15" s="359"/>
      <c r="AE15" s="359"/>
      <c r="AF15" s="359"/>
      <c r="AG15" s="351"/>
    </row>
    <row r="16" ht="14.25" customHeight="1">
      <c r="A16" s="351"/>
      <c r="B16" s="351"/>
      <c r="C16" s="356">
        <f t="shared" si="27"/>
        <v>1</v>
      </c>
      <c r="D16" s="356">
        <f t="shared" ref="D16:D17" si="28">D15</f>
        <v>0.1093117409</v>
      </c>
      <c r="E16" s="357">
        <v>0.51</v>
      </c>
      <c r="F16" s="358" t="s">
        <v>337</v>
      </c>
      <c r="G16" s="351">
        <v>1.0</v>
      </c>
      <c r="H16" s="366">
        <f>E8*B14</f>
        <v>0.1019849246</v>
      </c>
      <c r="I16" s="359"/>
      <c r="J16" s="364">
        <f>Q6</f>
        <v>0.04020100503</v>
      </c>
      <c r="K16" s="365"/>
      <c r="L16" s="359"/>
      <c r="M16" s="372"/>
      <c r="N16" s="367">
        <f>E8*(1-B14)</f>
        <v>0.2070603015</v>
      </c>
      <c r="O16" s="359"/>
      <c r="P16" s="361">
        <f>H8+T6</f>
        <v>0.1867671692</v>
      </c>
      <c r="Q16" s="359"/>
      <c r="R16" s="359"/>
      <c r="S16" s="360">
        <f>K7</f>
        <v>0.03685092127</v>
      </c>
      <c r="T16" s="361">
        <f>E7</f>
        <v>0.3090452261</v>
      </c>
      <c r="U16" s="370"/>
      <c r="V16" s="368">
        <f>N6</f>
        <v>0.003350083752</v>
      </c>
      <c r="W16" s="369"/>
      <c r="X16" s="370"/>
      <c r="Y16" s="371">
        <f>H7</f>
        <v>0.07788944724</v>
      </c>
      <c r="Z16" s="359"/>
      <c r="AA16" s="359"/>
      <c r="AB16" s="361">
        <f>K8</f>
        <v>0.03685092127</v>
      </c>
      <c r="AC16" s="359"/>
      <c r="AD16" s="359"/>
      <c r="AE16" s="359"/>
      <c r="AF16" s="359"/>
      <c r="AG16" s="351"/>
    </row>
    <row r="17" ht="14.25" customHeight="1">
      <c r="A17" s="351"/>
      <c r="B17" s="351"/>
      <c r="C17" s="356">
        <f t="shared" si="27"/>
        <v>1</v>
      </c>
      <c r="D17" s="356">
        <f t="shared" si="28"/>
        <v>0.1093117409</v>
      </c>
      <c r="E17" s="357">
        <v>0.22</v>
      </c>
      <c r="F17" s="358" t="s">
        <v>337</v>
      </c>
      <c r="G17" s="351">
        <v>2.0</v>
      </c>
      <c r="H17" s="361">
        <f>E6</f>
        <v>0.6180904523</v>
      </c>
      <c r="I17" s="359"/>
      <c r="J17" s="359"/>
      <c r="K17" s="364">
        <f>Q6</f>
        <v>0.04020100503</v>
      </c>
      <c r="L17" s="359"/>
      <c r="M17" s="359"/>
      <c r="N17" s="372"/>
      <c r="O17" s="359"/>
      <c r="P17" s="359"/>
      <c r="Q17" s="361">
        <f>H8+T6</f>
        <v>0.1867671692</v>
      </c>
      <c r="R17" s="359"/>
      <c r="S17" s="359"/>
      <c r="T17" s="360">
        <f>K7</f>
        <v>0.03685092127</v>
      </c>
      <c r="U17" s="370"/>
      <c r="V17" s="370"/>
      <c r="W17" s="368">
        <f>N6</f>
        <v>0.003350083752</v>
      </c>
      <c r="X17" s="370"/>
      <c r="Y17" s="359"/>
      <c r="Z17" s="371">
        <f>H7</f>
        <v>0.07788944724</v>
      </c>
      <c r="AA17" s="359"/>
      <c r="AB17" s="359"/>
      <c r="AC17" s="361">
        <f>K8</f>
        <v>0.03685092127</v>
      </c>
      <c r="AD17" s="359"/>
      <c r="AE17" s="359"/>
      <c r="AF17" s="359"/>
      <c r="AG17" s="351"/>
    </row>
    <row r="18" ht="14.25" customHeight="1">
      <c r="A18" s="351"/>
      <c r="B18" s="351"/>
      <c r="C18" s="356">
        <f t="shared" si="27"/>
        <v>0</v>
      </c>
      <c r="D18" s="356">
        <v>0.0</v>
      </c>
      <c r="E18" s="357">
        <v>1.44</v>
      </c>
      <c r="F18" s="358" t="s">
        <v>338</v>
      </c>
      <c r="G18" s="351">
        <v>0.0</v>
      </c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70"/>
      <c r="V18" s="370"/>
      <c r="W18" s="370"/>
      <c r="X18" s="370"/>
      <c r="Y18" s="359"/>
      <c r="Z18" s="359"/>
      <c r="AA18" s="359"/>
      <c r="AB18" s="359"/>
      <c r="AC18" s="359"/>
      <c r="AD18" s="359"/>
      <c r="AE18" s="359"/>
      <c r="AF18" s="359"/>
      <c r="AG18" s="351"/>
    </row>
    <row r="19" ht="14.25" customHeight="1">
      <c r="A19" s="351"/>
      <c r="B19" s="351"/>
      <c r="C19" s="356">
        <f t="shared" si="27"/>
        <v>0</v>
      </c>
      <c r="D19" s="356">
        <v>0.0</v>
      </c>
      <c r="E19" s="357">
        <v>0.88</v>
      </c>
      <c r="F19" s="358" t="s">
        <v>338</v>
      </c>
      <c r="G19" s="351">
        <v>1.0</v>
      </c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70"/>
      <c r="V19" s="370"/>
      <c r="W19" s="370"/>
      <c r="X19" s="370"/>
      <c r="Y19" s="359"/>
      <c r="Z19" s="359"/>
      <c r="AA19" s="359"/>
      <c r="AB19" s="359"/>
      <c r="AC19" s="359"/>
      <c r="AD19" s="359"/>
      <c r="AE19" s="359"/>
      <c r="AF19" s="359"/>
      <c r="AG19" s="351"/>
    </row>
    <row r="20" ht="14.25" customHeight="1">
      <c r="A20" s="351"/>
      <c r="B20" s="351"/>
      <c r="C20" s="356">
        <f t="shared" si="27"/>
        <v>0</v>
      </c>
      <c r="D20" s="356">
        <v>0.0</v>
      </c>
      <c r="E20" s="357">
        <v>0.43</v>
      </c>
      <c r="F20" s="358" t="s">
        <v>338</v>
      </c>
      <c r="G20" s="351">
        <v>2.0</v>
      </c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70"/>
      <c r="V20" s="370"/>
      <c r="W20" s="370"/>
      <c r="X20" s="370"/>
      <c r="Y20" s="359"/>
      <c r="Z20" s="359"/>
      <c r="AA20" s="359"/>
      <c r="AB20" s="359"/>
      <c r="AC20" s="359"/>
      <c r="AD20" s="359"/>
      <c r="AE20" s="359"/>
      <c r="AF20" s="359"/>
      <c r="AG20" s="351"/>
    </row>
    <row r="21" ht="14.25" customHeight="1">
      <c r="A21" s="351"/>
      <c r="B21" s="351"/>
      <c r="C21" s="356">
        <f t="shared" si="27"/>
        <v>1</v>
      </c>
      <c r="D21" s="356">
        <f>(K3/G3)/3</f>
        <v>0.01686909582</v>
      </c>
      <c r="E21" s="357">
        <v>1.1</v>
      </c>
      <c r="F21" s="358" t="s">
        <v>339</v>
      </c>
      <c r="G21" s="351">
        <v>0.0</v>
      </c>
      <c r="H21" s="359"/>
      <c r="I21" s="364">
        <f>Q6</f>
        <v>0.04020100503</v>
      </c>
      <c r="J21" s="372"/>
      <c r="K21" s="372"/>
      <c r="L21" s="360">
        <f>H7</f>
        <v>0.07788944724</v>
      </c>
      <c r="M21" s="372"/>
      <c r="N21" s="359"/>
      <c r="O21" s="361">
        <f>T6</f>
        <v>0.1088777219</v>
      </c>
      <c r="P21" s="359"/>
      <c r="Q21" s="359"/>
      <c r="R21" s="360">
        <f>K6</f>
        <v>0.07370184255</v>
      </c>
      <c r="S21" s="361">
        <f>E8</f>
        <v>0.3090452261</v>
      </c>
      <c r="T21" s="359"/>
      <c r="U21" s="368">
        <f>N6</f>
        <v>0.003350083752</v>
      </c>
      <c r="V21" s="371">
        <f>E7</f>
        <v>0.3090452261</v>
      </c>
      <c r="W21" s="370"/>
      <c r="X21" s="371">
        <f>H8</f>
        <v>0.07788944724</v>
      </c>
      <c r="Y21" s="359"/>
      <c r="Z21" s="359"/>
      <c r="AA21" s="372"/>
      <c r="AB21" s="359"/>
      <c r="AC21" s="359"/>
      <c r="AD21" s="359"/>
      <c r="AE21" s="359"/>
      <c r="AF21" s="359"/>
      <c r="AG21" s="351"/>
    </row>
    <row r="22" ht="14.25" customHeight="1">
      <c r="A22" s="351"/>
      <c r="B22" s="351"/>
      <c r="C22" s="356">
        <f t="shared" si="27"/>
        <v>1</v>
      </c>
      <c r="D22" s="356">
        <f t="shared" ref="D22:D23" si="29">D21</f>
        <v>0.01686909582</v>
      </c>
      <c r="E22" s="357">
        <v>0.66</v>
      </c>
      <c r="F22" s="358" t="s">
        <v>339</v>
      </c>
      <c r="G22" s="351">
        <v>1.0</v>
      </c>
      <c r="H22" s="372"/>
      <c r="I22" s="373"/>
      <c r="J22" s="364">
        <f>Q6</f>
        <v>0.04020100503</v>
      </c>
      <c r="K22" s="372"/>
      <c r="L22" s="359"/>
      <c r="M22" s="360">
        <f>H7</f>
        <v>0.07788944724</v>
      </c>
      <c r="N22" s="372"/>
      <c r="O22" s="359"/>
      <c r="P22" s="361">
        <f>T6</f>
        <v>0.1088777219</v>
      </c>
      <c r="Q22" s="359"/>
      <c r="R22" s="359"/>
      <c r="S22" s="360">
        <f>K6</f>
        <v>0.07370184255</v>
      </c>
      <c r="T22" s="361">
        <f>E8</f>
        <v>0.3090452261</v>
      </c>
      <c r="U22" s="359"/>
      <c r="V22" s="360">
        <f>N6</f>
        <v>0.003350083752</v>
      </c>
      <c r="W22" s="374">
        <f>E7</f>
        <v>0.3090452261</v>
      </c>
      <c r="X22" s="359"/>
      <c r="Y22" s="361">
        <f>H8</f>
        <v>0.07788944724</v>
      </c>
      <c r="Z22" s="359"/>
      <c r="AA22" s="359"/>
      <c r="AB22" s="372"/>
      <c r="AC22" s="359"/>
      <c r="AD22" s="359"/>
      <c r="AE22" s="359"/>
      <c r="AF22" s="359"/>
      <c r="AG22" s="351"/>
    </row>
    <row r="23" ht="14.25" customHeight="1">
      <c r="A23" s="351"/>
      <c r="B23" s="351"/>
      <c r="C23" s="356">
        <f t="shared" si="27"/>
        <v>1</v>
      </c>
      <c r="D23" s="356">
        <f t="shared" si="29"/>
        <v>0.01686909582</v>
      </c>
      <c r="E23" s="357">
        <v>0.32</v>
      </c>
      <c r="F23" s="358" t="s">
        <v>339</v>
      </c>
      <c r="G23" s="351">
        <v>2.0</v>
      </c>
      <c r="H23" s="361">
        <f>E6</f>
        <v>0.6180904523</v>
      </c>
      <c r="I23" s="373"/>
      <c r="J23" s="373"/>
      <c r="K23" s="364">
        <f>Q6</f>
        <v>0.04020100503</v>
      </c>
      <c r="L23" s="359"/>
      <c r="M23" s="359"/>
      <c r="N23" s="360">
        <f>H7</f>
        <v>0.07788944724</v>
      </c>
      <c r="O23" s="359"/>
      <c r="P23" s="359"/>
      <c r="Q23" s="361">
        <f>T6</f>
        <v>0.1088777219</v>
      </c>
      <c r="R23" s="359"/>
      <c r="S23" s="359"/>
      <c r="T23" s="360">
        <f>K6</f>
        <v>0.07370184255</v>
      </c>
      <c r="U23" s="359"/>
      <c r="V23" s="359"/>
      <c r="W23" s="360">
        <f>N6</f>
        <v>0.003350083752</v>
      </c>
      <c r="X23" s="359"/>
      <c r="Y23" s="359"/>
      <c r="Z23" s="361">
        <f>H8</f>
        <v>0.07788944724</v>
      </c>
      <c r="AA23" s="359"/>
      <c r="AB23" s="359"/>
      <c r="AC23" s="372"/>
      <c r="AD23" s="359"/>
      <c r="AE23" s="359"/>
      <c r="AF23" s="359"/>
      <c r="AG23" s="351"/>
    </row>
    <row r="24" ht="14.25" customHeight="1">
      <c r="A24" s="351"/>
      <c r="B24" s="351"/>
      <c r="C24" s="356">
        <f t="shared" si="27"/>
        <v>1</v>
      </c>
      <c r="D24" s="356">
        <f>(L3/G3)/3</f>
        <v>0.0006747638327</v>
      </c>
      <c r="E24" s="357">
        <v>1.35</v>
      </c>
      <c r="F24" s="358" t="s">
        <v>340</v>
      </c>
      <c r="G24" s="351">
        <v>0.0</v>
      </c>
      <c r="H24" s="359"/>
      <c r="I24" s="364">
        <f>Q6</f>
        <v>0.04020100503</v>
      </c>
      <c r="J24" s="375">
        <f>E7</f>
        <v>0.3090452261</v>
      </c>
      <c r="K24" s="372"/>
      <c r="L24" s="360">
        <f>H6</f>
        <v>0.1557788945</v>
      </c>
      <c r="M24" s="372"/>
      <c r="N24" s="359"/>
      <c r="O24" s="359"/>
      <c r="P24" s="359"/>
      <c r="Q24" s="359"/>
      <c r="R24" s="360">
        <f>K6</f>
        <v>0.07370184255</v>
      </c>
      <c r="S24" s="372"/>
      <c r="T24" s="359"/>
      <c r="U24" s="360">
        <f>N6</f>
        <v>0.003350083752</v>
      </c>
      <c r="V24" s="376">
        <f>E8</f>
        <v>0.3090452261</v>
      </c>
      <c r="W24" s="359"/>
      <c r="X24" s="361">
        <f>T6</f>
        <v>0.1088777219</v>
      </c>
      <c r="Y24" s="359"/>
      <c r="Z24" s="359"/>
      <c r="AA24" s="372"/>
      <c r="AB24" s="359"/>
      <c r="AC24" s="359"/>
      <c r="AD24" s="359"/>
      <c r="AE24" s="359"/>
      <c r="AF24" s="359"/>
      <c r="AG24" s="351"/>
    </row>
    <row r="25" ht="14.25" customHeight="1">
      <c r="A25" s="351"/>
      <c r="B25" s="351"/>
      <c r="C25" s="356">
        <f t="shared" si="27"/>
        <v>1</v>
      </c>
      <c r="D25" s="356">
        <f>D24</f>
        <v>0.0006747638327</v>
      </c>
      <c r="E25" s="357">
        <v>0.95</v>
      </c>
      <c r="F25" s="358" t="s">
        <v>340</v>
      </c>
      <c r="G25" s="351">
        <v>1.0</v>
      </c>
      <c r="H25" s="372"/>
      <c r="I25" s="373"/>
      <c r="J25" s="364">
        <f>Q6</f>
        <v>0.04020100503</v>
      </c>
      <c r="K25" s="360">
        <f>E7</f>
        <v>0.3090452261</v>
      </c>
      <c r="L25" s="359"/>
      <c r="M25" s="360">
        <f>H6</f>
        <v>0.1557788945</v>
      </c>
      <c r="N25" s="372"/>
      <c r="O25" s="359"/>
      <c r="P25" s="359"/>
      <c r="Q25" s="359"/>
      <c r="R25" s="359"/>
      <c r="S25" s="360">
        <f>K6</f>
        <v>0.07370184255</v>
      </c>
      <c r="T25" s="372"/>
      <c r="U25" s="359"/>
      <c r="V25" s="360">
        <f>N6</f>
        <v>0.003350083752</v>
      </c>
      <c r="W25" s="376">
        <f>E8</f>
        <v>0.3090452261</v>
      </c>
      <c r="X25" s="359"/>
      <c r="Y25" s="361">
        <f>T6</f>
        <v>0.1088777219</v>
      </c>
      <c r="Z25" s="359"/>
      <c r="AA25" s="359"/>
      <c r="AB25" s="372"/>
      <c r="AC25" s="359"/>
      <c r="AD25" s="359"/>
      <c r="AE25" s="359"/>
      <c r="AF25" s="359"/>
      <c r="AG25" s="351"/>
    </row>
    <row r="26" ht="14.25" customHeight="1">
      <c r="A26" s="351"/>
      <c r="B26" s="351"/>
      <c r="C26" s="356">
        <f t="shared" si="27"/>
        <v>1</v>
      </c>
      <c r="D26" s="356">
        <f>D24</f>
        <v>0.0006747638327</v>
      </c>
      <c r="E26" s="357">
        <v>0.35</v>
      </c>
      <c r="F26" s="358" t="s">
        <v>340</v>
      </c>
      <c r="G26" s="351">
        <v>2.0</v>
      </c>
      <c r="H26" s="361">
        <f>E6</f>
        <v>0.6180904523</v>
      </c>
      <c r="I26" s="373"/>
      <c r="J26" s="373"/>
      <c r="K26" s="364">
        <f>Q6</f>
        <v>0.04020100503</v>
      </c>
      <c r="L26" s="359"/>
      <c r="M26" s="359"/>
      <c r="N26" s="360">
        <f>H6</f>
        <v>0.1557788945</v>
      </c>
      <c r="O26" s="359"/>
      <c r="P26" s="359"/>
      <c r="Q26" s="359"/>
      <c r="R26" s="359"/>
      <c r="S26" s="359"/>
      <c r="T26" s="360">
        <f>K6</f>
        <v>0.07370184255</v>
      </c>
      <c r="U26" s="359"/>
      <c r="V26" s="359"/>
      <c r="W26" s="360">
        <f>N6</f>
        <v>0.003350083752</v>
      </c>
      <c r="X26" s="359"/>
      <c r="Y26" s="359"/>
      <c r="Z26" s="361">
        <f>T6</f>
        <v>0.1088777219</v>
      </c>
      <c r="AA26" s="359"/>
      <c r="AB26" s="359"/>
      <c r="AC26" s="372"/>
      <c r="AD26" s="359"/>
      <c r="AE26" s="359"/>
      <c r="AF26" s="359"/>
      <c r="AG26" s="351"/>
    </row>
    <row r="27" ht="14.25" customHeight="1">
      <c r="A27" s="351"/>
      <c r="B27" s="351"/>
      <c r="C27" s="356"/>
      <c r="D27" s="351">
        <v>0.0</v>
      </c>
      <c r="E27" s="357">
        <v>1.78</v>
      </c>
      <c r="F27" s="358" t="s">
        <v>341</v>
      </c>
      <c r="G27" s="351">
        <v>0.0</v>
      </c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59"/>
      <c r="AB27" s="359"/>
      <c r="AC27" s="359"/>
      <c r="AD27" s="359"/>
      <c r="AE27" s="359"/>
      <c r="AF27" s="359"/>
      <c r="AG27" s="351"/>
    </row>
    <row r="28" ht="14.25" customHeight="1">
      <c r="A28" s="351"/>
      <c r="B28" s="351"/>
      <c r="C28" s="356"/>
      <c r="D28" s="351">
        <v>0.0</v>
      </c>
      <c r="E28" s="357">
        <v>1.13</v>
      </c>
      <c r="F28" s="358" t="s">
        <v>341</v>
      </c>
      <c r="G28" s="351">
        <v>1.0</v>
      </c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  <c r="AA28" s="359"/>
      <c r="AB28" s="359"/>
      <c r="AC28" s="359"/>
      <c r="AD28" s="359"/>
      <c r="AE28" s="359"/>
      <c r="AF28" s="359"/>
      <c r="AG28" s="351"/>
    </row>
    <row r="29" ht="14.25" customHeight="1">
      <c r="A29" s="351"/>
      <c r="B29" s="351"/>
      <c r="C29" s="356"/>
      <c r="D29" s="351">
        <v>0.0</v>
      </c>
      <c r="E29" s="357">
        <v>0.48</v>
      </c>
      <c r="F29" s="358" t="s">
        <v>341</v>
      </c>
      <c r="G29" s="351">
        <v>2.0</v>
      </c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  <c r="AB29" s="359"/>
      <c r="AC29" s="359"/>
      <c r="AD29" s="359"/>
      <c r="AE29" s="359"/>
      <c r="AF29" s="359"/>
      <c r="AG29" s="351"/>
    </row>
    <row r="30" ht="14.25" customHeight="1">
      <c r="A30" s="351"/>
      <c r="B30" s="351"/>
      <c r="C30" s="356"/>
      <c r="D30" s="351">
        <v>0.0</v>
      </c>
      <c r="E30" s="357">
        <v>1.96</v>
      </c>
      <c r="F30" s="358" t="s">
        <v>342</v>
      </c>
      <c r="G30" s="351">
        <v>0.0</v>
      </c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59"/>
      <c r="AG30" s="351"/>
    </row>
    <row r="31" ht="14.25" customHeight="1">
      <c r="A31" s="351"/>
      <c r="B31" s="351"/>
      <c r="C31" s="356"/>
      <c r="D31" s="351">
        <v>0.0</v>
      </c>
      <c r="E31" s="357">
        <v>1.38</v>
      </c>
      <c r="F31" s="358" t="s">
        <v>342</v>
      </c>
      <c r="G31" s="351">
        <v>1.0</v>
      </c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59"/>
      <c r="AG31" s="351"/>
    </row>
    <row r="32" ht="14.25" customHeight="1">
      <c r="A32" s="351"/>
      <c r="B32" s="351"/>
      <c r="C32" s="356"/>
      <c r="D32" s="351">
        <v>0.0</v>
      </c>
      <c r="E32" s="357">
        <v>0.58</v>
      </c>
      <c r="F32" s="358" t="s">
        <v>342</v>
      </c>
      <c r="G32" s="351">
        <v>2.0</v>
      </c>
      <c r="H32" s="359"/>
      <c r="I32" s="359"/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59"/>
      <c r="AG32" s="351"/>
    </row>
    <row r="33" ht="14.25" customHeight="1">
      <c r="A33" s="351"/>
      <c r="B33" s="351"/>
      <c r="C33" s="351"/>
      <c r="D33" s="334"/>
      <c r="E33" s="351"/>
      <c r="F33" s="353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</row>
    <row r="34" ht="14.25" customHeight="1">
      <c r="A34" s="351"/>
      <c r="B34" s="351"/>
      <c r="C34" s="351"/>
      <c r="D34" s="351"/>
      <c r="E34" s="351"/>
      <c r="F34" s="353"/>
      <c r="G34" s="351"/>
      <c r="H34" s="351"/>
      <c r="I34" s="351"/>
      <c r="J34" s="377" t="s">
        <v>343</v>
      </c>
      <c r="K34" s="378">
        <f>AG59</f>
        <v>0.09015890507</v>
      </c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</row>
    <row r="35" ht="14.25" customHeight="1">
      <c r="A35" s="351"/>
      <c r="B35" s="351"/>
      <c r="C35" s="351"/>
      <c r="D35" s="351"/>
      <c r="E35" s="351"/>
      <c r="F35" s="353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  <c r="AE35" s="351"/>
      <c r="AF35" s="351"/>
      <c r="AG35" s="351"/>
    </row>
    <row r="36" ht="14.25" customHeight="1">
      <c r="H36" s="350">
        <v>0.0</v>
      </c>
      <c r="I36" s="350">
        <v>0.48</v>
      </c>
      <c r="J36" s="350">
        <v>0.25</v>
      </c>
      <c r="K36" s="350">
        <v>0.1</v>
      </c>
      <c r="L36" s="350">
        <v>0.86</v>
      </c>
      <c r="M36" s="350">
        <v>0.51</v>
      </c>
      <c r="N36" s="350">
        <v>0.22</v>
      </c>
      <c r="O36" s="350">
        <v>1.44</v>
      </c>
      <c r="P36" s="350">
        <v>0.88</v>
      </c>
      <c r="Q36" s="350">
        <v>0.43</v>
      </c>
      <c r="R36" s="350">
        <v>1.1</v>
      </c>
      <c r="S36" s="350">
        <v>0.66</v>
      </c>
      <c r="T36" s="350">
        <v>0.32</v>
      </c>
      <c r="U36" s="350">
        <v>1.35</v>
      </c>
      <c r="V36" s="350">
        <v>0.95</v>
      </c>
      <c r="W36" s="350">
        <v>0.35</v>
      </c>
      <c r="X36" s="350">
        <v>1.78</v>
      </c>
      <c r="Y36" s="350">
        <v>1.13</v>
      </c>
      <c r="Z36" s="350">
        <v>0.48</v>
      </c>
      <c r="AA36" s="350">
        <v>1.96</v>
      </c>
      <c r="AB36" s="350">
        <v>1.38</v>
      </c>
      <c r="AC36" s="350">
        <v>0.58</v>
      </c>
      <c r="AG36" s="351"/>
    </row>
    <row r="37" ht="14.25" customHeight="1">
      <c r="A37" s="351"/>
      <c r="B37" s="351"/>
      <c r="C37" s="351"/>
      <c r="D37" s="351"/>
      <c r="E37" s="352" t="s">
        <v>214</v>
      </c>
      <c r="F37" s="353" t="s">
        <v>72</v>
      </c>
      <c r="G37" s="351" t="s">
        <v>73</v>
      </c>
      <c r="H37" s="354" t="s">
        <v>74</v>
      </c>
      <c r="I37" s="355" t="s">
        <v>75</v>
      </c>
      <c r="J37" s="355" t="s">
        <v>76</v>
      </c>
      <c r="K37" s="355" t="s">
        <v>83</v>
      </c>
      <c r="L37" s="355" t="s">
        <v>315</v>
      </c>
      <c r="M37" s="355" t="s">
        <v>316</v>
      </c>
      <c r="N37" s="355" t="s">
        <v>317</v>
      </c>
      <c r="O37" s="355" t="s">
        <v>318</v>
      </c>
      <c r="P37" s="355" t="s">
        <v>319</v>
      </c>
      <c r="Q37" s="355" t="s">
        <v>320</v>
      </c>
      <c r="R37" s="355" t="s">
        <v>321</v>
      </c>
      <c r="S37" s="355" t="s">
        <v>322</v>
      </c>
      <c r="T37" s="355" t="s">
        <v>323</v>
      </c>
      <c r="U37" s="355" t="s">
        <v>324</v>
      </c>
      <c r="V37" s="355" t="s">
        <v>325</v>
      </c>
      <c r="W37" s="355" t="s">
        <v>326</v>
      </c>
      <c r="X37" s="355" t="s">
        <v>327</v>
      </c>
      <c r="Y37" s="355" t="s">
        <v>328</v>
      </c>
      <c r="Z37" s="355" t="s">
        <v>329</v>
      </c>
      <c r="AA37" s="355" t="s">
        <v>330</v>
      </c>
      <c r="AB37" s="355" t="s">
        <v>331</v>
      </c>
      <c r="AC37" s="355" t="s">
        <v>332</v>
      </c>
      <c r="AD37" s="355" t="s">
        <v>333</v>
      </c>
      <c r="AE37" s="355" t="s">
        <v>334</v>
      </c>
      <c r="AF37" s="355" t="s">
        <v>335</v>
      </c>
      <c r="AG37" s="351"/>
    </row>
    <row r="38" ht="14.25" customHeight="1">
      <c r="A38" s="356"/>
      <c r="B38" s="356"/>
      <c r="C38" s="356"/>
      <c r="D38" s="356">
        <f t="shared" ref="D38:D58" si="31">D12</f>
        <v>0.2064777328</v>
      </c>
      <c r="E38" s="357">
        <v>0.48</v>
      </c>
      <c r="F38" s="358" t="s">
        <v>157</v>
      </c>
      <c r="G38" s="351">
        <v>0.0</v>
      </c>
      <c r="H38" s="359">
        <f t="shared" ref="H38:H58" si="32">$D38*(H$36-$E38)*H12</f>
        <v>0</v>
      </c>
      <c r="I38" s="360">
        <f>$D38*((1+I$36-$E38)*I12)</f>
        <v>0.008300612374</v>
      </c>
      <c r="J38" s="361">
        <f t="shared" ref="J38:AF38" si="30">$D38*(J$36-$E38)*J12</f>
        <v>-0.02935304051</v>
      </c>
      <c r="K38" s="359">
        <f t="shared" si="30"/>
        <v>0</v>
      </c>
      <c r="L38" s="361">
        <f t="shared" si="30"/>
        <v>0.02076536529</v>
      </c>
      <c r="M38" s="359">
        <f t="shared" si="30"/>
        <v>0</v>
      </c>
      <c r="N38" s="359">
        <f t="shared" si="30"/>
        <v>0</v>
      </c>
      <c r="O38" s="359">
        <f t="shared" si="30"/>
        <v>0</v>
      </c>
      <c r="P38" s="359">
        <f t="shared" si="30"/>
        <v>0</v>
      </c>
      <c r="Q38" s="359">
        <f t="shared" si="30"/>
        <v>0</v>
      </c>
      <c r="R38" s="361">
        <f t="shared" si="30"/>
        <v>0.009435029398</v>
      </c>
      <c r="S38" s="359">
        <f t="shared" si="30"/>
        <v>0</v>
      </c>
      <c r="T38" s="359">
        <f t="shared" si="30"/>
        <v>0</v>
      </c>
      <c r="U38" s="361">
        <f t="shared" si="30"/>
        <v>0.0006017943971</v>
      </c>
      <c r="V38" s="359">
        <f t="shared" si="30"/>
        <v>0</v>
      </c>
      <c r="W38" s="359">
        <f t="shared" si="30"/>
        <v>0</v>
      </c>
      <c r="X38" s="359">
        <f t="shared" si="30"/>
        <v>0</v>
      </c>
      <c r="Y38" s="359">
        <f t="shared" si="30"/>
        <v>0</v>
      </c>
      <c r="Z38" s="359">
        <f t="shared" si="30"/>
        <v>0</v>
      </c>
      <c r="AA38" s="359">
        <f t="shared" si="30"/>
        <v>0</v>
      </c>
      <c r="AB38" s="359">
        <f t="shared" si="30"/>
        <v>0</v>
      </c>
      <c r="AC38" s="359">
        <f t="shared" si="30"/>
        <v>0</v>
      </c>
      <c r="AD38" s="359">
        <f t="shared" si="30"/>
        <v>0</v>
      </c>
      <c r="AE38" s="359">
        <f t="shared" si="30"/>
        <v>0</v>
      </c>
      <c r="AF38" s="359">
        <f t="shared" si="30"/>
        <v>0</v>
      </c>
      <c r="AG38" s="351">
        <f t="shared" ref="AG38:AG58" si="34">SUM(H38:AF38)</f>
        <v>0.009749760951</v>
      </c>
    </row>
    <row r="39" ht="14.25" customHeight="1">
      <c r="A39" s="356"/>
      <c r="B39" s="356"/>
      <c r="C39" s="356"/>
      <c r="D39" s="356">
        <f t="shared" si="31"/>
        <v>0.2064777328</v>
      </c>
      <c r="E39" s="357">
        <v>0.25</v>
      </c>
      <c r="F39" s="358" t="s">
        <v>157</v>
      </c>
      <c r="G39" s="351">
        <v>1.0</v>
      </c>
      <c r="H39" s="359">
        <f t="shared" si="32"/>
        <v>0</v>
      </c>
      <c r="I39" s="359">
        <f t="shared" ref="I39:I40" si="35">$D39*(I$36-$E39)*I13</f>
        <v>0</v>
      </c>
      <c r="J39" s="360">
        <f>$D39*((1+J$36-$E39)*J13)</f>
        <v>0.008300612374</v>
      </c>
      <c r="K39" s="361">
        <f t="shared" ref="K39:AF39" si="33">$D39*(K$36-$E39)*K13</f>
        <v>-0.01914328729</v>
      </c>
      <c r="L39" s="359">
        <f t="shared" si="33"/>
        <v>0</v>
      </c>
      <c r="M39" s="361">
        <f t="shared" si="33"/>
        <v>0.01420788151</v>
      </c>
      <c r="N39" s="359">
        <f t="shared" si="33"/>
        <v>0</v>
      </c>
      <c r="O39" s="359">
        <f t="shared" si="33"/>
        <v>0</v>
      </c>
      <c r="P39" s="359">
        <f t="shared" si="33"/>
        <v>0</v>
      </c>
      <c r="Q39" s="359">
        <f t="shared" si="33"/>
        <v>0</v>
      </c>
      <c r="R39" s="359">
        <f t="shared" si="33"/>
        <v>0</v>
      </c>
      <c r="S39" s="361">
        <f t="shared" si="33"/>
        <v>0.006239293634</v>
      </c>
      <c r="T39" s="359">
        <f t="shared" si="33"/>
        <v>0</v>
      </c>
      <c r="U39" s="359">
        <f t="shared" si="33"/>
        <v>0</v>
      </c>
      <c r="V39" s="361">
        <f t="shared" si="33"/>
        <v>0.0004842023885</v>
      </c>
      <c r="W39" s="359">
        <f t="shared" si="33"/>
        <v>0</v>
      </c>
      <c r="X39" s="359">
        <f t="shared" si="33"/>
        <v>0</v>
      </c>
      <c r="Y39" s="359">
        <f t="shared" si="33"/>
        <v>0</v>
      </c>
      <c r="Z39" s="359">
        <f t="shared" si="33"/>
        <v>0</v>
      </c>
      <c r="AA39" s="359">
        <f t="shared" si="33"/>
        <v>0</v>
      </c>
      <c r="AB39" s="359">
        <f t="shared" si="33"/>
        <v>0</v>
      </c>
      <c r="AC39" s="359">
        <f t="shared" si="33"/>
        <v>0</v>
      </c>
      <c r="AD39" s="359">
        <f t="shared" si="33"/>
        <v>0</v>
      </c>
      <c r="AE39" s="359">
        <f t="shared" si="33"/>
        <v>0</v>
      </c>
      <c r="AF39" s="359">
        <f t="shared" si="33"/>
        <v>0</v>
      </c>
      <c r="AG39" s="351">
        <f t="shared" si="34"/>
        <v>0.01008870262</v>
      </c>
    </row>
    <row r="40" ht="14.25" customHeight="1">
      <c r="A40" s="356"/>
      <c r="B40" s="356"/>
      <c r="C40" s="356"/>
      <c r="D40" s="356">
        <f t="shared" si="31"/>
        <v>0.2064777328</v>
      </c>
      <c r="E40" s="357">
        <v>0.1</v>
      </c>
      <c r="F40" s="358" t="s">
        <v>157</v>
      </c>
      <c r="G40" s="351">
        <v>2.0</v>
      </c>
      <c r="H40" s="361">
        <f t="shared" si="32"/>
        <v>-0.01276219152</v>
      </c>
      <c r="I40" s="359">
        <f t="shared" si="35"/>
        <v>0</v>
      </c>
      <c r="J40" s="359">
        <f t="shared" ref="J40:J41" si="37">$D40*(J$36-$E40)*J14</f>
        <v>0</v>
      </c>
      <c r="K40" s="360">
        <f>$D40*((1+K$36-$E40)*K14)</f>
        <v>0.008300612374</v>
      </c>
      <c r="L40" s="359">
        <f t="shared" ref="L40:AF40" si="36">$D40*(L$36-$E40)*L14</f>
        <v>0</v>
      </c>
      <c r="M40" s="359">
        <f t="shared" si="36"/>
        <v>0</v>
      </c>
      <c r="N40" s="361">
        <f t="shared" si="36"/>
        <v>0.006557483775</v>
      </c>
      <c r="O40" s="359">
        <f t="shared" si="36"/>
        <v>0</v>
      </c>
      <c r="P40" s="359">
        <f t="shared" si="36"/>
        <v>0</v>
      </c>
      <c r="Q40" s="359">
        <f t="shared" si="36"/>
        <v>0</v>
      </c>
      <c r="R40" s="359">
        <f t="shared" si="36"/>
        <v>0</v>
      </c>
      <c r="S40" s="359">
        <f t="shared" si="36"/>
        <v>0</v>
      </c>
      <c r="T40" s="361">
        <f t="shared" si="36"/>
        <v>0.003347913657</v>
      </c>
      <c r="U40" s="359">
        <f t="shared" si="36"/>
        <v>0</v>
      </c>
      <c r="V40" s="359">
        <f t="shared" si="36"/>
        <v>0</v>
      </c>
      <c r="W40" s="361">
        <f t="shared" si="36"/>
        <v>0.0001729294245</v>
      </c>
      <c r="X40" s="359">
        <f t="shared" si="36"/>
        <v>0</v>
      </c>
      <c r="Y40" s="359">
        <f t="shared" si="36"/>
        <v>0</v>
      </c>
      <c r="Z40" s="359">
        <f t="shared" si="36"/>
        <v>0</v>
      </c>
      <c r="AA40" s="359">
        <f t="shared" si="36"/>
        <v>0</v>
      </c>
      <c r="AB40" s="359">
        <f t="shared" si="36"/>
        <v>0</v>
      </c>
      <c r="AC40" s="359">
        <f t="shared" si="36"/>
        <v>0</v>
      </c>
      <c r="AD40" s="359">
        <f t="shared" si="36"/>
        <v>0</v>
      </c>
      <c r="AE40" s="359">
        <f t="shared" si="36"/>
        <v>0</v>
      </c>
      <c r="AF40" s="359">
        <f t="shared" si="36"/>
        <v>0</v>
      </c>
      <c r="AG40" s="356">
        <f t="shared" si="34"/>
        <v>0.005616747706</v>
      </c>
    </row>
    <row r="41" ht="14.25" customHeight="1">
      <c r="A41" s="356"/>
      <c r="B41" s="356"/>
      <c r="C41" s="356"/>
      <c r="D41" s="356">
        <f t="shared" si="31"/>
        <v>0.1093117409</v>
      </c>
      <c r="E41" s="357">
        <v>0.86</v>
      </c>
      <c r="F41" s="358" t="s">
        <v>337</v>
      </c>
      <c r="G41" s="351">
        <v>0.0</v>
      </c>
      <c r="H41" s="359">
        <f t="shared" si="32"/>
        <v>0</v>
      </c>
      <c r="I41" s="364">
        <f>$D41*((2+I$36-$E41)*I15)</f>
        <v>0.007118995789</v>
      </c>
      <c r="J41" s="365">
        <f t="shared" si="37"/>
        <v>0</v>
      </c>
      <c r="K41" s="366">
        <f t="shared" ref="K41:T41" si="38">$D41*(K$36-$E41)*K15</f>
        <v>-0.008472593738</v>
      </c>
      <c r="L41" s="359">
        <f t="shared" si="38"/>
        <v>0</v>
      </c>
      <c r="M41" s="367">
        <f t="shared" si="38"/>
        <v>-0.007921942709</v>
      </c>
      <c r="N41" s="359">
        <f t="shared" si="38"/>
        <v>0</v>
      </c>
      <c r="O41" s="361">
        <f t="shared" si="38"/>
        <v>0.01184118975</v>
      </c>
      <c r="P41" s="359">
        <f t="shared" si="38"/>
        <v>0</v>
      </c>
      <c r="Q41" s="359">
        <f t="shared" si="38"/>
        <v>0</v>
      </c>
      <c r="R41" s="361">
        <f t="shared" si="38"/>
        <v>0.0009667772059</v>
      </c>
      <c r="S41" s="361">
        <f t="shared" si="38"/>
        <v>-0.006756454336</v>
      </c>
      <c r="T41" s="359">
        <f t="shared" si="38"/>
        <v>0</v>
      </c>
      <c r="U41" s="368">
        <f>$D41*((1+U$36-$E41)*U15)</f>
        <v>0.0005456431957</v>
      </c>
      <c r="V41" s="369">
        <f t="shared" ref="V41:AF41" si="39">$D41*(V$36-$E41)*V15</f>
        <v>0</v>
      </c>
      <c r="W41" s="370">
        <f t="shared" si="39"/>
        <v>0</v>
      </c>
      <c r="X41" s="371">
        <f t="shared" si="39"/>
        <v>0.007833092588</v>
      </c>
      <c r="Y41" s="359">
        <f t="shared" si="39"/>
        <v>0</v>
      </c>
      <c r="Z41" s="359">
        <f t="shared" si="39"/>
        <v>0</v>
      </c>
      <c r="AA41" s="361">
        <f t="shared" si="39"/>
        <v>0.004431062194</v>
      </c>
      <c r="AB41" s="359">
        <f t="shared" si="39"/>
        <v>0</v>
      </c>
      <c r="AC41" s="359">
        <f t="shared" si="39"/>
        <v>0</v>
      </c>
      <c r="AD41" s="359">
        <f t="shared" si="39"/>
        <v>0</v>
      </c>
      <c r="AE41" s="359">
        <f t="shared" si="39"/>
        <v>0</v>
      </c>
      <c r="AF41" s="359">
        <f t="shared" si="39"/>
        <v>0</v>
      </c>
      <c r="AG41" s="351">
        <f t="shared" si="34"/>
        <v>0.009585769943</v>
      </c>
    </row>
    <row r="42" ht="14.25" customHeight="1">
      <c r="A42" s="356"/>
      <c r="B42" s="356"/>
      <c r="C42" s="356"/>
      <c r="D42" s="356">
        <f t="shared" si="31"/>
        <v>0.1093117409</v>
      </c>
      <c r="E42" s="357">
        <v>0.51</v>
      </c>
      <c r="F42" s="358" t="s">
        <v>337</v>
      </c>
      <c r="G42" s="351">
        <v>1.0</v>
      </c>
      <c r="H42" s="366">
        <f t="shared" si="32"/>
        <v>-0.005685556324</v>
      </c>
      <c r="I42" s="359">
        <f t="shared" ref="I42:I46" si="43">$D42*(I$36-$E42)*I16</f>
        <v>0</v>
      </c>
      <c r="J42" s="364">
        <f>$D42*((2+J$36-$E42)*J16)</f>
        <v>0.00764632881</v>
      </c>
      <c r="K42" s="365">
        <f t="shared" ref="K42:R42" si="40">$D42*(K$36-$E42)*K16</f>
        <v>0</v>
      </c>
      <c r="L42" s="359">
        <f t="shared" si="40"/>
        <v>0</v>
      </c>
      <c r="M42" s="372">
        <f t="shared" si="40"/>
        <v>0</v>
      </c>
      <c r="N42" s="367">
        <f t="shared" si="40"/>
        <v>-0.006563895388</v>
      </c>
      <c r="O42" s="359">
        <f t="shared" si="40"/>
        <v>0</v>
      </c>
      <c r="P42" s="361">
        <f t="shared" si="40"/>
        <v>0.00755386243</v>
      </c>
      <c r="Q42" s="359">
        <f t="shared" si="40"/>
        <v>0</v>
      </c>
      <c r="R42" s="359">
        <f t="shared" si="40"/>
        <v>0</v>
      </c>
      <c r="S42" s="360">
        <f>$D42*((1+S$36-$E42)*S16)</f>
        <v>0.004632474111</v>
      </c>
      <c r="T42" s="361">
        <f t="shared" ref="T42:U42" si="41">$D42*(T$36-$E42)*T16</f>
        <v>-0.00641863162</v>
      </c>
      <c r="U42" s="370">
        <f t="shared" si="41"/>
        <v>0</v>
      </c>
      <c r="V42" s="368">
        <f>$D42*((1+V$36-$E42)*V16)</f>
        <v>0.0005273330214</v>
      </c>
      <c r="W42" s="369">
        <f t="shared" ref="W42:AF42" si="42">$D42*(W$36-$E42)*W16</f>
        <v>0</v>
      </c>
      <c r="X42" s="370">
        <f t="shared" si="42"/>
        <v>0</v>
      </c>
      <c r="Y42" s="371">
        <f t="shared" si="42"/>
        <v>0.005278823266</v>
      </c>
      <c r="Z42" s="359">
        <f t="shared" si="42"/>
        <v>0</v>
      </c>
      <c r="AA42" s="359">
        <f t="shared" si="42"/>
        <v>0</v>
      </c>
      <c r="AB42" s="361">
        <f t="shared" si="42"/>
        <v>0.003504567371</v>
      </c>
      <c r="AC42" s="359">
        <f t="shared" si="42"/>
        <v>0</v>
      </c>
      <c r="AD42" s="359">
        <f t="shared" si="42"/>
        <v>0</v>
      </c>
      <c r="AE42" s="359">
        <f t="shared" si="42"/>
        <v>0</v>
      </c>
      <c r="AF42" s="359">
        <f t="shared" si="42"/>
        <v>0</v>
      </c>
      <c r="AG42" s="356">
        <f t="shared" si="34"/>
        <v>0.01047530568</v>
      </c>
    </row>
    <row r="43" ht="14.25" customHeight="1">
      <c r="A43" s="356"/>
      <c r="B43" s="356"/>
      <c r="C43" s="356"/>
      <c r="D43" s="356">
        <f t="shared" si="31"/>
        <v>0.1093117409</v>
      </c>
      <c r="E43" s="357">
        <v>0.22</v>
      </c>
      <c r="F43" s="358" t="s">
        <v>337</v>
      </c>
      <c r="G43" s="351">
        <v>2.0</v>
      </c>
      <c r="H43" s="361">
        <f t="shared" si="32"/>
        <v>-0.01486419954</v>
      </c>
      <c r="I43" s="359">
        <f t="shared" si="43"/>
        <v>0</v>
      </c>
      <c r="J43" s="359">
        <f t="shared" ref="J43:J47" si="47">$D43*(J$36-$E43)*J17</f>
        <v>0</v>
      </c>
      <c r="K43" s="364">
        <f>$D43*((2+K$36-$E43)*K17)</f>
        <v>0.008261550668</v>
      </c>
      <c r="L43" s="359">
        <f t="shared" ref="L43:S43" si="44">$D43*(L$36-$E43)*L17</f>
        <v>0</v>
      </c>
      <c r="M43" s="359">
        <f t="shared" si="44"/>
        <v>0</v>
      </c>
      <c r="N43" s="372">
        <f t="shared" si="44"/>
        <v>0</v>
      </c>
      <c r="O43" s="359">
        <f t="shared" si="44"/>
        <v>0</v>
      </c>
      <c r="P43" s="359">
        <f t="shared" si="44"/>
        <v>0</v>
      </c>
      <c r="Q43" s="361">
        <f t="shared" si="44"/>
        <v>0.004287327325</v>
      </c>
      <c r="R43" s="359">
        <f t="shared" si="44"/>
        <v>0</v>
      </c>
      <c r="S43" s="359">
        <f t="shared" si="44"/>
        <v>0</v>
      </c>
      <c r="T43" s="360">
        <f>$D43*((1+T$36-$E43)*T17)</f>
        <v>0.004431062194</v>
      </c>
      <c r="U43" s="370">
        <f t="shared" ref="U43:V43" si="45">$D43*(U$36-$E43)*U17</f>
        <v>0</v>
      </c>
      <c r="V43" s="370">
        <f t="shared" si="45"/>
        <v>0</v>
      </c>
      <c r="W43" s="368">
        <f>$D43*((1+W$36-$E43)*W17)</f>
        <v>0.0004138099404</v>
      </c>
      <c r="X43" s="370">
        <f t="shared" ref="X43:AF43" si="46">$D43*(X$36-$E43)*X17</f>
        <v>0</v>
      </c>
      <c r="Y43" s="359">
        <f t="shared" si="46"/>
        <v>0</v>
      </c>
      <c r="Z43" s="371">
        <f t="shared" si="46"/>
        <v>0.002213700079</v>
      </c>
      <c r="AA43" s="359">
        <f t="shared" si="46"/>
        <v>0</v>
      </c>
      <c r="AB43" s="359">
        <f t="shared" si="46"/>
        <v>0</v>
      </c>
      <c r="AC43" s="361">
        <f t="shared" si="46"/>
        <v>0.001450165809</v>
      </c>
      <c r="AD43" s="359">
        <f t="shared" si="46"/>
        <v>0</v>
      </c>
      <c r="AE43" s="359">
        <f t="shared" si="46"/>
        <v>0</v>
      </c>
      <c r="AF43" s="359">
        <f t="shared" si="46"/>
        <v>0</v>
      </c>
      <c r="AG43" s="356">
        <f t="shared" si="34"/>
        <v>0.006193416475</v>
      </c>
    </row>
    <row r="44" ht="14.25" customHeight="1">
      <c r="A44" s="356"/>
      <c r="B44" s="356"/>
      <c r="C44" s="356"/>
      <c r="D44" s="356">
        <f t="shared" si="31"/>
        <v>0</v>
      </c>
      <c r="E44" s="357">
        <v>1.44</v>
      </c>
      <c r="F44" s="358" t="s">
        <v>338</v>
      </c>
      <c r="G44" s="351">
        <v>0.0</v>
      </c>
      <c r="H44" s="359">
        <f t="shared" si="32"/>
        <v>0</v>
      </c>
      <c r="I44" s="359">
        <f t="shared" si="43"/>
        <v>0</v>
      </c>
      <c r="J44" s="359">
        <f t="shared" si="47"/>
        <v>0</v>
      </c>
      <c r="K44" s="359">
        <f t="shared" ref="K44:AF44" si="48">$D44*(K$36-$E44)*K18</f>
        <v>0</v>
      </c>
      <c r="L44" s="359">
        <f t="shared" si="48"/>
        <v>0</v>
      </c>
      <c r="M44" s="359">
        <f t="shared" si="48"/>
        <v>0</v>
      </c>
      <c r="N44" s="359">
        <f t="shared" si="48"/>
        <v>0</v>
      </c>
      <c r="O44" s="359">
        <f t="shared" si="48"/>
        <v>0</v>
      </c>
      <c r="P44" s="359">
        <f t="shared" si="48"/>
        <v>0</v>
      </c>
      <c r="Q44" s="359">
        <f t="shared" si="48"/>
        <v>0</v>
      </c>
      <c r="R44" s="359">
        <f t="shared" si="48"/>
        <v>0</v>
      </c>
      <c r="S44" s="359">
        <f t="shared" si="48"/>
        <v>0</v>
      </c>
      <c r="T44" s="359">
        <f t="shared" si="48"/>
        <v>0</v>
      </c>
      <c r="U44" s="370">
        <f t="shared" si="48"/>
        <v>0</v>
      </c>
      <c r="V44" s="370">
        <f t="shared" si="48"/>
        <v>0</v>
      </c>
      <c r="W44" s="370">
        <f t="shared" si="48"/>
        <v>0</v>
      </c>
      <c r="X44" s="370">
        <f t="shared" si="48"/>
        <v>0</v>
      </c>
      <c r="Y44" s="359">
        <f t="shared" si="48"/>
        <v>0</v>
      </c>
      <c r="Z44" s="359">
        <f t="shared" si="48"/>
        <v>0</v>
      </c>
      <c r="AA44" s="359">
        <f t="shared" si="48"/>
        <v>0</v>
      </c>
      <c r="AB44" s="359">
        <f t="shared" si="48"/>
        <v>0</v>
      </c>
      <c r="AC44" s="359">
        <f t="shared" si="48"/>
        <v>0</v>
      </c>
      <c r="AD44" s="359">
        <f t="shared" si="48"/>
        <v>0</v>
      </c>
      <c r="AE44" s="359">
        <f t="shared" si="48"/>
        <v>0</v>
      </c>
      <c r="AF44" s="359">
        <f t="shared" si="48"/>
        <v>0</v>
      </c>
      <c r="AG44" s="351">
        <f t="shared" si="34"/>
        <v>0</v>
      </c>
    </row>
    <row r="45" ht="14.25" customHeight="1">
      <c r="A45" s="356"/>
      <c r="B45" s="356"/>
      <c r="C45" s="356"/>
      <c r="D45" s="356">
        <f t="shared" si="31"/>
        <v>0</v>
      </c>
      <c r="E45" s="357">
        <v>0.88</v>
      </c>
      <c r="F45" s="358" t="s">
        <v>338</v>
      </c>
      <c r="G45" s="351">
        <v>1.0</v>
      </c>
      <c r="H45" s="359">
        <f t="shared" si="32"/>
        <v>0</v>
      </c>
      <c r="I45" s="359">
        <f t="shared" si="43"/>
        <v>0</v>
      </c>
      <c r="J45" s="359">
        <f t="shared" si="47"/>
        <v>0</v>
      </c>
      <c r="K45" s="359">
        <f t="shared" ref="K45:AF45" si="49">$D45*(K$36-$E45)*K19</f>
        <v>0</v>
      </c>
      <c r="L45" s="359">
        <f t="shared" si="49"/>
        <v>0</v>
      </c>
      <c r="M45" s="359">
        <f t="shared" si="49"/>
        <v>0</v>
      </c>
      <c r="N45" s="359">
        <f t="shared" si="49"/>
        <v>0</v>
      </c>
      <c r="O45" s="359">
        <f t="shared" si="49"/>
        <v>0</v>
      </c>
      <c r="P45" s="359">
        <f t="shared" si="49"/>
        <v>0</v>
      </c>
      <c r="Q45" s="359">
        <f t="shared" si="49"/>
        <v>0</v>
      </c>
      <c r="R45" s="359">
        <f t="shared" si="49"/>
        <v>0</v>
      </c>
      <c r="S45" s="359">
        <f t="shared" si="49"/>
        <v>0</v>
      </c>
      <c r="T45" s="359">
        <f t="shared" si="49"/>
        <v>0</v>
      </c>
      <c r="U45" s="370">
        <f t="shared" si="49"/>
        <v>0</v>
      </c>
      <c r="V45" s="370">
        <f t="shared" si="49"/>
        <v>0</v>
      </c>
      <c r="W45" s="370">
        <f t="shared" si="49"/>
        <v>0</v>
      </c>
      <c r="X45" s="370">
        <f t="shared" si="49"/>
        <v>0</v>
      </c>
      <c r="Y45" s="359">
        <f t="shared" si="49"/>
        <v>0</v>
      </c>
      <c r="Z45" s="359">
        <f t="shared" si="49"/>
        <v>0</v>
      </c>
      <c r="AA45" s="359">
        <f t="shared" si="49"/>
        <v>0</v>
      </c>
      <c r="AB45" s="359">
        <f t="shared" si="49"/>
        <v>0</v>
      </c>
      <c r="AC45" s="359">
        <f t="shared" si="49"/>
        <v>0</v>
      </c>
      <c r="AD45" s="359">
        <f t="shared" si="49"/>
        <v>0</v>
      </c>
      <c r="AE45" s="359">
        <f t="shared" si="49"/>
        <v>0</v>
      </c>
      <c r="AF45" s="359">
        <f t="shared" si="49"/>
        <v>0</v>
      </c>
      <c r="AG45" s="351">
        <f t="shared" si="34"/>
        <v>0</v>
      </c>
    </row>
    <row r="46" ht="14.25" customHeight="1">
      <c r="A46" s="356"/>
      <c r="B46" s="356"/>
      <c r="C46" s="356"/>
      <c r="D46" s="356">
        <f t="shared" si="31"/>
        <v>0</v>
      </c>
      <c r="E46" s="357">
        <v>0.43</v>
      </c>
      <c r="F46" s="358" t="s">
        <v>338</v>
      </c>
      <c r="G46" s="351">
        <v>2.0</v>
      </c>
      <c r="H46" s="359">
        <f t="shared" si="32"/>
        <v>0</v>
      </c>
      <c r="I46" s="359">
        <f t="shared" si="43"/>
        <v>0</v>
      </c>
      <c r="J46" s="359">
        <f t="shared" si="47"/>
        <v>0</v>
      </c>
      <c r="K46" s="359">
        <f t="shared" ref="K46:AF46" si="50">$D46*(K$36-$E46)*K20</f>
        <v>0</v>
      </c>
      <c r="L46" s="359">
        <f t="shared" si="50"/>
        <v>0</v>
      </c>
      <c r="M46" s="359">
        <f t="shared" si="50"/>
        <v>0</v>
      </c>
      <c r="N46" s="359">
        <f t="shared" si="50"/>
        <v>0</v>
      </c>
      <c r="O46" s="359">
        <f t="shared" si="50"/>
        <v>0</v>
      </c>
      <c r="P46" s="359">
        <f t="shared" si="50"/>
        <v>0</v>
      </c>
      <c r="Q46" s="359">
        <f t="shared" si="50"/>
        <v>0</v>
      </c>
      <c r="R46" s="359">
        <f t="shared" si="50"/>
        <v>0</v>
      </c>
      <c r="S46" s="359">
        <f t="shared" si="50"/>
        <v>0</v>
      </c>
      <c r="T46" s="359">
        <f t="shared" si="50"/>
        <v>0</v>
      </c>
      <c r="U46" s="370">
        <f t="shared" si="50"/>
        <v>0</v>
      </c>
      <c r="V46" s="370">
        <f t="shared" si="50"/>
        <v>0</v>
      </c>
      <c r="W46" s="370">
        <f t="shared" si="50"/>
        <v>0</v>
      </c>
      <c r="X46" s="370">
        <f t="shared" si="50"/>
        <v>0</v>
      </c>
      <c r="Y46" s="359">
        <f t="shared" si="50"/>
        <v>0</v>
      </c>
      <c r="Z46" s="359">
        <f t="shared" si="50"/>
        <v>0</v>
      </c>
      <c r="AA46" s="359">
        <f t="shared" si="50"/>
        <v>0</v>
      </c>
      <c r="AB46" s="359">
        <f t="shared" si="50"/>
        <v>0</v>
      </c>
      <c r="AC46" s="359">
        <f t="shared" si="50"/>
        <v>0</v>
      </c>
      <c r="AD46" s="359">
        <f t="shared" si="50"/>
        <v>0</v>
      </c>
      <c r="AE46" s="359">
        <f t="shared" si="50"/>
        <v>0</v>
      </c>
      <c r="AF46" s="359">
        <f t="shared" si="50"/>
        <v>0</v>
      </c>
      <c r="AG46" s="351">
        <f t="shared" si="34"/>
        <v>0</v>
      </c>
    </row>
    <row r="47" ht="14.25" customHeight="1">
      <c r="A47" s="356"/>
      <c r="B47" s="356"/>
      <c r="C47" s="356"/>
      <c r="D47" s="356">
        <f t="shared" si="31"/>
        <v>0.01686909582</v>
      </c>
      <c r="E47" s="357">
        <v>1.1</v>
      </c>
      <c r="F47" s="358" t="s">
        <v>339</v>
      </c>
      <c r="G47" s="351">
        <v>0.0</v>
      </c>
      <c r="H47" s="359">
        <f t="shared" si="32"/>
        <v>0</v>
      </c>
      <c r="I47" s="364">
        <f>$D47*((2+I$36-$E47)*I21)</f>
        <v>0.0009358533558</v>
      </c>
      <c r="J47" s="372">
        <f t="shared" si="47"/>
        <v>0</v>
      </c>
      <c r="K47" s="372">
        <f t="shared" ref="K47:K48" si="54">$D47*(K$36-$E47)*K21</f>
        <v>0</v>
      </c>
      <c r="L47" s="360">
        <f>$D47*((1+L$36-$E47)*L21)</f>
        <v>0.0009985826569</v>
      </c>
      <c r="M47" s="372">
        <f t="shared" ref="M47:Q47" si="51">$D47*(M$36-$E47)*M21</f>
        <v>0</v>
      </c>
      <c r="N47" s="359">
        <f t="shared" si="51"/>
        <v>0</v>
      </c>
      <c r="O47" s="361">
        <f t="shared" si="51"/>
        <v>0.0006244673661</v>
      </c>
      <c r="P47" s="359">
        <f t="shared" si="51"/>
        <v>0</v>
      </c>
      <c r="Q47" s="359">
        <f t="shared" si="51"/>
        <v>0</v>
      </c>
      <c r="R47" s="360">
        <f>$D47*(1+(R$36-$E47)*R21)</f>
        <v>0.01686909582</v>
      </c>
      <c r="S47" s="361">
        <f t="shared" ref="S47:T47" si="52">$D47*(S$36-$E47)*S21</f>
        <v>-0.002293857954</v>
      </c>
      <c r="T47" s="359">
        <f t="shared" si="52"/>
        <v>0</v>
      </c>
      <c r="U47" s="368">
        <f>$D47*((1+U$36-$E47)*U21)</f>
        <v>0.00007064110476</v>
      </c>
      <c r="V47" s="371">
        <f t="shared" ref="V47:AF47" si="53">$D47*(V$36-$E47)*V21</f>
        <v>-0.0007819970297</v>
      </c>
      <c r="W47" s="370">
        <f t="shared" si="53"/>
        <v>0</v>
      </c>
      <c r="X47" s="371">
        <f t="shared" si="53"/>
        <v>0.000893468693</v>
      </c>
      <c r="Y47" s="359">
        <f t="shared" si="53"/>
        <v>0</v>
      </c>
      <c r="Z47" s="359">
        <f t="shared" si="53"/>
        <v>0</v>
      </c>
      <c r="AA47" s="372">
        <f t="shared" si="53"/>
        <v>0</v>
      </c>
      <c r="AB47" s="359">
        <f t="shared" si="53"/>
        <v>0</v>
      </c>
      <c r="AC47" s="359">
        <f t="shared" si="53"/>
        <v>0</v>
      </c>
      <c r="AD47" s="359">
        <f t="shared" si="53"/>
        <v>0</v>
      </c>
      <c r="AE47" s="359">
        <f t="shared" si="53"/>
        <v>0</v>
      </c>
      <c r="AF47" s="359">
        <f t="shared" si="53"/>
        <v>0</v>
      </c>
      <c r="AG47" s="351">
        <f t="shared" si="34"/>
        <v>0.01731625401</v>
      </c>
    </row>
    <row r="48" ht="14.25" customHeight="1">
      <c r="A48" s="356"/>
      <c r="B48" s="356"/>
      <c r="C48" s="356"/>
      <c r="D48" s="356">
        <f t="shared" si="31"/>
        <v>0.01686909582</v>
      </c>
      <c r="E48" s="357">
        <v>0.66</v>
      </c>
      <c r="F48" s="358" t="s">
        <v>339</v>
      </c>
      <c r="G48" s="351">
        <v>1.0</v>
      </c>
      <c r="H48" s="372">
        <f t="shared" si="32"/>
        <v>0</v>
      </c>
      <c r="I48" s="373">
        <f t="shared" ref="I48:I49" si="58">$D48*(I$36-$E48)*I22</f>
        <v>0</v>
      </c>
      <c r="J48" s="364">
        <f>$D48*((2+J$36-$E48)*J22)</f>
        <v>0.001078265823</v>
      </c>
      <c r="K48" s="372">
        <f t="shared" si="54"/>
        <v>0</v>
      </c>
      <c r="L48" s="359">
        <f t="shared" ref="L48:L49" si="59">$D48*(L$36-$E48)*L22</f>
        <v>0</v>
      </c>
      <c r="M48" s="360">
        <f>$D48*((1+M$36-$E48)*M22)</f>
        <v>0.001116835866</v>
      </c>
      <c r="N48" s="372">
        <f t="shared" ref="N48:R48" si="55">$D48*(N$36-$E48)*N22</f>
        <v>0</v>
      </c>
      <c r="O48" s="359">
        <f t="shared" si="55"/>
        <v>0</v>
      </c>
      <c r="P48" s="361">
        <f t="shared" si="55"/>
        <v>0.0004040671192</v>
      </c>
      <c r="Q48" s="359">
        <f t="shared" si="55"/>
        <v>0</v>
      </c>
      <c r="R48" s="359">
        <f t="shared" si="55"/>
        <v>0</v>
      </c>
      <c r="S48" s="360">
        <f>$D48*((1+S$36-$E48)*S22)</f>
        <v>0.001243283444</v>
      </c>
      <c r="T48" s="361">
        <f t="shared" ref="T48:U48" si="56">$D48*(T$36-$E48)*T22</f>
        <v>-0.001772526601</v>
      </c>
      <c r="U48" s="359">
        <f t="shared" si="56"/>
        <v>0</v>
      </c>
      <c r="V48" s="360">
        <f>$D48*(1+V$36-$E48)*V22</f>
        <v>0.00007290162011</v>
      </c>
      <c r="W48" s="374">
        <f>$D48*(W$36-V61)*W22</f>
        <v>0.001824659736</v>
      </c>
      <c r="X48" s="359">
        <f t="shared" ref="X48:AF48" si="57">$D48*(X$36-$E48)*X22</f>
        <v>0</v>
      </c>
      <c r="Y48" s="361">
        <f t="shared" si="57"/>
        <v>0.0006175445378</v>
      </c>
      <c r="Z48" s="359">
        <f t="shared" si="57"/>
        <v>0</v>
      </c>
      <c r="AA48" s="359">
        <f t="shared" si="57"/>
        <v>0</v>
      </c>
      <c r="AB48" s="372">
        <f t="shared" si="57"/>
        <v>0</v>
      </c>
      <c r="AC48" s="359">
        <f t="shared" si="57"/>
        <v>0</v>
      </c>
      <c r="AD48" s="359">
        <f t="shared" si="57"/>
        <v>0</v>
      </c>
      <c r="AE48" s="359">
        <f t="shared" si="57"/>
        <v>0</v>
      </c>
      <c r="AF48" s="359">
        <f t="shared" si="57"/>
        <v>0</v>
      </c>
      <c r="AG48" s="351">
        <f t="shared" si="34"/>
        <v>0.004585031545</v>
      </c>
    </row>
    <row r="49" ht="14.25" customHeight="1">
      <c r="A49" s="356"/>
      <c r="B49" s="356"/>
      <c r="C49" s="356"/>
      <c r="D49" s="356">
        <f t="shared" si="31"/>
        <v>0.01686909582</v>
      </c>
      <c r="E49" s="357">
        <v>0.32</v>
      </c>
      <c r="F49" s="358" t="s">
        <v>339</v>
      </c>
      <c r="G49" s="351">
        <v>2.0</v>
      </c>
      <c r="H49" s="361">
        <f t="shared" si="32"/>
        <v>-0.00333652066</v>
      </c>
      <c r="I49" s="373">
        <f t="shared" si="58"/>
        <v>0</v>
      </c>
      <c r="J49" s="373">
        <f>$D49*(J$36-$E49)*J23</f>
        <v>0</v>
      </c>
      <c r="K49" s="364">
        <f>$D49*((2+K$36-$E49)*K23)</f>
        <v>0.001207115198</v>
      </c>
      <c r="L49" s="359">
        <f t="shared" si="59"/>
        <v>0</v>
      </c>
      <c r="M49" s="359">
        <f t="shared" ref="M49:M50" si="63">$D49*(M$36-$E49)*M23</f>
        <v>0</v>
      </c>
      <c r="N49" s="360">
        <f>$D49*((1+N$36-$E49)*N23)</f>
        <v>0.001182532094</v>
      </c>
      <c r="O49" s="359">
        <f t="shared" ref="O49:S49" si="60">$D49*(O$36-$E49)*O23</f>
        <v>0</v>
      </c>
      <c r="P49" s="359">
        <f t="shared" si="60"/>
        <v>0</v>
      </c>
      <c r="Q49" s="361">
        <f t="shared" si="60"/>
        <v>0.0002020335596</v>
      </c>
      <c r="R49" s="359">
        <f t="shared" si="60"/>
        <v>0</v>
      </c>
      <c r="S49" s="359">
        <f t="shared" si="60"/>
        <v>0</v>
      </c>
      <c r="T49" s="360">
        <f>$D49*(1+(T$36-$E49)*T23)</f>
        <v>0.01686909582</v>
      </c>
      <c r="U49" s="359">
        <f t="shared" ref="U49:V49" si="61">$D49*(U$36-$E49)*U23</f>
        <v>0</v>
      </c>
      <c r="V49" s="359">
        <f t="shared" si="61"/>
        <v>0</v>
      </c>
      <c r="W49" s="360">
        <f>$D49*((1+W$36-$E49)*W23)</f>
        <v>0.00005820827032</v>
      </c>
      <c r="X49" s="359">
        <f t="shared" ref="X49:AF49" si="62">$D49*(X$36-$E49)*X23</f>
        <v>0</v>
      </c>
      <c r="Y49" s="359">
        <f t="shared" si="62"/>
        <v>0</v>
      </c>
      <c r="Z49" s="361">
        <f t="shared" si="62"/>
        <v>0.0002102279278</v>
      </c>
      <c r="AA49" s="359">
        <f t="shared" si="62"/>
        <v>0</v>
      </c>
      <c r="AB49" s="359">
        <f t="shared" si="62"/>
        <v>0</v>
      </c>
      <c r="AC49" s="372">
        <f t="shared" si="62"/>
        <v>0</v>
      </c>
      <c r="AD49" s="359">
        <f t="shared" si="62"/>
        <v>0</v>
      </c>
      <c r="AE49" s="359">
        <f t="shared" si="62"/>
        <v>0</v>
      </c>
      <c r="AF49" s="359">
        <f t="shared" si="62"/>
        <v>0</v>
      </c>
      <c r="AG49" s="356">
        <f t="shared" si="34"/>
        <v>0.01639269221</v>
      </c>
    </row>
    <row r="50" ht="14.25" customHeight="1">
      <c r="A50" s="356"/>
      <c r="B50" s="356"/>
      <c r="C50" s="356"/>
      <c r="D50" s="356">
        <f t="shared" si="31"/>
        <v>0.0006747638327</v>
      </c>
      <c r="E50" s="357">
        <v>1.35</v>
      </c>
      <c r="F50" s="358" t="s">
        <v>340</v>
      </c>
      <c r="G50" s="351">
        <v>0.0</v>
      </c>
      <c r="H50" s="359">
        <f t="shared" si="32"/>
        <v>0</v>
      </c>
      <c r="I50" s="364">
        <f>$D50*((2+I$36-$E50)*I24)</f>
        <v>0.00003065258818</v>
      </c>
      <c r="J50" s="375">
        <f>$D50*((1+J$36-$E50)*J24)</f>
        <v>-0.00002085325412</v>
      </c>
      <c r="K50" s="372">
        <f>$D50*(K$36-$E50)*K24</f>
        <v>0</v>
      </c>
      <c r="L50" s="360">
        <f>$D50*((1+L$36-$E50)*L24)</f>
        <v>0.00005360812158</v>
      </c>
      <c r="M50" s="372">
        <f t="shared" si="63"/>
        <v>0</v>
      </c>
      <c r="N50" s="359">
        <f t="shared" ref="N50:Q50" si="64">$D50*(N$36-$E50)*N24</f>
        <v>0</v>
      </c>
      <c r="O50" s="359">
        <f t="shared" si="64"/>
        <v>0</v>
      </c>
      <c r="P50" s="359">
        <f t="shared" si="64"/>
        <v>0</v>
      </c>
      <c r="Q50" s="359">
        <f t="shared" si="64"/>
        <v>0</v>
      </c>
      <c r="R50" s="360">
        <f>$D50*((1+R$36-$E50)*R24)</f>
        <v>0.00003729850331</v>
      </c>
      <c r="S50" s="372">
        <f t="shared" ref="S50:T50" si="65">$D50*(S$36-$E50)*S24</f>
        <v>0</v>
      </c>
      <c r="T50" s="359">
        <f t="shared" si="65"/>
        <v>0</v>
      </c>
      <c r="U50" s="360">
        <f>$D50*((1+U$36-$E50)*U24)</f>
        <v>0.000002260515352</v>
      </c>
      <c r="V50" s="374">
        <f t="shared" ref="V50:AF50" si="66">$D50*(V$36-$E50)*V24</f>
        <v>-0.0000834130165</v>
      </c>
      <c r="W50" s="359">
        <f t="shared" si="66"/>
        <v>0</v>
      </c>
      <c r="X50" s="361">
        <f t="shared" si="66"/>
        <v>0.00003159070205</v>
      </c>
      <c r="Y50" s="359">
        <f t="shared" si="66"/>
        <v>0</v>
      </c>
      <c r="Z50" s="359">
        <f t="shared" si="66"/>
        <v>0</v>
      </c>
      <c r="AA50" s="372">
        <f t="shared" si="66"/>
        <v>0</v>
      </c>
      <c r="AB50" s="359">
        <f t="shared" si="66"/>
        <v>0</v>
      </c>
      <c r="AC50" s="359">
        <f t="shared" si="66"/>
        <v>0</v>
      </c>
      <c r="AD50" s="359">
        <f t="shared" si="66"/>
        <v>0</v>
      </c>
      <c r="AE50" s="359">
        <f t="shared" si="66"/>
        <v>0</v>
      </c>
      <c r="AF50" s="359">
        <f t="shared" si="66"/>
        <v>0</v>
      </c>
      <c r="AG50" s="351">
        <f t="shared" si="34"/>
        <v>0.00005114415985</v>
      </c>
    </row>
    <row r="51" ht="14.25" customHeight="1">
      <c r="A51" s="356"/>
      <c r="B51" s="356"/>
      <c r="C51" s="356"/>
      <c r="D51" s="356">
        <f t="shared" si="31"/>
        <v>0.0006747638327</v>
      </c>
      <c r="E51" s="357">
        <v>0.95</v>
      </c>
      <c r="F51" s="358" t="s">
        <v>340</v>
      </c>
      <c r="G51" s="351">
        <v>1.0</v>
      </c>
      <c r="H51" s="372">
        <f t="shared" si="32"/>
        <v>0</v>
      </c>
      <c r="I51" s="373">
        <f t="shared" ref="I51:I58" si="70">$D51*(I$36-$E51)*I25</f>
        <v>0</v>
      </c>
      <c r="J51" s="364">
        <f>$D51*((2+J$36-$E51)*J25)</f>
        <v>0.0000352640395</v>
      </c>
      <c r="K51" s="360">
        <f>$D51*((1+K$36-$E51)*K25)</f>
        <v>0.00003127988119</v>
      </c>
      <c r="L51" s="359">
        <f t="shared" ref="L51:L52" si="71">$D51*(L$36-$E51)*L25</f>
        <v>0</v>
      </c>
      <c r="M51" s="360">
        <f>$D51*((1+M$36-$E51)*M25)</f>
        <v>0.00005886381977</v>
      </c>
      <c r="N51" s="372">
        <f t="shared" ref="N51:R51" si="67">$D51*(N$36-$E51)*N25</f>
        <v>0</v>
      </c>
      <c r="O51" s="359">
        <f t="shared" si="67"/>
        <v>0</v>
      </c>
      <c r="P51" s="359">
        <f t="shared" si="67"/>
        <v>0</v>
      </c>
      <c r="Q51" s="359">
        <f t="shared" si="67"/>
        <v>0</v>
      </c>
      <c r="R51" s="359">
        <f t="shared" si="67"/>
        <v>0</v>
      </c>
      <c r="S51" s="360">
        <f>$D51*((1+S$36-$E51)*S25)</f>
        <v>0.0000353092498</v>
      </c>
      <c r="T51" s="372">
        <f t="shared" ref="T51:U51" si="68">$D51*(T$36-$E51)*T25</f>
        <v>0</v>
      </c>
      <c r="U51" s="359">
        <f t="shared" si="68"/>
        <v>0</v>
      </c>
      <c r="V51" s="360">
        <f>$D51*((1+V$36-$E51)*V25)</f>
        <v>0.000002260515352</v>
      </c>
      <c r="W51" s="374">
        <f t="shared" ref="W51:AF51" si="69">$D51*(W$36-$E51)*W25</f>
        <v>-0.0001251195247</v>
      </c>
      <c r="X51" s="359">
        <f t="shared" si="69"/>
        <v>0</v>
      </c>
      <c r="Y51" s="361">
        <f t="shared" si="69"/>
        <v>0.00001322401481</v>
      </c>
      <c r="Z51" s="359">
        <f t="shared" si="69"/>
        <v>0</v>
      </c>
      <c r="AA51" s="359">
        <f t="shared" si="69"/>
        <v>0</v>
      </c>
      <c r="AB51" s="372">
        <f t="shared" si="69"/>
        <v>0</v>
      </c>
      <c r="AC51" s="359">
        <f t="shared" si="69"/>
        <v>0</v>
      </c>
      <c r="AD51" s="359">
        <f t="shared" si="69"/>
        <v>0</v>
      </c>
      <c r="AE51" s="359">
        <f t="shared" si="69"/>
        <v>0</v>
      </c>
      <c r="AF51" s="359">
        <f t="shared" si="69"/>
        <v>0</v>
      </c>
      <c r="AG51" s="351">
        <f t="shared" si="34"/>
        <v>0.00005108199567</v>
      </c>
    </row>
    <row r="52" ht="14.25" customHeight="1">
      <c r="A52" s="356"/>
      <c r="B52" s="356"/>
      <c r="C52" s="356"/>
      <c r="D52" s="356">
        <f t="shared" si="31"/>
        <v>0.0006747638327</v>
      </c>
      <c r="E52" s="357">
        <v>0.35</v>
      </c>
      <c r="F52" s="358" t="s">
        <v>340</v>
      </c>
      <c r="G52" s="351">
        <v>2.0</v>
      </c>
      <c r="H52" s="361">
        <f t="shared" si="32"/>
        <v>-0.0001459727789</v>
      </c>
      <c r="I52" s="373">
        <f t="shared" si="70"/>
        <v>0</v>
      </c>
      <c r="J52" s="373">
        <f t="shared" ref="J52:J58" si="75">$D52*(J$36-$E52)*J26</f>
        <v>0</v>
      </c>
      <c r="K52" s="364">
        <f>$D52*((2+K$36-$E52)*K26)</f>
        <v>0.0000474708224</v>
      </c>
      <c r="L52" s="359">
        <f t="shared" si="71"/>
        <v>0</v>
      </c>
      <c r="M52" s="359">
        <f>$D52*(M$36-$E52)*M26</f>
        <v>0</v>
      </c>
      <c r="N52" s="360">
        <f>$D52*((1+N$36-$E52)*N26)</f>
        <v>0.00009144914858</v>
      </c>
      <c r="O52" s="359">
        <f t="shared" ref="O52:S52" si="72">$D52*(O$36-$E52)*O26</f>
        <v>0</v>
      </c>
      <c r="P52" s="359">
        <f t="shared" si="72"/>
        <v>0</v>
      </c>
      <c r="Q52" s="359">
        <f t="shared" si="72"/>
        <v>0</v>
      </c>
      <c r="R52" s="359">
        <f t="shared" si="72"/>
        <v>0</v>
      </c>
      <c r="S52" s="359">
        <f t="shared" si="72"/>
        <v>0</v>
      </c>
      <c r="T52" s="360">
        <f>$D52*((1+T$36-$E52)*T26)</f>
        <v>0.00004823939762</v>
      </c>
      <c r="U52" s="359">
        <f t="shared" ref="U52:V52" si="73">$D52*(U$36-$E52)*U26</f>
        <v>0</v>
      </c>
      <c r="V52" s="359">
        <f t="shared" si="73"/>
        <v>0</v>
      </c>
      <c r="W52" s="360">
        <f>$D52*((1+W$36-$E52)*W26)</f>
        <v>0.000002260515352</v>
      </c>
      <c r="X52" s="359">
        <f t="shared" ref="X52:AF52" si="74">$D52*(X$36-$E52)*X26</f>
        <v>0</v>
      </c>
      <c r="Y52" s="359">
        <f t="shared" si="74"/>
        <v>0</v>
      </c>
      <c r="Z52" s="361">
        <f t="shared" si="74"/>
        <v>0.000009550677363</v>
      </c>
      <c r="AA52" s="359">
        <f t="shared" si="74"/>
        <v>0</v>
      </c>
      <c r="AB52" s="359">
        <f t="shared" si="74"/>
        <v>0</v>
      </c>
      <c r="AC52" s="372">
        <f t="shared" si="74"/>
        <v>0</v>
      </c>
      <c r="AD52" s="359">
        <f t="shared" si="74"/>
        <v>0</v>
      </c>
      <c r="AE52" s="359">
        <f t="shared" si="74"/>
        <v>0</v>
      </c>
      <c r="AF52" s="359">
        <f t="shared" si="74"/>
        <v>0</v>
      </c>
      <c r="AG52" s="356">
        <f t="shared" si="34"/>
        <v>0.00005299778243</v>
      </c>
    </row>
    <row r="53" ht="14.25" customHeight="1">
      <c r="A53" s="351"/>
      <c r="B53" s="351"/>
      <c r="C53" s="351"/>
      <c r="D53" s="356">
        <f t="shared" si="31"/>
        <v>0</v>
      </c>
      <c r="E53" s="357">
        <v>1.78</v>
      </c>
      <c r="F53" s="358" t="s">
        <v>341</v>
      </c>
      <c r="G53" s="351">
        <v>0.0</v>
      </c>
      <c r="H53" s="359">
        <f t="shared" si="32"/>
        <v>0</v>
      </c>
      <c r="I53" s="359">
        <f t="shared" si="70"/>
        <v>0</v>
      </c>
      <c r="J53" s="359">
        <f t="shared" si="75"/>
        <v>0</v>
      </c>
      <c r="K53" s="359">
        <f t="shared" ref="K53:AF53" si="76">$D53*(K$36-$E53)*K27</f>
        <v>0</v>
      </c>
      <c r="L53" s="359">
        <f t="shared" si="76"/>
        <v>0</v>
      </c>
      <c r="M53" s="359">
        <f t="shared" si="76"/>
        <v>0</v>
      </c>
      <c r="N53" s="359">
        <f t="shared" si="76"/>
        <v>0</v>
      </c>
      <c r="O53" s="359">
        <f t="shared" si="76"/>
        <v>0</v>
      </c>
      <c r="P53" s="359">
        <f t="shared" si="76"/>
        <v>0</v>
      </c>
      <c r="Q53" s="359">
        <f t="shared" si="76"/>
        <v>0</v>
      </c>
      <c r="R53" s="359">
        <f t="shared" si="76"/>
        <v>0</v>
      </c>
      <c r="S53" s="359">
        <f t="shared" si="76"/>
        <v>0</v>
      </c>
      <c r="T53" s="359">
        <f t="shared" si="76"/>
        <v>0</v>
      </c>
      <c r="U53" s="359">
        <f t="shared" si="76"/>
        <v>0</v>
      </c>
      <c r="V53" s="359">
        <f t="shared" si="76"/>
        <v>0</v>
      </c>
      <c r="W53" s="359">
        <f t="shared" si="76"/>
        <v>0</v>
      </c>
      <c r="X53" s="359">
        <f t="shared" si="76"/>
        <v>0</v>
      </c>
      <c r="Y53" s="359">
        <f t="shared" si="76"/>
        <v>0</v>
      </c>
      <c r="Z53" s="359">
        <f t="shared" si="76"/>
        <v>0</v>
      </c>
      <c r="AA53" s="359">
        <f t="shared" si="76"/>
        <v>0</v>
      </c>
      <c r="AB53" s="359">
        <f t="shared" si="76"/>
        <v>0</v>
      </c>
      <c r="AC53" s="359">
        <f t="shared" si="76"/>
        <v>0</v>
      </c>
      <c r="AD53" s="359">
        <f t="shared" si="76"/>
        <v>0</v>
      </c>
      <c r="AE53" s="359">
        <f t="shared" si="76"/>
        <v>0</v>
      </c>
      <c r="AF53" s="359">
        <f t="shared" si="76"/>
        <v>0</v>
      </c>
      <c r="AG53" s="351">
        <f t="shared" si="34"/>
        <v>0</v>
      </c>
    </row>
    <row r="54" ht="14.25" customHeight="1">
      <c r="A54" s="351"/>
      <c r="B54" s="351"/>
      <c r="C54" s="351"/>
      <c r="D54" s="356">
        <f t="shared" si="31"/>
        <v>0</v>
      </c>
      <c r="E54" s="357">
        <v>1.13</v>
      </c>
      <c r="F54" s="358" t="s">
        <v>341</v>
      </c>
      <c r="G54" s="351">
        <v>1.0</v>
      </c>
      <c r="H54" s="359">
        <f t="shared" si="32"/>
        <v>0</v>
      </c>
      <c r="I54" s="359">
        <f t="shared" si="70"/>
        <v>0</v>
      </c>
      <c r="J54" s="359">
        <f t="shared" si="75"/>
        <v>0</v>
      </c>
      <c r="K54" s="359">
        <f t="shared" ref="K54:AF54" si="77">$D54*(K$36-$E54)*K28</f>
        <v>0</v>
      </c>
      <c r="L54" s="359">
        <f t="shared" si="77"/>
        <v>0</v>
      </c>
      <c r="M54" s="359">
        <f t="shared" si="77"/>
        <v>0</v>
      </c>
      <c r="N54" s="359">
        <f t="shared" si="77"/>
        <v>0</v>
      </c>
      <c r="O54" s="359">
        <f t="shared" si="77"/>
        <v>0</v>
      </c>
      <c r="P54" s="359">
        <f t="shared" si="77"/>
        <v>0</v>
      </c>
      <c r="Q54" s="359">
        <f t="shared" si="77"/>
        <v>0</v>
      </c>
      <c r="R54" s="359">
        <f t="shared" si="77"/>
        <v>0</v>
      </c>
      <c r="S54" s="359">
        <f t="shared" si="77"/>
        <v>0</v>
      </c>
      <c r="T54" s="359">
        <f t="shared" si="77"/>
        <v>0</v>
      </c>
      <c r="U54" s="359">
        <f t="shared" si="77"/>
        <v>0</v>
      </c>
      <c r="V54" s="359">
        <f t="shared" si="77"/>
        <v>0</v>
      </c>
      <c r="W54" s="359">
        <f t="shared" si="77"/>
        <v>0</v>
      </c>
      <c r="X54" s="359">
        <f t="shared" si="77"/>
        <v>0</v>
      </c>
      <c r="Y54" s="359">
        <f t="shared" si="77"/>
        <v>0</v>
      </c>
      <c r="Z54" s="359">
        <f t="shared" si="77"/>
        <v>0</v>
      </c>
      <c r="AA54" s="359">
        <f t="shared" si="77"/>
        <v>0</v>
      </c>
      <c r="AB54" s="359">
        <f t="shared" si="77"/>
        <v>0</v>
      </c>
      <c r="AC54" s="359">
        <f t="shared" si="77"/>
        <v>0</v>
      </c>
      <c r="AD54" s="359">
        <f t="shared" si="77"/>
        <v>0</v>
      </c>
      <c r="AE54" s="359">
        <f t="shared" si="77"/>
        <v>0</v>
      </c>
      <c r="AF54" s="359">
        <f t="shared" si="77"/>
        <v>0</v>
      </c>
      <c r="AG54" s="351">
        <f t="shared" si="34"/>
        <v>0</v>
      </c>
    </row>
    <row r="55" ht="14.25" customHeight="1">
      <c r="A55" s="351"/>
      <c r="B55" s="351"/>
      <c r="C55" s="351"/>
      <c r="D55" s="356">
        <f t="shared" si="31"/>
        <v>0</v>
      </c>
      <c r="E55" s="357">
        <v>0.48</v>
      </c>
      <c r="F55" s="358" t="s">
        <v>341</v>
      </c>
      <c r="G55" s="351">
        <v>2.0</v>
      </c>
      <c r="H55" s="359">
        <f t="shared" si="32"/>
        <v>0</v>
      </c>
      <c r="I55" s="359">
        <f t="shared" si="70"/>
        <v>0</v>
      </c>
      <c r="J55" s="359">
        <f t="shared" si="75"/>
        <v>0</v>
      </c>
      <c r="K55" s="359">
        <f t="shared" ref="K55:AF55" si="78">$D55*(K$36-$E55)*K29</f>
        <v>0</v>
      </c>
      <c r="L55" s="359">
        <f t="shared" si="78"/>
        <v>0</v>
      </c>
      <c r="M55" s="359">
        <f t="shared" si="78"/>
        <v>0</v>
      </c>
      <c r="N55" s="359">
        <f t="shared" si="78"/>
        <v>0</v>
      </c>
      <c r="O55" s="359">
        <f t="shared" si="78"/>
        <v>0</v>
      </c>
      <c r="P55" s="359">
        <f t="shared" si="78"/>
        <v>0</v>
      </c>
      <c r="Q55" s="359">
        <f t="shared" si="78"/>
        <v>0</v>
      </c>
      <c r="R55" s="359">
        <f t="shared" si="78"/>
        <v>0</v>
      </c>
      <c r="S55" s="359">
        <f t="shared" si="78"/>
        <v>0</v>
      </c>
      <c r="T55" s="359">
        <f t="shared" si="78"/>
        <v>0</v>
      </c>
      <c r="U55" s="359">
        <f t="shared" si="78"/>
        <v>0</v>
      </c>
      <c r="V55" s="359">
        <f t="shared" si="78"/>
        <v>0</v>
      </c>
      <c r="W55" s="359">
        <f t="shared" si="78"/>
        <v>0</v>
      </c>
      <c r="X55" s="359">
        <f t="shared" si="78"/>
        <v>0</v>
      </c>
      <c r="Y55" s="359">
        <f t="shared" si="78"/>
        <v>0</v>
      </c>
      <c r="Z55" s="359">
        <f t="shared" si="78"/>
        <v>0</v>
      </c>
      <c r="AA55" s="359">
        <f t="shared" si="78"/>
        <v>0</v>
      </c>
      <c r="AB55" s="359">
        <f t="shared" si="78"/>
        <v>0</v>
      </c>
      <c r="AC55" s="359">
        <f t="shared" si="78"/>
        <v>0</v>
      </c>
      <c r="AD55" s="359">
        <f t="shared" si="78"/>
        <v>0</v>
      </c>
      <c r="AE55" s="359">
        <f t="shared" si="78"/>
        <v>0</v>
      </c>
      <c r="AF55" s="359">
        <f t="shared" si="78"/>
        <v>0</v>
      </c>
      <c r="AG55" s="351">
        <f t="shared" si="34"/>
        <v>0</v>
      </c>
    </row>
    <row r="56" ht="14.25" customHeight="1">
      <c r="A56" s="351"/>
      <c r="B56" s="351"/>
      <c r="C56" s="351"/>
      <c r="D56" s="356">
        <f t="shared" si="31"/>
        <v>0</v>
      </c>
      <c r="E56" s="357">
        <v>1.96</v>
      </c>
      <c r="F56" s="358" t="s">
        <v>342</v>
      </c>
      <c r="G56" s="351">
        <v>0.0</v>
      </c>
      <c r="H56" s="359">
        <f t="shared" si="32"/>
        <v>0</v>
      </c>
      <c r="I56" s="359">
        <f t="shared" si="70"/>
        <v>0</v>
      </c>
      <c r="J56" s="359">
        <f t="shared" si="75"/>
        <v>0</v>
      </c>
      <c r="K56" s="359">
        <f t="shared" ref="K56:AF56" si="79">$D56*(K$36-$E56)*K30</f>
        <v>0</v>
      </c>
      <c r="L56" s="359">
        <f t="shared" si="79"/>
        <v>0</v>
      </c>
      <c r="M56" s="359">
        <f t="shared" si="79"/>
        <v>0</v>
      </c>
      <c r="N56" s="359">
        <f t="shared" si="79"/>
        <v>0</v>
      </c>
      <c r="O56" s="359">
        <f t="shared" si="79"/>
        <v>0</v>
      </c>
      <c r="P56" s="359">
        <f t="shared" si="79"/>
        <v>0</v>
      </c>
      <c r="Q56" s="359">
        <f t="shared" si="79"/>
        <v>0</v>
      </c>
      <c r="R56" s="359">
        <f t="shared" si="79"/>
        <v>0</v>
      </c>
      <c r="S56" s="359">
        <f t="shared" si="79"/>
        <v>0</v>
      </c>
      <c r="T56" s="359">
        <f t="shared" si="79"/>
        <v>0</v>
      </c>
      <c r="U56" s="359">
        <f t="shared" si="79"/>
        <v>0</v>
      </c>
      <c r="V56" s="359">
        <f t="shared" si="79"/>
        <v>0</v>
      </c>
      <c r="W56" s="359">
        <f t="shared" si="79"/>
        <v>0</v>
      </c>
      <c r="X56" s="359">
        <f t="shared" si="79"/>
        <v>0</v>
      </c>
      <c r="Y56" s="359">
        <f t="shared" si="79"/>
        <v>0</v>
      </c>
      <c r="Z56" s="359">
        <f t="shared" si="79"/>
        <v>0</v>
      </c>
      <c r="AA56" s="359">
        <f t="shared" si="79"/>
        <v>0</v>
      </c>
      <c r="AB56" s="359">
        <f t="shared" si="79"/>
        <v>0</v>
      </c>
      <c r="AC56" s="359">
        <f t="shared" si="79"/>
        <v>0</v>
      </c>
      <c r="AD56" s="359">
        <f t="shared" si="79"/>
        <v>0</v>
      </c>
      <c r="AE56" s="359">
        <f t="shared" si="79"/>
        <v>0</v>
      </c>
      <c r="AF56" s="359">
        <f t="shared" si="79"/>
        <v>0</v>
      </c>
      <c r="AG56" s="351">
        <f t="shared" si="34"/>
        <v>0</v>
      </c>
    </row>
    <row r="57" ht="14.25" customHeight="1">
      <c r="A57" s="351"/>
      <c r="B57" s="351"/>
      <c r="C57" s="351"/>
      <c r="D57" s="356">
        <f t="shared" si="31"/>
        <v>0</v>
      </c>
      <c r="E57" s="357">
        <v>1.38</v>
      </c>
      <c r="F57" s="358" t="s">
        <v>342</v>
      </c>
      <c r="G57" s="351">
        <v>1.0</v>
      </c>
      <c r="H57" s="359">
        <f t="shared" si="32"/>
        <v>0</v>
      </c>
      <c r="I57" s="359">
        <f t="shared" si="70"/>
        <v>0</v>
      </c>
      <c r="J57" s="359">
        <f t="shared" si="75"/>
        <v>0</v>
      </c>
      <c r="K57" s="359">
        <f t="shared" ref="K57:AF57" si="80">$D57*(K$36-$E57)*K31</f>
        <v>0</v>
      </c>
      <c r="L57" s="359">
        <f t="shared" si="80"/>
        <v>0</v>
      </c>
      <c r="M57" s="359">
        <f t="shared" si="80"/>
        <v>0</v>
      </c>
      <c r="N57" s="359">
        <f t="shared" si="80"/>
        <v>0</v>
      </c>
      <c r="O57" s="359">
        <f t="shared" si="80"/>
        <v>0</v>
      </c>
      <c r="P57" s="359">
        <f t="shared" si="80"/>
        <v>0</v>
      </c>
      <c r="Q57" s="359">
        <f t="shared" si="80"/>
        <v>0</v>
      </c>
      <c r="R57" s="359">
        <f t="shared" si="80"/>
        <v>0</v>
      </c>
      <c r="S57" s="359">
        <f t="shared" si="80"/>
        <v>0</v>
      </c>
      <c r="T57" s="359">
        <f t="shared" si="80"/>
        <v>0</v>
      </c>
      <c r="U57" s="359">
        <f t="shared" si="80"/>
        <v>0</v>
      </c>
      <c r="V57" s="359">
        <f t="shared" si="80"/>
        <v>0</v>
      </c>
      <c r="W57" s="359">
        <f t="shared" si="80"/>
        <v>0</v>
      </c>
      <c r="X57" s="359">
        <f t="shared" si="80"/>
        <v>0</v>
      </c>
      <c r="Y57" s="359">
        <f t="shared" si="80"/>
        <v>0</v>
      </c>
      <c r="Z57" s="359">
        <f t="shared" si="80"/>
        <v>0</v>
      </c>
      <c r="AA57" s="359">
        <f t="shared" si="80"/>
        <v>0</v>
      </c>
      <c r="AB57" s="359">
        <f t="shared" si="80"/>
        <v>0</v>
      </c>
      <c r="AC57" s="359">
        <f t="shared" si="80"/>
        <v>0</v>
      </c>
      <c r="AD57" s="359">
        <f t="shared" si="80"/>
        <v>0</v>
      </c>
      <c r="AE57" s="359">
        <f t="shared" si="80"/>
        <v>0</v>
      </c>
      <c r="AF57" s="359">
        <f t="shared" si="80"/>
        <v>0</v>
      </c>
      <c r="AG57" s="351">
        <f t="shared" si="34"/>
        <v>0</v>
      </c>
    </row>
    <row r="58" ht="14.25" customHeight="1">
      <c r="A58" s="351"/>
      <c r="B58" s="351"/>
      <c r="C58" s="351"/>
      <c r="D58" s="356">
        <f t="shared" si="31"/>
        <v>0</v>
      </c>
      <c r="E58" s="357">
        <v>0.58</v>
      </c>
      <c r="F58" s="358" t="s">
        <v>342</v>
      </c>
      <c r="G58" s="351">
        <v>2.0</v>
      </c>
      <c r="H58" s="359">
        <f t="shared" si="32"/>
        <v>0</v>
      </c>
      <c r="I58" s="359">
        <f t="shared" si="70"/>
        <v>0</v>
      </c>
      <c r="J58" s="359">
        <f t="shared" si="75"/>
        <v>0</v>
      </c>
      <c r="K58" s="359">
        <f t="shared" ref="K58:AF58" si="81">$D58*(K$36-$E58)*K32</f>
        <v>0</v>
      </c>
      <c r="L58" s="359">
        <f t="shared" si="81"/>
        <v>0</v>
      </c>
      <c r="M58" s="359">
        <f t="shared" si="81"/>
        <v>0</v>
      </c>
      <c r="N58" s="359">
        <f t="shared" si="81"/>
        <v>0</v>
      </c>
      <c r="O58" s="359">
        <f t="shared" si="81"/>
        <v>0</v>
      </c>
      <c r="P58" s="359">
        <f t="shared" si="81"/>
        <v>0</v>
      </c>
      <c r="Q58" s="359">
        <f t="shared" si="81"/>
        <v>0</v>
      </c>
      <c r="R58" s="359">
        <f t="shared" si="81"/>
        <v>0</v>
      </c>
      <c r="S58" s="359">
        <f t="shared" si="81"/>
        <v>0</v>
      </c>
      <c r="T58" s="359">
        <f t="shared" si="81"/>
        <v>0</v>
      </c>
      <c r="U58" s="359">
        <f t="shared" si="81"/>
        <v>0</v>
      </c>
      <c r="V58" s="359">
        <f t="shared" si="81"/>
        <v>0</v>
      </c>
      <c r="W58" s="359">
        <f t="shared" si="81"/>
        <v>0</v>
      </c>
      <c r="X58" s="359">
        <f t="shared" si="81"/>
        <v>0</v>
      </c>
      <c r="Y58" s="359">
        <f t="shared" si="81"/>
        <v>0</v>
      </c>
      <c r="Z58" s="359">
        <f t="shared" si="81"/>
        <v>0</v>
      </c>
      <c r="AA58" s="359">
        <f t="shared" si="81"/>
        <v>0</v>
      </c>
      <c r="AB58" s="359">
        <f t="shared" si="81"/>
        <v>0</v>
      </c>
      <c r="AC58" s="359">
        <f t="shared" si="81"/>
        <v>0</v>
      </c>
      <c r="AD58" s="359">
        <f t="shared" si="81"/>
        <v>0</v>
      </c>
      <c r="AE58" s="359">
        <f t="shared" si="81"/>
        <v>0</v>
      </c>
      <c r="AF58" s="359">
        <f t="shared" si="81"/>
        <v>0</v>
      </c>
      <c r="AG58" s="351">
        <f t="shared" si="34"/>
        <v>0</v>
      </c>
    </row>
    <row r="59" ht="14.25" customHeight="1">
      <c r="A59" s="351"/>
      <c r="B59" s="351"/>
      <c r="C59" s="351"/>
      <c r="D59" s="351"/>
      <c r="E59" s="351"/>
      <c r="F59" s="351"/>
      <c r="G59" s="351"/>
      <c r="H59" s="351"/>
      <c r="I59" s="353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  <c r="AE59" s="351"/>
      <c r="AF59" s="351"/>
      <c r="AG59" s="351">
        <f>SUM(AG38:AG58)</f>
        <v>0.09015890507</v>
      </c>
    </row>
    <row r="60" ht="14.25" customHeight="1">
      <c r="A60" s="351"/>
      <c r="B60" s="351"/>
      <c r="C60" s="351"/>
      <c r="D60" s="351"/>
      <c r="E60" s="351"/>
      <c r="F60" s="353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</row>
    <row r="61" ht="14.25" customHeight="1">
      <c r="B61" s="351"/>
      <c r="C61" s="351"/>
      <c r="D61" s="351"/>
      <c r="E61" s="351"/>
      <c r="F61" s="353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</row>
    <row r="62" ht="14.25" customHeight="1">
      <c r="B62" s="351"/>
      <c r="C62" s="351"/>
      <c r="D62" s="351"/>
      <c r="E62" s="351"/>
      <c r="F62" s="353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  <c r="AD62" s="351"/>
    </row>
    <row r="63" ht="14.25" customHeight="1"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</row>
    <row r="64" ht="14.25" customHeight="1">
      <c r="A64" s="336" t="s">
        <v>233</v>
      </c>
      <c r="B64" s="379" t="s">
        <v>234</v>
      </c>
      <c r="C64" s="379" t="s">
        <v>2</v>
      </c>
      <c r="D64" s="379" t="s">
        <v>3</v>
      </c>
      <c r="E64" s="379" t="s">
        <v>4</v>
      </c>
      <c r="F64" s="379" t="s">
        <v>5</v>
      </c>
      <c r="G64" s="379" t="s">
        <v>6</v>
      </c>
      <c r="H64" s="379" t="s">
        <v>7</v>
      </c>
      <c r="I64" s="379" t="s">
        <v>8</v>
      </c>
      <c r="J64" s="379" t="s">
        <v>9</v>
      </c>
      <c r="K64" s="379" t="s">
        <v>10</v>
      </c>
      <c r="L64" s="379" t="s">
        <v>11</v>
      </c>
      <c r="M64" s="379" t="s">
        <v>12</v>
      </c>
      <c r="N64" s="379" t="s">
        <v>13</v>
      </c>
      <c r="O64" s="379" t="s">
        <v>14</v>
      </c>
      <c r="P64" s="379" t="s">
        <v>15</v>
      </c>
      <c r="Q64" s="379" t="s">
        <v>16</v>
      </c>
      <c r="R64" s="379" t="s">
        <v>17</v>
      </c>
      <c r="S64" s="379" t="s">
        <v>18</v>
      </c>
      <c r="T64" s="379" t="s">
        <v>19</v>
      </c>
      <c r="U64" s="379" t="s">
        <v>20</v>
      </c>
      <c r="V64" s="379" t="s">
        <v>21</v>
      </c>
      <c r="W64" s="379" t="s">
        <v>22</v>
      </c>
      <c r="X64" s="379" t="s">
        <v>23</v>
      </c>
      <c r="Y64" s="379" t="s">
        <v>24</v>
      </c>
      <c r="Z64" s="379" t="s">
        <v>25</v>
      </c>
      <c r="AA64" s="379" t="s">
        <v>26</v>
      </c>
      <c r="AB64" s="379" t="s">
        <v>27</v>
      </c>
      <c r="AC64" s="351"/>
      <c r="AD64" s="351"/>
    </row>
    <row r="65" ht="14.25" customHeight="1">
      <c r="A65" s="336">
        <v>1.0</v>
      </c>
      <c r="B65" s="380" t="s">
        <v>235</v>
      </c>
      <c r="C65" s="340" t="s">
        <v>237</v>
      </c>
      <c r="D65" s="380">
        <v>32.0</v>
      </c>
      <c r="E65" s="380">
        <v>76.0</v>
      </c>
      <c r="F65" s="380">
        <v>271.0</v>
      </c>
      <c r="G65" s="380">
        <v>235.0</v>
      </c>
      <c r="H65" s="380">
        <v>24.0</v>
      </c>
      <c r="I65" s="380">
        <v>56.0</v>
      </c>
      <c r="J65" s="380">
        <v>8.0</v>
      </c>
      <c r="K65" s="380">
        <v>0.0</v>
      </c>
      <c r="L65" s="380">
        <v>8.0</v>
      </c>
      <c r="M65" s="380">
        <v>30.0</v>
      </c>
      <c r="N65" s="380">
        <v>0.0</v>
      </c>
      <c r="O65" s="380">
        <v>1.0</v>
      </c>
      <c r="P65" s="380">
        <v>30.0</v>
      </c>
      <c r="Q65" s="380">
        <v>45.0</v>
      </c>
      <c r="R65" s="380">
        <v>0.238</v>
      </c>
      <c r="S65" s="380">
        <v>0.33</v>
      </c>
      <c r="T65" s="380">
        <v>0.374</v>
      </c>
      <c r="U65" s="380">
        <v>0.704</v>
      </c>
      <c r="V65" s="380">
        <v>86.0</v>
      </c>
      <c r="W65" s="380">
        <v>88.0</v>
      </c>
      <c r="X65" s="380">
        <v>5.0</v>
      </c>
      <c r="Y65" s="380">
        <v>3.0</v>
      </c>
      <c r="Z65" s="380">
        <v>1.0</v>
      </c>
      <c r="AA65" s="380">
        <v>2.0</v>
      </c>
      <c r="AB65" s="380">
        <v>3.0</v>
      </c>
      <c r="AC65" s="351"/>
      <c r="AD65" s="351"/>
    </row>
    <row r="66" ht="14.25" customHeight="1">
      <c r="A66" s="336">
        <v>2.0</v>
      </c>
      <c r="B66" s="380" t="s">
        <v>236</v>
      </c>
      <c r="C66" s="340" t="s">
        <v>238</v>
      </c>
      <c r="D66" s="380">
        <v>33.0</v>
      </c>
      <c r="E66" s="380">
        <v>85.0</v>
      </c>
      <c r="F66" s="380">
        <v>323.0</v>
      </c>
      <c r="G66" s="380">
        <v>288.0</v>
      </c>
      <c r="H66" s="380">
        <v>33.0</v>
      </c>
      <c r="I66" s="380">
        <v>76.0</v>
      </c>
      <c r="J66" s="380">
        <v>21.0</v>
      </c>
      <c r="K66" s="380">
        <v>2.0</v>
      </c>
      <c r="L66" s="380">
        <v>13.0</v>
      </c>
      <c r="M66" s="380">
        <v>51.0</v>
      </c>
      <c r="N66" s="380">
        <v>1.0</v>
      </c>
      <c r="O66" s="380">
        <v>1.0</v>
      </c>
      <c r="P66" s="380">
        <v>30.0</v>
      </c>
      <c r="Q66" s="380">
        <v>55.0</v>
      </c>
      <c r="R66" s="380">
        <v>0.264</v>
      </c>
      <c r="S66" s="380">
        <v>0.337</v>
      </c>
      <c r="T66" s="380">
        <v>0.486</v>
      </c>
      <c r="U66" s="380">
        <v>0.824</v>
      </c>
      <c r="V66" s="380">
        <v>114.0</v>
      </c>
      <c r="W66" s="380">
        <v>140.0</v>
      </c>
      <c r="X66" s="380">
        <v>10.0</v>
      </c>
      <c r="Y66" s="380">
        <v>3.0</v>
      </c>
      <c r="Z66" s="380">
        <v>0.0</v>
      </c>
      <c r="AA66" s="380">
        <v>2.0</v>
      </c>
      <c r="AB66" s="380">
        <v>1.0</v>
      </c>
      <c r="AC66" s="351"/>
      <c r="AD66" s="351"/>
    </row>
    <row r="67" ht="14.25" customHeight="1">
      <c r="A67" s="336">
        <v>3.0</v>
      </c>
      <c r="B67" s="380" t="s">
        <v>9</v>
      </c>
      <c r="C67" s="340" t="s">
        <v>240</v>
      </c>
      <c r="D67" s="380">
        <v>26.0</v>
      </c>
      <c r="E67" s="380">
        <v>148.0</v>
      </c>
      <c r="F67" s="380">
        <v>456.0</v>
      </c>
      <c r="G67" s="380">
        <v>408.0</v>
      </c>
      <c r="H67" s="380">
        <v>55.0</v>
      </c>
      <c r="I67" s="380">
        <v>94.0</v>
      </c>
      <c r="J67" s="380">
        <v>14.0</v>
      </c>
      <c r="K67" s="380">
        <v>7.0</v>
      </c>
      <c r="L67" s="380">
        <v>7.0</v>
      </c>
      <c r="M67" s="380">
        <v>42.0</v>
      </c>
      <c r="N67" s="380">
        <v>10.0</v>
      </c>
      <c r="O67" s="380">
        <v>3.0</v>
      </c>
      <c r="P67" s="380">
        <v>39.0</v>
      </c>
      <c r="Q67" s="380">
        <v>82.0</v>
      </c>
      <c r="R67" s="380">
        <v>0.23</v>
      </c>
      <c r="S67" s="380">
        <v>0.298</v>
      </c>
      <c r="T67" s="380">
        <v>0.35</v>
      </c>
      <c r="U67" s="380">
        <v>0.649</v>
      </c>
      <c r="V67" s="380">
        <v>71.0</v>
      </c>
      <c r="W67" s="380">
        <v>143.0</v>
      </c>
      <c r="X67" s="380">
        <v>8.0</v>
      </c>
      <c r="Y67" s="380">
        <v>2.0</v>
      </c>
      <c r="Z67" s="380">
        <v>3.0</v>
      </c>
      <c r="AA67" s="380">
        <v>4.0</v>
      </c>
      <c r="AB67" s="380">
        <v>5.0</v>
      </c>
      <c r="AC67" s="351"/>
      <c r="AD67" s="351"/>
    </row>
    <row r="68" ht="14.25" customHeight="1">
      <c r="A68" s="336">
        <v>4.0</v>
      </c>
      <c r="B68" s="380" t="s">
        <v>239</v>
      </c>
      <c r="C68" s="340" t="s">
        <v>48</v>
      </c>
      <c r="D68" s="380">
        <v>25.0</v>
      </c>
      <c r="E68" s="380">
        <v>162.0</v>
      </c>
      <c r="F68" s="380">
        <v>740.0</v>
      </c>
      <c r="G68" s="380">
        <v>664.0</v>
      </c>
      <c r="H68" s="380">
        <v>103.0</v>
      </c>
      <c r="I68" s="380">
        <v>180.0</v>
      </c>
      <c r="J68" s="380">
        <v>27.0</v>
      </c>
      <c r="K68" s="380">
        <v>6.0</v>
      </c>
      <c r="L68" s="380">
        <v>19.0</v>
      </c>
      <c r="M68" s="380">
        <v>73.0</v>
      </c>
      <c r="N68" s="380">
        <v>43.0</v>
      </c>
      <c r="O68" s="380">
        <v>9.0</v>
      </c>
      <c r="P68" s="380">
        <v>69.0</v>
      </c>
      <c r="Q68" s="380">
        <v>132.0</v>
      </c>
      <c r="R68" s="380">
        <v>0.271</v>
      </c>
      <c r="S68" s="380">
        <v>0.344</v>
      </c>
      <c r="T68" s="380">
        <v>0.416</v>
      </c>
      <c r="U68" s="380">
        <v>0.76</v>
      </c>
      <c r="V68" s="380">
        <v>100.0</v>
      </c>
      <c r="W68" s="380">
        <v>276.0</v>
      </c>
      <c r="X68" s="380">
        <v>7.0</v>
      </c>
      <c r="Y68" s="380">
        <v>5.0</v>
      </c>
      <c r="Z68" s="380">
        <v>2.0</v>
      </c>
      <c r="AA68" s="380">
        <v>0.0</v>
      </c>
      <c r="AB68" s="380">
        <v>3.0</v>
      </c>
      <c r="AC68" s="351"/>
      <c r="AD68" s="351"/>
    </row>
    <row r="69" ht="14.25" customHeight="1">
      <c r="A69" s="336">
        <v>5.0</v>
      </c>
      <c r="B69" s="380" t="s">
        <v>10</v>
      </c>
      <c r="C69" s="340" t="s">
        <v>64</v>
      </c>
      <c r="D69" s="380">
        <v>28.0</v>
      </c>
      <c r="E69" s="380">
        <v>136.0</v>
      </c>
      <c r="F69" s="380">
        <v>597.0</v>
      </c>
      <c r="G69" s="380">
        <v>529.0</v>
      </c>
      <c r="H69" s="380">
        <v>88.0</v>
      </c>
      <c r="I69" s="380">
        <v>163.0</v>
      </c>
      <c r="J69" s="380">
        <v>44.0</v>
      </c>
      <c r="K69" s="380">
        <v>2.0</v>
      </c>
      <c r="L69" s="380">
        <v>24.0</v>
      </c>
      <c r="M69" s="380">
        <v>92.0</v>
      </c>
      <c r="N69" s="380">
        <v>2.0</v>
      </c>
      <c r="O69" s="380">
        <v>1.0</v>
      </c>
      <c r="P69" s="380">
        <v>55.0</v>
      </c>
      <c r="Q69" s="380">
        <v>82.0</v>
      </c>
      <c r="R69" s="380">
        <v>0.308</v>
      </c>
      <c r="S69" s="380">
        <v>0.374</v>
      </c>
      <c r="T69" s="380">
        <v>0.535</v>
      </c>
      <c r="U69" s="380">
        <v>0.909</v>
      </c>
      <c r="V69" s="380">
        <v>137.0</v>
      </c>
      <c r="W69" s="380">
        <v>283.0</v>
      </c>
      <c r="X69" s="380">
        <v>5.0</v>
      </c>
      <c r="Y69" s="380">
        <v>5.0</v>
      </c>
      <c r="Z69" s="380">
        <v>0.0</v>
      </c>
      <c r="AA69" s="380">
        <v>8.0</v>
      </c>
      <c r="AB69" s="380">
        <v>5.0</v>
      </c>
      <c r="AC69" s="351"/>
      <c r="AD69" s="351"/>
    </row>
    <row r="70" ht="14.25" customHeight="1">
      <c r="A70" s="336">
        <v>6.0</v>
      </c>
      <c r="B70" s="380" t="s">
        <v>241</v>
      </c>
      <c r="C70" s="340" t="s">
        <v>56</v>
      </c>
      <c r="D70" s="380">
        <v>19.0</v>
      </c>
      <c r="E70" s="380">
        <v>116.0</v>
      </c>
      <c r="F70" s="380">
        <v>494.0</v>
      </c>
      <c r="G70" s="380">
        <v>414.0</v>
      </c>
      <c r="H70" s="380">
        <v>77.0</v>
      </c>
      <c r="I70" s="380">
        <v>121.0</v>
      </c>
      <c r="J70" s="380">
        <v>25.0</v>
      </c>
      <c r="K70" s="380">
        <v>1.0</v>
      </c>
      <c r="L70" s="380">
        <v>22.0</v>
      </c>
      <c r="M70" s="380">
        <v>70.0</v>
      </c>
      <c r="N70" s="380">
        <v>5.0</v>
      </c>
      <c r="O70" s="380">
        <v>2.0</v>
      </c>
      <c r="P70" s="380">
        <v>79.0</v>
      </c>
      <c r="Q70" s="380">
        <v>99.0</v>
      </c>
      <c r="R70" s="380">
        <v>0.292</v>
      </c>
      <c r="S70" s="380">
        <v>0.406</v>
      </c>
      <c r="T70" s="380">
        <v>0.517</v>
      </c>
      <c r="U70" s="380">
        <v>0.923</v>
      </c>
      <c r="V70" s="380">
        <v>142.0</v>
      </c>
      <c r="W70" s="380">
        <v>214.0</v>
      </c>
      <c r="X70" s="380">
        <v>9.0</v>
      </c>
      <c r="Y70" s="380">
        <v>0.0</v>
      </c>
      <c r="Z70" s="380">
        <v>1.0</v>
      </c>
      <c r="AA70" s="380">
        <v>0.0</v>
      </c>
      <c r="AB70" s="380">
        <v>10.0</v>
      </c>
      <c r="AC70" s="351"/>
      <c r="AD70" s="351"/>
    </row>
    <row r="71" ht="14.25" customHeight="1">
      <c r="A71" s="336">
        <v>7.0</v>
      </c>
      <c r="B71" s="380" t="s">
        <v>242</v>
      </c>
      <c r="C71" s="340" t="s">
        <v>244</v>
      </c>
      <c r="D71" s="380">
        <v>27.0</v>
      </c>
      <c r="E71" s="380">
        <v>134.0</v>
      </c>
      <c r="F71" s="380">
        <v>385.0</v>
      </c>
      <c r="G71" s="380">
        <v>353.0</v>
      </c>
      <c r="H71" s="380">
        <v>46.0</v>
      </c>
      <c r="I71" s="380">
        <v>80.0</v>
      </c>
      <c r="J71" s="380">
        <v>22.0</v>
      </c>
      <c r="K71" s="380">
        <v>3.0</v>
      </c>
      <c r="L71" s="380">
        <v>6.0</v>
      </c>
      <c r="M71" s="380">
        <v>28.0</v>
      </c>
      <c r="N71" s="380">
        <v>24.0</v>
      </c>
      <c r="O71" s="380">
        <v>6.0</v>
      </c>
      <c r="P71" s="380">
        <v>29.0</v>
      </c>
      <c r="Q71" s="380">
        <v>116.0</v>
      </c>
      <c r="R71" s="380">
        <v>0.227</v>
      </c>
      <c r="S71" s="380">
        <v>0.287</v>
      </c>
      <c r="T71" s="380">
        <v>0.357</v>
      </c>
      <c r="U71" s="380">
        <v>0.644</v>
      </c>
      <c r="V71" s="380">
        <v>69.0</v>
      </c>
      <c r="W71" s="380">
        <v>126.0</v>
      </c>
      <c r="X71" s="380">
        <v>9.0</v>
      </c>
      <c r="Y71" s="380">
        <v>1.0</v>
      </c>
      <c r="Z71" s="380">
        <v>2.0</v>
      </c>
      <c r="AA71" s="380">
        <v>0.0</v>
      </c>
      <c r="AB71" s="380">
        <v>2.0</v>
      </c>
      <c r="AC71" s="351"/>
      <c r="AD71" s="351"/>
    </row>
    <row r="72" ht="14.25" customHeight="1">
      <c r="A72" s="336">
        <v>8.0</v>
      </c>
      <c r="B72" s="380" t="s">
        <v>243</v>
      </c>
      <c r="C72" s="340" t="s">
        <v>28</v>
      </c>
      <c r="D72" s="380">
        <v>25.0</v>
      </c>
      <c r="E72" s="380">
        <v>159.0</v>
      </c>
      <c r="F72" s="380">
        <v>695.0</v>
      </c>
      <c r="G72" s="380">
        <v>550.0</v>
      </c>
      <c r="H72" s="380">
        <v>103.0</v>
      </c>
      <c r="I72" s="380">
        <v>137.0</v>
      </c>
      <c r="J72" s="380">
        <v>34.0</v>
      </c>
      <c r="K72" s="380">
        <v>0.0</v>
      </c>
      <c r="L72" s="380">
        <v>34.0</v>
      </c>
      <c r="M72" s="380">
        <v>100.0</v>
      </c>
      <c r="N72" s="380">
        <v>13.0</v>
      </c>
      <c r="O72" s="380">
        <v>3.0</v>
      </c>
      <c r="P72" s="380">
        <v>130.0</v>
      </c>
      <c r="Q72" s="380">
        <v>169.0</v>
      </c>
      <c r="R72" s="380">
        <v>0.249</v>
      </c>
      <c r="S72" s="380">
        <v>0.393</v>
      </c>
      <c r="T72" s="380">
        <v>0.496</v>
      </c>
      <c r="U72" s="380">
        <v>0.889</v>
      </c>
      <c r="V72" s="380">
        <v>133.0</v>
      </c>
      <c r="W72" s="380">
        <v>273.0</v>
      </c>
      <c r="X72" s="380">
        <v>7.0</v>
      </c>
      <c r="Y72" s="380">
        <v>6.0</v>
      </c>
      <c r="Z72" s="380">
        <v>0.0</v>
      </c>
      <c r="AA72" s="380">
        <v>9.0</v>
      </c>
      <c r="AB72" s="380">
        <v>16.0</v>
      </c>
      <c r="AC72" s="351"/>
      <c r="AD72" s="351"/>
    </row>
    <row r="73" ht="14.25" customHeight="1">
      <c r="A73" s="336">
        <v>9.0</v>
      </c>
      <c r="B73" s="380" t="s">
        <v>243</v>
      </c>
      <c r="C73" s="340" t="s">
        <v>245</v>
      </c>
      <c r="D73" s="380">
        <v>29.0</v>
      </c>
      <c r="E73" s="380">
        <v>95.0</v>
      </c>
      <c r="F73" s="380">
        <v>370.0</v>
      </c>
      <c r="G73" s="380">
        <v>319.0</v>
      </c>
      <c r="H73" s="380">
        <v>55.0</v>
      </c>
      <c r="I73" s="380">
        <v>96.0</v>
      </c>
      <c r="J73" s="380">
        <v>18.0</v>
      </c>
      <c r="K73" s="380">
        <v>1.0</v>
      </c>
      <c r="L73" s="380">
        <v>5.0</v>
      </c>
      <c r="M73" s="380">
        <v>33.0</v>
      </c>
      <c r="N73" s="380">
        <v>9.0</v>
      </c>
      <c r="O73" s="380">
        <v>1.0</v>
      </c>
      <c r="P73" s="380">
        <v>38.0</v>
      </c>
      <c r="Q73" s="380">
        <v>64.0</v>
      </c>
      <c r="R73" s="380">
        <v>0.301</v>
      </c>
      <c r="S73" s="380">
        <v>0.394</v>
      </c>
      <c r="T73" s="380">
        <v>0.411</v>
      </c>
      <c r="U73" s="380">
        <v>0.805</v>
      </c>
      <c r="V73" s="380">
        <v>114.0</v>
      </c>
      <c r="W73" s="380">
        <v>131.0</v>
      </c>
      <c r="X73" s="380">
        <v>2.0</v>
      </c>
      <c r="Y73" s="380">
        <v>11.0</v>
      </c>
      <c r="Z73" s="380">
        <v>2.0</v>
      </c>
      <c r="AA73" s="380">
        <v>0.0</v>
      </c>
      <c r="AB73" s="380">
        <v>0.0</v>
      </c>
      <c r="AC73" s="351"/>
      <c r="AD73" s="351"/>
    </row>
    <row r="74" ht="14.25" customHeight="1">
      <c r="A74" s="336">
        <v>10.0</v>
      </c>
      <c r="B74" s="380" t="s">
        <v>236</v>
      </c>
      <c r="C74" s="340" t="s">
        <v>246</v>
      </c>
      <c r="D74" s="380">
        <v>29.0</v>
      </c>
      <c r="E74" s="380">
        <v>94.0</v>
      </c>
      <c r="F74" s="380">
        <v>277.0</v>
      </c>
      <c r="G74" s="380">
        <v>249.0</v>
      </c>
      <c r="H74" s="380">
        <v>37.0</v>
      </c>
      <c r="I74" s="380">
        <v>64.0</v>
      </c>
      <c r="J74" s="380">
        <v>9.0</v>
      </c>
      <c r="K74" s="380">
        <v>0.0</v>
      </c>
      <c r="L74" s="380">
        <v>18.0</v>
      </c>
      <c r="M74" s="380">
        <v>48.0</v>
      </c>
      <c r="N74" s="380">
        <v>0.0</v>
      </c>
      <c r="O74" s="380">
        <v>0.0</v>
      </c>
      <c r="P74" s="380">
        <v>24.0</v>
      </c>
      <c r="Q74" s="380">
        <v>55.0</v>
      </c>
      <c r="R74" s="380">
        <v>0.257</v>
      </c>
      <c r="S74" s="380">
        <v>0.332</v>
      </c>
      <c r="T74" s="380">
        <v>0.51</v>
      </c>
      <c r="U74" s="380">
        <v>0.842</v>
      </c>
      <c r="V74" s="380">
        <v>118.0</v>
      </c>
      <c r="W74" s="380">
        <v>127.0</v>
      </c>
      <c r="X74" s="380">
        <v>6.0</v>
      </c>
      <c r="Y74" s="380">
        <v>4.0</v>
      </c>
      <c r="Z74" s="380">
        <v>0.0</v>
      </c>
      <c r="AA74" s="380">
        <v>0.0</v>
      </c>
      <c r="AB74" s="380">
        <v>2.0</v>
      </c>
      <c r="AC74" s="351"/>
      <c r="AD74" s="351"/>
    </row>
    <row r="75" ht="14.25" customHeight="1">
      <c r="A75" s="336">
        <v>11.0</v>
      </c>
      <c r="B75" s="380" t="s">
        <v>236</v>
      </c>
      <c r="C75" s="340" t="s">
        <v>247</v>
      </c>
      <c r="D75" s="380">
        <v>34.0</v>
      </c>
      <c r="E75" s="380">
        <v>86.0</v>
      </c>
      <c r="F75" s="380">
        <v>235.0</v>
      </c>
      <c r="G75" s="380">
        <v>206.0</v>
      </c>
      <c r="H75" s="380">
        <v>26.0</v>
      </c>
      <c r="I75" s="380">
        <v>51.0</v>
      </c>
      <c r="J75" s="380">
        <v>8.0</v>
      </c>
      <c r="K75" s="380">
        <v>0.0</v>
      </c>
      <c r="L75" s="380">
        <v>13.0</v>
      </c>
      <c r="M75" s="380">
        <v>40.0</v>
      </c>
      <c r="N75" s="380">
        <v>0.0</v>
      </c>
      <c r="O75" s="380">
        <v>0.0</v>
      </c>
      <c r="P75" s="380">
        <v>24.0</v>
      </c>
      <c r="Q75" s="380">
        <v>64.0</v>
      </c>
      <c r="R75" s="380">
        <v>0.248</v>
      </c>
      <c r="S75" s="380">
        <v>0.328</v>
      </c>
      <c r="T75" s="380">
        <v>0.476</v>
      </c>
      <c r="U75" s="380">
        <v>0.803</v>
      </c>
      <c r="V75" s="380">
        <v>109.0</v>
      </c>
      <c r="W75" s="380">
        <v>98.0</v>
      </c>
      <c r="X75" s="380">
        <v>8.0</v>
      </c>
      <c r="Y75" s="380">
        <v>2.0</v>
      </c>
      <c r="Z75" s="380">
        <v>0.0</v>
      </c>
      <c r="AA75" s="380">
        <v>3.0</v>
      </c>
      <c r="AB75" s="380">
        <v>1.0</v>
      </c>
      <c r="AC75" s="351"/>
      <c r="AD75" s="351"/>
    </row>
    <row r="76" ht="14.25" customHeight="1">
      <c r="A76" s="336">
        <v>12.0</v>
      </c>
      <c r="B76" s="380" t="s">
        <v>235</v>
      </c>
      <c r="C76" s="340" t="s">
        <v>248</v>
      </c>
      <c r="D76" s="380">
        <v>24.0</v>
      </c>
      <c r="E76" s="380">
        <v>70.0</v>
      </c>
      <c r="F76" s="380">
        <v>213.0</v>
      </c>
      <c r="G76" s="380">
        <v>190.0</v>
      </c>
      <c r="H76" s="380">
        <v>14.0</v>
      </c>
      <c r="I76" s="380">
        <v>32.0</v>
      </c>
      <c r="J76" s="380">
        <v>9.0</v>
      </c>
      <c r="K76" s="380">
        <v>0.0</v>
      </c>
      <c r="L76" s="380">
        <v>2.0</v>
      </c>
      <c r="M76" s="380">
        <v>15.0</v>
      </c>
      <c r="N76" s="380">
        <v>1.0</v>
      </c>
      <c r="O76" s="380">
        <v>0.0</v>
      </c>
      <c r="P76" s="380">
        <v>18.0</v>
      </c>
      <c r="Q76" s="380">
        <v>47.0</v>
      </c>
      <c r="R76" s="380">
        <v>0.168</v>
      </c>
      <c r="S76" s="380">
        <v>0.254</v>
      </c>
      <c r="T76" s="380">
        <v>0.247</v>
      </c>
      <c r="U76" s="380">
        <v>0.501</v>
      </c>
      <c r="V76" s="380">
        <v>34.0</v>
      </c>
      <c r="W76" s="380">
        <v>47.0</v>
      </c>
      <c r="X76" s="380">
        <v>3.0</v>
      </c>
      <c r="Y76" s="380">
        <v>4.0</v>
      </c>
      <c r="Z76" s="380">
        <v>0.0</v>
      </c>
      <c r="AA76" s="380">
        <v>1.0</v>
      </c>
      <c r="AB76" s="380">
        <v>4.0</v>
      </c>
      <c r="AC76" s="351"/>
      <c r="AD76" s="351"/>
    </row>
    <row r="77" ht="14.25" customHeight="1">
      <c r="A77" s="336">
        <v>13.0</v>
      </c>
      <c r="B77" s="380" t="s">
        <v>9</v>
      </c>
      <c r="C77" s="340" t="s">
        <v>249</v>
      </c>
      <c r="D77" s="380">
        <v>33.0</v>
      </c>
      <c r="E77" s="380">
        <v>56.0</v>
      </c>
      <c r="F77" s="380">
        <v>205.0</v>
      </c>
      <c r="G77" s="380">
        <v>190.0</v>
      </c>
      <c r="H77" s="380">
        <v>17.0</v>
      </c>
      <c r="I77" s="380">
        <v>57.0</v>
      </c>
      <c r="J77" s="380">
        <v>9.0</v>
      </c>
      <c r="K77" s="380">
        <v>0.0</v>
      </c>
      <c r="L77" s="380">
        <v>6.0</v>
      </c>
      <c r="M77" s="380">
        <v>29.0</v>
      </c>
      <c r="N77" s="380">
        <v>1.0</v>
      </c>
      <c r="O77" s="380">
        <v>0.0</v>
      </c>
      <c r="P77" s="380">
        <v>13.0</v>
      </c>
      <c r="Q77" s="380">
        <v>17.0</v>
      </c>
      <c r="R77" s="380">
        <v>0.3</v>
      </c>
      <c r="S77" s="380">
        <v>0.341</v>
      </c>
      <c r="T77" s="380">
        <v>0.442</v>
      </c>
      <c r="U77" s="380">
        <v>0.784</v>
      </c>
      <c r="V77" s="380">
        <v>105.0</v>
      </c>
      <c r="W77" s="380">
        <v>84.0</v>
      </c>
      <c r="X77" s="380">
        <v>4.0</v>
      </c>
      <c r="Y77" s="380">
        <v>0.0</v>
      </c>
      <c r="Z77" s="380">
        <v>0.0</v>
      </c>
      <c r="AA77" s="380">
        <v>2.0</v>
      </c>
      <c r="AB77" s="380">
        <v>2.0</v>
      </c>
      <c r="AC77" s="351"/>
      <c r="AD77" s="351"/>
    </row>
    <row r="78" ht="14.25" customHeight="1">
      <c r="A78" s="336">
        <v>14.0</v>
      </c>
      <c r="B78" s="380" t="s">
        <v>9</v>
      </c>
      <c r="C78" s="340" t="s">
        <v>250</v>
      </c>
      <c r="D78" s="380">
        <v>34.0</v>
      </c>
      <c r="E78" s="380">
        <v>40.0</v>
      </c>
      <c r="F78" s="380">
        <v>160.0</v>
      </c>
      <c r="G78" s="380">
        <v>152.0</v>
      </c>
      <c r="H78" s="380">
        <v>17.0</v>
      </c>
      <c r="I78" s="380">
        <v>46.0</v>
      </c>
      <c r="J78" s="380">
        <v>14.0</v>
      </c>
      <c r="K78" s="380">
        <v>0.0</v>
      </c>
      <c r="L78" s="380">
        <v>4.0</v>
      </c>
      <c r="M78" s="380">
        <v>12.0</v>
      </c>
      <c r="N78" s="380">
        <v>1.0</v>
      </c>
      <c r="O78" s="380">
        <v>1.0</v>
      </c>
      <c r="P78" s="380">
        <v>5.0</v>
      </c>
      <c r="Q78" s="380">
        <v>29.0</v>
      </c>
      <c r="R78" s="380">
        <v>0.303</v>
      </c>
      <c r="S78" s="380">
        <v>0.331</v>
      </c>
      <c r="T78" s="380">
        <v>0.474</v>
      </c>
      <c r="U78" s="380">
        <v>0.805</v>
      </c>
      <c r="V78" s="380">
        <v>110.0</v>
      </c>
      <c r="W78" s="380">
        <v>72.0</v>
      </c>
      <c r="X78" s="380">
        <v>6.0</v>
      </c>
      <c r="Y78" s="380">
        <v>2.0</v>
      </c>
      <c r="Z78" s="380">
        <v>0.0</v>
      </c>
      <c r="AA78" s="380">
        <v>1.0</v>
      </c>
      <c r="AB78" s="380">
        <v>1.0</v>
      </c>
      <c r="AC78" s="351"/>
      <c r="AD78" s="351"/>
    </row>
    <row r="79" ht="14.25" customHeight="1">
      <c r="A79" s="336">
        <v>15.0</v>
      </c>
      <c r="B79" s="380" t="s">
        <v>235</v>
      </c>
      <c r="C79" s="340" t="s">
        <v>252</v>
      </c>
      <c r="D79" s="380">
        <v>27.0</v>
      </c>
      <c r="E79" s="380">
        <v>52.0</v>
      </c>
      <c r="F79" s="380">
        <v>143.0</v>
      </c>
      <c r="G79" s="380">
        <v>125.0</v>
      </c>
      <c r="H79" s="380">
        <v>16.0</v>
      </c>
      <c r="I79" s="380">
        <v>29.0</v>
      </c>
      <c r="J79" s="380">
        <v>5.0</v>
      </c>
      <c r="K79" s="380">
        <v>0.0</v>
      </c>
      <c r="L79" s="380">
        <v>2.0</v>
      </c>
      <c r="M79" s="380">
        <v>13.0</v>
      </c>
      <c r="N79" s="380">
        <v>0.0</v>
      </c>
      <c r="O79" s="380">
        <v>0.0</v>
      </c>
      <c r="P79" s="380">
        <v>16.0</v>
      </c>
      <c r="Q79" s="380">
        <v>28.0</v>
      </c>
      <c r="R79" s="380">
        <v>0.232</v>
      </c>
      <c r="S79" s="380">
        <v>0.322</v>
      </c>
      <c r="T79" s="380">
        <v>0.32</v>
      </c>
      <c r="U79" s="380">
        <v>0.642</v>
      </c>
      <c r="V79" s="380">
        <v>71.0</v>
      </c>
      <c r="W79" s="380">
        <v>40.0</v>
      </c>
      <c r="X79" s="380">
        <v>2.0</v>
      </c>
      <c r="Y79" s="380">
        <v>1.0</v>
      </c>
      <c r="Z79" s="380">
        <v>0.0</v>
      </c>
      <c r="AA79" s="380">
        <v>1.0</v>
      </c>
      <c r="AB79" s="380">
        <v>0.0</v>
      </c>
      <c r="AC79" s="351"/>
      <c r="AD79" s="351"/>
    </row>
    <row r="80" ht="20.25" customHeight="1">
      <c r="A80" s="336">
        <v>16.0</v>
      </c>
      <c r="B80" s="380" t="s">
        <v>251</v>
      </c>
      <c r="C80" s="340" t="s">
        <v>253</v>
      </c>
      <c r="D80" s="380">
        <v>24.0</v>
      </c>
      <c r="E80" s="380">
        <v>57.0</v>
      </c>
      <c r="F80" s="380">
        <v>86.0</v>
      </c>
      <c r="G80" s="380">
        <v>75.0</v>
      </c>
      <c r="H80" s="380">
        <v>9.0</v>
      </c>
      <c r="I80" s="380">
        <v>19.0</v>
      </c>
      <c r="J80" s="380">
        <v>2.0</v>
      </c>
      <c r="K80" s="380">
        <v>0.0</v>
      </c>
      <c r="L80" s="380">
        <v>1.0</v>
      </c>
      <c r="M80" s="380">
        <v>13.0</v>
      </c>
      <c r="N80" s="380">
        <v>1.0</v>
      </c>
      <c r="O80" s="380">
        <v>1.0</v>
      </c>
      <c r="P80" s="380">
        <v>6.0</v>
      </c>
      <c r="Q80" s="380">
        <v>23.0</v>
      </c>
      <c r="R80" s="380">
        <v>0.253</v>
      </c>
      <c r="S80" s="380">
        <v>0.306</v>
      </c>
      <c r="T80" s="380">
        <v>0.32</v>
      </c>
      <c r="U80" s="380">
        <v>0.626</v>
      </c>
      <c r="V80" s="380">
        <v>66.0</v>
      </c>
      <c r="W80" s="380">
        <v>24.0</v>
      </c>
      <c r="X80" s="380">
        <v>0.0</v>
      </c>
      <c r="Y80" s="380">
        <v>1.0</v>
      </c>
      <c r="Z80" s="380">
        <v>1.0</v>
      </c>
      <c r="AA80" s="380">
        <v>3.0</v>
      </c>
      <c r="AB80" s="380">
        <v>0.0</v>
      </c>
      <c r="AC80" s="351"/>
      <c r="AD80" s="351"/>
    </row>
    <row r="81" ht="14.25" customHeight="1">
      <c r="A81" s="336">
        <v>17.0</v>
      </c>
      <c r="B81" s="380" t="s">
        <v>251</v>
      </c>
      <c r="C81" s="340" t="s">
        <v>254</v>
      </c>
      <c r="D81" s="380">
        <v>27.0</v>
      </c>
      <c r="E81" s="380">
        <v>48.0</v>
      </c>
      <c r="F81" s="380">
        <v>79.0</v>
      </c>
      <c r="G81" s="380">
        <v>65.0</v>
      </c>
      <c r="H81" s="380">
        <v>9.0</v>
      </c>
      <c r="I81" s="380">
        <v>13.0</v>
      </c>
      <c r="J81" s="380">
        <v>1.0</v>
      </c>
      <c r="K81" s="380">
        <v>0.0</v>
      </c>
      <c r="L81" s="380">
        <v>3.0</v>
      </c>
      <c r="M81" s="380">
        <v>12.0</v>
      </c>
      <c r="N81" s="380">
        <v>3.0</v>
      </c>
      <c r="O81" s="380">
        <v>1.0</v>
      </c>
      <c r="P81" s="380">
        <v>10.0</v>
      </c>
      <c r="Q81" s="380">
        <v>26.0</v>
      </c>
      <c r="R81" s="380">
        <v>0.2</v>
      </c>
      <c r="S81" s="380">
        <v>0.321</v>
      </c>
      <c r="T81" s="380">
        <v>0.354</v>
      </c>
      <c r="U81" s="380">
        <v>0.674</v>
      </c>
      <c r="V81" s="380">
        <v>78.0</v>
      </c>
      <c r="W81" s="380">
        <v>23.0</v>
      </c>
      <c r="X81" s="380">
        <v>0.0</v>
      </c>
      <c r="Y81" s="380">
        <v>2.0</v>
      </c>
      <c r="Z81" s="380">
        <v>1.0</v>
      </c>
      <c r="AA81" s="380">
        <v>1.0</v>
      </c>
      <c r="AB81" s="380">
        <v>0.0</v>
      </c>
      <c r="AC81" s="351"/>
      <c r="AD81" s="351"/>
    </row>
    <row r="82" ht="14.25" customHeight="1">
      <c r="A82" s="336">
        <v>18.0</v>
      </c>
      <c r="B82" s="380" t="s">
        <v>251</v>
      </c>
      <c r="C82" s="340" t="s">
        <v>255</v>
      </c>
      <c r="D82" s="380">
        <v>21.0</v>
      </c>
      <c r="E82" s="380">
        <v>21.0</v>
      </c>
      <c r="F82" s="380">
        <v>66.0</v>
      </c>
      <c r="G82" s="380">
        <v>59.0</v>
      </c>
      <c r="H82" s="380">
        <v>8.0</v>
      </c>
      <c r="I82" s="380">
        <v>17.0</v>
      </c>
      <c r="J82" s="380">
        <v>3.0</v>
      </c>
      <c r="K82" s="380">
        <v>1.0</v>
      </c>
      <c r="L82" s="380">
        <v>3.0</v>
      </c>
      <c r="M82" s="380">
        <v>10.0</v>
      </c>
      <c r="N82" s="380">
        <v>3.0</v>
      </c>
      <c r="O82" s="380">
        <v>2.0</v>
      </c>
      <c r="P82" s="380">
        <v>4.0</v>
      </c>
      <c r="Q82" s="380">
        <v>12.0</v>
      </c>
      <c r="R82" s="380">
        <v>0.288</v>
      </c>
      <c r="S82" s="380">
        <v>0.348</v>
      </c>
      <c r="T82" s="380">
        <v>0.525</v>
      </c>
      <c r="U82" s="380">
        <v>0.874</v>
      </c>
      <c r="V82" s="380">
        <v>127.0</v>
      </c>
      <c r="W82" s="380">
        <v>31.0</v>
      </c>
      <c r="X82" s="380">
        <v>2.0</v>
      </c>
      <c r="Y82" s="380">
        <v>2.0</v>
      </c>
      <c r="Z82" s="380">
        <v>0.0</v>
      </c>
      <c r="AA82" s="380">
        <v>1.0</v>
      </c>
      <c r="AB82" s="380">
        <v>0.0</v>
      </c>
      <c r="AC82" s="351"/>
      <c r="AD82" s="351"/>
    </row>
    <row r="83" ht="14.25" customHeight="1">
      <c r="A83" s="336">
        <v>19.0</v>
      </c>
      <c r="B83" s="380" t="s">
        <v>251</v>
      </c>
      <c r="C83" s="340" t="s">
        <v>257</v>
      </c>
      <c r="D83" s="380">
        <v>29.0</v>
      </c>
      <c r="E83" s="380">
        <v>27.0</v>
      </c>
      <c r="F83" s="380">
        <v>60.0</v>
      </c>
      <c r="G83" s="380">
        <v>54.0</v>
      </c>
      <c r="H83" s="380">
        <v>4.0</v>
      </c>
      <c r="I83" s="380">
        <v>9.0</v>
      </c>
      <c r="J83" s="380">
        <v>2.0</v>
      </c>
      <c r="K83" s="380">
        <v>0.0</v>
      </c>
      <c r="L83" s="380">
        <v>0.0</v>
      </c>
      <c r="M83" s="380">
        <v>4.0</v>
      </c>
      <c r="N83" s="380">
        <v>1.0</v>
      </c>
      <c r="O83" s="380">
        <v>1.0</v>
      </c>
      <c r="P83" s="380">
        <v>2.0</v>
      </c>
      <c r="Q83" s="380">
        <v>20.0</v>
      </c>
      <c r="R83" s="380">
        <v>0.167</v>
      </c>
      <c r="S83" s="380">
        <v>0.217</v>
      </c>
      <c r="T83" s="380">
        <v>0.204</v>
      </c>
      <c r="U83" s="380">
        <v>0.42</v>
      </c>
      <c r="V83" s="380">
        <v>12.0</v>
      </c>
      <c r="W83" s="380">
        <v>11.0</v>
      </c>
      <c r="X83" s="380">
        <v>2.0</v>
      </c>
      <c r="Y83" s="380">
        <v>2.0</v>
      </c>
      <c r="Z83" s="380">
        <v>0.0</v>
      </c>
      <c r="AA83" s="380">
        <v>2.0</v>
      </c>
      <c r="AB83" s="380">
        <v>0.0</v>
      </c>
      <c r="AC83" s="351"/>
      <c r="AD83" s="351"/>
    </row>
    <row r="84" ht="14.25" customHeight="1">
      <c r="A84" s="336">
        <v>20.0</v>
      </c>
      <c r="B84" s="380" t="s">
        <v>256</v>
      </c>
      <c r="C84" s="340" t="s">
        <v>258</v>
      </c>
      <c r="D84" s="380">
        <v>27.0</v>
      </c>
      <c r="E84" s="380">
        <v>28.0</v>
      </c>
      <c r="F84" s="380">
        <v>59.0</v>
      </c>
      <c r="G84" s="380">
        <v>58.0</v>
      </c>
      <c r="H84" s="380">
        <v>8.0</v>
      </c>
      <c r="I84" s="380">
        <v>16.0</v>
      </c>
      <c r="J84" s="380">
        <v>2.0</v>
      </c>
      <c r="K84" s="380">
        <v>1.0</v>
      </c>
      <c r="L84" s="380">
        <v>0.0</v>
      </c>
      <c r="M84" s="380">
        <v>3.0</v>
      </c>
      <c r="N84" s="380">
        <v>0.0</v>
      </c>
      <c r="O84" s="380">
        <v>0.0</v>
      </c>
      <c r="P84" s="380">
        <v>1.0</v>
      </c>
      <c r="Q84" s="380">
        <v>8.0</v>
      </c>
      <c r="R84" s="380">
        <v>0.276</v>
      </c>
      <c r="S84" s="380">
        <v>0.288</v>
      </c>
      <c r="T84" s="380">
        <v>0.345</v>
      </c>
      <c r="U84" s="380">
        <v>0.633</v>
      </c>
      <c r="V84" s="380">
        <v>67.0</v>
      </c>
      <c r="W84" s="380">
        <v>20.0</v>
      </c>
      <c r="X84" s="380">
        <v>0.0</v>
      </c>
      <c r="Y84" s="380">
        <v>0.0</v>
      </c>
      <c r="Z84" s="380">
        <v>0.0</v>
      </c>
      <c r="AA84" s="380">
        <v>0.0</v>
      </c>
      <c r="AB84" s="380">
        <v>0.0</v>
      </c>
      <c r="AC84" s="351"/>
      <c r="AD84" s="351"/>
    </row>
    <row r="85" ht="14.25" customHeight="1">
      <c r="A85" s="336">
        <v>21.0</v>
      </c>
      <c r="B85" s="380" t="s">
        <v>10</v>
      </c>
      <c r="C85" s="340" t="s">
        <v>259</v>
      </c>
      <c r="D85" s="380">
        <v>27.0</v>
      </c>
      <c r="E85" s="380">
        <v>12.0</v>
      </c>
      <c r="F85" s="380">
        <v>14.0</v>
      </c>
      <c r="G85" s="380">
        <v>13.0</v>
      </c>
      <c r="H85" s="380">
        <v>1.0</v>
      </c>
      <c r="I85" s="380">
        <v>2.0</v>
      </c>
      <c r="J85" s="380">
        <v>0.0</v>
      </c>
      <c r="K85" s="380">
        <v>0.0</v>
      </c>
      <c r="L85" s="380">
        <v>0.0</v>
      </c>
      <c r="M85" s="380">
        <v>1.0</v>
      </c>
      <c r="N85" s="380">
        <v>0.0</v>
      </c>
      <c r="O85" s="380">
        <v>0.0</v>
      </c>
      <c r="P85" s="380">
        <v>1.0</v>
      </c>
      <c r="Q85" s="380">
        <v>4.0</v>
      </c>
      <c r="R85" s="380">
        <v>0.154</v>
      </c>
      <c r="S85" s="380">
        <v>0.214</v>
      </c>
      <c r="T85" s="380">
        <v>0.154</v>
      </c>
      <c r="U85" s="380">
        <v>0.368</v>
      </c>
      <c r="V85" s="380">
        <v>0.0</v>
      </c>
      <c r="W85" s="380">
        <v>2.0</v>
      </c>
      <c r="X85" s="380">
        <v>0.0</v>
      </c>
      <c r="Y85" s="380">
        <v>0.0</v>
      </c>
      <c r="Z85" s="380">
        <v>0.0</v>
      </c>
      <c r="AA85" s="380">
        <v>0.0</v>
      </c>
      <c r="AB85" s="380">
        <v>0.0</v>
      </c>
      <c r="AC85" s="351"/>
      <c r="AD85" s="351"/>
    </row>
    <row r="86" ht="14.25" customHeight="1">
      <c r="A86" s="336">
        <v>22.0</v>
      </c>
      <c r="B86" s="380" t="s">
        <v>235</v>
      </c>
      <c r="C86" s="340" t="s">
        <v>260</v>
      </c>
      <c r="D86" s="380">
        <v>34.0</v>
      </c>
      <c r="E86" s="380">
        <v>4.0</v>
      </c>
      <c r="F86" s="380">
        <v>13.0</v>
      </c>
      <c r="G86" s="380">
        <v>11.0</v>
      </c>
      <c r="H86" s="380">
        <v>0.0</v>
      </c>
      <c r="I86" s="380">
        <v>0.0</v>
      </c>
      <c r="J86" s="380">
        <v>0.0</v>
      </c>
      <c r="K86" s="380">
        <v>0.0</v>
      </c>
      <c r="L86" s="380">
        <v>0.0</v>
      </c>
      <c r="M86" s="380">
        <v>0.0</v>
      </c>
      <c r="N86" s="380">
        <v>0.0</v>
      </c>
      <c r="O86" s="380">
        <v>0.0</v>
      </c>
      <c r="P86" s="380">
        <v>2.0</v>
      </c>
      <c r="Q86" s="380">
        <v>3.0</v>
      </c>
      <c r="R86" s="380">
        <v>0.0</v>
      </c>
      <c r="S86" s="380">
        <v>0.154</v>
      </c>
      <c r="T86" s="380">
        <v>0.0</v>
      </c>
      <c r="U86" s="380">
        <v>0.154</v>
      </c>
      <c r="V86" s="380">
        <v>-54.0</v>
      </c>
      <c r="W86" s="380">
        <v>0.0</v>
      </c>
      <c r="X86" s="380">
        <v>0.0</v>
      </c>
      <c r="Y86" s="380">
        <v>0.0</v>
      </c>
      <c r="Z86" s="380">
        <v>0.0</v>
      </c>
      <c r="AA86" s="380">
        <v>0.0</v>
      </c>
      <c r="AB86" s="380">
        <v>1.0</v>
      </c>
      <c r="AC86" s="351"/>
      <c r="AD86" s="351"/>
    </row>
    <row r="87" ht="14.25" customHeight="1">
      <c r="A87" s="336">
        <v>23.0</v>
      </c>
      <c r="B87" s="380" t="s">
        <v>251</v>
      </c>
      <c r="C87" s="340" t="s">
        <v>262</v>
      </c>
      <c r="D87" s="380">
        <v>25.0</v>
      </c>
      <c r="E87" s="380">
        <v>9.0</v>
      </c>
      <c r="F87" s="380">
        <v>6.0</v>
      </c>
      <c r="G87" s="380">
        <v>6.0</v>
      </c>
      <c r="H87" s="380">
        <v>1.0</v>
      </c>
      <c r="I87" s="380">
        <v>0.0</v>
      </c>
      <c r="J87" s="380">
        <v>0.0</v>
      </c>
      <c r="K87" s="380">
        <v>0.0</v>
      </c>
      <c r="L87" s="380">
        <v>0.0</v>
      </c>
      <c r="M87" s="380">
        <v>0.0</v>
      </c>
      <c r="N87" s="380">
        <v>0.0</v>
      </c>
      <c r="O87" s="380">
        <v>0.0</v>
      </c>
      <c r="P87" s="380">
        <v>0.0</v>
      </c>
      <c r="Q87" s="380">
        <v>1.0</v>
      </c>
      <c r="R87" s="380">
        <v>0.0</v>
      </c>
      <c r="S87" s="380">
        <v>0.0</v>
      </c>
      <c r="T87" s="380">
        <v>0.0</v>
      </c>
      <c r="U87" s="380">
        <v>0.0</v>
      </c>
      <c r="V87" s="380">
        <v>-100.0</v>
      </c>
      <c r="W87" s="380">
        <v>0.0</v>
      </c>
      <c r="X87" s="380">
        <v>1.0</v>
      </c>
      <c r="Y87" s="380">
        <v>0.0</v>
      </c>
      <c r="Z87" s="380">
        <v>0.0</v>
      </c>
      <c r="AA87" s="380">
        <v>0.0</v>
      </c>
      <c r="AB87" s="380">
        <v>0.0</v>
      </c>
      <c r="AC87" s="351"/>
      <c r="AD87" s="351"/>
    </row>
    <row r="88" ht="14.25" customHeight="1">
      <c r="A88" s="336">
        <v>24.0</v>
      </c>
      <c r="B88" s="380" t="s">
        <v>261</v>
      </c>
      <c r="C88" s="340" t="s">
        <v>263</v>
      </c>
      <c r="D88" s="380">
        <v>33.0</v>
      </c>
      <c r="E88" s="380">
        <v>32.0</v>
      </c>
      <c r="F88" s="380">
        <v>78.0</v>
      </c>
      <c r="G88" s="380">
        <v>70.0</v>
      </c>
      <c r="H88" s="380">
        <v>8.0</v>
      </c>
      <c r="I88" s="380">
        <v>17.0</v>
      </c>
      <c r="J88" s="380">
        <v>2.0</v>
      </c>
      <c r="K88" s="380">
        <v>0.0</v>
      </c>
      <c r="L88" s="380">
        <v>0.0</v>
      </c>
      <c r="M88" s="380">
        <v>6.0</v>
      </c>
      <c r="N88" s="380">
        <v>1.0</v>
      </c>
      <c r="O88" s="380">
        <v>0.0</v>
      </c>
      <c r="P88" s="380">
        <v>1.0</v>
      </c>
      <c r="Q88" s="380">
        <v>14.0</v>
      </c>
      <c r="R88" s="380">
        <v>0.243</v>
      </c>
      <c r="S88" s="380">
        <v>0.274</v>
      </c>
      <c r="T88" s="380">
        <v>0.271</v>
      </c>
      <c r="U88" s="380">
        <v>0.545</v>
      </c>
      <c r="V88" s="380">
        <v>45.0</v>
      </c>
      <c r="W88" s="380">
        <v>19.0</v>
      </c>
      <c r="X88" s="380">
        <v>1.0</v>
      </c>
      <c r="Y88" s="380">
        <v>2.0</v>
      </c>
      <c r="Z88" s="380">
        <v>5.0</v>
      </c>
      <c r="AA88" s="380">
        <v>0.0</v>
      </c>
      <c r="AB88" s="380">
        <v>0.0</v>
      </c>
      <c r="AC88" s="351"/>
      <c r="AD88" s="351"/>
    </row>
    <row r="89" ht="14.25" customHeight="1">
      <c r="A89" s="336">
        <v>25.0</v>
      </c>
      <c r="B89" s="380" t="s">
        <v>261</v>
      </c>
      <c r="C89" s="340" t="s">
        <v>264</v>
      </c>
      <c r="D89" s="380">
        <v>31.0</v>
      </c>
      <c r="E89" s="380">
        <v>29.0</v>
      </c>
      <c r="F89" s="380">
        <v>65.0</v>
      </c>
      <c r="G89" s="380">
        <v>58.0</v>
      </c>
      <c r="H89" s="380">
        <v>6.0</v>
      </c>
      <c r="I89" s="380">
        <v>11.0</v>
      </c>
      <c r="J89" s="380">
        <v>2.0</v>
      </c>
      <c r="K89" s="380">
        <v>1.0</v>
      </c>
      <c r="L89" s="380">
        <v>0.0</v>
      </c>
      <c r="M89" s="380">
        <v>8.0</v>
      </c>
      <c r="N89" s="380">
        <v>0.0</v>
      </c>
      <c r="O89" s="380">
        <v>0.0</v>
      </c>
      <c r="P89" s="380">
        <v>1.0</v>
      </c>
      <c r="Q89" s="380">
        <v>19.0</v>
      </c>
      <c r="R89" s="380">
        <v>0.19</v>
      </c>
      <c r="S89" s="380">
        <v>0.217</v>
      </c>
      <c r="T89" s="380">
        <v>0.259</v>
      </c>
      <c r="U89" s="380">
        <v>0.475</v>
      </c>
      <c r="V89" s="380">
        <v>25.0</v>
      </c>
      <c r="W89" s="380">
        <v>15.0</v>
      </c>
      <c r="X89" s="380">
        <v>1.0</v>
      </c>
      <c r="Y89" s="380">
        <v>1.0</v>
      </c>
      <c r="Z89" s="380">
        <v>5.0</v>
      </c>
      <c r="AA89" s="380">
        <v>0.0</v>
      </c>
      <c r="AB89" s="380">
        <v>0.0</v>
      </c>
      <c r="AC89" s="351"/>
      <c r="AD89" s="351"/>
    </row>
    <row r="90" ht="14.25" customHeight="1">
      <c r="A90" s="336">
        <v>26.0</v>
      </c>
      <c r="B90" s="380" t="s">
        <v>261</v>
      </c>
      <c r="C90" s="340" t="s">
        <v>265</v>
      </c>
      <c r="D90" s="380">
        <v>29.0</v>
      </c>
      <c r="E90" s="380">
        <v>22.0</v>
      </c>
      <c r="F90" s="380">
        <v>51.0</v>
      </c>
      <c r="G90" s="380">
        <v>41.0</v>
      </c>
      <c r="H90" s="380">
        <v>0.0</v>
      </c>
      <c r="I90" s="380">
        <v>5.0</v>
      </c>
      <c r="J90" s="380">
        <v>0.0</v>
      </c>
      <c r="K90" s="380">
        <v>0.0</v>
      </c>
      <c r="L90" s="380">
        <v>0.0</v>
      </c>
      <c r="M90" s="380">
        <v>1.0</v>
      </c>
      <c r="N90" s="380">
        <v>0.0</v>
      </c>
      <c r="O90" s="380">
        <v>0.0</v>
      </c>
      <c r="P90" s="380">
        <v>2.0</v>
      </c>
      <c r="Q90" s="380">
        <v>12.0</v>
      </c>
      <c r="R90" s="380">
        <v>0.122</v>
      </c>
      <c r="S90" s="380">
        <v>0.163</v>
      </c>
      <c r="T90" s="380">
        <v>0.122</v>
      </c>
      <c r="U90" s="380">
        <v>0.285</v>
      </c>
      <c r="V90" s="380">
        <v>-23.0</v>
      </c>
      <c r="W90" s="380">
        <v>5.0</v>
      </c>
      <c r="X90" s="380">
        <v>3.0</v>
      </c>
      <c r="Y90" s="380">
        <v>0.0</v>
      </c>
      <c r="Z90" s="380">
        <v>8.0</v>
      </c>
      <c r="AA90" s="380">
        <v>0.0</v>
      </c>
      <c r="AB90" s="380">
        <v>0.0</v>
      </c>
      <c r="AC90" s="351"/>
      <c r="AD90" s="351"/>
    </row>
    <row r="91" ht="14.25" customHeight="1">
      <c r="A91" s="336">
        <v>27.0</v>
      </c>
      <c r="B91" s="380" t="s">
        <v>261</v>
      </c>
      <c r="C91" s="340" t="s">
        <v>266</v>
      </c>
      <c r="D91" s="380">
        <v>32.0</v>
      </c>
      <c r="E91" s="380">
        <v>24.0</v>
      </c>
      <c r="F91" s="380">
        <v>47.0</v>
      </c>
      <c r="G91" s="380">
        <v>44.0</v>
      </c>
      <c r="H91" s="380">
        <v>1.0</v>
      </c>
      <c r="I91" s="380">
        <v>3.0</v>
      </c>
      <c r="J91" s="380">
        <v>1.0</v>
      </c>
      <c r="K91" s="380">
        <v>0.0</v>
      </c>
      <c r="L91" s="380">
        <v>0.0</v>
      </c>
      <c r="M91" s="380">
        <v>0.0</v>
      </c>
      <c r="N91" s="380">
        <v>0.0</v>
      </c>
      <c r="O91" s="380">
        <v>0.0</v>
      </c>
      <c r="P91" s="380">
        <v>0.0</v>
      </c>
      <c r="Q91" s="380">
        <v>27.0</v>
      </c>
      <c r="R91" s="380">
        <v>0.068</v>
      </c>
      <c r="S91" s="380">
        <v>0.068</v>
      </c>
      <c r="T91" s="380">
        <v>0.091</v>
      </c>
      <c r="U91" s="380">
        <v>0.159</v>
      </c>
      <c r="V91" s="380">
        <v>-58.0</v>
      </c>
      <c r="W91" s="380">
        <v>4.0</v>
      </c>
      <c r="X91" s="380">
        <v>0.0</v>
      </c>
      <c r="Y91" s="380">
        <v>0.0</v>
      </c>
      <c r="Z91" s="380">
        <v>3.0</v>
      </c>
      <c r="AA91" s="380">
        <v>0.0</v>
      </c>
      <c r="AB91" s="380">
        <v>0.0</v>
      </c>
      <c r="AC91" s="351"/>
      <c r="AD91" s="351"/>
    </row>
    <row r="92" ht="14.25" customHeight="1">
      <c r="A92" s="336">
        <v>28.0</v>
      </c>
      <c r="B92" s="380" t="s">
        <v>261</v>
      </c>
      <c r="C92" s="340" t="s">
        <v>267</v>
      </c>
      <c r="D92" s="380">
        <v>31.0</v>
      </c>
      <c r="E92" s="380">
        <v>18.0</v>
      </c>
      <c r="F92" s="380">
        <v>35.0</v>
      </c>
      <c r="G92" s="380">
        <v>32.0</v>
      </c>
      <c r="H92" s="380">
        <v>0.0</v>
      </c>
      <c r="I92" s="380">
        <v>2.0</v>
      </c>
      <c r="J92" s="380">
        <v>1.0</v>
      </c>
      <c r="K92" s="380">
        <v>0.0</v>
      </c>
      <c r="L92" s="380">
        <v>0.0</v>
      </c>
      <c r="M92" s="380">
        <v>1.0</v>
      </c>
      <c r="N92" s="380">
        <v>0.0</v>
      </c>
      <c r="O92" s="380">
        <v>0.0</v>
      </c>
      <c r="P92" s="380">
        <v>0.0</v>
      </c>
      <c r="Q92" s="380">
        <v>13.0</v>
      </c>
      <c r="R92" s="380">
        <v>0.063</v>
      </c>
      <c r="S92" s="380">
        <v>0.063</v>
      </c>
      <c r="T92" s="380">
        <v>0.094</v>
      </c>
      <c r="U92" s="380">
        <v>0.156</v>
      </c>
      <c r="V92" s="380">
        <v>-59.0</v>
      </c>
      <c r="W92" s="380">
        <v>3.0</v>
      </c>
      <c r="X92" s="380">
        <v>0.0</v>
      </c>
      <c r="Y92" s="380">
        <v>0.0</v>
      </c>
      <c r="Z92" s="380">
        <v>3.0</v>
      </c>
      <c r="AA92" s="380">
        <v>0.0</v>
      </c>
      <c r="AB92" s="380">
        <v>0.0</v>
      </c>
      <c r="AC92" s="351"/>
      <c r="AD92" s="351"/>
    </row>
    <row r="93" ht="14.25" customHeight="1">
      <c r="A93" s="336">
        <v>29.0</v>
      </c>
      <c r="B93" s="380" t="s">
        <v>261</v>
      </c>
      <c r="C93" s="340" t="s">
        <v>268</v>
      </c>
      <c r="D93" s="380">
        <v>24.0</v>
      </c>
      <c r="E93" s="380">
        <v>14.0</v>
      </c>
      <c r="F93" s="380">
        <v>18.0</v>
      </c>
      <c r="G93" s="380">
        <v>16.0</v>
      </c>
      <c r="H93" s="380">
        <v>2.0</v>
      </c>
      <c r="I93" s="380">
        <v>3.0</v>
      </c>
      <c r="J93" s="380">
        <v>1.0</v>
      </c>
      <c r="K93" s="380">
        <v>0.0</v>
      </c>
      <c r="L93" s="380">
        <v>0.0</v>
      </c>
      <c r="M93" s="380">
        <v>1.0</v>
      </c>
      <c r="N93" s="380">
        <v>0.0</v>
      </c>
      <c r="O93" s="380">
        <v>0.0</v>
      </c>
      <c r="P93" s="380">
        <v>0.0</v>
      </c>
      <c r="Q93" s="380">
        <v>8.0</v>
      </c>
      <c r="R93" s="380">
        <v>0.188</v>
      </c>
      <c r="S93" s="380">
        <v>0.188</v>
      </c>
      <c r="T93" s="380">
        <v>0.25</v>
      </c>
      <c r="U93" s="380">
        <v>0.438</v>
      </c>
      <c r="V93" s="380">
        <v>14.0</v>
      </c>
      <c r="W93" s="380">
        <v>4.0</v>
      </c>
      <c r="X93" s="380">
        <v>0.0</v>
      </c>
      <c r="Y93" s="380">
        <v>0.0</v>
      </c>
      <c r="Z93" s="380">
        <v>2.0</v>
      </c>
      <c r="AA93" s="380">
        <v>0.0</v>
      </c>
      <c r="AB93" s="380">
        <v>0.0</v>
      </c>
      <c r="AC93" s="351"/>
      <c r="AD93" s="351"/>
    </row>
    <row r="94" ht="14.25" customHeight="1">
      <c r="A94" s="336">
        <v>30.0</v>
      </c>
      <c r="B94" s="380" t="s">
        <v>261</v>
      </c>
      <c r="C94" s="340" t="s">
        <v>269</v>
      </c>
      <c r="D94" s="380">
        <v>25.0</v>
      </c>
      <c r="E94" s="380">
        <v>10.0</v>
      </c>
      <c r="F94" s="380">
        <v>17.0</v>
      </c>
      <c r="G94" s="380">
        <v>16.0</v>
      </c>
      <c r="H94" s="380">
        <v>1.0</v>
      </c>
      <c r="I94" s="380">
        <v>1.0</v>
      </c>
      <c r="J94" s="380">
        <v>0.0</v>
      </c>
      <c r="K94" s="380">
        <v>0.0</v>
      </c>
      <c r="L94" s="380">
        <v>0.0</v>
      </c>
      <c r="M94" s="380">
        <v>0.0</v>
      </c>
      <c r="N94" s="380">
        <v>0.0</v>
      </c>
      <c r="O94" s="380">
        <v>0.0</v>
      </c>
      <c r="P94" s="380">
        <v>1.0</v>
      </c>
      <c r="Q94" s="380">
        <v>5.0</v>
      </c>
      <c r="R94" s="380">
        <v>0.063</v>
      </c>
      <c r="S94" s="380">
        <v>0.118</v>
      </c>
      <c r="T94" s="380">
        <v>0.063</v>
      </c>
      <c r="U94" s="380">
        <v>0.18</v>
      </c>
      <c r="V94" s="380">
        <v>-50.0</v>
      </c>
      <c r="W94" s="380">
        <v>1.0</v>
      </c>
      <c r="X94" s="380">
        <v>1.0</v>
      </c>
      <c r="Y94" s="380">
        <v>0.0</v>
      </c>
      <c r="Z94" s="380">
        <v>0.0</v>
      </c>
      <c r="AA94" s="380">
        <v>0.0</v>
      </c>
      <c r="AB94" s="380">
        <v>0.0</v>
      </c>
      <c r="AC94" s="351"/>
      <c r="AD94" s="351"/>
    </row>
    <row r="95" ht="14.25" customHeight="1">
      <c r="A95" s="336">
        <v>31.0</v>
      </c>
      <c r="B95" s="380" t="s">
        <v>261</v>
      </c>
      <c r="C95" s="340" t="s">
        <v>270</v>
      </c>
      <c r="D95" s="380">
        <v>31.0</v>
      </c>
      <c r="E95" s="380">
        <v>5.0</v>
      </c>
      <c r="F95" s="380">
        <v>9.0</v>
      </c>
      <c r="G95" s="380">
        <v>7.0</v>
      </c>
      <c r="H95" s="380">
        <v>0.0</v>
      </c>
      <c r="I95" s="380">
        <v>0.0</v>
      </c>
      <c r="J95" s="380">
        <v>0.0</v>
      </c>
      <c r="K95" s="380">
        <v>0.0</v>
      </c>
      <c r="L95" s="380">
        <v>0.0</v>
      </c>
      <c r="M95" s="380">
        <v>0.0</v>
      </c>
      <c r="N95" s="380">
        <v>0.0</v>
      </c>
      <c r="O95" s="380">
        <v>0.0</v>
      </c>
      <c r="P95" s="380">
        <v>1.0</v>
      </c>
      <c r="Q95" s="380">
        <v>3.0</v>
      </c>
      <c r="R95" s="380">
        <v>0.0</v>
      </c>
      <c r="S95" s="380">
        <v>0.125</v>
      </c>
      <c r="T95" s="380">
        <v>0.0</v>
      </c>
      <c r="U95" s="380">
        <v>0.125</v>
      </c>
      <c r="V95" s="380">
        <v>-63.0</v>
      </c>
      <c r="W95" s="380">
        <v>0.0</v>
      </c>
      <c r="X95" s="380">
        <v>0.0</v>
      </c>
      <c r="Y95" s="380">
        <v>0.0</v>
      </c>
      <c r="Z95" s="380">
        <v>1.0</v>
      </c>
      <c r="AA95" s="380">
        <v>0.0</v>
      </c>
      <c r="AB95" s="380">
        <v>0.0</v>
      </c>
      <c r="AC95" s="351"/>
      <c r="AD95" s="351"/>
    </row>
    <row r="96" ht="14.25" customHeight="1">
      <c r="A96" s="336">
        <v>32.0</v>
      </c>
      <c r="B96" s="380" t="s">
        <v>261</v>
      </c>
      <c r="C96" s="340" t="s">
        <v>271</v>
      </c>
      <c r="D96" s="380">
        <v>25.0</v>
      </c>
      <c r="E96" s="380">
        <v>3.0</v>
      </c>
      <c r="F96" s="380">
        <v>5.0</v>
      </c>
      <c r="G96" s="380">
        <v>5.0</v>
      </c>
      <c r="H96" s="380">
        <v>0.0</v>
      </c>
      <c r="I96" s="380">
        <v>0.0</v>
      </c>
      <c r="J96" s="380">
        <v>0.0</v>
      </c>
      <c r="K96" s="380">
        <v>0.0</v>
      </c>
      <c r="L96" s="380">
        <v>0.0</v>
      </c>
      <c r="M96" s="380">
        <v>0.0</v>
      </c>
      <c r="N96" s="380">
        <v>0.0</v>
      </c>
      <c r="O96" s="380">
        <v>0.0</v>
      </c>
      <c r="P96" s="380">
        <v>0.0</v>
      </c>
      <c r="Q96" s="380">
        <v>3.0</v>
      </c>
      <c r="R96" s="380">
        <v>0.0</v>
      </c>
      <c r="S96" s="380">
        <v>0.0</v>
      </c>
      <c r="T96" s="380">
        <v>0.0</v>
      </c>
      <c r="U96" s="380">
        <v>0.0</v>
      </c>
      <c r="V96" s="380">
        <v>-100.0</v>
      </c>
      <c r="W96" s="380">
        <v>0.0</v>
      </c>
      <c r="X96" s="380">
        <v>1.0</v>
      </c>
      <c r="Y96" s="380">
        <v>0.0</v>
      </c>
      <c r="Z96" s="380">
        <v>0.0</v>
      </c>
      <c r="AA96" s="380">
        <v>0.0</v>
      </c>
      <c r="AB96" s="380">
        <v>0.0</v>
      </c>
      <c r="AC96" s="351"/>
      <c r="AD96" s="351"/>
    </row>
    <row r="97" ht="14.25" customHeight="1">
      <c r="A97" s="336">
        <v>33.0</v>
      </c>
      <c r="B97" s="380" t="s">
        <v>261</v>
      </c>
      <c r="C97" s="340" t="s">
        <v>272</v>
      </c>
      <c r="D97" s="380">
        <v>26.0</v>
      </c>
      <c r="E97" s="380">
        <v>4.0</v>
      </c>
      <c r="F97" s="380">
        <v>4.0</v>
      </c>
      <c r="G97" s="380">
        <v>3.0</v>
      </c>
      <c r="H97" s="380">
        <v>1.0</v>
      </c>
      <c r="I97" s="380">
        <v>1.0</v>
      </c>
      <c r="J97" s="380">
        <v>0.0</v>
      </c>
      <c r="K97" s="380">
        <v>0.0</v>
      </c>
      <c r="L97" s="380">
        <v>1.0</v>
      </c>
      <c r="M97" s="380">
        <v>1.0</v>
      </c>
      <c r="N97" s="380">
        <v>0.0</v>
      </c>
      <c r="O97" s="380">
        <v>0.0</v>
      </c>
      <c r="P97" s="380">
        <v>0.0</v>
      </c>
      <c r="Q97" s="380">
        <v>1.0</v>
      </c>
      <c r="R97" s="380">
        <v>0.333</v>
      </c>
      <c r="S97" s="380">
        <v>0.333</v>
      </c>
      <c r="T97" s="380">
        <v>1.333</v>
      </c>
      <c r="U97" s="380">
        <v>1.667</v>
      </c>
      <c r="V97" s="380">
        <v>311.0</v>
      </c>
      <c r="W97" s="380">
        <v>4.0</v>
      </c>
      <c r="X97" s="380">
        <v>0.0</v>
      </c>
      <c r="Y97" s="380">
        <v>0.0</v>
      </c>
      <c r="Z97" s="380">
        <v>1.0</v>
      </c>
      <c r="AA97" s="380">
        <v>0.0</v>
      </c>
      <c r="AB97" s="380">
        <v>0.0</v>
      </c>
      <c r="AC97" s="351"/>
      <c r="AD97" s="351"/>
    </row>
    <row r="98" ht="14.25" customHeight="1">
      <c r="A98" s="336">
        <v>34.0</v>
      </c>
      <c r="B98" s="380" t="s">
        <v>261</v>
      </c>
      <c r="C98" s="340" t="s">
        <v>273</v>
      </c>
      <c r="D98" s="380">
        <v>26.0</v>
      </c>
      <c r="E98" s="380">
        <v>38.0</v>
      </c>
      <c r="F98" s="380">
        <v>3.0</v>
      </c>
      <c r="G98" s="380">
        <v>3.0</v>
      </c>
      <c r="H98" s="380">
        <v>0.0</v>
      </c>
      <c r="I98" s="380">
        <v>0.0</v>
      </c>
      <c r="J98" s="380">
        <v>0.0</v>
      </c>
      <c r="K98" s="380">
        <v>0.0</v>
      </c>
      <c r="L98" s="380">
        <v>0.0</v>
      </c>
      <c r="M98" s="380">
        <v>0.0</v>
      </c>
      <c r="N98" s="380">
        <v>0.0</v>
      </c>
      <c r="O98" s="380">
        <v>0.0</v>
      </c>
      <c r="P98" s="380">
        <v>0.0</v>
      </c>
      <c r="Q98" s="380">
        <v>1.0</v>
      </c>
      <c r="R98" s="380">
        <v>0.0</v>
      </c>
      <c r="S98" s="380">
        <v>0.0</v>
      </c>
      <c r="T98" s="380">
        <v>0.0</v>
      </c>
      <c r="U98" s="380">
        <v>0.0</v>
      </c>
      <c r="V98" s="380">
        <v>-100.0</v>
      </c>
      <c r="W98" s="380">
        <v>0.0</v>
      </c>
      <c r="X98" s="380">
        <v>0.0</v>
      </c>
      <c r="Y98" s="380">
        <v>0.0</v>
      </c>
      <c r="Z98" s="380">
        <v>0.0</v>
      </c>
      <c r="AA98" s="380">
        <v>0.0</v>
      </c>
      <c r="AB98" s="380">
        <v>0.0</v>
      </c>
      <c r="AC98" s="351"/>
      <c r="AD98" s="351"/>
    </row>
    <row r="99" ht="14.25" customHeight="1">
      <c r="A99" s="336">
        <v>35.0</v>
      </c>
      <c r="B99" s="380" t="s">
        <v>261</v>
      </c>
      <c r="C99" s="340" t="s">
        <v>274</v>
      </c>
      <c r="D99" s="380">
        <v>29.0</v>
      </c>
      <c r="E99" s="380">
        <v>54.0</v>
      </c>
      <c r="F99" s="380">
        <v>3.0</v>
      </c>
      <c r="G99" s="380">
        <v>3.0</v>
      </c>
      <c r="H99" s="380">
        <v>0.0</v>
      </c>
      <c r="I99" s="380">
        <v>1.0</v>
      </c>
      <c r="J99" s="380">
        <v>0.0</v>
      </c>
      <c r="K99" s="380">
        <v>0.0</v>
      </c>
      <c r="L99" s="380">
        <v>0.0</v>
      </c>
      <c r="M99" s="380">
        <v>0.0</v>
      </c>
      <c r="N99" s="380">
        <v>0.0</v>
      </c>
      <c r="O99" s="380">
        <v>0.0</v>
      </c>
      <c r="P99" s="380">
        <v>0.0</v>
      </c>
      <c r="Q99" s="380">
        <v>0.0</v>
      </c>
      <c r="R99" s="380">
        <v>0.333</v>
      </c>
      <c r="S99" s="380">
        <v>0.333</v>
      </c>
      <c r="T99" s="380">
        <v>0.333</v>
      </c>
      <c r="U99" s="380">
        <v>0.667</v>
      </c>
      <c r="V99" s="380">
        <v>77.0</v>
      </c>
      <c r="W99" s="380">
        <v>1.0</v>
      </c>
      <c r="X99" s="380">
        <v>0.0</v>
      </c>
      <c r="Y99" s="380">
        <v>0.0</v>
      </c>
      <c r="Z99" s="380">
        <v>0.0</v>
      </c>
      <c r="AA99" s="380">
        <v>0.0</v>
      </c>
      <c r="AB99" s="380">
        <v>0.0</v>
      </c>
      <c r="AC99" s="351"/>
      <c r="AD99" s="351"/>
    </row>
    <row r="100" ht="14.25" customHeight="1">
      <c r="A100" s="336">
        <v>36.0</v>
      </c>
      <c r="B100" s="380" t="s">
        <v>261</v>
      </c>
      <c r="C100" s="340" t="s">
        <v>275</v>
      </c>
      <c r="D100" s="380">
        <v>26.0</v>
      </c>
      <c r="E100" s="380">
        <v>5.0</v>
      </c>
      <c r="F100" s="380">
        <v>2.0</v>
      </c>
      <c r="G100" s="380">
        <v>2.0</v>
      </c>
      <c r="H100" s="380">
        <v>1.0</v>
      </c>
      <c r="I100" s="380">
        <v>0.0</v>
      </c>
      <c r="J100" s="380">
        <v>0.0</v>
      </c>
      <c r="K100" s="380">
        <v>0.0</v>
      </c>
      <c r="L100" s="380">
        <v>0.0</v>
      </c>
      <c r="M100" s="380">
        <v>0.0</v>
      </c>
      <c r="N100" s="380">
        <v>0.0</v>
      </c>
      <c r="O100" s="380">
        <v>0.0</v>
      </c>
      <c r="P100" s="380">
        <v>0.0</v>
      </c>
      <c r="Q100" s="380">
        <v>0.0</v>
      </c>
      <c r="R100" s="380">
        <v>0.0</v>
      </c>
      <c r="S100" s="380">
        <v>0.0</v>
      </c>
      <c r="T100" s="380">
        <v>0.0</v>
      </c>
      <c r="U100" s="380">
        <v>0.0</v>
      </c>
      <c r="V100" s="380">
        <v>-100.0</v>
      </c>
      <c r="W100" s="380">
        <v>0.0</v>
      </c>
      <c r="X100" s="380">
        <v>0.0</v>
      </c>
      <c r="Y100" s="380">
        <v>0.0</v>
      </c>
      <c r="Z100" s="380">
        <v>0.0</v>
      </c>
      <c r="AA100" s="380">
        <v>0.0</v>
      </c>
      <c r="AB100" s="380">
        <v>0.0</v>
      </c>
      <c r="AC100" s="351"/>
      <c r="AD100" s="351"/>
    </row>
    <row r="101" ht="14.25" customHeight="1">
      <c r="A101" s="336">
        <v>37.0</v>
      </c>
      <c r="B101" s="380" t="s">
        <v>261</v>
      </c>
      <c r="C101" s="340" t="s">
        <v>276</v>
      </c>
      <c r="D101" s="380">
        <v>26.0</v>
      </c>
      <c r="E101" s="380">
        <v>4.0</v>
      </c>
      <c r="F101" s="380">
        <v>2.0</v>
      </c>
      <c r="G101" s="380">
        <v>2.0</v>
      </c>
      <c r="H101" s="380">
        <v>0.0</v>
      </c>
      <c r="I101" s="380">
        <v>0.0</v>
      </c>
      <c r="J101" s="380">
        <v>0.0</v>
      </c>
      <c r="K101" s="380">
        <v>0.0</v>
      </c>
      <c r="L101" s="380">
        <v>0.0</v>
      </c>
      <c r="M101" s="380">
        <v>0.0</v>
      </c>
      <c r="N101" s="380">
        <v>0.0</v>
      </c>
      <c r="O101" s="380">
        <v>0.0</v>
      </c>
      <c r="P101" s="380">
        <v>0.0</v>
      </c>
      <c r="Q101" s="380">
        <v>1.0</v>
      </c>
      <c r="R101" s="380">
        <v>0.0</v>
      </c>
      <c r="S101" s="380">
        <v>0.0</v>
      </c>
      <c r="T101" s="380">
        <v>0.0</v>
      </c>
      <c r="U101" s="380">
        <v>0.0</v>
      </c>
      <c r="V101" s="380">
        <v>-100.0</v>
      </c>
      <c r="W101" s="380">
        <v>0.0</v>
      </c>
      <c r="X101" s="380">
        <v>0.0</v>
      </c>
      <c r="Y101" s="380">
        <v>0.0</v>
      </c>
      <c r="Z101" s="380">
        <v>0.0</v>
      </c>
      <c r="AA101" s="380">
        <v>0.0</v>
      </c>
      <c r="AB101" s="380">
        <v>0.0</v>
      </c>
      <c r="AC101" s="351"/>
      <c r="AD101" s="351"/>
    </row>
    <row r="102" ht="14.25" customHeight="1">
      <c r="A102" s="336">
        <v>38.0</v>
      </c>
      <c r="B102" s="380" t="s">
        <v>261</v>
      </c>
      <c r="C102" s="340" t="s">
        <v>277</v>
      </c>
      <c r="D102" s="380">
        <v>34.0</v>
      </c>
      <c r="E102" s="380">
        <v>32.0</v>
      </c>
      <c r="F102" s="380">
        <v>1.0</v>
      </c>
      <c r="G102" s="380">
        <v>1.0</v>
      </c>
      <c r="H102" s="380">
        <v>0.0</v>
      </c>
      <c r="I102" s="380">
        <v>0.0</v>
      </c>
      <c r="J102" s="380">
        <v>0.0</v>
      </c>
      <c r="K102" s="380">
        <v>0.0</v>
      </c>
      <c r="L102" s="380">
        <v>0.0</v>
      </c>
      <c r="M102" s="380">
        <v>0.0</v>
      </c>
      <c r="N102" s="380">
        <v>0.0</v>
      </c>
      <c r="O102" s="380">
        <v>0.0</v>
      </c>
      <c r="P102" s="380">
        <v>0.0</v>
      </c>
      <c r="Q102" s="380">
        <v>1.0</v>
      </c>
      <c r="R102" s="380">
        <v>0.0</v>
      </c>
      <c r="S102" s="380">
        <v>0.0</v>
      </c>
      <c r="T102" s="380">
        <v>0.0</v>
      </c>
      <c r="U102" s="380">
        <v>0.0</v>
      </c>
      <c r="V102" s="380">
        <v>-100.0</v>
      </c>
      <c r="W102" s="380">
        <v>0.0</v>
      </c>
      <c r="X102" s="380">
        <v>0.0</v>
      </c>
      <c r="Y102" s="380">
        <v>0.0</v>
      </c>
      <c r="Z102" s="380">
        <v>0.0</v>
      </c>
      <c r="AA102" s="380">
        <v>0.0</v>
      </c>
      <c r="AB102" s="380">
        <v>0.0</v>
      </c>
      <c r="AC102" s="351"/>
      <c r="AD102" s="351"/>
    </row>
    <row r="103" ht="14.25" customHeight="1">
      <c r="A103" s="336">
        <v>39.0</v>
      </c>
      <c r="B103" s="380" t="s">
        <v>261</v>
      </c>
      <c r="C103" s="340" t="s">
        <v>278</v>
      </c>
      <c r="D103" s="380">
        <v>31.0</v>
      </c>
      <c r="E103" s="380">
        <v>46.0</v>
      </c>
      <c r="F103" s="380">
        <v>1.0</v>
      </c>
      <c r="G103" s="380">
        <v>1.0</v>
      </c>
      <c r="H103" s="380">
        <v>0.0</v>
      </c>
      <c r="I103" s="380">
        <v>0.0</v>
      </c>
      <c r="J103" s="380">
        <v>0.0</v>
      </c>
      <c r="K103" s="380">
        <v>0.0</v>
      </c>
      <c r="L103" s="380">
        <v>0.0</v>
      </c>
      <c r="M103" s="380">
        <v>0.0</v>
      </c>
      <c r="N103" s="380">
        <v>0.0</v>
      </c>
      <c r="O103" s="380">
        <v>0.0</v>
      </c>
      <c r="P103" s="380">
        <v>0.0</v>
      </c>
      <c r="Q103" s="380">
        <v>0.0</v>
      </c>
      <c r="R103" s="380">
        <v>0.0</v>
      </c>
      <c r="S103" s="380">
        <v>0.0</v>
      </c>
      <c r="T103" s="380">
        <v>0.0</v>
      </c>
      <c r="U103" s="380">
        <v>0.0</v>
      </c>
      <c r="V103" s="380">
        <v>-100.0</v>
      </c>
      <c r="W103" s="380">
        <v>0.0</v>
      </c>
      <c r="X103" s="380">
        <v>1.0</v>
      </c>
      <c r="Y103" s="380">
        <v>0.0</v>
      </c>
      <c r="Z103" s="380">
        <v>0.0</v>
      </c>
      <c r="AA103" s="380">
        <v>0.0</v>
      </c>
      <c r="AB103" s="380">
        <v>0.0</v>
      </c>
      <c r="AC103" s="351"/>
      <c r="AD103" s="351"/>
    </row>
    <row r="104" ht="14.25" customHeight="1">
      <c r="A104" s="336">
        <v>40.0</v>
      </c>
      <c r="B104" s="380" t="s">
        <v>261</v>
      </c>
      <c r="C104" s="340" t="s">
        <v>279</v>
      </c>
      <c r="D104" s="380">
        <v>27.0</v>
      </c>
      <c r="E104" s="380">
        <v>2.0</v>
      </c>
      <c r="F104" s="380">
        <v>0.0</v>
      </c>
      <c r="G104" s="380">
        <v>0.0</v>
      </c>
      <c r="H104" s="380">
        <v>0.0</v>
      </c>
      <c r="I104" s="380">
        <v>0.0</v>
      </c>
      <c r="J104" s="380">
        <v>0.0</v>
      </c>
      <c r="K104" s="380">
        <v>0.0</v>
      </c>
      <c r="L104" s="380">
        <v>0.0</v>
      </c>
      <c r="M104" s="380">
        <v>0.0</v>
      </c>
      <c r="N104" s="380">
        <v>0.0</v>
      </c>
      <c r="O104" s="380">
        <v>0.0</v>
      </c>
      <c r="P104" s="380">
        <v>0.0</v>
      </c>
      <c r="Q104" s="380">
        <v>0.0</v>
      </c>
      <c r="R104" s="380"/>
      <c r="S104" s="380"/>
      <c r="T104" s="380"/>
      <c r="U104" s="380"/>
      <c r="V104" s="380"/>
      <c r="W104" s="380">
        <v>0.0</v>
      </c>
      <c r="X104" s="380">
        <v>0.0</v>
      </c>
      <c r="Y104" s="380">
        <v>0.0</v>
      </c>
      <c r="Z104" s="380">
        <v>0.0</v>
      </c>
      <c r="AA104" s="380">
        <v>0.0</v>
      </c>
      <c r="AB104" s="380">
        <v>0.0</v>
      </c>
      <c r="AC104" s="351"/>
      <c r="AD104" s="351"/>
    </row>
    <row r="105" ht="14.25" customHeight="1">
      <c r="A105" s="336">
        <v>41.0</v>
      </c>
      <c r="B105" s="380" t="s">
        <v>261</v>
      </c>
      <c r="C105" s="340" t="s">
        <v>280</v>
      </c>
      <c r="D105" s="380">
        <v>25.0</v>
      </c>
      <c r="E105" s="380">
        <v>10.0</v>
      </c>
      <c r="F105" s="380">
        <v>0.0</v>
      </c>
      <c r="G105" s="380">
        <v>0.0</v>
      </c>
      <c r="H105" s="380">
        <v>0.0</v>
      </c>
      <c r="I105" s="380">
        <v>0.0</v>
      </c>
      <c r="J105" s="380">
        <v>0.0</v>
      </c>
      <c r="K105" s="380">
        <v>0.0</v>
      </c>
      <c r="L105" s="380">
        <v>0.0</v>
      </c>
      <c r="M105" s="380">
        <v>0.0</v>
      </c>
      <c r="N105" s="380">
        <v>0.0</v>
      </c>
      <c r="O105" s="380">
        <v>0.0</v>
      </c>
      <c r="P105" s="380">
        <v>0.0</v>
      </c>
      <c r="Q105" s="380">
        <v>0.0</v>
      </c>
      <c r="R105" s="380"/>
      <c r="S105" s="380"/>
      <c r="T105" s="380"/>
      <c r="U105" s="380"/>
      <c r="V105" s="380"/>
      <c r="W105" s="380">
        <v>0.0</v>
      </c>
      <c r="X105" s="380">
        <v>0.0</v>
      </c>
      <c r="Y105" s="380">
        <v>0.0</v>
      </c>
      <c r="Z105" s="380">
        <v>0.0</v>
      </c>
      <c r="AA105" s="380">
        <v>0.0</v>
      </c>
      <c r="AB105" s="380">
        <v>0.0</v>
      </c>
      <c r="AC105" s="351"/>
      <c r="AD105" s="351"/>
    </row>
    <row r="106" ht="14.25" customHeight="1">
      <c r="A106" s="336">
        <v>42.0</v>
      </c>
      <c r="B106" s="380" t="s">
        <v>261</v>
      </c>
      <c r="C106" s="340" t="s">
        <v>281</v>
      </c>
      <c r="D106" s="380">
        <v>32.0</v>
      </c>
      <c r="E106" s="380">
        <v>24.0</v>
      </c>
      <c r="F106" s="380">
        <v>0.0</v>
      </c>
      <c r="G106" s="380">
        <v>0.0</v>
      </c>
      <c r="H106" s="380">
        <v>0.0</v>
      </c>
      <c r="I106" s="380">
        <v>0.0</v>
      </c>
      <c r="J106" s="380">
        <v>0.0</v>
      </c>
      <c r="K106" s="380">
        <v>0.0</v>
      </c>
      <c r="L106" s="380">
        <v>0.0</v>
      </c>
      <c r="M106" s="380">
        <v>0.0</v>
      </c>
      <c r="N106" s="380">
        <v>0.0</v>
      </c>
      <c r="O106" s="380">
        <v>0.0</v>
      </c>
      <c r="P106" s="380">
        <v>0.0</v>
      </c>
      <c r="Q106" s="380">
        <v>0.0</v>
      </c>
      <c r="R106" s="380"/>
      <c r="S106" s="380"/>
      <c r="T106" s="380"/>
      <c r="U106" s="380"/>
      <c r="V106" s="380"/>
      <c r="W106" s="380">
        <v>0.0</v>
      </c>
      <c r="X106" s="380">
        <v>0.0</v>
      </c>
      <c r="Y106" s="380">
        <v>0.0</v>
      </c>
      <c r="Z106" s="380">
        <v>0.0</v>
      </c>
      <c r="AA106" s="380">
        <v>0.0</v>
      </c>
      <c r="AB106" s="380">
        <v>0.0</v>
      </c>
      <c r="AC106" s="351"/>
      <c r="AD106" s="351"/>
    </row>
    <row r="107" ht="14.25" customHeight="1">
      <c r="A107" s="336">
        <v>43.0</v>
      </c>
      <c r="B107" s="380" t="s">
        <v>261</v>
      </c>
      <c r="C107" s="340" t="s">
        <v>282</v>
      </c>
      <c r="D107" s="380">
        <v>31.0</v>
      </c>
      <c r="E107" s="380">
        <v>40.0</v>
      </c>
      <c r="F107" s="380">
        <v>0.0</v>
      </c>
      <c r="G107" s="380">
        <v>0.0</v>
      </c>
      <c r="H107" s="380">
        <v>0.0</v>
      </c>
      <c r="I107" s="380">
        <v>0.0</v>
      </c>
      <c r="J107" s="380">
        <v>0.0</v>
      </c>
      <c r="K107" s="380">
        <v>0.0</v>
      </c>
      <c r="L107" s="380">
        <v>0.0</v>
      </c>
      <c r="M107" s="380">
        <v>0.0</v>
      </c>
      <c r="N107" s="380">
        <v>0.0</v>
      </c>
      <c r="O107" s="380">
        <v>0.0</v>
      </c>
      <c r="P107" s="380">
        <v>0.0</v>
      </c>
      <c r="Q107" s="380">
        <v>0.0</v>
      </c>
      <c r="R107" s="380"/>
      <c r="S107" s="380"/>
      <c r="T107" s="380"/>
      <c r="U107" s="380"/>
      <c r="V107" s="380"/>
      <c r="W107" s="380">
        <v>0.0</v>
      </c>
      <c r="X107" s="380">
        <v>0.0</v>
      </c>
      <c r="Y107" s="380">
        <v>0.0</v>
      </c>
      <c r="Z107" s="380">
        <v>0.0</v>
      </c>
      <c r="AA107" s="380">
        <v>0.0</v>
      </c>
      <c r="AB107" s="380">
        <v>0.0</v>
      </c>
      <c r="AC107" s="351"/>
      <c r="AD107" s="351"/>
    </row>
    <row r="108" ht="14.25" customHeight="1">
      <c r="A108" s="336">
        <v>44.0</v>
      </c>
      <c r="B108" s="380" t="s">
        <v>261</v>
      </c>
      <c r="C108" s="340" t="s">
        <v>283</v>
      </c>
      <c r="D108" s="380">
        <v>25.0</v>
      </c>
      <c r="E108" s="380">
        <v>20.0</v>
      </c>
      <c r="F108" s="380">
        <v>0.0</v>
      </c>
      <c r="G108" s="380">
        <v>0.0</v>
      </c>
      <c r="H108" s="380">
        <v>0.0</v>
      </c>
      <c r="I108" s="380">
        <v>0.0</v>
      </c>
      <c r="J108" s="380">
        <v>0.0</v>
      </c>
      <c r="K108" s="380">
        <v>0.0</v>
      </c>
      <c r="L108" s="380">
        <v>0.0</v>
      </c>
      <c r="M108" s="380">
        <v>0.0</v>
      </c>
      <c r="N108" s="380">
        <v>0.0</v>
      </c>
      <c r="O108" s="380">
        <v>0.0</v>
      </c>
      <c r="P108" s="380">
        <v>0.0</v>
      </c>
      <c r="Q108" s="380">
        <v>0.0</v>
      </c>
      <c r="R108" s="380"/>
      <c r="S108" s="380"/>
      <c r="T108" s="380"/>
      <c r="U108" s="380"/>
      <c r="V108" s="380"/>
      <c r="W108" s="380">
        <v>0.0</v>
      </c>
      <c r="X108" s="380">
        <v>0.0</v>
      </c>
      <c r="Y108" s="380">
        <v>0.0</v>
      </c>
      <c r="Z108" s="380">
        <v>0.0</v>
      </c>
      <c r="AA108" s="380">
        <v>0.0</v>
      </c>
      <c r="AB108" s="380">
        <v>0.0</v>
      </c>
      <c r="AC108" s="351"/>
      <c r="AD108" s="351"/>
    </row>
    <row r="109" ht="14.25" customHeight="1">
      <c r="A109" s="336">
        <v>45.0</v>
      </c>
      <c r="B109" s="380" t="s">
        <v>261</v>
      </c>
      <c r="C109" s="340" t="s">
        <v>284</v>
      </c>
      <c r="D109" s="380">
        <v>29.0</v>
      </c>
      <c r="E109" s="380">
        <v>54.0</v>
      </c>
      <c r="F109" s="380">
        <v>0.0</v>
      </c>
      <c r="G109" s="380">
        <v>0.0</v>
      </c>
      <c r="H109" s="380">
        <v>0.0</v>
      </c>
      <c r="I109" s="380">
        <v>0.0</v>
      </c>
      <c r="J109" s="380">
        <v>0.0</v>
      </c>
      <c r="K109" s="380">
        <v>0.0</v>
      </c>
      <c r="L109" s="380">
        <v>0.0</v>
      </c>
      <c r="M109" s="380">
        <v>0.0</v>
      </c>
      <c r="N109" s="380">
        <v>0.0</v>
      </c>
      <c r="O109" s="380">
        <v>0.0</v>
      </c>
      <c r="P109" s="380">
        <v>0.0</v>
      </c>
      <c r="Q109" s="380">
        <v>0.0</v>
      </c>
      <c r="R109" s="380"/>
      <c r="S109" s="380"/>
      <c r="T109" s="380"/>
      <c r="U109" s="380"/>
      <c r="V109" s="380"/>
      <c r="W109" s="380">
        <v>0.0</v>
      </c>
      <c r="X109" s="380">
        <v>0.0</v>
      </c>
      <c r="Y109" s="380">
        <v>0.0</v>
      </c>
      <c r="Z109" s="380">
        <v>0.0</v>
      </c>
      <c r="AA109" s="380">
        <v>0.0</v>
      </c>
      <c r="AB109" s="380">
        <v>0.0</v>
      </c>
      <c r="AC109" s="351"/>
      <c r="AD109" s="351"/>
    </row>
    <row r="110" ht="14.25" customHeight="1">
      <c r="A110" s="336">
        <v>46.0</v>
      </c>
      <c r="B110" s="380" t="s">
        <v>261</v>
      </c>
      <c r="C110" s="340" t="s">
        <v>285</v>
      </c>
      <c r="D110" s="380">
        <v>26.0</v>
      </c>
      <c r="E110" s="380">
        <v>22.0</v>
      </c>
      <c r="F110" s="380">
        <v>0.0</v>
      </c>
      <c r="G110" s="380">
        <v>0.0</v>
      </c>
      <c r="H110" s="380">
        <v>0.0</v>
      </c>
      <c r="I110" s="380">
        <v>0.0</v>
      </c>
      <c r="J110" s="380">
        <v>0.0</v>
      </c>
      <c r="K110" s="380">
        <v>0.0</v>
      </c>
      <c r="L110" s="380">
        <v>0.0</v>
      </c>
      <c r="M110" s="380">
        <v>0.0</v>
      </c>
      <c r="N110" s="380">
        <v>0.0</v>
      </c>
      <c r="O110" s="380">
        <v>0.0</v>
      </c>
      <c r="P110" s="380">
        <v>0.0</v>
      </c>
      <c r="Q110" s="380">
        <v>0.0</v>
      </c>
      <c r="R110" s="380"/>
      <c r="S110" s="380"/>
      <c r="T110" s="380"/>
      <c r="U110" s="380"/>
      <c r="V110" s="380"/>
      <c r="W110" s="380">
        <v>0.0</v>
      </c>
      <c r="X110" s="380">
        <v>0.0</v>
      </c>
      <c r="Y110" s="380">
        <v>0.0</v>
      </c>
      <c r="Z110" s="380">
        <v>0.0</v>
      </c>
      <c r="AA110" s="380">
        <v>0.0</v>
      </c>
      <c r="AB110" s="380">
        <v>0.0</v>
      </c>
      <c r="AC110" s="351"/>
      <c r="AD110" s="351"/>
    </row>
    <row r="111" ht="14.25" customHeight="1">
      <c r="A111" s="336">
        <v>47.0</v>
      </c>
      <c r="B111" s="380" t="s">
        <v>261</v>
      </c>
      <c r="C111" s="340" t="s">
        <v>286</v>
      </c>
      <c r="D111" s="380">
        <v>37.0</v>
      </c>
      <c r="E111" s="380">
        <v>47.0</v>
      </c>
      <c r="F111" s="380">
        <v>0.0</v>
      </c>
      <c r="G111" s="380">
        <v>0.0</v>
      </c>
      <c r="H111" s="380">
        <v>0.0</v>
      </c>
      <c r="I111" s="380">
        <v>0.0</v>
      </c>
      <c r="J111" s="380">
        <v>0.0</v>
      </c>
      <c r="K111" s="380">
        <v>0.0</v>
      </c>
      <c r="L111" s="380">
        <v>0.0</v>
      </c>
      <c r="M111" s="380">
        <v>0.0</v>
      </c>
      <c r="N111" s="380">
        <v>0.0</v>
      </c>
      <c r="O111" s="380">
        <v>0.0</v>
      </c>
      <c r="P111" s="380">
        <v>0.0</v>
      </c>
      <c r="Q111" s="380">
        <v>0.0</v>
      </c>
      <c r="R111" s="380"/>
      <c r="S111" s="380"/>
      <c r="T111" s="380"/>
      <c r="U111" s="380"/>
      <c r="V111" s="380"/>
      <c r="W111" s="380">
        <v>0.0</v>
      </c>
      <c r="X111" s="380">
        <v>0.0</v>
      </c>
      <c r="Y111" s="380">
        <v>0.0</v>
      </c>
      <c r="Z111" s="380">
        <v>0.0</v>
      </c>
      <c r="AA111" s="380">
        <v>0.0</v>
      </c>
      <c r="AB111" s="380">
        <v>0.0</v>
      </c>
      <c r="AC111" s="351"/>
      <c r="AD111" s="351"/>
    </row>
    <row r="112" ht="14.25" customHeight="1">
      <c r="A112" s="336">
        <v>48.0</v>
      </c>
      <c r="B112" s="380" t="s">
        <v>261</v>
      </c>
      <c r="C112" s="340" t="s">
        <v>287</v>
      </c>
      <c r="D112" s="380">
        <v>35.0</v>
      </c>
      <c r="E112" s="380">
        <v>10.0</v>
      </c>
      <c r="F112" s="380">
        <v>0.0</v>
      </c>
      <c r="G112" s="380">
        <v>0.0</v>
      </c>
      <c r="H112" s="380">
        <v>0.0</v>
      </c>
      <c r="I112" s="380">
        <v>0.0</v>
      </c>
      <c r="J112" s="380">
        <v>0.0</v>
      </c>
      <c r="K112" s="380">
        <v>0.0</v>
      </c>
      <c r="L112" s="380">
        <v>0.0</v>
      </c>
      <c r="M112" s="380">
        <v>0.0</v>
      </c>
      <c r="N112" s="380">
        <v>0.0</v>
      </c>
      <c r="O112" s="380">
        <v>0.0</v>
      </c>
      <c r="P112" s="380">
        <v>0.0</v>
      </c>
      <c r="Q112" s="380">
        <v>0.0</v>
      </c>
      <c r="R112" s="380"/>
      <c r="S112" s="380"/>
      <c r="T112" s="380"/>
      <c r="U112" s="380"/>
      <c r="V112" s="380"/>
      <c r="W112" s="380">
        <v>0.0</v>
      </c>
      <c r="X112" s="380">
        <v>0.0</v>
      </c>
      <c r="Y112" s="380">
        <v>0.0</v>
      </c>
      <c r="Z112" s="380">
        <v>0.0</v>
      </c>
      <c r="AA112" s="380">
        <v>0.0</v>
      </c>
      <c r="AB112" s="380">
        <v>0.0</v>
      </c>
      <c r="AC112" s="351"/>
      <c r="AD112" s="351"/>
    </row>
    <row r="113" ht="14.25" customHeight="1">
      <c r="A113" s="336">
        <v>49.0</v>
      </c>
      <c r="B113" s="380" t="s">
        <v>261</v>
      </c>
      <c r="C113" s="340" t="s">
        <v>288</v>
      </c>
      <c r="D113" s="380">
        <v>28.0</v>
      </c>
      <c r="E113" s="380">
        <v>20.0</v>
      </c>
      <c r="F113" s="380">
        <v>0.0</v>
      </c>
      <c r="G113" s="380">
        <v>0.0</v>
      </c>
      <c r="H113" s="380">
        <v>0.0</v>
      </c>
      <c r="I113" s="380">
        <v>0.0</v>
      </c>
      <c r="J113" s="380">
        <v>0.0</v>
      </c>
      <c r="K113" s="380">
        <v>0.0</v>
      </c>
      <c r="L113" s="380">
        <v>0.0</v>
      </c>
      <c r="M113" s="380">
        <v>0.0</v>
      </c>
      <c r="N113" s="380">
        <v>0.0</v>
      </c>
      <c r="O113" s="380">
        <v>0.0</v>
      </c>
      <c r="P113" s="380">
        <v>0.0</v>
      </c>
      <c r="Q113" s="380">
        <v>0.0</v>
      </c>
      <c r="R113" s="380"/>
      <c r="S113" s="380"/>
      <c r="T113" s="380"/>
      <c r="U113" s="380"/>
      <c r="V113" s="380"/>
      <c r="W113" s="380">
        <v>0.0</v>
      </c>
      <c r="X113" s="380">
        <v>0.0</v>
      </c>
      <c r="Y113" s="380">
        <v>0.0</v>
      </c>
      <c r="Z113" s="380">
        <v>0.0</v>
      </c>
      <c r="AA113" s="380">
        <v>0.0</v>
      </c>
      <c r="AB113" s="380">
        <v>0.0</v>
      </c>
      <c r="AC113" s="351"/>
      <c r="AD113" s="351"/>
    </row>
    <row r="114" ht="14.25" customHeight="1">
      <c r="A114" s="336">
        <v>50.0</v>
      </c>
      <c r="B114" s="380" t="s">
        <v>261</v>
      </c>
      <c r="C114" s="340" t="s">
        <v>289</v>
      </c>
      <c r="D114" s="380">
        <v>27.0</v>
      </c>
      <c r="E114" s="380">
        <v>2.0</v>
      </c>
      <c r="F114" s="380">
        <v>1.0</v>
      </c>
      <c r="G114" s="380">
        <v>0.0</v>
      </c>
      <c r="H114" s="380">
        <v>0.0</v>
      </c>
      <c r="I114" s="380">
        <v>0.0</v>
      </c>
      <c r="J114" s="380">
        <v>0.0</v>
      </c>
      <c r="K114" s="380">
        <v>0.0</v>
      </c>
      <c r="L114" s="380">
        <v>0.0</v>
      </c>
      <c r="M114" s="380">
        <v>0.0</v>
      </c>
      <c r="N114" s="380">
        <v>0.0</v>
      </c>
      <c r="O114" s="380">
        <v>0.0</v>
      </c>
      <c r="P114" s="380">
        <v>0.0</v>
      </c>
      <c r="Q114" s="380">
        <v>0.0</v>
      </c>
      <c r="R114" s="380"/>
      <c r="S114" s="380"/>
      <c r="T114" s="380"/>
      <c r="U114" s="380"/>
      <c r="V114" s="380"/>
      <c r="W114" s="380">
        <v>0.0</v>
      </c>
      <c r="X114" s="380">
        <v>0.0</v>
      </c>
      <c r="Y114" s="380">
        <v>0.0</v>
      </c>
      <c r="Z114" s="380">
        <v>0.0</v>
      </c>
      <c r="AA114" s="380">
        <v>0.0</v>
      </c>
      <c r="AB114" s="380">
        <v>0.0</v>
      </c>
      <c r="AC114" s="351"/>
    </row>
    <row r="115" ht="14.25" customHeight="1">
      <c r="A115" s="336">
        <v>51.0</v>
      </c>
      <c r="B115" s="380" t="s">
        <v>261</v>
      </c>
      <c r="C115" s="340" t="s">
        <v>290</v>
      </c>
      <c r="D115" s="380">
        <v>33.0</v>
      </c>
      <c r="E115" s="380">
        <v>44.0</v>
      </c>
      <c r="F115" s="380">
        <v>0.0</v>
      </c>
      <c r="G115" s="380">
        <v>0.0</v>
      </c>
      <c r="H115" s="380">
        <v>0.0</v>
      </c>
      <c r="I115" s="380">
        <v>0.0</v>
      </c>
      <c r="J115" s="380">
        <v>0.0</v>
      </c>
      <c r="K115" s="380">
        <v>0.0</v>
      </c>
      <c r="L115" s="380">
        <v>0.0</v>
      </c>
      <c r="M115" s="380">
        <v>0.0</v>
      </c>
      <c r="N115" s="380">
        <v>0.0</v>
      </c>
      <c r="O115" s="380">
        <v>0.0</v>
      </c>
      <c r="P115" s="380">
        <v>0.0</v>
      </c>
      <c r="Q115" s="380">
        <v>0.0</v>
      </c>
      <c r="R115" s="380"/>
      <c r="S115" s="380"/>
      <c r="T115" s="380"/>
      <c r="U115" s="380"/>
      <c r="V115" s="380"/>
      <c r="W115" s="380">
        <v>0.0</v>
      </c>
      <c r="X115" s="380">
        <v>0.0</v>
      </c>
      <c r="Y115" s="380">
        <v>0.0</v>
      </c>
      <c r="Z115" s="380">
        <v>0.0</v>
      </c>
      <c r="AA115" s="380">
        <v>0.0</v>
      </c>
      <c r="AB115" s="380">
        <v>0.0</v>
      </c>
      <c r="AC115" s="351"/>
    </row>
    <row r="116" ht="14.25" customHeight="1">
      <c r="A116" s="336">
        <v>52.0</v>
      </c>
      <c r="B116" s="380" t="s">
        <v>261</v>
      </c>
      <c r="C116" s="340" t="s">
        <v>291</v>
      </c>
      <c r="D116" s="380">
        <v>25.0</v>
      </c>
      <c r="E116" s="380">
        <v>22.0</v>
      </c>
      <c r="F116" s="380">
        <v>0.0</v>
      </c>
      <c r="G116" s="380">
        <v>0.0</v>
      </c>
      <c r="H116" s="380">
        <v>0.0</v>
      </c>
      <c r="I116" s="380">
        <v>0.0</v>
      </c>
      <c r="J116" s="380">
        <v>0.0</v>
      </c>
      <c r="K116" s="380">
        <v>0.0</v>
      </c>
      <c r="L116" s="380">
        <v>0.0</v>
      </c>
      <c r="M116" s="380">
        <v>0.0</v>
      </c>
      <c r="N116" s="380">
        <v>0.0</v>
      </c>
      <c r="O116" s="380">
        <v>0.0</v>
      </c>
      <c r="P116" s="380">
        <v>0.0</v>
      </c>
      <c r="Q116" s="380">
        <v>0.0</v>
      </c>
      <c r="R116" s="380"/>
      <c r="S116" s="380"/>
      <c r="T116" s="380"/>
      <c r="U116" s="380"/>
      <c r="V116" s="380"/>
      <c r="W116" s="380">
        <v>0.0</v>
      </c>
      <c r="X116" s="380">
        <v>0.0</v>
      </c>
      <c r="Y116" s="380">
        <v>0.0</v>
      </c>
      <c r="Z116" s="380">
        <v>0.0</v>
      </c>
      <c r="AA116" s="380">
        <v>0.0</v>
      </c>
      <c r="AB116" s="380">
        <v>0.0</v>
      </c>
      <c r="AC116" s="351"/>
    </row>
    <row r="117" ht="14.25" customHeight="1">
      <c r="A117" s="336">
        <v>53.0</v>
      </c>
      <c r="B117" s="380" t="s">
        <v>261</v>
      </c>
      <c r="C117" s="340" t="s">
        <v>292</v>
      </c>
      <c r="D117" s="380">
        <v>28.0</v>
      </c>
      <c r="E117" s="380">
        <v>36.0</v>
      </c>
      <c r="F117" s="380">
        <v>0.0</v>
      </c>
      <c r="G117" s="380">
        <v>0.0</v>
      </c>
      <c r="H117" s="380">
        <v>0.0</v>
      </c>
      <c r="I117" s="380">
        <v>0.0</v>
      </c>
      <c r="J117" s="380">
        <v>0.0</v>
      </c>
      <c r="K117" s="380">
        <v>0.0</v>
      </c>
      <c r="L117" s="380">
        <v>0.0</v>
      </c>
      <c r="M117" s="380">
        <v>0.0</v>
      </c>
      <c r="N117" s="380">
        <v>0.0</v>
      </c>
      <c r="O117" s="380">
        <v>0.0</v>
      </c>
      <c r="P117" s="380">
        <v>0.0</v>
      </c>
      <c r="Q117" s="380">
        <v>0.0</v>
      </c>
      <c r="R117" s="380"/>
      <c r="S117" s="380"/>
      <c r="T117" s="380"/>
      <c r="U117" s="380"/>
      <c r="V117" s="380"/>
      <c r="W117" s="380">
        <v>0.0</v>
      </c>
      <c r="X117" s="380">
        <v>0.0</v>
      </c>
      <c r="Y117" s="380">
        <v>0.0</v>
      </c>
      <c r="Z117" s="380">
        <v>0.0</v>
      </c>
      <c r="AA117" s="380">
        <v>0.0</v>
      </c>
      <c r="AB117" s="380">
        <v>0.0</v>
      </c>
      <c r="AC117" s="351"/>
    </row>
    <row r="118" ht="14.25" customHeight="1">
      <c r="A118" s="336"/>
      <c r="B118" s="380"/>
      <c r="C118" s="340" t="s">
        <v>344</v>
      </c>
      <c r="D118" s="380">
        <v>27.4</v>
      </c>
      <c r="E118" s="380">
        <v>162.0</v>
      </c>
      <c r="F118" s="380">
        <v>6288.0</v>
      </c>
      <c r="G118" s="380">
        <v>5517.0</v>
      </c>
      <c r="H118" s="380">
        <v>771.0</v>
      </c>
      <c r="I118" s="380">
        <v>1402.0</v>
      </c>
      <c r="J118" s="380">
        <v>284.0</v>
      </c>
      <c r="K118" s="380">
        <v>25.0</v>
      </c>
      <c r="L118" s="380">
        <v>191.0</v>
      </c>
      <c r="M118" s="380">
        <v>737.0</v>
      </c>
      <c r="N118" s="380">
        <v>119.0</v>
      </c>
      <c r="O118" s="380">
        <v>33.0</v>
      </c>
      <c r="P118" s="380">
        <v>631.0</v>
      </c>
      <c r="Q118" s="380">
        <v>1289.0</v>
      </c>
      <c r="R118" s="380">
        <v>0.254</v>
      </c>
      <c r="S118" s="380">
        <v>0.335</v>
      </c>
      <c r="T118" s="380">
        <v>0.419</v>
      </c>
      <c r="U118" s="380">
        <v>0.753</v>
      </c>
      <c r="V118" s="380">
        <v>98.0</v>
      </c>
      <c r="W118" s="380">
        <v>2309.0</v>
      </c>
      <c r="X118" s="380">
        <v>104.0</v>
      </c>
      <c r="Y118" s="380">
        <v>59.0</v>
      </c>
      <c r="Z118" s="380">
        <v>41.0</v>
      </c>
      <c r="AA118" s="380">
        <v>40.0</v>
      </c>
      <c r="AB118" s="380">
        <v>56.0</v>
      </c>
      <c r="AC118" s="351"/>
    </row>
    <row r="119" ht="14.25" customHeight="1">
      <c r="A119" s="336"/>
      <c r="B119" s="380"/>
      <c r="C119" s="340" t="s">
        <v>345</v>
      </c>
      <c r="D119" s="380"/>
      <c r="E119" s="380"/>
      <c r="F119" s="380"/>
      <c r="G119" s="380">
        <v>8.0</v>
      </c>
      <c r="H119" s="380">
        <v>3.0</v>
      </c>
      <c r="I119" s="380">
        <v>5.0</v>
      </c>
      <c r="J119" s="380">
        <v>5.0</v>
      </c>
      <c r="K119" s="380">
        <v>11.0</v>
      </c>
      <c r="L119" s="380">
        <v>5.0</v>
      </c>
      <c r="M119" s="380"/>
      <c r="N119" s="380">
        <v>2.0</v>
      </c>
      <c r="O119" s="380">
        <v>7.0</v>
      </c>
      <c r="P119" s="380">
        <v>2.0</v>
      </c>
      <c r="Q119" s="380">
        <v>2.0</v>
      </c>
      <c r="R119" s="380">
        <v>4.0</v>
      </c>
      <c r="S119" s="380">
        <v>1.0</v>
      </c>
      <c r="T119" s="380">
        <v>4.0</v>
      </c>
      <c r="U119" s="380">
        <v>3.0</v>
      </c>
      <c r="V119" s="380"/>
      <c r="W119" s="380">
        <v>5.0</v>
      </c>
      <c r="X119" s="380"/>
      <c r="Y119" s="380">
        <v>9.0</v>
      </c>
      <c r="Z119" s="380"/>
      <c r="AA119" s="380">
        <v>9.0</v>
      </c>
      <c r="AB119" s="380"/>
      <c r="AC119" s="351"/>
    </row>
    <row r="120" ht="14.25" customHeight="1">
      <c r="A120" s="336"/>
      <c r="B120" s="380"/>
      <c r="C120" s="340" t="s">
        <v>346</v>
      </c>
      <c r="D120" s="380">
        <v>27.2</v>
      </c>
      <c r="E120" s="380">
        <v>162.0</v>
      </c>
      <c r="F120" s="380">
        <v>5947.0</v>
      </c>
      <c r="G120" s="380">
        <v>5213.0</v>
      </c>
      <c r="H120" s="380">
        <v>751.0</v>
      </c>
      <c r="I120" s="380">
        <v>1358.0</v>
      </c>
      <c r="J120" s="380">
        <v>277.0</v>
      </c>
      <c r="K120" s="380">
        <v>24.0</v>
      </c>
      <c r="L120" s="380">
        <v>190.0</v>
      </c>
      <c r="M120" s="380">
        <v>719.0</v>
      </c>
      <c r="N120" s="380">
        <v>118.0</v>
      </c>
      <c r="O120" s="380">
        <v>33.0</v>
      </c>
      <c r="P120" s="380">
        <v>625.0</v>
      </c>
      <c r="Q120" s="380">
        <v>1181.0</v>
      </c>
      <c r="R120" s="380">
        <v>0.261</v>
      </c>
      <c r="S120" s="380">
        <v>0.344</v>
      </c>
      <c r="T120" s="380">
        <v>0.432</v>
      </c>
      <c r="U120" s="380">
        <v>0.776</v>
      </c>
      <c r="V120" s="380">
        <v>104.0</v>
      </c>
      <c r="W120" s="380">
        <v>2253.0</v>
      </c>
      <c r="X120" s="380">
        <v>96.0</v>
      </c>
      <c r="Y120" s="380">
        <v>56.0</v>
      </c>
      <c r="Z120" s="380">
        <v>13.0</v>
      </c>
      <c r="AA120" s="380">
        <v>40.0</v>
      </c>
      <c r="AB120" s="380">
        <v>56.0</v>
      </c>
      <c r="AC120" s="351"/>
    </row>
    <row r="121" ht="14.25" customHeight="1">
      <c r="A121" s="336"/>
      <c r="B121" s="380"/>
      <c r="C121" s="340" t="s">
        <v>347</v>
      </c>
      <c r="D121" s="380">
        <v>30.2</v>
      </c>
      <c r="E121" s="380">
        <v>162.0</v>
      </c>
      <c r="F121" s="380">
        <v>341.0</v>
      </c>
      <c r="G121" s="380">
        <v>304.0</v>
      </c>
      <c r="H121" s="380">
        <v>20.0</v>
      </c>
      <c r="I121" s="380">
        <v>44.0</v>
      </c>
      <c r="J121" s="380">
        <v>7.0</v>
      </c>
      <c r="K121" s="380">
        <v>1.0</v>
      </c>
      <c r="L121" s="380">
        <v>1.0</v>
      </c>
      <c r="M121" s="380">
        <v>18.0</v>
      </c>
      <c r="N121" s="380">
        <v>1.0</v>
      </c>
      <c r="O121" s="380">
        <v>0.0</v>
      </c>
      <c r="P121" s="380">
        <v>6.0</v>
      </c>
      <c r="Q121" s="380">
        <v>108.0</v>
      </c>
      <c r="R121" s="380">
        <v>0.145</v>
      </c>
      <c r="S121" s="380">
        <v>0.169</v>
      </c>
      <c r="T121" s="380">
        <v>0.184</v>
      </c>
      <c r="U121" s="380">
        <v>0.354</v>
      </c>
      <c r="V121" s="380">
        <v>-6.0</v>
      </c>
      <c r="W121" s="380">
        <v>56.0</v>
      </c>
      <c r="X121" s="380">
        <v>8.0</v>
      </c>
      <c r="Y121" s="380">
        <v>3.0</v>
      </c>
      <c r="Z121" s="380">
        <v>28.0</v>
      </c>
      <c r="AA121" s="380">
        <v>0.0</v>
      </c>
      <c r="AB121" s="380">
        <v>0.0</v>
      </c>
      <c r="AC121" s="351"/>
    </row>
    <row r="122" ht="14.25" customHeight="1"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  <c r="AA122" s="351"/>
      <c r="AB122" s="351"/>
      <c r="AC122" s="351"/>
    </row>
    <row r="123" ht="14.25" customHeight="1"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51"/>
      <c r="AB123" s="351"/>
      <c r="AC123" s="351"/>
    </row>
    <row r="124" ht="14.25" customHeight="1"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51"/>
      <c r="AB124" s="351"/>
      <c r="AC124" s="351"/>
    </row>
    <row r="125" ht="14.25" customHeight="1"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51"/>
      <c r="AB125" s="351"/>
      <c r="AC125" s="351"/>
    </row>
    <row r="126" ht="14.25" customHeight="1"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51"/>
      <c r="AB126" s="351"/>
      <c r="AC126" s="351"/>
    </row>
    <row r="127" ht="14.25" customHeight="1"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51"/>
      <c r="AB127" s="351"/>
      <c r="AC127" s="351"/>
    </row>
    <row r="128" ht="14.25" customHeight="1"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51"/>
      <c r="AB128" s="351"/>
      <c r="AC128" s="351"/>
    </row>
    <row r="129" ht="14.25" customHeight="1"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51"/>
      <c r="AB129" s="351"/>
      <c r="AC129" s="351"/>
    </row>
    <row r="130" ht="14.25" customHeight="1"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51"/>
      <c r="AB130" s="351"/>
      <c r="AC130" s="351"/>
    </row>
    <row r="131" ht="14.25" customHeight="1"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51"/>
      <c r="AB131" s="351"/>
      <c r="AC131" s="351"/>
    </row>
    <row r="132" ht="14.25" customHeight="1"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51"/>
      <c r="AB132" s="351"/>
      <c r="AC132" s="351"/>
    </row>
    <row r="133" ht="14.25" customHeight="1"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51"/>
      <c r="AB133" s="351"/>
      <c r="AC133" s="351"/>
    </row>
    <row r="134" ht="14.25" customHeight="1"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51"/>
      <c r="AB134" s="351"/>
      <c r="AC134" s="351"/>
    </row>
    <row r="135" ht="14.25" customHeight="1"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51"/>
      <c r="AB135" s="351"/>
      <c r="AC135" s="351"/>
    </row>
    <row r="136" ht="14.25" customHeight="1"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51"/>
      <c r="AB136" s="351"/>
      <c r="AC136" s="351"/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rowBreaks count="1" manualBreakCount="1">
    <brk id="35" man="1"/>
  </rowBreaks>
  <drawing r:id="rId1"/>
</worksheet>
</file>